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david\ias\ias-2024\"/>
    </mc:Choice>
  </mc:AlternateContent>
  <xr:revisionPtr revIDLastSave="0" documentId="13_ncr:1_{27BEF6D0-9590-4C45-A7BD-6C1D113EA52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ynthese" sheetId="1" r:id="rId1"/>
    <sheet name="jours" sheetId="2" r:id="rId2"/>
    <sheet name="Jaunes" sheetId="3" r:id="rId3"/>
    <sheet name="decompte" sheetId="4" r:id="rId4"/>
    <sheet name="Lien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D23" i="5" l="1"/>
  <c r="C23" i="5"/>
  <c r="B23" i="5"/>
  <c r="D22" i="5"/>
  <c r="C22" i="5"/>
  <c r="B22" i="5"/>
  <c r="G21" i="5"/>
  <c r="D21" i="5"/>
  <c r="C21" i="5"/>
  <c r="B21" i="5"/>
  <c r="D20" i="5"/>
  <c r="C20" i="5"/>
  <c r="B20" i="5"/>
  <c r="D19" i="5"/>
  <c r="C19" i="5"/>
  <c r="B19" i="5"/>
  <c r="H18" i="5"/>
  <c r="D18" i="5"/>
  <c r="C18" i="5"/>
  <c r="B18" i="5"/>
  <c r="L17" i="5"/>
  <c r="H17" i="5"/>
  <c r="D17" i="5"/>
  <c r="C17" i="5"/>
  <c r="B17" i="5"/>
  <c r="M16" i="5"/>
  <c r="L16" i="5"/>
  <c r="H16" i="5"/>
  <c r="G16" i="5"/>
  <c r="D16" i="5"/>
  <c r="C16" i="5"/>
  <c r="B16" i="5"/>
  <c r="M15" i="5"/>
  <c r="H15" i="5"/>
  <c r="G15" i="5"/>
  <c r="D15" i="5"/>
  <c r="C15" i="5"/>
  <c r="B15" i="5"/>
  <c r="H14" i="5"/>
  <c r="G14" i="5"/>
  <c r="D14" i="5"/>
  <c r="C14" i="5"/>
  <c r="B14" i="5"/>
  <c r="H13" i="5"/>
  <c r="D13" i="5"/>
  <c r="C13" i="5"/>
  <c r="B13" i="5"/>
  <c r="H12" i="5"/>
  <c r="D12" i="5"/>
  <c r="C12" i="5"/>
  <c r="B12" i="5"/>
  <c r="A12" i="5"/>
  <c r="H11" i="5"/>
  <c r="D11" i="5"/>
  <c r="C11" i="5"/>
  <c r="B11" i="5"/>
  <c r="H10" i="5"/>
  <c r="D10" i="5"/>
  <c r="C10" i="5"/>
  <c r="B10" i="5"/>
  <c r="A10" i="5"/>
  <c r="H9" i="5"/>
  <c r="D9" i="5"/>
  <c r="C9" i="5"/>
  <c r="B9" i="5"/>
  <c r="H8" i="5"/>
  <c r="D8" i="5"/>
  <c r="C8" i="5"/>
  <c r="B8" i="5"/>
  <c r="A8" i="5"/>
  <c r="H7" i="5"/>
  <c r="D7" i="5"/>
  <c r="C7" i="5"/>
  <c r="B7" i="5"/>
  <c r="H6" i="5"/>
  <c r="D6" i="5"/>
  <c r="C6" i="5"/>
  <c r="B6" i="5"/>
  <c r="A6" i="5"/>
  <c r="H5" i="5"/>
  <c r="D5" i="5"/>
  <c r="C5" i="5"/>
  <c r="B5" i="5"/>
  <c r="M4" i="5"/>
  <c r="A19" i="5" s="1"/>
  <c r="H4" i="5"/>
  <c r="G4" i="5"/>
  <c r="D4" i="5"/>
  <c r="C4" i="5"/>
  <c r="B4" i="5"/>
  <c r="H3" i="5"/>
  <c r="G3" i="5"/>
  <c r="D3" i="5"/>
  <c r="C3" i="5"/>
  <c r="B3" i="5"/>
  <c r="A3" i="5"/>
  <c r="H2" i="5"/>
  <c r="E2" i="5"/>
  <c r="D2" i="5"/>
  <c r="C2" i="5"/>
  <c r="B2" i="5"/>
  <c r="G1" i="5"/>
  <c r="G17" i="5" s="1"/>
  <c r="A64" i="4"/>
  <c r="B44" i="4"/>
  <c r="A44" i="4"/>
  <c r="B24" i="4"/>
  <c r="A24" i="4"/>
  <c r="A22" i="4"/>
  <c r="U4" i="4"/>
  <c r="A4" i="4"/>
  <c r="U1" i="4"/>
  <c r="X217" i="3"/>
  <c r="X216" i="3"/>
  <c r="X215" i="3"/>
  <c r="X214" i="3"/>
  <c r="X213" i="3"/>
  <c r="X212" i="3"/>
  <c r="X211" i="3"/>
  <c r="X210" i="3"/>
  <c r="X209" i="3"/>
  <c r="X208" i="3"/>
  <c r="X207" i="3"/>
  <c r="X206" i="3"/>
  <c r="X205" i="3"/>
  <c r="X204" i="3"/>
  <c r="X203" i="3"/>
  <c r="X202" i="3"/>
  <c r="X201" i="3"/>
  <c r="X200" i="3"/>
  <c r="X199" i="3"/>
  <c r="X198" i="3"/>
  <c r="X197" i="3"/>
  <c r="X196" i="3"/>
  <c r="X195" i="3"/>
  <c r="X194" i="3"/>
  <c r="X193" i="3"/>
  <c r="X192" i="3"/>
  <c r="X191" i="3"/>
  <c r="X190" i="3"/>
  <c r="X189" i="3"/>
  <c r="X188" i="3"/>
  <c r="X187" i="3"/>
  <c r="X186" i="3"/>
  <c r="X185" i="3"/>
  <c r="X184" i="3"/>
  <c r="X183" i="3"/>
  <c r="X182" i="3"/>
  <c r="X181" i="3"/>
  <c r="X180" i="3"/>
  <c r="X179" i="3"/>
  <c r="X178" i="3"/>
  <c r="X177" i="3"/>
  <c r="X176" i="3"/>
  <c r="X175" i="3"/>
  <c r="X174" i="3"/>
  <c r="X173" i="3"/>
  <c r="X172" i="3"/>
  <c r="X171" i="3"/>
  <c r="X170" i="3"/>
  <c r="X169" i="3"/>
  <c r="X168" i="3"/>
  <c r="X167" i="3"/>
  <c r="X166" i="3"/>
  <c r="X165" i="3"/>
  <c r="X164" i="3"/>
  <c r="X163" i="3"/>
  <c r="X162" i="3"/>
  <c r="X161" i="3"/>
  <c r="X160" i="3"/>
  <c r="X159" i="3"/>
  <c r="X158" i="3"/>
  <c r="X157" i="3"/>
  <c r="X156" i="3"/>
  <c r="X155" i="3"/>
  <c r="X154" i="3"/>
  <c r="X153" i="3"/>
  <c r="X152" i="3"/>
  <c r="X151" i="3"/>
  <c r="X150" i="3"/>
  <c r="X149" i="3"/>
  <c r="X148" i="3"/>
  <c r="X147" i="3"/>
  <c r="X146" i="3"/>
  <c r="X145" i="3"/>
  <c r="X144" i="3"/>
  <c r="X143" i="3"/>
  <c r="X142" i="3"/>
  <c r="X141" i="3"/>
  <c r="X140" i="3"/>
  <c r="X139" i="3"/>
  <c r="X138" i="3"/>
  <c r="X137" i="3"/>
  <c r="X136" i="3"/>
  <c r="X135" i="3"/>
  <c r="X134" i="3"/>
  <c r="X133" i="3"/>
  <c r="X132" i="3"/>
  <c r="X131" i="3"/>
  <c r="X130" i="3"/>
  <c r="X129" i="3"/>
  <c r="X128" i="3"/>
  <c r="X127" i="3"/>
  <c r="X126" i="3"/>
  <c r="X125" i="3"/>
  <c r="X124" i="3"/>
  <c r="X123" i="3"/>
  <c r="X122" i="3"/>
  <c r="X121" i="3"/>
  <c r="X120" i="3"/>
  <c r="X119" i="3"/>
  <c r="X118" i="3"/>
  <c r="X117" i="3"/>
  <c r="X116" i="3"/>
  <c r="X115" i="3"/>
  <c r="X114" i="3"/>
  <c r="X113" i="3"/>
  <c r="X112" i="3"/>
  <c r="X111" i="3"/>
  <c r="X110" i="3"/>
  <c r="X109" i="3"/>
  <c r="X108" i="3"/>
  <c r="X107" i="3"/>
  <c r="X106" i="3"/>
  <c r="X105" i="3"/>
  <c r="X104" i="3"/>
  <c r="X103" i="3"/>
  <c r="X102" i="3"/>
  <c r="X101" i="3"/>
  <c r="X100" i="3"/>
  <c r="X99" i="3"/>
  <c r="X98" i="3"/>
  <c r="X97" i="3"/>
  <c r="X96" i="3"/>
  <c r="X95" i="3"/>
  <c r="X94" i="3"/>
  <c r="X93" i="3"/>
  <c r="X92" i="3"/>
  <c r="X91" i="3"/>
  <c r="X90" i="3"/>
  <c r="X89" i="3"/>
  <c r="X88" i="3"/>
  <c r="X87" i="3"/>
  <c r="X86" i="3"/>
  <c r="X85" i="3"/>
  <c r="X84" i="3"/>
  <c r="X83" i="3"/>
  <c r="X82" i="3"/>
  <c r="X81" i="3"/>
  <c r="X80" i="3"/>
  <c r="X79" i="3"/>
  <c r="X78" i="3"/>
  <c r="X77" i="3"/>
  <c r="X76" i="3"/>
  <c r="X75" i="3"/>
  <c r="X74" i="3"/>
  <c r="X73" i="3"/>
  <c r="X72" i="3"/>
  <c r="X71" i="3"/>
  <c r="X70" i="3"/>
  <c r="X69" i="3"/>
  <c r="X68" i="3"/>
  <c r="X67" i="3"/>
  <c r="X66" i="3"/>
  <c r="X65" i="3"/>
  <c r="X64" i="3"/>
  <c r="X63" i="3"/>
  <c r="X62" i="3"/>
  <c r="X61" i="3"/>
  <c r="X60" i="3"/>
  <c r="X59" i="3"/>
  <c r="X58" i="3"/>
  <c r="X57" i="3"/>
  <c r="X56" i="3"/>
  <c r="X55" i="3"/>
  <c r="X54" i="3"/>
  <c r="X53" i="3"/>
  <c r="X52" i="3"/>
  <c r="X51" i="3"/>
  <c r="X50" i="3"/>
  <c r="X49" i="3"/>
  <c r="X48" i="3"/>
  <c r="X47" i="3"/>
  <c r="X46" i="3"/>
  <c r="X45" i="3"/>
  <c r="X44" i="3"/>
  <c r="X43" i="3"/>
  <c r="X42" i="3"/>
  <c r="X41" i="3"/>
  <c r="X40" i="3"/>
  <c r="X39" i="3"/>
  <c r="X38" i="3"/>
  <c r="X37" i="3"/>
  <c r="X36" i="3"/>
  <c r="X35" i="3"/>
  <c r="X34" i="3"/>
  <c r="X33" i="3"/>
  <c r="X32" i="3"/>
  <c r="X31" i="3"/>
  <c r="X30" i="3"/>
  <c r="X29" i="3"/>
  <c r="X28" i="3"/>
  <c r="X27" i="3"/>
  <c r="X26" i="3"/>
  <c r="X25" i="3"/>
  <c r="X24" i="3"/>
  <c r="X23" i="3"/>
  <c r="X22" i="3"/>
  <c r="X21" i="3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7" i="3"/>
  <c r="X6" i="3"/>
  <c r="X5" i="3"/>
  <c r="X3" i="3"/>
  <c r="X2" i="3"/>
  <c r="X217" i="2"/>
  <c r="X216" i="2"/>
  <c r="X215" i="2"/>
  <c r="X214" i="2"/>
  <c r="X213" i="2"/>
  <c r="X212" i="2"/>
  <c r="X211" i="2"/>
  <c r="X210" i="2"/>
  <c r="X209" i="2"/>
  <c r="X208" i="2"/>
  <c r="X207" i="2"/>
  <c r="X206" i="2"/>
  <c r="X205" i="2"/>
  <c r="X204" i="2"/>
  <c r="X203" i="2"/>
  <c r="X202" i="2"/>
  <c r="X201" i="2"/>
  <c r="X200" i="2"/>
  <c r="X199" i="2"/>
  <c r="X198" i="2"/>
  <c r="X197" i="2"/>
  <c r="X196" i="2"/>
  <c r="X195" i="2"/>
  <c r="X194" i="2"/>
  <c r="X193" i="2"/>
  <c r="X192" i="2"/>
  <c r="X191" i="2"/>
  <c r="X190" i="2"/>
  <c r="X189" i="2"/>
  <c r="X187" i="2"/>
  <c r="X186" i="2"/>
  <c r="X185" i="2"/>
  <c r="X184" i="2"/>
  <c r="X183" i="2"/>
  <c r="X182" i="2"/>
  <c r="X181" i="2"/>
  <c r="X180" i="2"/>
  <c r="X179" i="2"/>
  <c r="X178" i="2"/>
  <c r="X177" i="2"/>
  <c r="X176" i="2"/>
  <c r="X175" i="2"/>
  <c r="X174" i="2"/>
  <c r="X173" i="2"/>
  <c r="X172" i="2"/>
  <c r="X171" i="2"/>
  <c r="X170" i="2"/>
  <c r="X169" i="2"/>
  <c r="X168" i="2"/>
  <c r="X167" i="2"/>
  <c r="X166" i="2"/>
  <c r="X165" i="2"/>
  <c r="X164" i="2"/>
  <c r="X163" i="2"/>
  <c r="X162" i="2"/>
  <c r="X161" i="2"/>
  <c r="X160" i="2"/>
  <c r="X159" i="2"/>
  <c r="X158" i="2"/>
  <c r="X157" i="2"/>
  <c r="X156" i="2"/>
  <c r="X155" i="2"/>
  <c r="X154" i="2"/>
  <c r="X153" i="2"/>
  <c r="X152" i="2"/>
  <c r="X151" i="2"/>
  <c r="X150" i="2"/>
  <c r="X149" i="2"/>
  <c r="X148" i="2"/>
  <c r="X147" i="2"/>
  <c r="X146" i="2"/>
  <c r="X145" i="2"/>
  <c r="X144" i="2"/>
  <c r="X143" i="2"/>
  <c r="X142" i="2"/>
  <c r="X141" i="2"/>
  <c r="X140" i="2"/>
  <c r="X139" i="2"/>
  <c r="X138" i="2"/>
  <c r="X137" i="2"/>
  <c r="X136" i="2"/>
  <c r="X135" i="2"/>
  <c r="X134" i="2"/>
  <c r="X133" i="2"/>
  <c r="X132" i="2"/>
  <c r="X131" i="2"/>
  <c r="X130" i="2"/>
  <c r="X129" i="2"/>
  <c r="X128" i="2"/>
  <c r="X127" i="2"/>
  <c r="X126" i="2"/>
  <c r="X125" i="2"/>
  <c r="X124" i="2"/>
  <c r="X123" i="2"/>
  <c r="X122" i="2"/>
  <c r="X121" i="2"/>
  <c r="X120" i="2"/>
  <c r="X119" i="2"/>
  <c r="X118" i="2"/>
  <c r="X117" i="2"/>
  <c r="X116" i="2"/>
  <c r="X115" i="2"/>
  <c r="X114" i="2"/>
  <c r="X113" i="2"/>
  <c r="X112" i="2"/>
  <c r="X111" i="2"/>
  <c r="X110" i="2"/>
  <c r="X109" i="2"/>
  <c r="X108" i="2"/>
  <c r="X107" i="2"/>
  <c r="X106" i="2"/>
  <c r="X105" i="2"/>
  <c r="X104" i="2"/>
  <c r="X103" i="2"/>
  <c r="X102" i="2"/>
  <c r="X101" i="2"/>
  <c r="X100" i="2"/>
  <c r="X99" i="2"/>
  <c r="X98" i="2"/>
  <c r="X97" i="2"/>
  <c r="X96" i="2"/>
  <c r="X95" i="2"/>
  <c r="X94" i="2"/>
  <c r="X93" i="2"/>
  <c r="X92" i="2"/>
  <c r="X91" i="2"/>
  <c r="X90" i="2"/>
  <c r="X89" i="2"/>
  <c r="X88" i="2"/>
  <c r="X87" i="2"/>
  <c r="X86" i="2"/>
  <c r="X85" i="2"/>
  <c r="X84" i="2"/>
  <c r="X83" i="2"/>
  <c r="X82" i="2"/>
  <c r="X81" i="2"/>
  <c r="X80" i="2"/>
  <c r="X79" i="2"/>
  <c r="X78" i="2"/>
  <c r="X77" i="2"/>
  <c r="X76" i="2"/>
  <c r="X75" i="2"/>
  <c r="X74" i="2"/>
  <c r="X73" i="2"/>
  <c r="X72" i="2"/>
  <c r="X71" i="2"/>
  <c r="X70" i="2"/>
  <c r="X69" i="2"/>
  <c r="X68" i="2"/>
  <c r="X67" i="2"/>
  <c r="X66" i="2"/>
  <c r="X65" i="2"/>
  <c r="X64" i="2"/>
  <c r="X63" i="2"/>
  <c r="X62" i="2"/>
  <c r="X61" i="2"/>
  <c r="X3" i="2"/>
  <c r="X2" i="2"/>
  <c r="X253" i="1"/>
  <c r="X252" i="1"/>
  <c r="X251" i="1"/>
  <c r="AE251" i="1" s="1"/>
  <c r="X250" i="1"/>
  <c r="AE250" i="1" s="1"/>
  <c r="X249" i="1"/>
  <c r="AE249" i="1" s="1"/>
  <c r="X248" i="1"/>
  <c r="AE248" i="1" s="1"/>
  <c r="X247" i="1"/>
  <c r="AE247" i="1" s="1"/>
  <c r="X246" i="1"/>
  <c r="AE246" i="1" s="1"/>
  <c r="X245" i="1"/>
  <c r="AE245" i="1" s="1"/>
  <c r="X244" i="1"/>
  <c r="AE244" i="1" s="1"/>
  <c r="X243" i="1"/>
  <c r="AE243" i="1" s="1"/>
  <c r="X242" i="1"/>
  <c r="AE242" i="1" s="1"/>
  <c r="X241" i="1"/>
  <c r="AE241" i="1" s="1"/>
  <c r="X240" i="1"/>
  <c r="AE240" i="1" s="1"/>
  <c r="X239" i="1"/>
  <c r="AE239" i="1" s="1"/>
  <c r="X238" i="1"/>
  <c r="AE238" i="1" s="1"/>
  <c r="X237" i="1"/>
  <c r="AE237" i="1" s="1"/>
  <c r="X236" i="1"/>
  <c r="AE236" i="1" s="1"/>
  <c r="X235" i="1"/>
  <c r="AE235" i="1" s="1"/>
  <c r="X234" i="1"/>
  <c r="AE234" i="1" s="1"/>
  <c r="X233" i="1"/>
  <c r="AE233" i="1" s="1"/>
  <c r="X232" i="1"/>
  <c r="AE232" i="1" s="1"/>
  <c r="X231" i="1"/>
  <c r="AE231" i="1" s="1"/>
  <c r="X230" i="1"/>
  <c r="AE230" i="1" s="1"/>
  <c r="X229" i="1"/>
  <c r="AE229" i="1" s="1"/>
  <c r="X228" i="1"/>
  <c r="AE228" i="1" s="1"/>
  <c r="X227" i="1"/>
  <c r="AE227" i="1" s="1"/>
  <c r="X226" i="1"/>
  <c r="AE226" i="1" s="1"/>
  <c r="X225" i="1"/>
  <c r="AE225" i="1" s="1"/>
  <c r="X224" i="1"/>
  <c r="AE224" i="1" s="1"/>
  <c r="X223" i="1"/>
  <c r="AE223" i="1" s="1"/>
  <c r="X222" i="1"/>
  <c r="AE222" i="1" s="1"/>
  <c r="X221" i="1"/>
  <c r="AE221" i="1" s="1"/>
  <c r="X220" i="1"/>
  <c r="AE220" i="1" s="1"/>
  <c r="X219" i="1"/>
  <c r="AE219" i="1" s="1"/>
  <c r="X218" i="1"/>
  <c r="AE218" i="1" s="1"/>
  <c r="AY217" i="1"/>
  <c r="X217" i="1"/>
  <c r="AE217" i="1" s="1"/>
  <c r="AY216" i="1"/>
  <c r="X216" i="1"/>
  <c r="AE216" i="1" s="1"/>
  <c r="AY215" i="1"/>
  <c r="X215" i="1"/>
  <c r="AE215" i="1" s="1"/>
  <c r="AY214" i="1"/>
  <c r="X214" i="1"/>
  <c r="AE214" i="1" s="1"/>
  <c r="AY213" i="1"/>
  <c r="X213" i="1"/>
  <c r="AE213" i="1" s="1"/>
  <c r="AY212" i="1"/>
  <c r="X212" i="1"/>
  <c r="AE212" i="1" s="1"/>
  <c r="AY211" i="1"/>
  <c r="X211" i="1"/>
  <c r="AE211" i="1" s="1"/>
  <c r="AY210" i="1"/>
  <c r="X210" i="1"/>
  <c r="AE210" i="1" s="1"/>
  <c r="AY209" i="1"/>
  <c r="X209" i="1"/>
  <c r="AE209" i="1" s="1"/>
  <c r="AY208" i="1"/>
  <c r="X208" i="1"/>
  <c r="AE208" i="1" s="1"/>
  <c r="AY207" i="1"/>
  <c r="X207" i="1"/>
  <c r="AE207" i="1" s="1"/>
  <c r="AY206" i="1"/>
  <c r="X206" i="1"/>
  <c r="AE206" i="1" s="1"/>
  <c r="AY205" i="1"/>
  <c r="X205" i="1"/>
  <c r="AE205" i="1" s="1"/>
  <c r="AY204" i="1"/>
  <c r="X204" i="1"/>
  <c r="AE204" i="1" s="1"/>
  <c r="AY203" i="1"/>
  <c r="X203" i="1"/>
  <c r="AE203" i="1" s="1"/>
  <c r="AY202" i="1"/>
  <c r="X202" i="1"/>
  <c r="AY201" i="1"/>
  <c r="Z201" i="1"/>
  <c r="X201" i="1"/>
  <c r="T201" i="1"/>
  <c r="R201" i="1"/>
  <c r="Q201" i="1"/>
  <c r="N201" i="1"/>
  <c r="AY200" i="1"/>
  <c r="Z200" i="1"/>
  <c r="X200" i="1"/>
  <c r="T200" i="1"/>
  <c r="R200" i="1"/>
  <c r="Q200" i="1"/>
  <c r="N200" i="1"/>
  <c r="AY199" i="1"/>
  <c r="Z199" i="1"/>
  <c r="X199" i="1"/>
  <c r="T199" i="1"/>
  <c r="R199" i="1"/>
  <c r="Q199" i="1"/>
  <c r="N199" i="1"/>
  <c r="AY198" i="1"/>
  <c r="Z198" i="1"/>
  <c r="X198" i="1"/>
  <c r="T198" i="1"/>
  <c r="R198" i="1"/>
  <c r="Q198" i="1"/>
  <c r="N198" i="1"/>
  <c r="AY197" i="1"/>
  <c r="Z197" i="1"/>
  <c r="X197" i="1"/>
  <c r="T197" i="1"/>
  <c r="R197" i="1"/>
  <c r="Q197" i="1"/>
  <c r="N197" i="1"/>
  <c r="AY196" i="1"/>
  <c r="Z196" i="1"/>
  <c r="X196" i="1"/>
  <c r="T196" i="1"/>
  <c r="R196" i="1"/>
  <c r="Q196" i="1"/>
  <c r="N196" i="1"/>
  <c r="AY195" i="1"/>
  <c r="Z195" i="1"/>
  <c r="X195" i="1"/>
  <c r="T195" i="1"/>
  <c r="R195" i="1"/>
  <c r="Q195" i="1"/>
  <c r="N195" i="1"/>
  <c r="AY194" i="1"/>
  <c r="Z194" i="1"/>
  <c r="X194" i="1"/>
  <c r="T194" i="1"/>
  <c r="R194" i="1"/>
  <c r="Q194" i="1"/>
  <c r="N194" i="1"/>
  <c r="AY193" i="1"/>
  <c r="Z193" i="1"/>
  <c r="X193" i="1"/>
  <c r="U193" i="1"/>
  <c r="T193" i="1"/>
  <c r="R193" i="1"/>
  <c r="Q193" i="1"/>
  <c r="N193" i="1"/>
  <c r="AY192" i="1"/>
  <c r="Z192" i="1"/>
  <c r="X192" i="1"/>
  <c r="U192" i="1"/>
  <c r="T192" i="1"/>
  <c r="R192" i="1"/>
  <c r="Q192" i="1"/>
  <c r="N192" i="1"/>
  <c r="AY191" i="1"/>
  <c r="Z191" i="1"/>
  <c r="X191" i="1"/>
  <c r="U191" i="1"/>
  <c r="T191" i="1"/>
  <c r="R191" i="1"/>
  <c r="Q191" i="1"/>
  <c r="N191" i="1"/>
  <c r="K191" i="1"/>
  <c r="AY190" i="1"/>
  <c r="Z190" i="1"/>
  <c r="X190" i="1"/>
  <c r="U190" i="1"/>
  <c r="T190" i="1"/>
  <c r="S190" i="1"/>
  <c r="R190" i="1"/>
  <c r="Q190" i="1"/>
  <c r="P190" i="1"/>
  <c r="N190" i="1"/>
  <c r="K190" i="1"/>
  <c r="AY189" i="1"/>
  <c r="Z189" i="1"/>
  <c r="X189" i="1"/>
  <c r="U189" i="1"/>
  <c r="T189" i="1"/>
  <c r="S189" i="1"/>
  <c r="R189" i="1"/>
  <c r="Q189" i="1"/>
  <c r="P189" i="1"/>
  <c r="N189" i="1"/>
  <c r="K189" i="1"/>
  <c r="AY188" i="1"/>
  <c r="Z188" i="1"/>
  <c r="X188" i="1"/>
  <c r="W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D188" i="1"/>
  <c r="X188" i="2" s="1"/>
  <c r="C188" i="1"/>
  <c r="AY187" i="1"/>
  <c r="Z187" i="1"/>
  <c r="X187" i="1"/>
  <c r="W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F187" i="1"/>
  <c r="D187" i="1"/>
  <c r="C187" i="1"/>
  <c r="AY186" i="1"/>
  <c r="AA186" i="1"/>
  <c r="Z186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F186" i="1"/>
  <c r="D186" i="1"/>
  <c r="C186" i="1"/>
  <c r="AY185" i="1"/>
  <c r="AA185" i="1"/>
  <c r="Z185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K185" i="1"/>
  <c r="J185" i="1"/>
  <c r="F185" i="1"/>
  <c r="D185" i="1"/>
  <c r="C185" i="1"/>
  <c r="AY184" i="1"/>
  <c r="AA184" i="1"/>
  <c r="Z184" i="1"/>
  <c r="Y184" i="1"/>
  <c r="X184" i="1"/>
  <c r="W184" i="1"/>
  <c r="V184" i="1"/>
  <c r="U184" i="1"/>
  <c r="T184" i="1"/>
  <c r="S184" i="1"/>
  <c r="R184" i="1"/>
  <c r="Q184" i="1"/>
  <c r="P184" i="1"/>
  <c r="O184" i="1"/>
  <c r="N184" i="1"/>
  <c r="M184" i="1"/>
  <c r="L184" i="1"/>
  <c r="K184" i="1"/>
  <c r="J184" i="1"/>
  <c r="F184" i="1"/>
  <c r="D184" i="1"/>
  <c r="C184" i="1"/>
  <c r="AY183" i="1"/>
  <c r="AA183" i="1"/>
  <c r="Z183" i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F183" i="1"/>
  <c r="D183" i="1"/>
  <c r="C183" i="1"/>
  <c r="AY182" i="1"/>
  <c r="AA182" i="1"/>
  <c r="Z182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F182" i="1"/>
  <c r="D182" i="1"/>
  <c r="C182" i="1"/>
  <c r="AY181" i="1"/>
  <c r="AA181" i="1"/>
  <c r="Z181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F181" i="1"/>
  <c r="D181" i="1"/>
  <c r="C181" i="1"/>
  <c r="AY180" i="1"/>
  <c r="AA180" i="1"/>
  <c r="Z180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F180" i="1"/>
  <c r="D180" i="1"/>
  <c r="C180" i="1"/>
  <c r="AY179" i="1"/>
  <c r="AA179" i="1"/>
  <c r="Z179" i="1"/>
  <c r="Y179" i="1"/>
  <c r="X179" i="1"/>
  <c r="W179" i="1"/>
  <c r="V179" i="1"/>
  <c r="U179" i="1"/>
  <c r="T179" i="1"/>
  <c r="S179" i="1"/>
  <c r="R179" i="1"/>
  <c r="Q179" i="1"/>
  <c r="P179" i="1"/>
  <c r="O179" i="1"/>
  <c r="N179" i="1"/>
  <c r="M179" i="1"/>
  <c r="L179" i="1"/>
  <c r="K179" i="1"/>
  <c r="J179" i="1"/>
  <c r="F179" i="1"/>
  <c r="D179" i="1"/>
  <c r="C179" i="1"/>
  <c r="AY178" i="1"/>
  <c r="AA178" i="1"/>
  <c r="Z178" i="1"/>
  <c r="Y178" i="1"/>
  <c r="X178" i="1"/>
  <c r="W178" i="1"/>
  <c r="V178" i="1"/>
  <c r="U178" i="1"/>
  <c r="T178" i="1"/>
  <c r="S178" i="1"/>
  <c r="R178" i="1"/>
  <c r="Q178" i="1"/>
  <c r="P178" i="1"/>
  <c r="O178" i="1"/>
  <c r="N178" i="1"/>
  <c r="M178" i="1"/>
  <c r="L178" i="1"/>
  <c r="K178" i="1"/>
  <c r="J178" i="1"/>
  <c r="F178" i="1"/>
  <c r="D178" i="1"/>
  <c r="C178" i="1"/>
  <c r="AY177" i="1"/>
  <c r="AA177" i="1"/>
  <c r="Z177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F177" i="1"/>
  <c r="D177" i="1"/>
  <c r="C177" i="1"/>
  <c r="AY176" i="1"/>
  <c r="AA176" i="1"/>
  <c r="Z176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F176" i="1"/>
  <c r="D176" i="1"/>
  <c r="C176" i="1"/>
  <c r="AY175" i="1"/>
  <c r="AA175" i="1"/>
  <c r="Z175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F175" i="1"/>
  <c r="D175" i="1"/>
  <c r="C175" i="1"/>
  <c r="AY174" i="1"/>
  <c r="AA174" i="1"/>
  <c r="Z174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F174" i="1"/>
  <c r="D174" i="1"/>
  <c r="C174" i="1"/>
  <c r="AY173" i="1"/>
  <c r="AA173" i="1"/>
  <c r="Z173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F173" i="1"/>
  <c r="D173" i="1"/>
  <c r="C173" i="1"/>
  <c r="AY172" i="1"/>
  <c r="AA172" i="1"/>
  <c r="Z172" i="1"/>
  <c r="Y172" i="1"/>
  <c r="X172" i="1"/>
  <c r="W172" i="1"/>
  <c r="V172" i="1"/>
  <c r="U172" i="1"/>
  <c r="T172" i="1"/>
  <c r="S172" i="1"/>
  <c r="R172" i="1"/>
  <c r="Q172" i="1"/>
  <c r="P172" i="1"/>
  <c r="O172" i="1"/>
  <c r="N172" i="1"/>
  <c r="M172" i="1"/>
  <c r="L172" i="1"/>
  <c r="K172" i="1"/>
  <c r="J172" i="1"/>
  <c r="F172" i="1"/>
  <c r="D172" i="1"/>
  <c r="C172" i="1"/>
  <c r="AY171" i="1"/>
  <c r="AA171" i="1"/>
  <c r="Z171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F171" i="1"/>
  <c r="D171" i="1"/>
  <c r="C171" i="1"/>
  <c r="AY170" i="1"/>
  <c r="AA170" i="1"/>
  <c r="Z170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F170" i="1"/>
  <c r="D170" i="1"/>
  <c r="C170" i="1"/>
  <c r="AY169" i="1"/>
  <c r="AA169" i="1"/>
  <c r="Z169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F169" i="1"/>
  <c r="D169" i="1"/>
  <c r="C169" i="1"/>
  <c r="AY168" i="1"/>
  <c r="AA168" i="1"/>
  <c r="Z168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F168" i="1"/>
  <c r="D168" i="1"/>
  <c r="C168" i="1"/>
  <c r="B168" i="1"/>
  <c r="AY167" i="1"/>
  <c r="AA167" i="1"/>
  <c r="Z167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F167" i="1"/>
  <c r="D167" i="1"/>
  <c r="C167" i="1"/>
  <c r="AY166" i="1"/>
  <c r="AA166" i="1"/>
  <c r="Z166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F166" i="1"/>
  <c r="D166" i="1"/>
  <c r="C166" i="1"/>
  <c r="AY165" i="1"/>
  <c r="AA165" i="1"/>
  <c r="Z165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F165" i="1"/>
  <c r="D165" i="1"/>
  <c r="C165" i="1"/>
  <c r="AY164" i="1"/>
  <c r="AA164" i="1"/>
  <c r="Z164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F164" i="1"/>
  <c r="D164" i="1"/>
  <c r="C164" i="1"/>
  <c r="AY163" i="1"/>
  <c r="AA163" i="1"/>
  <c r="Z163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F163" i="1"/>
  <c r="D163" i="1"/>
  <c r="C163" i="1"/>
  <c r="AY162" i="1"/>
  <c r="AA162" i="1"/>
  <c r="Z162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F162" i="1"/>
  <c r="D162" i="1"/>
  <c r="C162" i="1"/>
  <c r="AY161" i="1"/>
  <c r="AA161" i="1"/>
  <c r="Z161" i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F161" i="1"/>
  <c r="D161" i="1"/>
  <c r="C161" i="1"/>
  <c r="AY160" i="1"/>
  <c r="AA160" i="1"/>
  <c r="Z160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F160" i="1"/>
  <c r="D160" i="1"/>
  <c r="C160" i="1"/>
  <c r="AY159" i="1"/>
  <c r="AA159" i="1"/>
  <c r="Z159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F159" i="1"/>
  <c r="D159" i="1"/>
  <c r="C159" i="1"/>
  <c r="AY158" i="1"/>
  <c r="AA158" i="1"/>
  <c r="Z158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F158" i="1"/>
  <c r="D158" i="1"/>
  <c r="C158" i="1"/>
  <c r="B158" i="1"/>
  <c r="AY157" i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F157" i="1"/>
  <c r="D157" i="1"/>
  <c r="C157" i="1"/>
  <c r="AY156" i="1"/>
  <c r="AA156" i="1"/>
  <c r="Z156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F156" i="1"/>
  <c r="D156" i="1"/>
  <c r="C156" i="1"/>
  <c r="AY155" i="1"/>
  <c r="AA155" i="1"/>
  <c r="Z155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M155" i="1"/>
  <c r="L155" i="1"/>
  <c r="K155" i="1"/>
  <c r="J155" i="1"/>
  <c r="F155" i="1"/>
  <c r="D155" i="1"/>
  <c r="C155" i="1"/>
  <c r="AY154" i="1"/>
  <c r="AA154" i="1"/>
  <c r="Z154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F154" i="1"/>
  <c r="D154" i="1"/>
  <c r="C154" i="1"/>
  <c r="AY153" i="1"/>
  <c r="AA153" i="1"/>
  <c r="Z153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F153" i="1"/>
  <c r="D153" i="1"/>
  <c r="C153" i="1"/>
  <c r="AY152" i="1"/>
  <c r="AA152" i="1"/>
  <c r="Z152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F152" i="1"/>
  <c r="D152" i="1"/>
  <c r="C152" i="1"/>
  <c r="AY151" i="1"/>
  <c r="AA151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F151" i="1"/>
  <c r="D151" i="1"/>
  <c r="C151" i="1"/>
  <c r="AY150" i="1"/>
  <c r="AA150" i="1"/>
  <c r="Z150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F150" i="1"/>
  <c r="D150" i="1"/>
  <c r="C150" i="1"/>
  <c r="AY149" i="1"/>
  <c r="AA149" i="1"/>
  <c r="Z149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F149" i="1"/>
  <c r="D149" i="1"/>
  <c r="C149" i="1"/>
  <c r="AY148" i="1"/>
  <c r="AA148" i="1"/>
  <c r="Z148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F148" i="1"/>
  <c r="D148" i="1"/>
  <c r="C148" i="1"/>
  <c r="AY147" i="1"/>
  <c r="AA147" i="1"/>
  <c r="Z147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F147" i="1"/>
  <c r="D147" i="1"/>
  <c r="C147" i="1"/>
  <c r="AY146" i="1"/>
  <c r="AA146" i="1"/>
  <c r="Z146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J146" i="1"/>
  <c r="F146" i="1"/>
  <c r="D146" i="1"/>
  <c r="C146" i="1"/>
  <c r="AY145" i="1"/>
  <c r="AA145" i="1"/>
  <c r="Z145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F145" i="1"/>
  <c r="D145" i="1"/>
  <c r="C145" i="1"/>
  <c r="AY144" i="1"/>
  <c r="AA144" i="1"/>
  <c r="Z144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F144" i="1"/>
  <c r="D144" i="1"/>
  <c r="C144" i="1"/>
  <c r="AY143" i="1"/>
  <c r="AA143" i="1"/>
  <c r="Z143" i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F143" i="1"/>
  <c r="D143" i="1"/>
  <c r="C143" i="1"/>
  <c r="AY142" i="1"/>
  <c r="AA142" i="1"/>
  <c r="Z142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F142" i="1"/>
  <c r="D142" i="1"/>
  <c r="C142" i="1"/>
  <c r="AY141" i="1"/>
  <c r="AA141" i="1"/>
  <c r="Z141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F141" i="1"/>
  <c r="D141" i="1"/>
  <c r="C141" i="1"/>
  <c r="AY140" i="1"/>
  <c r="AA140" i="1"/>
  <c r="Z140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F140" i="1"/>
  <c r="D140" i="1"/>
  <c r="C140" i="1"/>
  <c r="AY139" i="1"/>
  <c r="AA139" i="1"/>
  <c r="Z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F139" i="1"/>
  <c r="D139" i="1"/>
  <c r="C139" i="1"/>
  <c r="AY138" i="1"/>
  <c r="AA138" i="1"/>
  <c r="Z138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F138" i="1"/>
  <c r="D138" i="1"/>
  <c r="C138" i="1"/>
  <c r="AY137" i="1"/>
  <c r="AA137" i="1"/>
  <c r="Z137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F137" i="1"/>
  <c r="D137" i="1"/>
  <c r="C137" i="1"/>
  <c r="AY136" i="1"/>
  <c r="AA136" i="1"/>
  <c r="Z136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F136" i="1"/>
  <c r="D136" i="1"/>
  <c r="C136" i="1"/>
  <c r="AY135" i="1"/>
  <c r="AA135" i="1"/>
  <c r="Z135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F135" i="1"/>
  <c r="D135" i="1"/>
  <c r="C135" i="1"/>
  <c r="AY134" i="1"/>
  <c r="AA134" i="1"/>
  <c r="Z134" i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F134" i="1"/>
  <c r="D134" i="1"/>
  <c r="C134" i="1"/>
  <c r="AY133" i="1"/>
  <c r="AA133" i="1"/>
  <c r="Z133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F133" i="1"/>
  <c r="D133" i="1"/>
  <c r="C133" i="1"/>
  <c r="AY132" i="1"/>
  <c r="AA132" i="1"/>
  <c r="Z132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F132" i="1"/>
  <c r="D132" i="1"/>
  <c r="C132" i="1"/>
  <c r="AY131" i="1"/>
  <c r="AA131" i="1"/>
  <c r="Z131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F131" i="1"/>
  <c r="D131" i="1"/>
  <c r="C131" i="1"/>
  <c r="AY130" i="1"/>
  <c r="AA130" i="1"/>
  <c r="Z130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F130" i="1"/>
  <c r="D130" i="1"/>
  <c r="C130" i="1"/>
  <c r="AY129" i="1"/>
  <c r="AA129" i="1"/>
  <c r="Z129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F129" i="1"/>
  <c r="D129" i="1"/>
  <c r="C129" i="1"/>
  <c r="AY128" i="1"/>
  <c r="AA128" i="1"/>
  <c r="Z128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F128" i="1"/>
  <c r="D128" i="1"/>
  <c r="C128" i="1"/>
  <c r="AY127" i="1"/>
  <c r="AA127" i="1"/>
  <c r="Z127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F127" i="1"/>
  <c r="D127" i="1"/>
  <c r="C127" i="1"/>
  <c r="AY126" i="1"/>
  <c r="AA126" i="1"/>
  <c r="Z126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F126" i="1"/>
  <c r="D126" i="1"/>
  <c r="C126" i="1"/>
  <c r="AY125" i="1"/>
  <c r="AA125" i="1"/>
  <c r="Z125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F125" i="1"/>
  <c r="D125" i="1"/>
  <c r="C125" i="1"/>
  <c r="AY124" i="1"/>
  <c r="AA124" i="1"/>
  <c r="Z124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F124" i="1"/>
  <c r="D124" i="1"/>
  <c r="C124" i="1"/>
  <c r="AY123" i="1"/>
  <c r="AA123" i="1"/>
  <c r="Z123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F123" i="1"/>
  <c r="D123" i="1"/>
  <c r="C123" i="1"/>
  <c r="AY122" i="1"/>
  <c r="AA122" i="1"/>
  <c r="Z122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F122" i="1"/>
  <c r="D122" i="1"/>
  <c r="C122" i="1"/>
  <c r="AY121" i="1"/>
  <c r="AA121" i="1"/>
  <c r="Z121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F121" i="1"/>
  <c r="D121" i="1"/>
  <c r="C121" i="1"/>
  <c r="AY120" i="1"/>
  <c r="AA120" i="1"/>
  <c r="Z120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F120" i="1"/>
  <c r="D120" i="1"/>
  <c r="C120" i="1"/>
  <c r="AY119" i="1"/>
  <c r="AA119" i="1"/>
  <c r="Z119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F119" i="1"/>
  <c r="D119" i="1"/>
  <c r="C119" i="1"/>
  <c r="AY118" i="1"/>
  <c r="AA118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F118" i="1"/>
  <c r="D118" i="1"/>
  <c r="C118" i="1"/>
  <c r="AY117" i="1"/>
  <c r="AA117" i="1"/>
  <c r="Z117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F117" i="1"/>
  <c r="D117" i="1"/>
  <c r="C117" i="1"/>
  <c r="AY116" i="1"/>
  <c r="AA116" i="1"/>
  <c r="Z116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F116" i="1"/>
  <c r="D116" i="1"/>
  <c r="C116" i="1"/>
  <c r="AY115" i="1"/>
  <c r="AA115" i="1"/>
  <c r="Z115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F115" i="1"/>
  <c r="D115" i="1"/>
  <c r="C115" i="1"/>
  <c r="AY114" i="1"/>
  <c r="AA114" i="1"/>
  <c r="Z114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F114" i="1"/>
  <c r="D114" i="1"/>
  <c r="C114" i="1"/>
  <c r="AY113" i="1"/>
  <c r="AA113" i="1"/>
  <c r="Z113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F113" i="1"/>
  <c r="D113" i="1"/>
  <c r="C113" i="1"/>
  <c r="AY112" i="1"/>
  <c r="AA112" i="1"/>
  <c r="Z112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F112" i="1"/>
  <c r="D112" i="1"/>
  <c r="C112" i="1"/>
  <c r="AY111" i="1"/>
  <c r="AA111" i="1"/>
  <c r="Z111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F111" i="1"/>
  <c r="D111" i="1"/>
  <c r="C111" i="1"/>
  <c r="AY110" i="1"/>
  <c r="AA110" i="1"/>
  <c r="Z110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F110" i="1"/>
  <c r="D110" i="1"/>
  <c r="C110" i="1"/>
  <c r="AY109" i="1"/>
  <c r="AA109" i="1"/>
  <c r="Z109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F109" i="1"/>
  <c r="D109" i="1"/>
  <c r="C109" i="1"/>
  <c r="AY108" i="1"/>
  <c r="AA108" i="1"/>
  <c r="Z108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F108" i="1"/>
  <c r="D108" i="1"/>
  <c r="C108" i="1"/>
  <c r="AY107" i="1"/>
  <c r="AA107" i="1"/>
  <c r="Z107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F107" i="1"/>
  <c r="D107" i="1"/>
  <c r="C107" i="1"/>
  <c r="AY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F106" i="1"/>
  <c r="D106" i="1"/>
  <c r="C106" i="1"/>
  <c r="AY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F105" i="1"/>
  <c r="D105" i="1"/>
  <c r="C105" i="1"/>
  <c r="AY104" i="1"/>
  <c r="AA104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F104" i="1"/>
  <c r="D104" i="1"/>
  <c r="C104" i="1"/>
  <c r="AY103" i="1"/>
  <c r="AA103" i="1"/>
  <c r="Z103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F103" i="1"/>
  <c r="D103" i="1"/>
  <c r="C103" i="1"/>
  <c r="AY102" i="1"/>
  <c r="AA102" i="1"/>
  <c r="Z102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F102" i="1"/>
  <c r="D102" i="1"/>
  <c r="C102" i="1"/>
  <c r="AY101" i="1"/>
  <c r="AA101" i="1"/>
  <c r="Z101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F101" i="1"/>
  <c r="D101" i="1"/>
  <c r="C101" i="1"/>
  <c r="AY100" i="1"/>
  <c r="AA100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F100" i="1"/>
  <c r="D100" i="1"/>
  <c r="C100" i="1"/>
  <c r="AY99" i="1"/>
  <c r="AA99" i="1"/>
  <c r="Z99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F99" i="1"/>
  <c r="D99" i="1"/>
  <c r="C99" i="1"/>
  <c r="A99" i="1"/>
  <c r="AY98" i="1"/>
  <c r="AA98" i="1"/>
  <c r="Z98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F98" i="1"/>
  <c r="D98" i="1"/>
  <c r="C98" i="1"/>
  <c r="A98" i="1"/>
  <c r="AY97" i="1"/>
  <c r="AA97" i="1"/>
  <c r="Z97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F97" i="1"/>
  <c r="D97" i="1"/>
  <c r="C97" i="1"/>
  <c r="A97" i="1"/>
  <c r="AY96" i="1"/>
  <c r="AA96" i="1"/>
  <c r="Z96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F96" i="1"/>
  <c r="D96" i="1"/>
  <c r="C96" i="1"/>
  <c r="A96" i="1"/>
  <c r="AY95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F95" i="1"/>
  <c r="D95" i="1"/>
  <c r="C95" i="1"/>
  <c r="A95" i="1"/>
  <c r="AY94" i="1"/>
  <c r="AA94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F94" i="1"/>
  <c r="D94" i="1"/>
  <c r="C94" i="1"/>
  <c r="A94" i="1"/>
  <c r="AY93" i="1"/>
  <c r="AA93" i="1"/>
  <c r="Z93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F93" i="1"/>
  <c r="D93" i="1"/>
  <c r="C93" i="1"/>
  <c r="A93" i="1"/>
  <c r="AY92" i="1"/>
  <c r="AA92" i="1"/>
  <c r="Z92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F92" i="1"/>
  <c r="D92" i="1"/>
  <c r="C92" i="1"/>
  <c r="A92" i="1"/>
  <c r="AY91" i="1"/>
  <c r="AA91" i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F91" i="1"/>
  <c r="D91" i="1"/>
  <c r="C91" i="1"/>
  <c r="A91" i="1"/>
  <c r="AY90" i="1"/>
  <c r="AA90" i="1"/>
  <c r="Z90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F90" i="1"/>
  <c r="D90" i="1"/>
  <c r="C90" i="1"/>
  <c r="A90" i="1"/>
  <c r="AY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F89" i="1"/>
  <c r="D89" i="1"/>
  <c r="C89" i="1"/>
  <c r="A89" i="1"/>
  <c r="AY88" i="1"/>
  <c r="AA88" i="1"/>
  <c r="Z88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F88" i="1"/>
  <c r="D88" i="1"/>
  <c r="C88" i="1"/>
  <c r="A88" i="1"/>
  <c r="AY87" i="1"/>
  <c r="AA87" i="1"/>
  <c r="Z87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F87" i="1"/>
  <c r="D87" i="1"/>
  <c r="C87" i="1"/>
  <c r="A87" i="1"/>
  <c r="AY86" i="1"/>
  <c r="AA86" i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F86" i="1"/>
  <c r="D86" i="1"/>
  <c r="C86" i="1"/>
  <c r="A86" i="1"/>
  <c r="AY85" i="1"/>
  <c r="AA85" i="1"/>
  <c r="Z85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F85" i="1"/>
  <c r="D85" i="1"/>
  <c r="C85" i="1"/>
  <c r="A85" i="1"/>
  <c r="AY84" i="1"/>
  <c r="AA84" i="1"/>
  <c r="Z84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F84" i="1"/>
  <c r="D84" i="1"/>
  <c r="C84" i="1"/>
  <c r="A84" i="1"/>
  <c r="AY83" i="1"/>
  <c r="AA83" i="1"/>
  <c r="Z83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F83" i="1"/>
  <c r="D83" i="1"/>
  <c r="C83" i="1"/>
  <c r="A83" i="1"/>
  <c r="AY82" i="1"/>
  <c r="AA82" i="1"/>
  <c r="Z82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F82" i="1"/>
  <c r="D82" i="1"/>
  <c r="C82" i="1"/>
  <c r="A82" i="1"/>
  <c r="AY81" i="1"/>
  <c r="AA81" i="1"/>
  <c r="Z81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F81" i="1"/>
  <c r="D81" i="1"/>
  <c r="C81" i="1"/>
  <c r="A81" i="1"/>
  <c r="AY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F80" i="1"/>
  <c r="D80" i="1"/>
  <c r="C80" i="1"/>
  <c r="B80" i="1"/>
  <c r="A80" i="1"/>
  <c r="AY79" i="1"/>
  <c r="AA79" i="1"/>
  <c r="Z79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F79" i="1"/>
  <c r="D79" i="1"/>
  <c r="C79" i="1"/>
  <c r="A79" i="1"/>
  <c r="AY78" i="1"/>
  <c r="AA78" i="1"/>
  <c r="Z78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D78" i="1"/>
  <c r="C78" i="1"/>
  <c r="A78" i="1"/>
  <c r="AY77" i="1"/>
  <c r="AA77" i="1"/>
  <c r="Z77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F77" i="1"/>
  <c r="D77" i="1"/>
  <c r="C77" i="1"/>
  <c r="A77" i="1"/>
  <c r="AY76" i="1"/>
  <c r="AA76" i="1"/>
  <c r="Z76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F76" i="1"/>
  <c r="D76" i="1"/>
  <c r="C76" i="1"/>
  <c r="A76" i="1"/>
  <c r="AY75" i="1"/>
  <c r="AA75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F75" i="1"/>
  <c r="D75" i="1"/>
  <c r="C75" i="1"/>
  <c r="A75" i="1"/>
  <c r="AY74" i="1"/>
  <c r="AA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F74" i="1"/>
  <c r="D74" i="1"/>
  <c r="C74" i="1"/>
  <c r="A74" i="1"/>
  <c r="AY73" i="1"/>
  <c r="AA73" i="1"/>
  <c r="Z73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F73" i="1"/>
  <c r="D73" i="1"/>
  <c r="C73" i="1"/>
  <c r="A73" i="1"/>
  <c r="AY72" i="1"/>
  <c r="AA72" i="1"/>
  <c r="Z72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F72" i="1"/>
  <c r="D72" i="1"/>
  <c r="C72" i="1"/>
  <c r="A72" i="1"/>
  <c r="AY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F71" i="1"/>
  <c r="D71" i="1"/>
  <c r="C71" i="1"/>
  <c r="A71" i="1"/>
  <c r="AY70" i="1"/>
  <c r="AA70" i="1"/>
  <c r="Z70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F70" i="1"/>
  <c r="D70" i="1"/>
  <c r="C70" i="1"/>
  <c r="A70" i="1"/>
  <c r="AY69" i="1"/>
  <c r="AA69" i="1"/>
  <c r="Z69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F69" i="1"/>
  <c r="D69" i="1"/>
  <c r="C69" i="1"/>
  <c r="A69" i="1"/>
  <c r="AY68" i="1"/>
  <c r="AA68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F68" i="1"/>
  <c r="D68" i="1"/>
  <c r="C68" i="1"/>
  <c r="A68" i="1"/>
  <c r="AY67" i="1"/>
  <c r="AA67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F67" i="1"/>
  <c r="D67" i="1"/>
  <c r="C67" i="1"/>
  <c r="A67" i="1"/>
  <c r="AY66" i="1"/>
  <c r="AA66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F66" i="1"/>
  <c r="D66" i="1"/>
  <c r="C66" i="1"/>
  <c r="A66" i="1"/>
  <c r="AY65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F65" i="1"/>
  <c r="D65" i="1"/>
  <c r="C65" i="1"/>
  <c r="A65" i="1"/>
  <c r="AY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F64" i="1"/>
  <c r="D64" i="1"/>
  <c r="C64" i="1"/>
  <c r="A64" i="1"/>
  <c r="AY63" i="1"/>
  <c r="AA63" i="1"/>
  <c r="Z63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F63" i="1"/>
  <c r="D63" i="1"/>
  <c r="C63" i="1"/>
  <c r="A63" i="1"/>
  <c r="AY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F62" i="1"/>
  <c r="D62" i="1"/>
  <c r="C62" i="1"/>
  <c r="A62" i="1"/>
  <c r="AY61" i="1"/>
  <c r="AA61" i="1"/>
  <c r="Z61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F61" i="1"/>
  <c r="D61" i="1"/>
  <c r="C61" i="1"/>
  <c r="A61" i="1"/>
  <c r="AY60" i="1"/>
  <c r="AA60" i="1"/>
  <c r="Z60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D60" i="1"/>
  <c r="X60" i="2" s="1"/>
  <c r="C60" i="1"/>
  <c r="A60" i="1"/>
  <c r="AY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D59" i="1"/>
  <c r="X59" i="2" s="1"/>
  <c r="C59" i="1"/>
  <c r="A59" i="1"/>
  <c r="AY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D58" i="1"/>
  <c r="X58" i="2" s="1"/>
  <c r="C58" i="1"/>
  <c r="A58" i="1"/>
  <c r="AY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D57" i="1"/>
  <c r="X57" i="2" s="1"/>
  <c r="C57" i="1"/>
  <c r="A57" i="1"/>
  <c r="AY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D56" i="1"/>
  <c r="X56" i="2" s="1"/>
  <c r="C56" i="1"/>
  <c r="A56" i="1"/>
  <c r="AY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D55" i="1"/>
  <c r="X55" i="2" s="1"/>
  <c r="C55" i="1"/>
  <c r="A55" i="1"/>
  <c r="AY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D54" i="1"/>
  <c r="X54" i="2" s="1"/>
  <c r="C54" i="1"/>
  <c r="A54" i="1"/>
  <c r="AY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D53" i="1"/>
  <c r="X53" i="2" s="1"/>
  <c r="C53" i="1"/>
  <c r="A53" i="1"/>
  <c r="AY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D52" i="1"/>
  <c r="X52" i="2" s="1"/>
  <c r="C52" i="1"/>
  <c r="A52" i="1"/>
  <c r="AY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D51" i="1"/>
  <c r="X51" i="2" s="1"/>
  <c r="C51" i="1"/>
  <c r="A51" i="1"/>
  <c r="AY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D50" i="1"/>
  <c r="X50" i="2" s="1"/>
  <c r="C50" i="1"/>
  <c r="A50" i="1"/>
  <c r="AY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D49" i="1"/>
  <c r="X49" i="2" s="1"/>
  <c r="C49" i="1"/>
  <c r="A49" i="1"/>
  <c r="AY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D48" i="1"/>
  <c r="X48" i="2" s="1"/>
  <c r="C48" i="1"/>
  <c r="B48" i="1"/>
  <c r="A48" i="1"/>
  <c r="AY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D47" i="1"/>
  <c r="X47" i="2" s="1"/>
  <c r="C47" i="1"/>
  <c r="A47" i="1"/>
  <c r="AY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D46" i="1"/>
  <c r="X46" i="2" s="1"/>
  <c r="C46" i="1"/>
  <c r="A46" i="1"/>
  <c r="AY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D45" i="1"/>
  <c r="X45" i="2" s="1"/>
  <c r="C45" i="1"/>
  <c r="A45" i="1"/>
  <c r="AY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D44" i="1"/>
  <c r="X44" i="2" s="1"/>
  <c r="C44" i="1"/>
  <c r="A44" i="1"/>
  <c r="AY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D43" i="1"/>
  <c r="X43" i="2" s="1"/>
  <c r="C43" i="1"/>
  <c r="A43" i="1"/>
  <c r="AY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D42" i="1"/>
  <c r="X42" i="2" s="1"/>
  <c r="C42" i="1"/>
  <c r="A42" i="1"/>
  <c r="AY41" i="1"/>
  <c r="AA41" i="1"/>
  <c r="Z41" i="1"/>
  <c r="Y41" i="1"/>
  <c r="X41" i="1"/>
  <c r="W41" i="1"/>
  <c r="U41" i="1"/>
  <c r="T41" i="1"/>
  <c r="S41" i="1"/>
  <c r="R41" i="1"/>
  <c r="Q41" i="1"/>
  <c r="P41" i="1"/>
  <c r="O41" i="1"/>
  <c r="N41" i="1"/>
  <c r="M41" i="1"/>
  <c r="L41" i="1"/>
  <c r="K41" i="1"/>
  <c r="J41" i="1"/>
  <c r="D41" i="1"/>
  <c r="X41" i="2" s="1"/>
  <c r="C41" i="1"/>
  <c r="AY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D40" i="1"/>
  <c r="X40" i="2" s="1"/>
  <c r="C40" i="1"/>
  <c r="AY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D39" i="1"/>
  <c r="X39" i="2" s="1"/>
  <c r="C39" i="1"/>
  <c r="AY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D38" i="1"/>
  <c r="X38" i="2" s="1"/>
  <c r="C38" i="1"/>
  <c r="AY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D37" i="1"/>
  <c r="X37" i="2" s="1"/>
  <c r="C37" i="1"/>
  <c r="AY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D36" i="1"/>
  <c r="X36" i="2" s="1"/>
  <c r="C36" i="1"/>
  <c r="AY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D35" i="1"/>
  <c r="X35" i="2" s="1"/>
  <c r="C35" i="1"/>
  <c r="AY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D34" i="1"/>
  <c r="X34" i="2" s="1"/>
  <c r="C34" i="1"/>
  <c r="AY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D33" i="1"/>
  <c r="X33" i="2" s="1"/>
  <c r="C33" i="1"/>
  <c r="AY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D32" i="1"/>
  <c r="X32" i="2" s="1"/>
  <c r="C32" i="1"/>
  <c r="AY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D31" i="1"/>
  <c r="X31" i="2" s="1"/>
  <c r="C31" i="1"/>
  <c r="AY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D30" i="1"/>
  <c r="X30" i="2" s="1"/>
  <c r="C30" i="1"/>
  <c r="AY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D29" i="1"/>
  <c r="X29" i="2" s="1"/>
  <c r="C29" i="1"/>
  <c r="AY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D28" i="1"/>
  <c r="X28" i="2" s="1"/>
  <c r="C28" i="1"/>
  <c r="AY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D27" i="1"/>
  <c r="X27" i="2" s="1"/>
  <c r="C27" i="1"/>
  <c r="AY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D26" i="1"/>
  <c r="X26" i="2" s="1"/>
  <c r="C26" i="1"/>
  <c r="AY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D25" i="1"/>
  <c r="X25" i="2" s="1"/>
  <c r="C25" i="1"/>
  <c r="AY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D24" i="1"/>
  <c r="X24" i="2" s="1"/>
  <c r="C24" i="1"/>
  <c r="AY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D23" i="1"/>
  <c r="X23" i="2" s="1"/>
  <c r="C23" i="1"/>
  <c r="AY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D22" i="1"/>
  <c r="X22" i="2" s="1"/>
  <c r="C22" i="1"/>
  <c r="AY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D21" i="1"/>
  <c r="X21" i="2" s="1"/>
  <c r="C21" i="1"/>
  <c r="AY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D20" i="1"/>
  <c r="X20" i="2" s="1"/>
  <c r="C20" i="1"/>
  <c r="AY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D19" i="1"/>
  <c r="X19" i="2" s="1"/>
  <c r="C19" i="1"/>
  <c r="AY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D18" i="1"/>
  <c r="X18" i="2" s="1"/>
  <c r="C18" i="1"/>
  <c r="AY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D17" i="1"/>
  <c r="X17" i="2" s="1"/>
  <c r="C17" i="1"/>
  <c r="AY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D16" i="1"/>
  <c r="X16" i="2" s="1"/>
  <c r="C16" i="1"/>
  <c r="AY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D15" i="1"/>
  <c r="X15" i="2" s="1"/>
  <c r="C15" i="1"/>
  <c r="AY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D14" i="1"/>
  <c r="X14" i="2" s="1"/>
  <c r="C14" i="1"/>
  <c r="AY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D13" i="1"/>
  <c r="X13" i="2" s="1"/>
  <c r="C13" i="1"/>
  <c r="AY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D12" i="1"/>
  <c r="X12" i="2" s="1"/>
  <c r="C12" i="1"/>
  <c r="AY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D11" i="1"/>
  <c r="X11" i="2" s="1"/>
  <c r="C11" i="1"/>
  <c r="AY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D10" i="1"/>
  <c r="X10" i="2" s="1"/>
  <c r="C10" i="1"/>
  <c r="AY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D9" i="1"/>
  <c r="X9" i="2" s="1"/>
  <c r="C9" i="1"/>
  <c r="AY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D8" i="1"/>
  <c r="X8" i="2" s="1"/>
  <c r="C8" i="1"/>
  <c r="AY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D7" i="1"/>
  <c r="X7" i="2" s="1"/>
  <c r="C7" i="1"/>
  <c r="AY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D6" i="1"/>
  <c r="X6" i="2" s="1"/>
  <c r="C6" i="1"/>
  <c r="AY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D5" i="1"/>
  <c r="X5" i="2" s="1"/>
  <c r="C5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D4" i="1"/>
  <c r="C4" i="1"/>
  <c r="B4" i="1"/>
  <c r="A4" i="1"/>
  <c r="AY3" i="1"/>
  <c r="AA3" i="1"/>
  <c r="AX3" i="1" s="1"/>
  <c r="Z3" i="1"/>
  <c r="Y3" i="1"/>
  <c r="X3" i="1"/>
  <c r="AU3" i="1" s="1"/>
  <c r="W3" i="1"/>
  <c r="AT3" i="1" s="1"/>
  <c r="V3" i="1"/>
  <c r="AS3" i="1" s="1"/>
  <c r="U3" i="1"/>
  <c r="AR3" i="1" s="1"/>
  <c r="T3" i="1"/>
  <c r="AQ3" i="1" s="1"/>
  <c r="S3" i="1"/>
  <c r="AP3" i="1" s="1"/>
  <c r="R3" i="1"/>
  <c r="Q3" i="1"/>
  <c r="P3" i="1"/>
  <c r="O3" i="1"/>
  <c r="N3" i="1"/>
  <c r="M3" i="1"/>
  <c r="L3" i="1"/>
  <c r="AI3" i="1" s="1"/>
  <c r="K3" i="1"/>
  <c r="AH3" i="1" s="1"/>
  <c r="J3" i="1"/>
  <c r="AG3" i="1" s="1"/>
  <c r="F3" i="1"/>
  <c r="A3" i="1"/>
  <c r="AY2" i="1"/>
  <c r="AA2" i="1"/>
  <c r="AX2" i="1" s="1"/>
  <c r="Z2" i="1"/>
  <c r="AW2" i="1" s="1"/>
  <c r="Y2" i="1"/>
  <c r="AV2" i="1" s="1"/>
  <c r="X2" i="1"/>
  <c r="AU2" i="1" s="1"/>
  <c r="W2" i="1"/>
  <c r="AT2" i="1" s="1"/>
  <c r="V2" i="1"/>
  <c r="AS2" i="1" s="1"/>
  <c r="U2" i="1"/>
  <c r="T2" i="1"/>
  <c r="S2" i="1"/>
  <c r="R2" i="1"/>
  <c r="Q2" i="1"/>
  <c r="P2" i="1"/>
  <c r="AM2" i="1" s="1"/>
  <c r="O2" i="1"/>
  <c r="AL2" i="1" s="1"/>
  <c r="N2" i="1"/>
  <c r="AK2" i="1" s="1"/>
  <c r="M2" i="1"/>
  <c r="AJ2" i="1" s="1"/>
  <c r="L2" i="1"/>
  <c r="AI2" i="1" s="1"/>
  <c r="K2" i="1"/>
  <c r="AH2" i="1" s="1"/>
  <c r="J2" i="1"/>
  <c r="AG2" i="1" s="1"/>
  <c r="F2" i="1"/>
  <c r="A2" i="1"/>
  <c r="E2" i="1" s="1"/>
  <c r="AA1" i="1"/>
  <c r="AX22" i="1" s="1"/>
  <c r="Z1" i="1"/>
  <c r="AW58" i="1" s="1"/>
  <c r="Y1" i="1"/>
  <c r="AV65" i="1" s="1"/>
  <c r="X1" i="1"/>
  <c r="AU186" i="1" s="1"/>
  <c r="W1" i="1"/>
  <c r="AT184" i="1" s="1"/>
  <c r="V1" i="1"/>
  <c r="AS109" i="1" s="1"/>
  <c r="U1" i="1"/>
  <c r="AR48" i="1" s="1"/>
  <c r="T1" i="1"/>
  <c r="AQ64" i="1" s="1"/>
  <c r="S1" i="1"/>
  <c r="AP130" i="1" s="1"/>
  <c r="R1" i="1"/>
  <c r="N8" i="2" s="1"/>
  <c r="Q1" i="1"/>
  <c r="AN39" i="1" s="1"/>
  <c r="P1" i="1"/>
  <c r="AM152" i="1" s="1"/>
  <c r="O1" i="1"/>
  <c r="N1" i="1"/>
  <c r="M1" i="1"/>
  <c r="AJ148" i="1" s="1"/>
  <c r="L1" i="1"/>
  <c r="AI39" i="1" s="1"/>
  <c r="K1" i="1"/>
  <c r="AH39" i="1" s="1"/>
  <c r="J1" i="1"/>
  <c r="AG39" i="1" s="1"/>
  <c r="F1" i="1"/>
  <c r="P142" i="4"/>
  <c r="O17" i="5"/>
  <c r="J142" i="4"/>
  <c r="U28" i="4"/>
  <c r="P16" i="5"/>
  <c r="U29" i="4"/>
  <c r="S142" i="4"/>
  <c r="U47" i="4"/>
  <c r="H142" i="4"/>
  <c r="K142" i="4"/>
  <c r="Q142" i="4"/>
  <c r="A43" i="4"/>
  <c r="A25" i="4"/>
  <c r="O142" i="4"/>
  <c r="A45" i="4"/>
  <c r="I142" i="4"/>
  <c r="A63" i="4"/>
  <c r="E142" i="4"/>
  <c r="P15" i="5"/>
  <c r="C142" i="4"/>
  <c r="G142" i="4"/>
  <c r="M142" i="4"/>
  <c r="R142" i="4"/>
  <c r="A65" i="4"/>
  <c r="O16" i="5"/>
  <c r="A23" i="4"/>
  <c r="O15" i="5"/>
  <c r="U30" i="4"/>
  <c r="L142" i="4"/>
  <c r="D142" i="4"/>
  <c r="N142" i="4"/>
  <c r="F142" i="4"/>
  <c r="AL49" i="1" l="1"/>
  <c r="AV37" i="1"/>
  <c r="AU77" i="1"/>
  <c r="AQ78" i="1"/>
  <c r="AJ79" i="1"/>
  <c r="AQ51" i="1"/>
  <c r="AV77" i="1"/>
  <c r="AV7" i="1"/>
  <c r="AV21" i="1"/>
  <c r="AH20" i="1"/>
  <c r="AQ38" i="1"/>
  <c r="AV15" i="1"/>
  <c r="AJ35" i="1"/>
  <c r="AI36" i="1"/>
  <c r="AT35" i="1"/>
  <c r="AR13" i="1"/>
  <c r="AQ18" i="1"/>
  <c r="AJ46" i="1"/>
  <c r="AJ12" i="1"/>
  <c r="AP15" i="1"/>
  <c r="AR18" i="1"/>
  <c r="AJ29" i="1"/>
  <c r="AH5" i="1"/>
  <c r="AU12" i="1"/>
  <c r="AV18" i="1"/>
  <c r="AV29" i="1"/>
  <c r="AI42" i="1"/>
  <c r="AJ5" i="1"/>
  <c r="AJ23" i="1"/>
  <c r="AV33" i="1"/>
  <c r="AJ42" i="1"/>
  <c r="AQ5" i="1"/>
  <c r="AV23" i="1"/>
  <c r="AR5" i="1"/>
  <c r="AR27" i="1"/>
  <c r="AU40" i="1"/>
  <c r="AU5" i="1"/>
  <c r="AH6" i="1"/>
  <c r="AQ7" i="1"/>
  <c r="AG9" i="1"/>
  <c r="AU10" i="1"/>
  <c r="AV27" i="1"/>
  <c r="AV5" i="1"/>
  <c r="AV6" i="1"/>
  <c r="AU7" i="1"/>
  <c r="AJ8" i="1"/>
  <c r="AJ9" i="1"/>
  <c r="AR15" i="1"/>
  <c r="AU21" i="1"/>
  <c r="AP18" i="1"/>
  <c r="AM28" i="1"/>
  <c r="AI29" i="1"/>
  <c r="AQ30" i="1"/>
  <c r="AV42" i="1"/>
  <c r="AN43" i="1"/>
  <c r="AI46" i="1"/>
  <c r="M27" i="2"/>
  <c r="AX34" i="1"/>
  <c r="AU35" i="1"/>
  <c r="AU36" i="1"/>
  <c r="AI6" i="1"/>
  <c r="AJ6" i="1"/>
  <c r="AH7" i="1"/>
  <c r="AT7" i="1"/>
  <c r="AQ15" i="1"/>
  <c r="AL10" i="1"/>
  <c r="AH32" i="1"/>
  <c r="AN8" i="1"/>
  <c r="AM10" i="1"/>
  <c r="AI11" i="1"/>
  <c r="AR12" i="1"/>
  <c r="AG13" i="1"/>
  <c r="AH23" i="1"/>
  <c r="AG5" i="1"/>
  <c r="AN10" i="1"/>
  <c r="AV11" i="1"/>
  <c r="AT12" i="1"/>
  <c r="AN13" i="1"/>
  <c r="AR21" i="1"/>
  <c r="AL22" i="1"/>
  <c r="AI23" i="1"/>
  <c r="AQ24" i="1"/>
  <c r="AO41" i="1"/>
  <c r="AH42" i="1"/>
  <c r="AI53" i="1"/>
  <c r="AV83" i="1"/>
  <c r="AO84" i="1"/>
  <c r="AN22" i="1"/>
  <c r="AP78" i="1"/>
  <c r="AN19" i="1"/>
  <c r="AN28" i="1"/>
  <c r="AH29" i="1"/>
  <c r="AO45" i="1"/>
  <c r="AH46" i="1"/>
  <c r="AU95" i="1"/>
  <c r="AL13" i="1"/>
  <c r="AX28" i="1"/>
  <c r="AI5" i="1"/>
  <c r="AT6" i="1"/>
  <c r="AV8" i="1"/>
  <c r="AH9" i="1"/>
  <c r="AR10" i="1"/>
  <c r="AV12" i="1"/>
  <c r="AM13" i="1"/>
  <c r="AT15" i="1"/>
  <c r="AI16" i="1"/>
  <c r="AT18" i="1"/>
  <c r="AL19" i="1"/>
  <c r="AT23" i="1"/>
  <c r="AJ24" i="1"/>
  <c r="AT29" i="1"/>
  <c r="AJ30" i="1"/>
  <c r="AV35" i="1"/>
  <c r="AO36" i="1"/>
  <c r="AT42" i="1"/>
  <c r="AV46" i="1"/>
  <c r="AX47" i="1"/>
  <c r="AU71" i="1"/>
  <c r="AU6" i="1"/>
  <c r="AG7" i="1"/>
  <c r="AI9" i="1"/>
  <c r="AS10" i="1"/>
  <c r="AH11" i="1"/>
  <c r="AU15" i="1"/>
  <c r="AL16" i="1"/>
  <c r="AU18" i="1"/>
  <c r="AM19" i="1"/>
  <c r="AU23" i="1"/>
  <c r="AP24" i="1"/>
  <c r="AU29" i="1"/>
  <c r="AP30" i="1"/>
  <c r="AP36" i="1"/>
  <c r="AJ37" i="1"/>
  <c r="AG38" i="1"/>
  <c r="AU42" i="1"/>
  <c r="AI48" i="1"/>
  <c r="AJ49" i="1"/>
  <c r="AO50" i="1"/>
  <c r="AP51" i="1"/>
  <c r="AV71" i="1"/>
  <c r="AO72" i="1"/>
  <c r="AG114" i="1"/>
  <c r="AS165" i="1"/>
  <c r="AN166" i="1"/>
  <c r="AI167" i="1"/>
  <c r="AQ175" i="1"/>
  <c r="AG127" i="1"/>
  <c r="AT165" i="1"/>
  <c r="AO166" i="1"/>
  <c r="AJ167" i="1"/>
  <c r="AV174" i="1"/>
  <c r="AN5" i="1"/>
  <c r="AI7" i="1"/>
  <c r="AQ9" i="1"/>
  <c r="AX10" i="1"/>
  <c r="AJ11" i="1"/>
  <c r="AS13" i="1"/>
  <c r="AH14" i="1"/>
  <c r="AN16" i="1"/>
  <c r="AH17" i="1"/>
  <c r="AR19" i="1"/>
  <c r="AI20" i="1"/>
  <c r="AM22" i="1"/>
  <c r="AR24" i="1"/>
  <c r="AM25" i="1"/>
  <c r="AH26" i="1"/>
  <c r="AR30" i="1"/>
  <c r="AM31" i="1"/>
  <c r="AI32" i="1"/>
  <c r="AR38" i="1"/>
  <c r="AL39" i="1"/>
  <c r="AO43" i="1"/>
  <c r="AH44" i="1"/>
  <c r="AU51" i="1"/>
  <c r="AJ53" i="1"/>
  <c r="AP54" i="1"/>
  <c r="AQ66" i="1"/>
  <c r="AI67" i="1"/>
  <c r="AV95" i="1"/>
  <c r="AO96" i="1"/>
  <c r="AX126" i="1"/>
  <c r="AP66" i="1"/>
  <c r="AO5" i="1"/>
  <c r="AJ7" i="1"/>
  <c r="AR9" i="1"/>
  <c r="AT11" i="1"/>
  <c r="AH12" i="1"/>
  <c r="AI13" i="1"/>
  <c r="AU13" i="1"/>
  <c r="AI14" i="1"/>
  <c r="AR16" i="1"/>
  <c r="AI17" i="1"/>
  <c r="AX19" i="1"/>
  <c r="AJ20" i="1"/>
  <c r="AV24" i="1"/>
  <c r="AN25" i="1"/>
  <c r="AI26" i="1"/>
  <c r="AV30" i="1"/>
  <c r="AX31" i="1"/>
  <c r="AJ32" i="1"/>
  <c r="AS38" i="1"/>
  <c r="AM39" i="1"/>
  <c r="AG40" i="1"/>
  <c r="AI44" i="1"/>
  <c r="AQ54" i="1"/>
  <c r="AI56" i="1"/>
  <c r="AJ63" i="1"/>
  <c r="AM189" i="1"/>
  <c r="AM16" i="1"/>
  <c r="AL31" i="1"/>
  <c r="AO7" i="1"/>
  <c r="AS9" i="1"/>
  <c r="AU11" i="1"/>
  <c r="AI12" i="1"/>
  <c r="AX13" i="1"/>
  <c r="AJ14" i="1"/>
  <c r="AX16" i="1"/>
  <c r="AJ17" i="1"/>
  <c r="AT20" i="1"/>
  <c r="AI21" i="1"/>
  <c r="AX25" i="1"/>
  <c r="AJ26" i="1"/>
  <c r="AT32" i="1"/>
  <c r="AJ33" i="1"/>
  <c r="AX39" i="1"/>
  <c r="AH40" i="1"/>
  <c r="AJ44" i="1"/>
  <c r="AU54" i="1"/>
  <c r="AJ56" i="1"/>
  <c r="AP57" i="1"/>
  <c r="AU89" i="1"/>
  <c r="AQ156" i="1"/>
  <c r="AM5" i="1"/>
  <c r="AP7" i="1"/>
  <c r="AT9" i="1"/>
  <c r="AT14" i="1"/>
  <c r="AH15" i="1"/>
  <c r="AU16" i="1"/>
  <c r="AT17" i="1"/>
  <c r="AH18" i="1"/>
  <c r="AU20" i="1"/>
  <c r="AJ21" i="1"/>
  <c r="AT26" i="1"/>
  <c r="AJ27" i="1"/>
  <c r="AU32" i="1"/>
  <c r="AP33" i="1"/>
  <c r="AI40" i="1"/>
  <c r="AT44" i="1"/>
  <c r="AQ57" i="1"/>
  <c r="AU59" i="1"/>
  <c r="AV89" i="1"/>
  <c r="AO90" i="1"/>
  <c r="AT124" i="1"/>
  <c r="AG200" i="1"/>
  <c r="AV203" i="1"/>
  <c r="AL25" i="1"/>
  <c r="AS5" i="1"/>
  <c r="AU9" i="1"/>
  <c r="AG10" i="1"/>
  <c r="AP12" i="1"/>
  <c r="AU14" i="1"/>
  <c r="AI15" i="1"/>
  <c r="AU17" i="1"/>
  <c r="AI18" i="1"/>
  <c r="AV20" i="1"/>
  <c r="AP21" i="1"/>
  <c r="AU26" i="1"/>
  <c r="AP27" i="1"/>
  <c r="AV32" i="1"/>
  <c r="AQ33" i="1"/>
  <c r="AL34" i="1"/>
  <c r="AH35" i="1"/>
  <c r="AS40" i="1"/>
  <c r="AU44" i="1"/>
  <c r="AU57" i="1"/>
  <c r="AV59" i="1"/>
  <c r="AR102" i="1"/>
  <c r="AM103" i="1"/>
  <c r="AH104" i="1"/>
  <c r="AT5" i="1"/>
  <c r="AS7" i="1"/>
  <c r="AV9" i="1"/>
  <c r="AI10" i="1"/>
  <c r="AQ12" i="1"/>
  <c r="AV14" i="1"/>
  <c r="AJ15" i="1"/>
  <c r="AV17" i="1"/>
  <c r="AJ18" i="1"/>
  <c r="AQ21" i="1"/>
  <c r="AV26" i="1"/>
  <c r="AQ27" i="1"/>
  <c r="AL28" i="1"/>
  <c r="AN31" i="1"/>
  <c r="AR33" i="1"/>
  <c r="AM34" i="1"/>
  <c r="AI35" i="1"/>
  <c r="AT40" i="1"/>
  <c r="AN41" i="1"/>
  <c r="AV44" i="1"/>
  <c r="AN45" i="1"/>
  <c r="AU83" i="1"/>
  <c r="AS102" i="1"/>
  <c r="AN103" i="1"/>
  <c r="AI104" i="1"/>
  <c r="T104" i="4"/>
  <c r="T124" i="4"/>
  <c r="T84" i="4"/>
  <c r="T44" i="4"/>
  <c r="T64" i="4"/>
  <c r="T24" i="4"/>
  <c r="J206" i="3"/>
  <c r="J194" i="3"/>
  <c r="J211" i="3"/>
  <c r="J199" i="3"/>
  <c r="J216" i="3"/>
  <c r="J204" i="3"/>
  <c r="J192" i="3"/>
  <c r="J209" i="3"/>
  <c r="J197" i="3"/>
  <c r="J185" i="3"/>
  <c r="J214" i="3"/>
  <c r="J202" i="3"/>
  <c r="J207" i="3"/>
  <c r="J212" i="3"/>
  <c r="J200" i="3"/>
  <c r="J217" i="3"/>
  <c r="J205" i="3"/>
  <c r="J208" i="3"/>
  <c r="J196" i="3"/>
  <c r="J178" i="3"/>
  <c r="J166" i="3"/>
  <c r="J154" i="3"/>
  <c r="J183" i="3"/>
  <c r="J171" i="3"/>
  <c r="J187" i="3"/>
  <c r="J176" i="3"/>
  <c r="J164" i="3"/>
  <c r="J203" i="3"/>
  <c r="J201" i="3"/>
  <c r="J181" i="3"/>
  <c r="J169" i="3"/>
  <c r="J157" i="3"/>
  <c r="J198" i="3"/>
  <c r="J174" i="3"/>
  <c r="J193" i="3"/>
  <c r="J179" i="3"/>
  <c r="J167" i="3"/>
  <c r="J191" i="3"/>
  <c r="J190" i="3"/>
  <c r="J186" i="3"/>
  <c r="J184" i="3"/>
  <c r="J172" i="3"/>
  <c r="J195" i="3"/>
  <c r="J177" i="3"/>
  <c r="J188" i="3"/>
  <c r="J180" i="3"/>
  <c r="J168" i="3"/>
  <c r="J215" i="3"/>
  <c r="J159" i="3"/>
  <c r="J156" i="3"/>
  <c r="J153" i="3"/>
  <c r="J150" i="3"/>
  <c r="J144" i="3"/>
  <c r="J132" i="3"/>
  <c r="J120" i="3"/>
  <c r="J108" i="3"/>
  <c r="J163" i="3"/>
  <c r="J162" i="3"/>
  <c r="J137" i="3"/>
  <c r="J125" i="3"/>
  <c r="J170" i="3"/>
  <c r="J142" i="3"/>
  <c r="J130" i="3"/>
  <c r="J118" i="3"/>
  <c r="J213" i="3"/>
  <c r="J135" i="3"/>
  <c r="J123" i="3"/>
  <c r="J111" i="3"/>
  <c r="J158" i="3"/>
  <c r="J155" i="3"/>
  <c r="J147" i="3"/>
  <c r="J140" i="3"/>
  <c r="J128" i="3"/>
  <c r="J182" i="3"/>
  <c r="J161" i="3"/>
  <c r="J152" i="3"/>
  <c r="J145" i="3"/>
  <c r="J133" i="3"/>
  <c r="J149" i="3"/>
  <c r="J138" i="3"/>
  <c r="J126" i="3"/>
  <c r="J143" i="3"/>
  <c r="J131" i="3"/>
  <c r="J210" i="3"/>
  <c r="J165" i="3"/>
  <c r="J146" i="3"/>
  <c r="J134" i="3"/>
  <c r="J122" i="3"/>
  <c r="J93" i="3"/>
  <c r="J81" i="3"/>
  <c r="J69" i="3"/>
  <c r="J57" i="3"/>
  <c r="J189" i="3"/>
  <c r="J121" i="3"/>
  <c r="J105" i="3"/>
  <c r="J98" i="3"/>
  <c r="J86" i="3"/>
  <c r="J148" i="3"/>
  <c r="J124" i="3"/>
  <c r="J116" i="3"/>
  <c r="J113" i="3"/>
  <c r="J110" i="3"/>
  <c r="J107" i="3"/>
  <c r="J103" i="3"/>
  <c r="J91" i="3"/>
  <c r="J79" i="3"/>
  <c r="J160" i="3"/>
  <c r="J139" i="3"/>
  <c r="J96" i="3"/>
  <c r="J84" i="3"/>
  <c r="J72" i="3"/>
  <c r="J60" i="3"/>
  <c r="J141" i="3"/>
  <c r="J129" i="3"/>
  <c r="J101" i="3"/>
  <c r="J89" i="3"/>
  <c r="J77" i="3"/>
  <c r="J119" i="3"/>
  <c r="J94" i="3"/>
  <c r="J175" i="3"/>
  <c r="J136" i="3"/>
  <c r="J112" i="3"/>
  <c r="J109" i="3"/>
  <c r="J99" i="3"/>
  <c r="J87" i="3"/>
  <c r="J115" i="3"/>
  <c r="J104" i="3"/>
  <c r="J92" i="3"/>
  <c r="J151" i="3"/>
  <c r="J127" i="3"/>
  <c r="J114" i="3"/>
  <c r="J95" i="3"/>
  <c r="J83" i="3"/>
  <c r="J102" i="3"/>
  <c r="J80" i="3"/>
  <c r="J66" i="3"/>
  <c r="J51" i="3"/>
  <c r="J39" i="3"/>
  <c r="J27" i="3"/>
  <c r="J106" i="3"/>
  <c r="J44" i="3"/>
  <c r="J97" i="3"/>
  <c r="J49" i="3"/>
  <c r="J74" i="3"/>
  <c r="J71" i="3"/>
  <c r="J68" i="3"/>
  <c r="J65" i="3"/>
  <c r="J62" i="3"/>
  <c r="J59" i="3"/>
  <c r="J54" i="3"/>
  <c r="J42" i="3"/>
  <c r="J30" i="3"/>
  <c r="J85" i="3"/>
  <c r="J56" i="3"/>
  <c r="J47" i="3"/>
  <c r="J35" i="3"/>
  <c r="J82" i="3"/>
  <c r="J52" i="3"/>
  <c r="J173" i="3"/>
  <c r="J90" i="3"/>
  <c r="J88" i="3"/>
  <c r="J45" i="3"/>
  <c r="J76" i="3"/>
  <c r="J55" i="3"/>
  <c r="J53" i="3"/>
  <c r="J41" i="3"/>
  <c r="J32" i="3"/>
  <c r="J28" i="3"/>
  <c r="J15" i="3"/>
  <c r="J213" i="2"/>
  <c r="J201" i="2"/>
  <c r="J189" i="2"/>
  <c r="J73" i="3"/>
  <c r="J67" i="3"/>
  <c r="J63" i="3"/>
  <c r="J48" i="3"/>
  <c r="J40" i="3"/>
  <c r="J20" i="3"/>
  <c r="J8" i="3"/>
  <c r="J206" i="2"/>
  <c r="J194" i="2"/>
  <c r="J182" i="2"/>
  <c r="J38" i="3"/>
  <c r="J31" i="3"/>
  <c r="J25" i="3"/>
  <c r="J13" i="3"/>
  <c r="J211" i="2"/>
  <c r="J199" i="2"/>
  <c r="J75" i="3"/>
  <c r="J46" i="3"/>
  <c r="J18" i="3"/>
  <c r="J6" i="3"/>
  <c r="J216" i="2"/>
  <c r="J58" i="3"/>
  <c r="J37" i="3"/>
  <c r="J23" i="3"/>
  <c r="J11" i="3"/>
  <c r="J209" i="2"/>
  <c r="J36" i="3"/>
  <c r="J70" i="3"/>
  <c r="J117" i="3"/>
  <c r="J29" i="3"/>
  <c r="J26" i="3"/>
  <c r="J19" i="3"/>
  <c r="J7" i="3"/>
  <c r="J217" i="2"/>
  <c r="J100" i="3"/>
  <c r="J33" i="3"/>
  <c r="J50" i="3"/>
  <c r="J17" i="3"/>
  <c r="J5" i="3"/>
  <c r="J215" i="2"/>
  <c r="J22" i="3"/>
  <c r="J208" i="2"/>
  <c r="J197" i="2"/>
  <c r="J184" i="2"/>
  <c r="J176" i="2"/>
  <c r="J164" i="2"/>
  <c r="J152" i="2"/>
  <c r="J64" i="3"/>
  <c r="J12" i="3"/>
  <c r="J192" i="2"/>
  <c r="J169" i="2"/>
  <c r="J157" i="2"/>
  <c r="J145" i="2"/>
  <c r="J16" i="3"/>
  <c r="J9" i="3"/>
  <c r="J186" i="2"/>
  <c r="J174" i="2"/>
  <c r="J210" i="2"/>
  <c r="J214" i="2"/>
  <c r="J205" i="2"/>
  <c r="J200" i="2"/>
  <c r="J196" i="2"/>
  <c r="J181" i="2"/>
  <c r="J179" i="2"/>
  <c r="J43" i="3"/>
  <c r="J195" i="2"/>
  <c r="J188" i="2"/>
  <c r="J183" i="2"/>
  <c r="J177" i="2"/>
  <c r="J165" i="2"/>
  <c r="J61" i="3"/>
  <c r="J34" i="3"/>
  <c r="J10" i="3"/>
  <c r="J204" i="2"/>
  <c r="J191" i="2"/>
  <c r="J185" i="2"/>
  <c r="J170" i="2"/>
  <c r="J158" i="2"/>
  <c r="J21" i="3"/>
  <c r="J14" i="3"/>
  <c r="J168" i="2"/>
  <c r="J190" i="2"/>
  <c r="J187" i="2"/>
  <c r="J173" i="2"/>
  <c r="J198" i="2"/>
  <c r="J180" i="2"/>
  <c r="J147" i="2"/>
  <c r="J133" i="2"/>
  <c r="J78" i="3"/>
  <c r="J161" i="2"/>
  <c r="J151" i="2"/>
  <c r="J138" i="2"/>
  <c r="J126" i="2"/>
  <c r="J114" i="2"/>
  <c r="J102" i="2"/>
  <c r="J203" i="2"/>
  <c r="J163" i="2"/>
  <c r="J162" i="2"/>
  <c r="J160" i="2"/>
  <c r="J131" i="2"/>
  <c r="J119" i="2"/>
  <c r="J107" i="2"/>
  <c r="J212" i="2"/>
  <c r="J175" i="2"/>
  <c r="J159" i="2"/>
  <c r="J146" i="2"/>
  <c r="J143" i="2"/>
  <c r="J136" i="2"/>
  <c r="J166" i="2"/>
  <c r="J150" i="2"/>
  <c r="J141" i="2"/>
  <c r="J129" i="2"/>
  <c r="J24" i="3"/>
  <c r="J202" i="2"/>
  <c r="J155" i="2"/>
  <c r="J149" i="2"/>
  <c r="J132" i="2"/>
  <c r="J120" i="2"/>
  <c r="J193" i="2"/>
  <c r="J121" i="2"/>
  <c r="J113" i="2"/>
  <c r="J110" i="2"/>
  <c r="J101" i="2"/>
  <c r="J94" i="2"/>
  <c r="J82" i="2"/>
  <c r="J70" i="2"/>
  <c r="J58" i="2"/>
  <c r="J46" i="2"/>
  <c r="J34" i="2"/>
  <c r="J171" i="2"/>
  <c r="J207" i="2"/>
  <c r="J92" i="2"/>
  <c r="J80" i="2"/>
  <c r="J68" i="2"/>
  <c r="J56" i="2"/>
  <c r="J97" i="2"/>
  <c r="J85" i="2"/>
  <c r="J73" i="2"/>
  <c r="J178" i="2"/>
  <c r="J139" i="2"/>
  <c r="J124" i="2"/>
  <c r="J115" i="2"/>
  <c r="J112" i="2"/>
  <c r="J106" i="2"/>
  <c r="J103" i="2"/>
  <c r="J90" i="2"/>
  <c r="J78" i="2"/>
  <c r="J66" i="2"/>
  <c r="J100" i="2"/>
  <c r="J88" i="2"/>
  <c r="J76" i="2"/>
  <c r="J64" i="2"/>
  <c r="J148" i="2"/>
  <c r="J140" i="2"/>
  <c r="J123" i="2"/>
  <c r="J118" i="2"/>
  <c r="J93" i="2"/>
  <c r="J81" i="2"/>
  <c r="J156" i="2"/>
  <c r="J135" i="2"/>
  <c r="J108" i="2"/>
  <c r="J105" i="2"/>
  <c r="J98" i="2"/>
  <c r="J86" i="2"/>
  <c r="J74" i="2"/>
  <c r="J62" i="2"/>
  <c r="J50" i="2"/>
  <c r="J38" i="2"/>
  <c r="J172" i="2"/>
  <c r="J128" i="2"/>
  <c r="J127" i="2"/>
  <c r="J122" i="2"/>
  <c r="J111" i="2"/>
  <c r="J29" i="2"/>
  <c r="J17" i="2"/>
  <c r="J5" i="2"/>
  <c r="J154" i="2"/>
  <c r="J51" i="2"/>
  <c r="J39" i="2"/>
  <c r="J22" i="2"/>
  <c r="J10" i="2"/>
  <c r="J83" i="2"/>
  <c r="J54" i="2"/>
  <c r="J48" i="2"/>
  <c r="J45" i="2"/>
  <c r="J42" i="2"/>
  <c r="J36" i="2"/>
  <c r="J33" i="2"/>
  <c r="J27" i="2"/>
  <c r="J15" i="2"/>
  <c r="J144" i="2"/>
  <c r="J117" i="2"/>
  <c r="J69" i="2"/>
  <c r="J20" i="2"/>
  <c r="J8" i="2"/>
  <c r="J153" i="2"/>
  <c r="J109" i="2"/>
  <c r="J87" i="2"/>
  <c r="J61" i="2"/>
  <c r="J25" i="2"/>
  <c r="J13" i="2"/>
  <c r="J137" i="2"/>
  <c r="J134" i="2"/>
  <c r="J91" i="2"/>
  <c r="J84" i="2"/>
  <c r="J77" i="2"/>
  <c r="J63" i="2"/>
  <c r="J30" i="2"/>
  <c r="J18" i="2"/>
  <c r="J6" i="2"/>
  <c r="J60" i="2"/>
  <c r="J53" i="2"/>
  <c r="J47" i="2"/>
  <c r="J44" i="2"/>
  <c r="J41" i="2"/>
  <c r="J35" i="2"/>
  <c r="J32" i="2"/>
  <c r="J23" i="2"/>
  <c r="J11" i="2"/>
  <c r="J167" i="2"/>
  <c r="J59" i="2"/>
  <c r="J28" i="2"/>
  <c r="J16" i="2"/>
  <c r="J130" i="2"/>
  <c r="J125" i="2"/>
  <c r="J95" i="2"/>
  <c r="J71" i="2"/>
  <c r="J65" i="2"/>
  <c r="J57" i="2"/>
  <c r="J21" i="2"/>
  <c r="J9" i="2"/>
  <c r="J142" i="2"/>
  <c r="J49" i="2"/>
  <c r="J37" i="2"/>
  <c r="J26" i="2"/>
  <c r="J14" i="2"/>
  <c r="J116" i="2"/>
  <c r="J104" i="2"/>
  <c r="J99" i="2"/>
  <c r="J75" i="2"/>
  <c r="J55" i="2"/>
  <c r="J52" i="2"/>
  <c r="J43" i="2"/>
  <c r="J40" i="2"/>
  <c r="J31" i="2"/>
  <c r="J19" i="2"/>
  <c r="J7" i="2"/>
  <c r="J96" i="2"/>
  <c r="J89" i="2"/>
  <c r="J79" i="2"/>
  <c r="J72" i="2"/>
  <c r="J67" i="2"/>
  <c r="AK215" i="1"/>
  <c r="AK197" i="1"/>
  <c r="AK189" i="1"/>
  <c r="AK183" i="1"/>
  <c r="AK171" i="1"/>
  <c r="AK164" i="1"/>
  <c r="AK157" i="1"/>
  <c r="AK145" i="1"/>
  <c r="AK133" i="1"/>
  <c r="J12" i="2"/>
  <c r="AK211" i="1"/>
  <c r="AK205" i="1"/>
  <c r="AK178" i="1"/>
  <c r="AK159" i="1"/>
  <c r="AK152" i="1"/>
  <c r="AK140" i="1"/>
  <c r="AK128" i="1"/>
  <c r="AK116" i="1"/>
  <c r="AK196" i="1"/>
  <c r="AK191" i="1"/>
  <c r="AK185" i="1"/>
  <c r="AK173" i="1"/>
  <c r="AK166" i="1"/>
  <c r="AK147" i="1"/>
  <c r="AK135" i="1"/>
  <c r="AK123" i="1"/>
  <c r="AK206" i="1"/>
  <c r="AK180" i="1"/>
  <c r="AK168" i="1"/>
  <c r="AK161" i="1"/>
  <c r="AK154" i="1"/>
  <c r="AK142" i="1"/>
  <c r="AK130" i="1"/>
  <c r="AK214" i="1"/>
  <c r="AK212" i="1"/>
  <c r="AK201" i="1"/>
  <c r="AK195" i="1"/>
  <c r="AK175" i="1"/>
  <c r="AK149" i="1"/>
  <c r="AK137" i="1"/>
  <c r="AK125" i="1"/>
  <c r="AK217" i="1"/>
  <c r="AK207" i="1"/>
  <c r="AK182" i="1"/>
  <c r="AK170" i="1"/>
  <c r="AK163" i="1"/>
  <c r="AK156" i="1"/>
  <c r="AK144" i="1"/>
  <c r="AK132" i="1"/>
  <c r="AK200" i="1"/>
  <c r="AK194" i="1"/>
  <c r="AK190" i="1"/>
  <c r="AK188" i="1"/>
  <c r="AK177" i="1"/>
  <c r="AK158" i="1"/>
  <c r="AK151" i="1"/>
  <c r="AK139" i="1"/>
  <c r="AK127" i="1"/>
  <c r="AK115" i="1"/>
  <c r="J24" i="2"/>
  <c r="AK208" i="1"/>
  <c r="AK202" i="1"/>
  <c r="AK187" i="1"/>
  <c r="AK184" i="1"/>
  <c r="AK172" i="1"/>
  <c r="AK165" i="1"/>
  <c r="AK146" i="1"/>
  <c r="AK134" i="1"/>
  <c r="AK199" i="1"/>
  <c r="AK193" i="1"/>
  <c r="AK179" i="1"/>
  <c r="AK160" i="1"/>
  <c r="AK153" i="1"/>
  <c r="AK141" i="1"/>
  <c r="AK129" i="1"/>
  <c r="AK117" i="1"/>
  <c r="AK216" i="1"/>
  <c r="AK213" i="1"/>
  <c r="AK209" i="1"/>
  <c r="AK203" i="1"/>
  <c r="AK186" i="1"/>
  <c r="AK174" i="1"/>
  <c r="AK167" i="1"/>
  <c r="AK176" i="1"/>
  <c r="AK108" i="1"/>
  <c r="AK143" i="1"/>
  <c r="AK124" i="1"/>
  <c r="AK119" i="1"/>
  <c r="AK103" i="1"/>
  <c r="AK120" i="1"/>
  <c r="AK110" i="1"/>
  <c r="AK138" i="1"/>
  <c r="AK126" i="1"/>
  <c r="AK122" i="1"/>
  <c r="AK121" i="1"/>
  <c r="AK105" i="1"/>
  <c r="AK98" i="1"/>
  <c r="AK96" i="1"/>
  <c r="AK94" i="1"/>
  <c r="AK92" i="1"/>
  <c r="AK90" i="1"/>
  <c r="AK88" i="1"/>
  <c r="AK86" i="1"/>
  <c r="AK84" i="1"/>
  <c r="AK82" i="1"/>
  <c r="AK80" i="1"/>
  <c r="AK76" i="1"/>
  <c r="AK74" i="1"/>
  <c r="AK72" i="1"/>
  <c r="AK70" i="1"/>
  <c r="AK68" i="1"/>
  <c r="AK66" i="1"/>
  <c r="AK64" i="1"/>
  <c r="AK62" i="1"/>
  <c r="AK60" i="1"/>
  <c r="AK162" i="1"/>
  <c r="AK155" i="1"/>
  <c r="AK112" i="1"/>
  <c r="AK100" i="1"/>
  <c r="AK78" i="1"/>
  <c r="AK181" i="1"/>
  <c r="AK107" i="1"/>
  <c r="AK150" i="1"/>
  <c r="AK102" i="1"/>
  <c r="AK204" i="1"/>
  <c r="AK169" i="1"/>
  <c r="AK136" i="1"/>
  <c r="AK114" i="1"/>
  <c r="AK109" i="1"/>
  <c r="AK198" i="1"/>
  <c r="AK104" i="1"/>
  <c r="AK111" i="1"/>
  <c r="AK99" i="1"/>
  <c r="AK97" i="1"/>
  <c r="AK95" i="1"/>
  <c r="AK93" i="1"/>
  <c r="AK91" i="1"/>
  <c r="AK89" i="1"/>
  <c r="AK87" i="1"/>
  <c r="AK85" i="1"/>
  <c r="AK83" i="1"/>
  <c r="AK81" i="1"/>
  <c r="AK77" i="1"/>
  <c r="AK75" i="1"/>
  <c r="AK73" i="1"/>
  <c r="AK71" i="1"/>
  <c r="AK69" i="1"/>
  <c r="AK50" i="1"/>
  <c r="W211" i="3"/>
  <c r="W199" i="3"/>
  <c r="W187" i="3"/>
  <c r="W216" i="3"/>
  <c r="W204" i="3"/>
  <c r="W192" i="3"/>
  <c r="W209" i="3"/>
  <c r="W197" i="3"/>
  <c r="W214" i="3"/>
  <c r="W202" i="3"/>
  <c r="W190" i="3"/>
  <c r="W207" i="3"/>
  <c r="W195" i="3"/>
  <c r="W212" i="3"/>
  <c r="W217" i="3"/>
  <c r="W205" i="3"/>
  <c r="W210" i="3"/>
  <c r="W213" i="3"/>
  <c r="W201" i="3"/>
  <c r="W189" i="3"/>
  <c r="W188" i="3"/>
  <c r="W185" i="3"/>
  <c r="W183" i="3"/>
  <c r="W171" i="3"/>
  <c r="W159" i="3"/>
  <c r="W147" i="3"/>
  <c r="W194" i="3"/>
  <c r="W176" i="3"/>
  <c r="W164" i="3"/>
  <c r="W181" i="3"/>
  <c r="W169" i="3"/>
  <c r="W174" i="3"/>
  <c r="W162" i="3"/>
  <c r="W150" i="3"/>
  <c r="W196" i="3"/>
  <c r="W179" i="3"/>
  <c r="W167" i="3"/>
  <c r="W215" i="3"/>
  <c r="W200" i="3"/>
  <c r="W184" i="3"/>
  <c r="W172" i="3"/>
  <c r="W177" i="3"/>
  <c r="W208" i="3"/>
  <c r="W206" i="3"/>
  <c r="W186" i="3"/>
  <c r="W182" i="3"/>
  <c r="W198" i="3"/>
  <c r="W173" i="3"/>
  <c r="W168" i="3"/>
  <c r="W137" i="3"/>
  <c r="W125" i="3"/>
  <c r="W113" i="3"/>
  <c r="W203" i="3"/>
  <c r="W180" i="3"/>
  <c r="W178" i="3"/>
  <c r="W165" i="3"/>
  <c r="W156" i="3"/>
  <c r="W153" i="3"/>
  <c r="W142" i="3"/>
  <c r="W130" i="3"/>
  <c r="W135" i="3"/>
  <c r="W123" i="3"/>
  <c r="W166" i="3"/>
  <c r="W140" i="3"/>
  <c r="W128" i="3"/>
  <c r="W116" i="3"/>
  <c r="W104" i="3"/>
  <c r="W163" i="3"/>
  <c r="W145" i="3"/>
  <c r="W133" i="3"/>
  <c r="W193" i="3"/>
  <c r="W175" i="3"/>
  <c r="W158" i="3"/>
  <c r="W155" i="3"/>
  <c r="W138" i="3"/>
  <c r="W126" i="3"/>
  <c r="W152" i="3"/>
  <c r="W149" i="3"/>
  <c r="W143" i="3"/>
  <c r="W131" i="3"/>
  <c r="W161" i="3"/>
  <c r="W136" i="3"/>
  <c r="W154" i="3"/>
  <c r="W151" i="3"/>
  <c r="W146" i="3"/>
  <c r="W139" i="3"/>
  <c r="W141" i="3"/>
  <c r="W108" i="3"/>
  <c r="W98" i="3"/>
  <c r="W86" i="3"/>
  <c r="W74" i="3"/>
  <c r="W62" i="3"/>
  <c r="W160" i="3"/>
  <c r="W117" i="3"/>
  <c r="W105" i="3"/>
  <c r="W103" i="3"/>
  <c r="W91" i="3"/>
  <c r="W79" i="3"/>
  <c r="W170" i="3"/>
  <c r="W134" i="3"/>
  <c r="W132" i="3"/>
  <c r="W96" i="3"/>
  <c r="W84" i="3"/>
  <c r="W157" i="3"/>
  <c r="W110" i="3"/>
  <c r="W107" i="3"/>
  <c r="W101" i="3"/>
  <c r="W89" i="3"/>
  <c r="W77" i="3"/>
  <c r="W65" i="3"/>
  <c r="W127" i="3"/>
  <c r="W122" i="3"/>
  <c r="W121" i="3"/>
  <c r="W94" i="3"/>
  <c r="W82" i="3"/>
  <c r="W99" i="3"/>
  <c r="W120" i="3"/>
  <c r="W92" i="3"/>
  <c r="W80" i="3"/>
  <c r="W124" i="3"/>
  <c r="W119" i="3"/>
  <c r="W112" i="3"/>
  <c r="W109" i="3"/>
  <c r="W97" i="3"/>
  <c r="W191" i="3"/>
  <c r="W129" i="3"/>
  <c r="W100" i="3"/>
  <c r="W88" i="3"/>
  <c r="W72" i="3"/>
  <c r="W63" i="3"/>
  <c r="W60" i="3"/>
  <c r="W44" i="3"/>
  <c r="W32" i="3"/>
  <c r="W118" i="3"/>
  <c r="W76" i="3"/>
  <c r="W75" i="3"/>
  <c r="W69" i="3"/>
  <c r="W66" i="3"/>
  <c r="W57" i="3"/>
  <c r="W49" i="3"/>
  <c r="W115" i="3"/>
  <c r="W90" i="3"/>
  <c r="W78" i="3"/>
  <c r="W42" i="3"/>
  <c r="W54" i="3"/>
  <c r="W47" i="3"/>
  <c r="W35" i="3"/>
  <c r="W148" i="3"/>
  <c r="W83" i="3"/>
  <c r="W71" i="3"/>
  <c r="W68" i="3"/>
  <c r="W59" i="3"/>
  <c r="W56" i="3"/>
  <c r="W52" i="3"/>
  <c r="W40" i="3"/>
  <c r="W45" i="3"/>
  <c r="W50" i="3"/>
  <c r="W106" i="3"/>
  <c r="W95" i="3"/>
  <c r="W93" i="3"/>
  <c r="W85" i="3"/>
  <c r="W81" i="3"/>
  <c r="W55" i="3"/>
  <c r="W46" i="3"/>
  <c r="W34" i="3"/>
  <c r="W51" i="3"/>
  <c r="W20" i="3"/>
  <c r="W8" i="3"/>
  <c r="W206" i="2"/>
  <c r="W194" i="2"/>
  <c r="W114" i="3"/>
  <c r="W87" i="3"/>
  <c r="W58" i="3"/>
  <c r="W28" i="3"/>
  <c r="W13" i="3"/>
  <c r="W211" i="2"/>
  <c r="W199" i="2"/>
  <c r="W187" i="2"/>
  <c r="W102" i="3"/>
  <c r="W25" i="3"/>
  <c r="W18" i="3"/>
  <c r="W6" i="3"/>
  <c r="W216" i="2"/>
  <c r="W204" i="2"/>
  <c r="W192" i="2"/>
  <c r="W144" i="3"/>
  <c r="W70" i="3"/>
  <c r="W23" i="3"/>
  <c r="W11" i="3"/>
  <c r="W209" i="2"/>
  <c r="W64" i="3"/>
  <c r="W31" i="3"/>
  <c r="W16" i="3"/>
  <c r="W214" i="2"/>
  <c r="W38" i="3"/>
  <c r="W43" i="3"/>
  <c r="W61" i="3"/>
  <c r="W48" i="3"/>
  <c r="W36" i="3"/>
  <c r="W24" i="3"/>
  <c r="W12" i="3"/>
  <c r="W210" i="2"/>
  <c r="W111" i="3"/>
  <c r="W53" i="3"/>
  <c r="W29" i="3"/>
  <c r="W73" i="3"/>
  <c r="W67" i="3"/>
  <c r="W41" i="3"/>
  <c r="W22" i="3"/>
  <c r="W10" i="3"/>
  <c r="W203" i="2"/>
  <c r="W198" i="2"/>
  <c r="W193" i="2"/>
  <c r="W184" i="2"/>
  <c r="W169" i="2"/>
  <c r="W157" i="2"/>
  <c r="W145" i="2"/>
  <c r="W17" i="3"/>
  <c r="W7" i="3"/>
  <c r="W202" i="2"/>
  <c r="W174" i="2"/>
  <c r="W162" i="2"/>
  <c r="W150" i="2"/>
  <c r="W39" i="3"/>
  <c r="W27" i="3"/>
  <c r="W21" i="3"/>
  <c r="W14" i="3"/>
  <c r="W207" i="2"/>
  <c r="W197" i="2"/>
  <c r="W215" i="2"/>
  <c r="W189" i="2"/>
  <c r="W186" i="2"/>
  <c r="W172" i="2"/>
  <c r="W212" i="2"/>
  <c r="W208" i="2"/>
  <c r="W181" i="2"/>
  <c r="W179" i="2"/>
  <c r="W177" i="2"/>
  <c r="W201" i="2"/>
  <c r="W183" i="2"/>
  <c r="W170" i="2"/>
  <c r="W158" i="2"/>
  <c r="W205" i="2"/>
  <c r="W200" i="2"/>
  <c r="W196" i="2"/>
  <c r="W188" i="2"/>
  <c r="W185" i="2"/>
  <c r="W175" i="2"/>
  <c r="W163" i="2"/>
  <c r="W151" i="2"/>
  <c r="W37" i="3"/>
  <c r="W33" i="3"/>
  <c r="W9" i="3"/>
  <c r="W173" i="2"/>
  <c r="W161" i="2"/>
  <c r="W217" i="2"/>
  <c r="W213" i="2"/>
  <c r="W178" i="2"/>
  <c r="W166" i="2"/>
  <c r="W26" i="3"/>
  <c r="W153" i="2"/>
  <c r="W144" i="2"/>
  <c r="W138" i="2"/>
  <c r="W5" i="3"/>
  <c r="W168" i="2"/>
  <c r="W131" i="2"/>
  <c r="W119" i="2"/>
  <c r="W107" i="2"/>
  <c r="W30" i="3"/>
  <c r="W152" i="2"/>
  <c r="W147" i="2"/>
  <c r="W136" i="2"/>
  <c r="W124" i="2"/>
  <c r="W112" i="2"/>
  <c r="W100" i="2"/>
  <c r="W141" i="2"/>
  <c r="W129" i="2"/>
  <c r="W191" i="2"/>
  <c r="W146" i="2"/>
  <c r="W143" i="2"/>
  <c r="W134" i="2"/>
  <c r="W176" i="2"/>
  <c r="W164" i="2"/>
  <c r="W137" i="2"/>
  <c r="W125" i="2"/>
  <c r="W171" i="2"/>
  <c r="W160" i="2"/>
  <c r="W155" i="2"/>
  <c r="W140" i="2"/>
  <c r="W127" i="2"/>
  <c r="W117" i="2"/>
  <c r="W99" i="2"/>
  <c r="W87" i="2"/>
  <c r="W75" i="2"/>
  <c r="W63" i="2"/>
  <c r="W51" i="2"/>
  <c r="W39" i="2"/>
  <c r="W126" i="2"/>
  <c r="W121" i="2"/>
  <c r="W104" i="2"/>
  <c r="W97" i="2"/>
  <c r="W85" i="2"/>
  <c r="W73" i="2"/>
  <c r="W61" i="2"/>
  <c r="W182" i="2"/>
  <c r="W148" i="2"/>
  <c r="W130" i="2"/>
  <c r="W116" i="2"/>
  <c r="W90" i="2"/>
  <c r="W78" i="2"/>
  <c r="W66" i="2"/>
  <c r="W156" i="2"/>
  <c r="W142" i="2"/>
  <c r="W120" i="2"/>
  <c r="W95" i="2"/>
  <c r="W83" i="2"/>
  <c r="W71" i="2"/>
  <c r="W190" i="2"/>
  <c r="W132" i="2"/>
  <c r="W109" i="2"/>
  <c r="W93" i="2"/>
  <c r="W81" i="2"/>
  <c r="W69" i="2"/>
  <c r="W57" i="2"/>
  <c r="W195" i="2"/>
  <c r="W180" i="2"/>
  <c r="W165" i="2"/>
  <c r="W159" i="2"/>
  <c r="W154" i="2"/>
  <c r="W149" i="2"/>
  <c r="W98" i="2"/>
  <c r="W86" i="2"/>
  <c r="W74" i="2"/>
  <c r="W91" i="2"/>
  <c r="W79" i="2"/>
  <c r="W67" i="2"/>
  <c r="W55" i="2"/>
  <c r="W43" i="2"/>
  <c r="W31" i="2"/>
  <c r="W167" i="2"/>
  <c r="W139" i="2"/>
  <c r="W123" i="2"/>
  <c r="W118" i="2"/>
  <c r="W108" i="2"/>
  <c r="W105" i="2"/>
  <c r="W135" i="2"/>
  <c r="W115" i="2"/>
  <c r="W111" i="2"/>
  <c r="W103" i="2"/>
  <c r="W70" i="2"/>
  <c r="W22" i="2"/>
  <c r="W10" i="2"/>
  <c r="W113" i="2"/>
  <c r="W65" i="2"/>
  <c r="W56" i="2"/>
  <c r="W27" i="2"/>
  <c r="W15" i="2"/>
  <c r="W101" i="2"/>
  <c r="W88" i="2"/>
  <c r="W20" i="2"/>
  <c r="W8" i="2"/>
  <c r="W128" i="2"/>
  <c r="W54" i="2"/>
  <c r="W48" i="2"/>
  <c r="W45" i="2"/>
  <c r="W42" i="2"/>
  <c r="W36" i="2"/>
  <c r="W33" i="2"/>
  <c r="W25" i="2"/>
  <c r="W13" i="2"/>
  <c r="AX215" i="1"/>
  <c r="W92" i="2"/>
  <c r="W30" i="2"/>
  <c r="W18" i="2"/>
  <c r="W6" i="2"/>
  <c r="W15" i="3"/>
  <c r="W96" i="2"/>
  <c r="W89" i="2"/>
  <c r="W82" i="2"/>
  <c r="W72" i="2"/>
  <c r="W23" i="2"/>
  <c r="W11" i="2"/>
  <c r="AX216" i="1"/>
  <c r="W114" i="2"/>
  <c r="W106" i="2"/>
  <c r="W102" i="2"/>
  <c r="W28" i="2"/>
  <c r="W16" i="2"/>
  <c r="W133" i="2"/>
  <c r="W110" i="2"/>
  <c r="W53" i="2"/>
  <c r="W50" i="2"/>
  <c r="W47" i="2"/>
  <c r="W44" i="2"/>
  <c r="W41" i="2"/>
  <c r="W38" i="2"/>
  <c r="W35" i="2"/>
  <c r="W32" i="2"/>
  <c r="W21" i="2"/>
  <c r="W9" i="2"/>
  <c r="AX217" i="1"/>
  <c r="W76" i="2"/>
  <c r="W68" i="2"/>
  <c r="W26" i="2"/>
  <c r="W14" i="2"/>
  <c r="W122" i="2"/>
  <c r="W62" i="2"/>
  <c r="W60" i="2"/>
  <c r="W19" i="2"/>
  <c r="W7" i="2"/>
  <c r="W80" i="2"/>
  <c r="W59" i="2"/>
  <c r="W49" i="2"/>
  <c r="W37" i="2"/>
  <c r="W24" i="2"/>
  <c r="W12" i="2"/>
  <c r="W19" i="3"/>
  <c r="W94" i="2"/>
  <c r="W84" i="2"/>
  <c r="W77" i="2"/>
  <c r="W64" i="2"/>
  <c r="W58" i="2"/>
  <c r="W52" i="2"/>
  <c r="W46" i="2"/>
  <c r="W40" i="2"/>
  <c r="W34" i="2"/>
  <c r="W29" i="2"/>
  <c r="AX211" i="1"/>
  <c r="AX205" i="1"/>
  <c r="AX178" i="1"/>
  <c r="AX159" i="1"/>
  <c r="AX152" i="1"/>
  <c r="AX140" i="1"/>
  <c r="AX128" i="1"/>
  <c r="AX196" i="1"/>
  <c r="AX191" i="1"/>
  <c r="AX185" i="1"/>
  <c r="AX173" i="1"/>
  <c r="AX166" i="1"/>
  <c r="AX147" i="1"/>
  <c r="AX135" i="1"/>
  <c r="AX123" i="1"/>
  <c r="AX206" i="1"/>
  <c r="AX180" i="1"/>
  <c r="AX168" i="1"/>
  <c r="AX161" i="1"/>
  <c r="AX154" i="1"/>
  <c r="AX142" i="1"/>
  <c r="AX130" i="1"/>
  <c r="AX118" i="1"/>
  <c r="AX201" i="1"/>
  <c r="AX195" i="1"/>
  <c r="AX175" i="1"/>
  <c r="AX149" i="1"/>
  <c r="AX137" i="1"/>
  <c r="AX125" i="1"/>
  <c r="AX212" i="1"/>
  <c r="AX207" i="1"/>
  <c r="AX182" i="1"/>
  <c r="AX170" i="1"/>
  <c r="AX163" i="1"/>
  <c r="AX156" i="1"/>
  <c r="AX144" i="1"/>
  <c r="AX132" i="1"/>
  <c r="W5" i="2"/>
  <c r="AX200" i="1"/>
  <c r="AX194" i="1"/>
  <c r="AX190" i="1"/>
  <c r="AX188" i="1"/>
  <c r="AX177" i="1"/>
  <c r="AX158" i="1"/>
  <c r="AX151" i="1"/>
  <c r="AX139" i="1"/>
  <c r="AX127" i="1"/>
  <c r="AX214" i="1"/>
  <c r="AX208" i="1"/>
  <c r="AX202" i="1"/>
  <c r="AX187" i="1"/>
  <c r="AX184" i="1"/>
  <c r="AX172" i="1"/>
  <c r="AX165" i="1"/>
  <c r="AX146" i="1"/>
  <c r="AX134" i="1"/>
  <c r="AX122" i="1"/>
  <c r="AX199" i="1"/>
  <c r="AX193" i="1"/>
  <c r="AX179" i="1"/>
  <c r="AX160" i="1"/>
  <c r="AX153" i="1"/>
  <c r="AX141" i="1"/>
  <c r="AX129" i="1"/>
  <c r="AX209" i="1"/>
  <c r="AX203" i="1"/>
  <c r="AX186" i="1"/>
  <c r="AX174" i="1"/>
  <c r="AX167" i="1"/>
  <c r="AX148" i="1"/>
  <c r="AX136" i="1"/>
  <c r="AX124" i="1"/>
  <c r="AX198" i="1"/>
  <c r="AX181" i="1"/>
  <c r="AX169" i="1"/>
  <c r="AX162" i="1"/>
  <c r="AX164" i="1"/>
  <c r="AX155" i="1"/>
  <c r="AX116" i="1"/>
  <c r="AX103" i="1"/>
  <c r="AX183" i="1"/>
  <c r="AX133" i="1"/>
  <c r="AX117" i="1"/>
  <c r="AX110" i="1"/>
  <c r="AX150" i="1"/>
  <c r="AX105" i="1"/>
  <c r="AX98" i="1"/>
  <c r="AX96" i="1"/>
  <c r="AX94" i="1"/>
  <c r="AX92" i="1"/>
  <c r="AX90" i="1"/>
  <c r="AX88" i="1"/>
  <c r="AX86" i="1"/>
  <c r="AX84" i="1"/>
  <c r="AX82" i="1"/>
  <c r="AX80" i="1"/>
  <c r="AX76" i="1"/>
  <c r="AX74" i="1"/>
  <c r="AX72" i="1"/>
  <c r="AX70" i="1"/>
  <c r="AX68" i="1"/>
  <c r="AX66" i="1"/>
  <c r="AX64" i="1"/>
  <c r="AX62" i="1"/>
  <c r="AX60" i="1"/>
  <c r="AX58" i="1"/>
  <c r="AX56" i="1"/>
  <c r="AX54" i="1"/>
  <c r="AX52" i="1"/>
  <c r="AX50" i="1"/>
  <c r="AX48" i="1"/>
  <c r="AX171" i="1"/>
  <c r="AX112" i="1"/>
  <c r="AX100" i="1"/>
  <c r="AX78" i="1"/>
  <c r="AX204" i="1"/>
  <c r="AX145" i="1"/>
  <c r="AX119" i="1"/>
  <c r="AX107" i="1"/>
  <c r="AX197" i="1"/>
  <c r="AX120" i="1"/>
  <c r="AX102" i="1"/>
  <c r="AX213" i="1"/>
  <c r="AX131" i="1"/>
  <c r="AX121" i="1"/>
  <c r="AX109" i="1"/>
  <c r="AX104" i="1"/>
  <c r="AX210" i="1"/>
  <c r="AX192" i="1"/>
  <c r="AX111" i="1"/>
  <c r="AX99" i="1"/>
  <c r="AX97" i="1"/>
  <c r="AX95" i="1"/>
  <c r="AX93" i="1"/>
  <c r="AX91" i="1"/>
  <c r="AX89" i="1"/>
  <c r="AX87" i="1"/>
  <c r="AX85" i="1"/>
  <c r="AX83" i="1"/>
  <c r="AX81" i="1"/>
  <c r="AX77" i="1"/>
  <c r="AX75" i="1"/>
  <c r="AX73" i="1"/>
  <c r="AX71" i="1"/>
  <c r="AX69" i="1"/>
  <c r="AX67" i="1"/>
  <c r="AX65" i="1"/>
  <c r="AX63" i="1"/>
  <c r="AX61" i="1"/>
  <c r="AX59" i="1"/>
  <c r="AX57" i="1"/>
  <c r="AX55" i="1"/>
  <c r="AX53" i="1"/>
  <c r="AX51" i="1"/>
  <c r="AX176" i="1"/>
  <c r="AX157" i="1"/>
  <c r="AX143" i="1"/>
  <c r="AX114" i="1"/>
  <c r="AX106" i="1"/>
  <c r="AX79" i="1"/>
  <c r="AW46" i="1"/>
  <c r="W17" i="2"/>
  <c r="AN34" i="1"/>
  <c r="AQ36" i="1"/>
  <c r="AL37" i="1"/>
  <c r="AX37" i="1"/>
  <c r="AP41" i="1"/>
  <c r="AP43" i="1"/>
  <c r="AP45" i="1"/>
  <c r="AX46" i="1"/>
  <c r="AP50" i="1"/>
  <c r="AK53" i="1"/>
  <c r="AK56" i="1"/>
  <c r="AW59" i="1"/>
  <c r="AO60" i="1"/>
  <c r="AU63" i="1"/>
  <c r="AJ67" i="1"/>
  <c r="AP72" i="1"/>
  <c r="AI73" i="1"/>
  <c r="AK79" i="1"/>
  <c r="AP84" i="1"/>
  <c r="AI85" i="1"/>
  <c r="AP90" i="1"/>
  <c r="AI91" i="1"/>
  <c r="AP96" i="1"/>
  <c r="AI97" i="1"/>
  <c r="AT104" i="1"/>
  <c r="AO105" i="1"/>
  <c r="AJ106" i="1"/>
  <c r="AV114" i="1"/>
  <c r="AU124" i="1"/>
  <c r="AR156" i="1"/>
  <c r="AM157" i="1"/>
  <c r="AG194" i="1"/>
  <c r="AG208" i="1"/>
  <c r="C23" i="4"/>
  <c r="C43" i="4"/>
  <c r="C103" i="4"/>
  <c r="C63" i="4"/>
  <c r="C123" i="4"/>
  <c r="C3" i="4"/>
  <c r="C83" i="4"/>
  <c r="AW52" i="1"/>
  <c r="AW113" i="1"/>
  <c r="AK8" i="1"/>
  <c r="H1" i="4"/>
  <c r="H4" i="4" s="1"/>
  <c r="K3" i="3"/>
  <c r="K3" i="2"/>
  <c r="M209" i="3"/>
  <c r="M197" i="3"/>
  <c r="M214" i="3"/>
  <c r="M202" i="3"/>
  <c r="M190" i="3"/>
  <c r="M207" i="3"/>
  <c r="M195" i="3"/>
  <c r="M212" i="3"/>
  <c r="M200" i="3"/>
  <c r="M188" i="3"/>
  <c r="M217" i="3"/>
  <c r="M205" i="3"/>
  <c r="M210" i="3"/>
  <c r="M215" i="3"/>
  <c r="M203" i="3"/>
  <c r="M208" i="3"/>
  <c r="M211" i="3"/>
  <c r="M199" i="3"/>
  <c r="M187" i="3"/>
  <c r="M181" i="3"/>
  <c r="M169" i="3"/>
  <c r="M157" i="3"/>
  <c r="M201" i="3"/>
  <c r="M174" i="3"/>
  <c r="M162" i="3"/>
  <c r="M198" i="3"/>
  <c r="M193" i="3"/>
  <c r="M179" i="3"/>
  <c r="M167" i="3"/>
  <c r="M216" i="3"/>
  <c r="M191" i="3"/>
  <c r="M186" i="3"/>
  <c r="M184" i="3"/>
  <c r="M172" i="3"/>
  <c r="M160" i="3"/>
  <c r="M192" i="3"/>
  <c r="M177" i="3"/>
  <c r="M182" i="3"/>
  <c r="M170" i="3"/>
  <c r="M213" i="3"/>
  <c r="M194" i="3"/>
  <c r="M189" i="3"/>
  <c r="M175" i="3"/>
  <c r="M180" i="3"/>
  <c r="M183" i="3"/>
  <c r="M171" i="3"/>
  <c r="M135" i="3"/>
  <c r="M123" i="3"/>
  <c r="M111" i="3"/>
  <c r="M185" i="3"/>
  <c r="M158" i="3"/>
  <c r="M140" i="3"/>
  <c r="M128" i="3"/>
  <c r="M168" i="3"/>
  <c r="M161" i="3"/>
  <c r="M155" i="3"/>
  <c r="M147" i="3"/>
  <c r="M145" i="3"/>
  <c r="M133" i="3"/>
  <c r="M121" i="3"/>
  <c r="M178" i="3"/>
  <c r="M176" i="3"/>
  <c r="M152" i="3"/>
  <c r="M149" i="3"/>
  <c r="M138" i="3"/>
  <c r="M126" i="3"/>
  <c r="M114" i="3"/>
  <c r="M143" i="3"/>
  <c r="M131" i="3"/>
  <c r="M136" i="3"/>
  <c r="M124" i="3"/>
  <c r="M173" i="3"/>
  <c r="M154" i="3"/>
  <c r="M151" i="3"/>
  <c r="M141" i="3"/>
  <c r="M129" i="3"/>
  <c r="M206" i="3"/>
  <c r="M165" i="3"/>
  <c r="M146" i="3"/>
  <c r="M134" i="3"/>
  <c r="M163" i="3"/>
  <c r="M159" i="3"/>
  <c r="M150" i="3"/>
  <c r="M137" i="3"/>
  <c r="M153" i="3"/>
  <c r="M148" i="3"/>
  <c r="M116" i="3"/>
  <c r="M113" i="3"/>
  <c r="M96" i="3"/>
  <c r="M84" i="3"/>
  <c r="M72" i="3"/>
  <c r="M60" i="3"/>
  <c r="M166" i="3"/>
  <c r="M139" i="3"/>
  <c r="M120" i="3"/>
  <c r="M101" i="3"/>
  <c r="M89" i="3"/>
  <c r="M196" i="3"/>
  <c r="M119" i="3"/>
  <c r="M94" i="3"/>
  <c r="M82" i="3"/>
  <c r="M204" i="3"/>
  <c r="M125" i="3"/>
  <c r="M112" i="3"/>
  <c r="M99" i="3"/>
  <c r="M87" i="3"/>
  <c r="M75" i="3"/>
  <c r="M63" i="3"/>
  <c r="M132" i="3"/>
  <c r="M115" i="3"/>
  <c r="M109" i="3"/>
  <c r="M104" i="3"/>
  <c r="M92" i="3"/>
  <c r="M80" i="3"/>
  <c r="M106" i="3"/>
  <c r="M97" i="3"/>
  <c r="M102" i="3"/>
  <c r="M90" i="3"/>
  <c r="M78" i="3"/>
  <c r="M127" i="3"/>
  <c r="M118" i="3"/>
  <c r="M95" i="3"/>
  <c r="M156" i="3"/>
  <c r="M144" i="3"/>
  <c r="M142" i="3"/>
  <c r="M105" i="3"/>
  <c r="M98" i="3"/>
  <c r="M86" i="3"/>
  <c r="M93" i="3"/>
  <c r="M91" i="3"/>
  <c r="M71" i="3"/>
  <c r="M68" i="3"/>
  <c r="M59" i="3"/>
  <c r="M54" i="3"/>
  <c r="M42" i="3"/>
  <c r="M30" i="3"/>
  <c r="M74" i="3"/>
  <c r="M65" i="3"/>
  <c r="M62" i="3"/>
  <c r="M56" i="3"/>
  <c r="M47" i="3"/>
  <c r="M108" i="3"/>
  <c r="M85" i="3"/>
  <c r="M81" i="3"/>
  <c r="M52" i="3"/>
  <c r="M40" i="3"/>
  <c r="M45" i="3"/>
  <c r="M33" i="3"/>
  <c r="M88" i="3"/>
  <c r="M73" i="3"/>
  <c r="M61" i="3"/>
  <c r="M50" i="3"/>
  <c r="M38" i="3"/>
  <c r="M70" i="3"/>
  <c r="M64" i="3"/>
  <c r="M58" i="3"/>
  <c r="M43" i="3"/>
  <c r="M117" i="3"/>
  <c r="M110" i="3"/>
  <c r="M103" i="3"/>
  <c r="M67" i="3"/>
  <c r="M48" i="3"/>
  <c r="M130" i="3"/>
  <c r="M44" i="3"/>
  <c r="M39" i="3"/>
  <c r="M18" i="3"/>
  <c r="M6" i="3"/>
  <c r="M216" i="2"/>
  <c r="M204" i="2"/>
  <c r="M192" i="2"/>
  <c r="M69" i="3"/>
  <c r="M46" i="3"/>
  <c r="M23" i="3"/>
  <c r="M11" i="3"/>
  <c r="M209" i="2"/>
  <c r="M197" i="2"/>
  <c r="M185" i="2"/>
  <c r="M164" i="3"/>
  <c r="M83" i="3"/>
  <c r="M41" i="3"/>
  <c r="M37" i="3"/>
  <c r="M36" i="3"/>
  <c r="M27" i="3"/>
  <c r="M16" i="3"/>
  <c r="M214" i="2"/>
  <c r="M202" i="2"/>
  <c r="M77" i="3"/>
  <c r="M51" i="3"/>
  <c r="M35" i="3"/>
  <c r="M21" i="3"/>
  <c r="M9" i="3"/>
  <c r="M207" i="2"/>
  <c r="M34" i="3"/>
  <c r="M14" i="3"/>
  <c r="M212" i="2"/>
  <c r="M107" i="3"/>
  <c r="M49" i="3"/>
  <c r="M100" i="3"/>
  <c r="M22" i="3"/>
  <c r="M10" i="3"/>
  <c r="M122" i="3"/>
  <c r="M55" i="3"/>
  <c r="M32" i="3"/>
  <c r="M28" i="3"/>
  <c r="M20" i="3"/>
  <c r="M8" i="3"/>
  <c r="M26" i="3"/>
  <c r="M217" i="2"/>
  <c r="M206" i="2"/>
  <c r="M201" i="2"/>
  <c r="M167" i="2"/>
  <c r="M155" i="2"/>
  <c r="M143" i="2"/>
  <c r="M57" i="3"/>
  <c r="M213" i="2"/>
  <c r="M210" i="2"/>
  <c r="M205" i="2"/>
  <c r="M200" i="2"/>
  <c r="M196" i="2"/>
  <c r="M181" i="2"/>
  <c r="M179" i="2"/>
  <c r="M172" i="2"/>
  <c r="M160" i="2"/>
  <c r="M148" i="2"/>
  <c r="M76" i="3"/>
  <c r="M29" i="3"/>
  <c r="M195" i="2"/>
  <c r="M188" i="2"/>
  <c r="M183" i="2"/>
  <c r="M177" i="2"/>
  <c r="M191" i="2"/>
  <c r="M170" i="2"/>
  <c r="M31" i="3"/>
  <c r="M13" i="3"/>
  <c r="M7" i="3"/>
  <c r="M175" i="2"/>
  <c r="M24" i="3"/>
  <c r="M17" i="3"/>
  <c r="M168" i="2"/>
  <c r="M156" i="2"/>
  <c r="M211" i="2"/>
  <c r="M199" i="2"/>
  <c r="M194" i="2"/>
  <c r="M190" i="2"/>
  <c r="M173" i="2"/>
  <c r="M161" i="2"/>
  <c r="M149" i="2"/>
  <c r="M187" i="2"/>
  <c r="M182" i="2"/>
  <c r="M180" i="2"/>
  <c r="M171" i="2"/>
  <c r="M79" i="3"/>
  <c r="M66" i="3"/>
  <c r="M53" i="3"/>
  <c r="M208" i="2"/>
  <c r="M184" i="2"/>
  <c r="M176" i="2"/>
  <c r="M164" i="2"/>
  <c r="M159" i="2"/>
  <c r="M146" i="2"/>
  <c r="M136" i="2"/>
  <c r="M203" i="2"/>
  <c r="M165" i="2"/>
  <c r="M163" i="2"/>
  <c r="M162" i="2"/>
  <c r="M158" i="2"/>
  <c r="M141" i="2"/>
  <c r="M129" i="2"/>
  <c r="M117" i="2"/>
  <c r="M105" i="2"/>
  <c r="M157" i="2"/>
  <c r="M134" i="2"/>
  <c r="M122" i="2"/>
  <c r="M110" i="2"/>
  <c r="M5" i="3"/>
  <c r="M166" i="2"/>
  <c r="M150" i="2"/>
  <c r="M139" i="2"/>
  <c r="M127" i="2"/>
  <c r="M25" i="3"/>
  <c r="M132" i="2"/>
  <c r="M12" i="3"/>
  <c r="M215" i="2"/>
  <c r="M186" i="2"/>
  <c r="M169" i="2"/>
  <c r="M135" i="2"/>
  <c r="M123" i="2"/>
  <c r="M198" i="2"/>
  <c r="M152" i="2"/>
  <c r="M97" i="2"/>
  <c r="M85" i="2"/>
  <c r="M73" i="2"/>
  <c r="M61" i="2"/>
  <c r="M49" i="2"/>
  <c r="M37" i="2"/>
  <c r="M147" i="2"/>
  <c r="M144" i="2"/>
  <c r="M133" i="2"/>
  <c r="M119" i="2"/>
  <c r="M109" i="2"/>
  <c r="M95" i="2"/>
  <c r="M83" i="2"/>
  <c r="M71" i="2"/>
  <c r="M59" i="2"/>
  <c r="M178" i="2"/>
  <c r="M174" i="2"/>
  <c r="M153" i="2"/>
  <c r="M124" i="2"/>
  <c r="M112" i="2"/>
  <c r="M100" i="2"/>
  <c r="M88" i="2"/>
  <c r="M76" i="2"/>
  <c r="M64" i="2"/>
  <c r="M140" i="2"/>
  <c r="M93" i="2"/>
  <c r="M81" i="2"/>
  <c r="M69" i="2"/>
  <c r="M145" i="2"/>
  <c r="M128" i="2"/>
  <c r="M114" i="2"/>
  <c r="M111" i="2"/>
  <c r="M102" i="2"/>
  <c r="M91" i="2"/>
  <c r="M79" i="2"/>
  <c r="M67" i="2"/>
  <c r="M55" i="2"/>
  <c r="M15" i="3"/>
  <c r="M96" i="2"/>
  <c r="M84" i="2"/>
  <c r="M72" i="2"/>
  <c r="M154" i="2"/>
  <c r="M142" i="2"/>
  <c r="M130" i="2"/>
  <c r="M89" i="2"/>
  <c r="M77" i="2"/>
  <c r="M65" i="2"/>
  <c r="M53" i="2"/>
  <c r="M41" i="2"/>
  <c r="M151" i="2"/>
  <c r="M137" i="2"/>
  <c r="M126" i="2"/>
  <c r="M121" i="2"/>
  <c r="M113" i="2"/>
  <c r="M19" i="3"/>
  <c r="M48" i="2"/>
  <c r="M36" i="2"/>
  <c r="M20" i="2"/>
  <c r="M8" i="2"/>
  <c r="M138" i="2"/>
  <c r="M68" i="2"/>
  <c r="M25" i="2"/>
  <c r="M13" i="2"/>
  <c r="M107" i="2"/>
  <c r="M94" i="2"/>
  <c r="M90" i="2"/>
  <c r="M87" i="2"/>
  <c r="M80" i="2"/>
  <c r="M30" i="2"/>
  <c r="M18" i="2"/>
  <c r="M6" i="2"/>
  <c r="M115" i="2"/>
  <c r="M103" i="2"/>
  <c r="M63" i="2"/>
  <c r="M62" i="2"/>
  <c r="M50" i="2"/>
  <c r="M47" i="2"/>
  <c r="M38" i="2"/>
  <c r="M35" i="2"/>
  <c r="M23" i="2"/>
  <c r="M11" i="2"/>
  <c r="AN216" i="1"/>
  <c r="M131" i="2"/>
  <c r="M101" i="2"/>
  <c r="M70" i="2"/>
  <c r="M60" i="2"/>
  <c r="M44" i="2"/>
  <c r="M32" i="2"/>
  <c r="M28" i="2"/>
  <c r="M16" i="2"/>
  <c r="M193" i="2"/>
  <c r="M98" i="2"/>
  <c r="M74" i="2"/>
  <c r="M58" i="2"/>
  <c r="M21" i="2"/>
  <c r="M9" i="2"/>
  <c r="AN217" i="1"/>
  <c r="M57" i="2"/>
  <c r="M26" i="2"/>
  <c r="M14" i="2"/>
  <c r="M125" i="2"/>
  <c r="M52" i="2"/>
  <c r="M46" i="2"/>
  <c r="M40" i="2"/>
  <c r="M34" i="2"/>
  <c r="M19" i="2"/>
  <c r="M7" i="2"/>
  <c r="M116" i="2"/>
  <c r="M104" i="2"/>
  <c r="M99" i="2"/>
  <c r="M92" i="2"/>
  <c r="M82" i="2"/>
  <c r="M78" i="2"/>
  <c r="M75" i="2"/>
  <c r="M56" i="2"/>
  <c r="M43" i="2"/>
  <c r="M31" i="2"/>
  <c r="M24" i="2"/>
  <c r="M12" i="2"/>
  <c r="M108" i="2"/>
  <c r="M106" i="2"/>
  <c r="M66" i="2"/>
  <c r="M29" i="2"/>
  <c r="M17" i="2"/>
  <c r="M5" i="2"/>
  <c r="M189" i="2"/>
  <c r="M120" i="2"/>
  <c r="M118" i="2"/>
  <c r="M22" i="2"/>
  <c r="M10" i="2"/>
  <c r="M86" i="2"/>
  <c r="M54" i="2"/>
  <c r="M51" i="2"/>
  <c r="M45" i="2"/>
  <c r="M42" i="2"/>
  <c r="M39" i="2"/>
  <c r="M33" i="2"/>
  <c r="AN206" i="1"/>
  <c r="AN180" i="1"/>
  <c r="AN168" i="1"/>
  <c r="AN161" i="1"/>
  <c r="AN154" i="1"/>
  <c r="AN142" i="1"/>
  <c r="AN130" i="1"/>
  <c r="AN214" i="1"/>
  <c r="AN212" i="1"/>
  <c r="AN201" i="1"/>
  <c r="AN195" i="1"/>
  <c r="AN175" i="1"/>
  <c r="AN149" i="1"/>
  <c r="AN137" i="1"/>
  <c r="AN125" i="1"/>
  <c r="AN207" i="1"/>
  <c r="AN182" i="1"/>
  <c r="AN170" i="1"/>
  <c r="AN163" i="1"/>
  <c r="AN156" i="1"/>
  <c r="AN144" i="1"/>
  <c r="AN132" i="1"/>
  <c r="AN120" i="1"/>
  <c r="AN200" i="1"/>
  <c r="AN194" i="1"/>
  <c r="AN190" i="1"/>
  <c r="AN188" i="1"/>
  <c r="AN177" i="1"/>
  <c r="AN158" i="1"/>
  <c r="AN151" i="1"/>
  <c r="AN139" i="1"/>
  <c r="AN127" i="1"/>
  <c r="AN208" i="1"/>
  <c r="AN202" i="1"/>
  <c r="AN187" i="1"/>
  <c r="AN184" i="1"/>
  <c r="AN172" i="1"/>
  <c r="AN165" i="1"/>
  <c r="AN146" i="1"/>
  <c r="AN134" i="1"/>
  <c r="M15" i="2"/>
  <c r="AN199" i="1"/>
  <c r="AN193" i="1"/>
  <c r="AN179" i="1"/>
  <c r="AN160" i="1"/>
  <c r="AN153" i="1"/>
  <c r="AN141" i="1"/>
  <c r="AN129" i="1"/>
  <c r="AN213" i="1"/>
  <c r="AN209" i="1"/>
  <c r="AN203" i="1"/>
  <c r="AN186" i="1"/>
  <c r="AN174" i="1"/>
  <c r="AN167" i="1"/>
  <c r="AN148" i="1"/>
  <c r="AN136" i="1"/>
  <c r="AN124" i="1"/>
  <c r="AN198" i="1"/>
  <c r="AN181" i="1"/>
  <c r="AN169" i="1"/>
  <c r="AN162" i="1"/>
  <c r="AN155" i="1"/>
  <c r="AN143" i="1"/>
  <c r="AN131" i="1"/>
  <c r="AN210" i="1"/>
  <c r="AN204" i="1"/>
  <c r="AN192" i="1"/>
  <c r="AN176" i="1"/>
  <c r="AN150" i="1"/>
  <c r="AN138" i="1"/>
  <c r="AN126" i="1"/>
  <c r="AN114" i="1"/>
  <c r="AN197" i="1"/>
  <c r="AN189" i="1"/>
  <c r="AN183" i="1"/>
  <c r="AN171" i="1"/>
  <c r="AN164" i="1"/>
  <c r="AN157" i="1"/>
  <c r="AN205" i="1"/>
  <c r="AN185" i="1"/>
  <c r="AN121" i="1"/>
  <c r="AN105" i="1"/>
  <c r="AN98" i="1"/>
  <c r="AN96" i="1"/>
  <c r="AN94" i="1"/>
  <c r="AN92" i="1"/>
  <c r="AN90" i="1"/>
  <c r="AN88" i="1"/>
  <c r="AN86" i="1"/>
  <c r="AN84" i="1"/>
  <c r="AN82" i="1"/>
  <c r="AN80" i="1"/>
  <c r="AN76" i="1"/>
  <c r="AN74" i="1"/>
  <c r="AN72" i="1"/>
  <c r="AN70" i="1"/>
  <c r="AN68" i="1"/>
  <c r="AN66" i="1"/>
  <c r="AN64" i="1"/>
  <c r="AN62" i="1"/>
  <c r="AN60" i="1"/>
  <c r="AN58" i="1"/>
  <c r="AN56" i="1"/>
  <c r="AN54" i="1"/>
  <c r="AN52" i="1"/>
  <c r="AN50" i="1"/>
  <c r="AN48" i="1"/>
  <c r="AN147" i="1"/>
  <c r="AN122" i="1"/>
  <c r="AN112" i="1"/>
  <c r="AN100" i="1"/>
  <c r="AN78" i="1"/>
  <c r="AN173" i="1"/>
  <c r="AN133" i="1"/>
  <c r="AN107" i="1"/>
  <c r="AN102" i="1"/>
  <c r="AN211" i="1"/>
  <c r="AN196" i="1"/>
  <c r="AN128" i="1"/>
  <c r="AN115" i="1"/>
  <c r="AN109" i="1"/>
  <c r="AN145" i="1"/>
  <c r="AN104" i="1"/>
  <c r="AN159" i="1"/>
  <c r="AN123" i="1"/>
  <c r="AN116" i="1"/>
  <c r="AN111" i="1"/>
  <c r="AN99" i="1"/>
  <c r="AN97" i="1"/>
  <c r="AN95" i="1"/>
  <c r="AN93" i="1"/>
  <c r="AN91" i="1"/>
  <c r="AN89" i="1"/>
  <c r="AN87" i="1"/>
  <c r="AN85" i="1"/>
  <c r="AN83" i="1"/>
  <c r="AN81" i="1"/>
  <c r="AN77" i="1"/>
  <c r="AN75" i="1"/>
  <c r="AN73" i="1"/>
  <c r="AN71" i="1"/>
  <c r="AN69" i="1"/>
  <c r="AN67" i="1"/>
  <c r="AN65" i="1"/>
  <c r="AN63" i="1"/>
  <c r="AN61" i="1"/>
  <c r="AN59" i="1"/>
  <c r="AN57" i="1"/>
  <c r="AN55" i="1"/>
  <c r="AN53" i="1"/>
  <c r="AN51" i="1"/>
  <c r="AN49" i="1"/>
  <c r="AN178" i="1"/>
  <c r="AN140" i="1"/>
  <c r="AN106" i="1"/>
  <c r="AN79" i="1"/>
  <c r="AN47" i="1"/>
  <c r="AN117" i="1"/>
  <c r="AN113" i="1"/>
  <c r="AN101" i="1"/>
  <c r="AN191" i="1"/>
  <c r="AN108" i="1"/>
  <c r="P2" i="3"/>
  <c r="P2" i="2"/>
  <c r="F43" i="4"/>
  <c r="F103" i="4"/>
  <c r="F63" i="4"/>
  <c r="F83" i="4"/>
  <c r="F123" i="4"/>
  <c r="F3" i="4"/>
  <c r="F23" i="4"/>
  <c r="R43" i="4"/>
  <c r="R83" i="4"/>
  <c r="R63" i="4"/>
  <c r="R123" i="4"/>
  <c r="R103" i="4"/>
  <c r="R23" i="4"/>
  <c r="R3" i="4"/>
  <c r="I1" i="4"/>
  <c r="I4" i="4" s="1"/>
  <c r="L3" i="3"/>
  <c r="L3" i="2"/>
  <c r="C84" i="4"/>
  <c r="C124" i="4"/>
  <c r="C24" i="4"/>
  <c r="C44" i="4"/>
  <c r="C104" i="4"/>
  <c r="C64" i="4"/>
  <c r="O104" i="4"/>
  <c r="O24" i="4"/>
  <c r="O44" i="4"/>
  <c r="O84" i="4"/>
  <c r="O64" i="4"/>
  <c r="O124" i="4"/>
  <c r="AP5" i="1"/>
  <c r="AK6" i="1"/>
  <c r="AW6" i="1"/>
  <c r="AR7" i="1"/>
  <c r="AM8" i="1"/>
  <c r="AO10" i="1"/>
  <c r="AK11" i="1"/>
  <c r="AW11" i="1"/>
  <c r="AG12" i="1"/>
  <c r="AS12" i="1"/>
  <c r="AO13" i="1"/>
  <c r="AK14" i="1"/>
  <c r="AW14" i="1"/>
  <c r="AG15" i="1"/>
  <c r="AS15" i="1"/>
  <c r="AO16" i="1"/>
  <c r="AK17" i="1"/>
  <c r="AW17" i="1"/>
  <c r="AG18" i="1"/>
  <c r="AS18" i="1"/>
  <c r="AO19" i="1"/>
  <c r="AK20" i="1"/>
  <c r="AW20" i="1"/>
  <c r="AG21" i="1"/>
  <c r="AS21" i="1"/>
  <c r="AO22" i="1"/>
  <c r="AK23" i="1"/>
  <c r="AW23" i="1"/>
  <c r="AG24" i="1"/>
  <c r="AS24" i="1"/>
  <c r="AO25" i="1"/>
  <c r="AK26" i="1"/>
  <c r="AW26" i="1"/>
  <c r="AG27" i="1"/>
  <c r="AS27" i="1"/>
  <c r="AO28" i="1"/>
  <c r="AK29" i="1"/>
  <c r="AW29" i="1"/>
  <c r="AG30" i="1"/>
  <c r="AS30" i="1"/>
  <c r="AO31" i="1"/>
  <c r="AK32" i="1"/>
  <c r="AW32" i="1"/>
  <c r="AG33" i="1"/>
  <c r="AS33" i="1"/>
  <c r="AO34" i="1"/>
  <c r="AK35" i="1"/>
  <c r="AW35" i="1"/>
  <c r="AR36" i="1"/>
  <c r="AM37" i="1"/>
  <c r="AH38" i="1"/>
  <c r="AT38" i="1"/>
  <c r="AO39" i="1"/>
  <c r="AJ40" i="1"/>
  <c r="AV40" i="1"/>
  <c r="AQ41" i="1"/>
  <c r="AK42" i="1"/>
  <c r="AW42" i="1"/>
  <c r="AQ43" i="1"/>
  <c r="AK44" i="1"/>
  <c r="AW44" i="1"/>
  <c r="AQ45" i="1"/>
  <c r="AK46" i="1"/>
  <c r="AJ47" i="1"/>
  <c r="AJ48" i="1"/>
  <c r="AO49" i="1"/>
  <c r="AQ50" i="1"/>
  <c r="AV51" i="1"/>
  <c r="AO53" i="1"/>
  <c r="AV54" i="1"/>
  <c r="AO56" i="1"/>
  <c r="AV57" i="1"/>
  <c r="AP60" i="1"/>
  <c r="AV63" i="1"/>
  <c r="AK67" i="1"/>
  <c r="AJ73" i="1"/>
  <c r="AV79" i="1"/>
  <c r="AJ85" i="1"/>
  <c r="AJ91" i="1"/>
  <c r="AJ97" i="1"/>
  <c r="AU104" i="1"/>
  <c r="AP105" i="1"/>
  <c r="AK106" i="1"/>
  <c r="AW114" i="1"/>
  <c r="AV115" i="1"/>
  <c r="AG116" i="1"/>
  <c r="AI117" i="1"/>
  <c r="AK118" i="1"/>
  <c r="AN119" i="1"/>
  <c r="AP120" i="1"/>
  <c r="AP121" i="1"/>
  <c r="AR122" i="1"/>
  <c r="AR194" i="1"/>
  <c r="AH199" i="1"/>
  <c r="AH208" i="1"/>
  <c r="R1" i="4"/>
  <c r="R4" i="4" s="1"/>
  <c r="U3" i="3"/>
  <c r="U3" i="2"/>
  <c r="AW55" i="1"/>
  <c r="K211" i="3"/>
  <c r="K199" i="3"/>
  <c r="K187" i="3"/>
  <c r="K216" i="3"/>
  <c r="K204" i="3"/>
  <c r="K192" i="3"/>
  <c r="K209" i="3"/>
  <c r="K197" i="3"/>
  <c r="K214" i="3"/>
  <c r="K202" i="3"/>
  <c r="K190" i="3"/>
  <c r="K207" i="3"/>
  <c r="K195" i="3"/>
  <c r="K212" i="3"/>
  <c r="K217" i="3"/>
  <c r="K205" i="3"/>
  <c r="K210" i="3"/>
  <c r="K213" i="3"/>
  <c r="K201" i="3"/>
  <c r="K183" i="3"/>
  <c r="K171" i="3"/>
  <c r="K159" i="3"/>
  <c r="K147" i="3"/>
  <c r="K176" i="3"/>
  <c r="K164" i="3"/>
  <c r="K203" i="3"/>
  <c r="K181" i="3"/>
  <c r="K169" i="3"/>
  <c r="K198" i="3"/>
  <c r="K174" i="3"/>
  <c r="K162" i="3"/>
  <c r="K150" i="3"/>
  <c r="K193" i="3"/>
  <c r="K179" i="3"/>
  <c r="K167" i="3"/>
  <c r="K191" i="3"/>
  <c r="K186" i="3"/>
  <c r="K184" i="3"/>
  <c r="K172" i="3"/>
  <c r="K177" i="3"/>
  <c r="K194" i="3"/>
  <c r="K182" i="3"/>
  <c r="K208" i="3"/>
  <c r="K206" i="3"/>
  <c r="K200" i="3"/>
  <c r="K196" i="3"/>
  <c r="K173" i="3"/>
  <c r="K163" i="3"/>
  <c r="K137" i="3"/>
  <c r="K125" i="3"/>
  <c r="K113" i="3"/>
  <c r="K170" i="3"/>
  <c r="K142" i="3"/>
  <c r="K130" i="3"/>
  <c r="K185" i="3"/>
  <c r="K135" i="3"/>
  <c r="K123" i="3"/>
  <c r="K158" i="3"/>
  <c r="K155" i="3"/>
  <c r="K140" i="3"/>
  <c r="K128" i="3"/>
  <c r="K116" i="3"/>
  <c r="K180" i="3"/>
  <c r="K178" i="3"/>
  <c r="K168" i="3"/>
  <c r="K161" i="3"/>
  <c r="K152" i="3"/>
  <c r="K145" i="3"/>
  <c r="K133" i="3"/>
  <c r="K149" i="3"/>
  <c r="K138" i="3"/>
  <c r="K126" i="3"/>
  <c r="K143" i="3"/>
  <c r="K131" i="3"/>
  <c r="K189" i="3"/>
  <c r="K160" i="3"/>
  <c r="K157" i="3"/>
  <c r="K136" i="3"/>
  <c r="K166" i="3"/>
  <c r="K148" i="3"/>
  <c r="K139" i="3"/>
  <c r="K121" i="3"/>
  <c r="K105" i="3"/>
  <c r="K98" i="3"/>
  <c r="K86" i="3"/>
  <c r="K74" i="3"/>
  <c r="K62" i="3"/>
  <c r="K215" i="3"/>
  <c r="K153" i="3"/>
  <c r="K124" i="3"/>
  <c r="K110" i="3"/>
  <c r="K107" i="3"/>
  <c r="K103" i="3"/>
  <c r="K91" i="3"/>
  <c r="K79" i="3"/>
  <c r="K96" i="3"/>
  <c r="K84" i="3"/>
  <c r="K188" i="3"/>
  <c r="K141" i="3"/>
  <c r="K129" i="3"/>
  <c r="K120" i="3"/>
  <c r="K101" i="3"/>
  <c r="K89" i="3"/>
  <c r="K77" i="3"/>
  <c r="K65" i="3"/>
  <c r="K119" i="3"/>
  <c r="K94" i="3"/>
  <c r="K82" i="3"/>
  <c r="K175" i="3"/>
  <c r="K134" i="3"/>
  <c r="K132" i="3"/>
  <c r="K112" i="3"/>
  <c r="K109" i="3"/>
  <c r="K99" i="3"/>
  <c r="K165" i="3"/>
  <c r="K115" i="3"/>
  <c r="K104" i="3"/>
  <c r="K92" i="3"/>
  <c r="K80" i="3"/>
  <c r="K154" i="3"/>
  <c r="K106" i="3"/>
  <c r="K97" i="3"/>
  <c r="K117" i="3"/>
  <c r="K108" i="3"/>
  <c r="K100" i="3"/>
  <c r="K88" i="3"/>
  <c r="K87" i="3"/>
  <c r="K44" i="3"/>
  <c r="K32" i="3"/>
  <c r="K144" i="3"/>
  <c r="K111" i="3"/>
  <c r="K95" i="3"/>
  <c r="K93" i="3"/>
  <c r="K49" i="3"/>
  <c r="K118" i="3"/>
  <c r="K71" i="3"/>
  <c r="K68" i="3"/>
  <c r="K59" i="3"/>
  <c r="K54" i="3"/>
  <c r="K42" i="3"/>
  <c r="K85" i="3"/>
  <c r="K56" i="3"/>
  <c r="K47" i="3"/>
  <c r="K35" i="3"/>
  <c r="K127" i="3"/>
  <c r="K81" i="3"/>
  <c r="K52" i="3"/>
  <c r="K40" i="3"/>
  <c r="K90" i="3"/>
  <c r="K45" i="3"/>
  <c r="K73" i="3"/>
  <c r="K70" i="3"/>
  <c r="K61" i="3"/>
  <c r="K58" i="3"/>
  <c r="K50" i="3"/>
  <c r="K114" i="3"/>
  <c r="K75" i="3"/>
  <c r="K72" i="3"/>
  <c r="K63" i="3"/>
  <c r="K60" i="3"/>
  <c r="K46" i="3"/>
  <c r="K146" i="3"/>
  <c r="K67" i="3"/>
  <c r="K57" i="3"/>
  <c r="K55" i="3"/>
  <c r="K48" i="3"/>
  <c r="K20" i="3"/>
  <c r="K8" i="3"/>
  <c r="K206" i="2"/>
  <c r="K194" i="2"/>
  <c r="K53" i="3"/>
  <c r="K39" i="3"/>
  <c r="K38" i="3"/>
  <c r="K31" i="3"/>
  <c r="K25" i="3"/>
  <c r="K13" i="3"/>
  <c r="K211" i="2"/>
  <c r="K199" i="2"/>
  <c r="K187" i="2"/>
  <c r="K69" i="3"/>
  <c r="K18" i="3"/>
  <c r="K6" i="3"/>
  <c r="K216" i="2"/>
  <c r="K204" i="2"/>
  <c r="K37" i="3"/>
  <c r="K23" i="3"/>
  <c r="K11" i="3"/>
  <c r="K209" i="2"/>
  <c r="K102" i="3"/>
  <c r="K83" i="3"/>
  <c r="K51" i="3"/>
  <c r="K41" i="3"/>
  <c r="K36" i="3"/>
  <c r="K30" i="3"/>
  <c r="K27" i="3"/>
  <c r="K16" i="3"/>
  <c r="K214" i="2"/>
  <c r="K151" i="3"/>
  <c r="K64" i="3"/>
  <c r="K34" i="3"/>
  <c r="K66" i="3"/>
  <c r="K33" i="3"/>
  <c r="K24" i="3"/>
  <c r="K12" i="3"/>
  <c r="K210" i="2"/>
  <c r="K76" i="3"/>
  <c r="K122" i="3"/>
  <c r="K78" i="3"/>
  <c r="K43" i="3"/>
  <c r="K22" i="3"/>
  <c r="K10" i="3"/>
  <c r="K28" i="3"/>
  <c r="K19" i="3"/>
  <c r="K15" i="3"/>
  <c r="K5" i="3"/>
  <c r="K192" i="2"/>
  <c r="K169" i="2"/>
  <c r="K157" i="2"/>
  <c r="K145" i="2"/>
  <c r="K9" i="3"/>
  <c r="K189" i="2"/>
  <c r="K186" i="2"/>
  <c r="K174" i="2"/>
  <c r="K162" i="2"/>
  <c r="K150" i="2"/>
  <c r="K26" i="3"/>
  <c r="K217" i="2"/>
  <c r="K213" i="2"/>
  <c r="K201" i="2"/>
  <c r="K205" i="2"/>
  <c r="K200" i="2"/>
  <c r="K196" i="2"/>
  <c r="K181" i="2"/>
  <c r="K179" i="2"/>
  <c r="K172" i="2"/>
  <c r="K29" i="3"/>
  <c r="K195" i="2"/>
  <c r="K188" i="2"/>
  <c r="K183" i="2"/>
  <c r="K177" i="2"/>
  <c r="K191" i="2"/>
  <c r="K185" i="2"/>
  <c r="K170" i="2"/>
  <c r="K158" i="2"/>
  <c r="K156" i="3"/>
  <c r="K17" i="3"/>
  <c r="K7" i="3"/>
  <c r="K175" i="2"/>
  <c r="K163" i="2"/>
  <c r="K151" i="2"/>
  <c r="K215" i="2"/>
  <c r="K190" i="2"/>
  <c r="K173" i="2"/>
  <c r="K161" i="2"/>
  <c r="K212" i="2"/>
  <c r="K203" i="2"/>
  <c r="K198" i="2"/>
  <c r="K193" i="2"/>
  <c r="K180" i="2"/>
  <c r="K178" i="2"/>
  <c r="K166" i="2"/>
  <c r="K138" i="2"/>
  <c r="K14" i="3"/>
  <c r="K182" i="2"/>
  <c r="K160" i="2"/>
  <c r="K131" i="2"/>
  <c r="K119" i="2"/>
  <c r="K107" i="2"/>
  <c r="K164" i="2"/>
  <c r="K159" i="2"/>
  <c r="K146" i="2"/>
  <c r="K143" i="2"/>
  <c r="K136" i="2"/>
  <c r="K124" i="2"/>
  <c r="K112" i="2"/>
  <c r="K165" i="2"/>
  <c r="K141" i="2"/>
  <c r="K129" i="2"/>
  <c r="K21" i="3"/>
  <c r="K184" i="2"/>
  <c r="K171" i="2"/>
  <c r="K156" i="2"/>
  <c r="K134" i="2"/>
  <c r="K202" i="2"/>
  <c r="K168" i="2"/>
  <c r="K154" i="2"/>
  <c r="K137" i="2"/>
  <c r="K125" i="2"/>
  <c r="K132" i="2"/>
  <c r="K116" i="2"/>
  <c r="K104" i="2"/>
  <c r="K99" i="2"/>
  <c r="K87" i="2"/>
  <c r="K75" i="2"/>
  <c r="K63" i="2"/>
  <c r="K51" i="2"/>
  <c r="K39" i="2"/>
  <c r="K207" i="2"/>
  <c r="K197" i="2"/>
  <c r="K152" i="2"/>
  <c r="K97" i="2"/>
  <c r="K85" i="2"/>
  <c r="K73" i="2"/>
  <c r="K61" i="2"/>
  <c r="K155" i="2"/>
  <c r="K139" i="2"/>
  <c r="K115" i="2"/>
  <c r="K106" i="2"/>
  <c r="K103" i="2"/>
  <c r="K90" i="2"/>
  <c r="K78" i="2"/>
  <c r="K66" i="2"/>
  <c r="K153" i="2"/>
  <c r="K147" i="2"/>
  <c r="K144" i="2"/>
  <c r="K133" i="2"/>
  <c r="K109" i="2"/>
  <c r="K95" i="2"/>
  <c r="K83" i="2"/>
  <c r="K71" i="2"/>
  <c r="K148" i="2"/>
  <c r="K140" i="2"/>
  <c r="K123" i="2"/>
  <c r="K118" i="2"/>
  <c r="K93" i="2"/>
  <c r="K81" i="2"/>
  <c r="K69" i="2"/>
  <c r="K57" i="2"/>
  <c r="K135" i="2"/>
  <c r="K108" i="2"/>
  <c r="K105" i="2"/>
  <c r="K98" i="2"/>
  <c r="K86" i="2"/>
  <c r="K74" i="2"/>
  <c r="K128" i="2"/>
  <c r="K127" i="2"/>
  <c r="K122" i="2"/>
  <c r="K114" i="2"/>
  <c r="K111" i="2"/>
  <c r="K102" i="2"/>
  <c r="K91" i="2"/>
  <c r="K79" i="2"/>
  <c r="K67" i="2"/>
  <c r="K55" i="2"/>
  <c r="K43" i="2"/>
  <c r="K31" i="2"/>
  <c r="K142" i="2"/>
  <c r="K130" i="2"/>
  <c r="K117" i="2"/>
  <c r="K22" i="2"/>
  <c r="K10" i="2"/>
  <c r="K100" i="2"/>
  <c r="K76" i="2"/>
  <c r="K54" i="2"/>
  <c r="K48" i="2"/>
  <c r="K45" i="2"/>
  <c r="K42" i="2"/>
  <c r="K36" i="2"/>
  <c r="K33" i="2"/>
  <c r="K27" i="2"/>
  <c r="K15" i="2"/>
  <c r="K176" i="2"/>
  <c r="K126" i="2"/>
  <c r="K68" i="2"/>
  <c r="K20" i="2"/>
  <c r="K8" i="2"/>
  <c r="K149" i="2"/>
  <c r="K80" i="2"/>
  <c r="K25" i="2"/>
  <c r="K13" i="2"/>
  <c r="AL215" i="1"/>
  <c r="K113" i="2"/>
  <c r="K94" i="2"/>
  <c r="K84" i="2"/>
  <c r="K77" i="2"/>
  <c r="K62" i="2"/>
  <c r="K30" i="2"/>
  <c r="K18" i="2"/>
  <c r="K6" i="2"/>
  <c r="K121" i="2"/>
  <c r="K64" i="2"/>
  <c r="K60" i="2"/>
  <c r="K53" i="2"/>
  <c r="K50" i="2"/>
  <c r="K47" i="2"/>
  <c r="K44" i="2"/>
  <c r="K41" i="2"/>
  <c r="K38" i="2"/>
  <c r="K35" i="2"/>
  <c r="K32" i="2"/>
  <c r="K23" i="2"/>
  <c r="K11" i="2"/>
  <c r="AL216" i="1"/>
  <c r="K167" i="2"/>
  <c r="K101" i="2"/>
  <c r="K70" i="2"/>
  <c r="K59" i="2"/>
  <c r="K28" i="2"/>
  <c r="K16" i="2"/>
  <c r="K88" i="2"/>
  <c r="K65" i="2"/>
  <c r="K58" i="2"/>
  <c r="K21" i="2"/>
  <c r="K9" i="2"/>
  <c r="AL217" i="1"/>
  <c r="K208" i="2"/>
  <c r="K49" i="2"/>
  <c r="K37" i="2"/>
  <c r="K26" i="2"/>
  <c r="K14" i="2"/>
  <c r="K92" i="2"/>
  <c r="K56" i="2"/>
  <c r="K52" i="2"/>
  <c r="K46" i="2"/>
  <c r="K40" i="2"/>
  <c r="K34" i="2"/>
  <c r="K19" i="2"/>
  <c r="K7" i="2"/>
  <c r="K110" i="2"/>
  <c r="K96" i="2"/>
  <c r="K89" i="2"/>
  <c r="K82" i="2"/>
  <c r="K72" i="2"/>
  <c r="K24" i="2"/>
  <c r="K12" i="2"/>
  <c r="K120" i="2"/>
  <c r="K29" i="2"/>
  <c r="K17" i="2"/>
  <c r="AL211" i="1"/>
  <c r="AL205" i="1"/>
  <c r="AL178" i="1"/>
  <c r="AL159" i="1"/>
  <c r="AL152" i="1"/>
  <c r="AL140" i="1"/>
  <c r="AL128" i="1"/>
  <c r="AL196" i="1"/>
  <c r="AL191" i="1"/>
  <c r="AL185" i="1"/>
  <c r="AL173" i="1"/>
  <c r="AL166" i="1"/>
  <c r="AL147" i="1"/>
  <c r="AL135" i="1"/>
  <c r="AL123" i="1"/>
  <c r="AL206" i="1"/>
  <c r="AL180" i="1"/>
  <c r="AL168" i="1"/>
  <c r="AL161" i="1"/>
  <c r="AL154" i="1"/>
  <c r="AL142" i="1"/>
  <c r="AL130" i="1"/>
  <c r="AL118" i="1"/>
  <c r="AL214" i="1"/>
  <c r="AL212" i="1"/>
  <c r="AL201" i="1"/>
  <c r="AL195" i="1"/>
  <c r="AL175" i="1"/>
  <c r="AL149" i="1"/>
  <c r="AL137" i="1"/>
  <c r="AL125" i="1"/>
  <c r="AL207" i="1"/>
  <c r="AL182" i="1"/>
  <c r="AL170" i="1"/>
  <c r="AL163" i="1"/>
  <c r="AL156" i="1"/>
  <c r="AL144" i="1"/>
  <c r="AL132" i="1"/>
  <c r="AL200" i="1"/>
  <c r="AL194" i="1"/>
  <c r="AL190" i="1"/>
  <c r="AL188" i="1"/>
  <c r="AL177" i="1"/>
  <c r="AL158" i="1"/>
  <c r="AL151" i="1"/>
  <c r="AL139" i="1"/>
  <c r="AL127" i="1"/>
  <c r="K5" i="2"/>
  <c r="AL208" i="1"/>
  <c r="AL202" i="1"/>
  <c r="AL187" i="1"/>
  <c r="AL184" i="1"/>
  <c r="AL172" i="1"/>
  <c r="AL165" i="1"/>
  <c r="AL146" i="1"/>
  <c r="AL134" i="1"/>
  <c r="AL122" i="1"/>
  <c r="AL199" i="1"/>
  <c r="AL193" i="1"/>
  <c r="AL179" i="1"/>
  <c r="AL160" i="1"/>
  <c r="AL153" i="1"/>
  <c r="AL141" i="1"/>
  <c r="AL129" i="1"/>
  <c r="AL213" i="1"/>
  <c r="AL209" i="1"/>
  <c r="AL203" i="1"/>
  <c r="AL186" i="1"/>
  <c r="AL174" i="1"/>
  <c r="AL167" i="1"/>
  <c r="AL148" i="1"/>
  <c r="AL136" i="1"/>
  <c r="AL124" i="1"/>
  <c r="AL198" i="1"/>
  <c r="AL181" i="1"/>
  <c r="AL169" i="1"/>
  <c r="AL162" i="1"/>
  <c r="AL189" i="1"/>
  <c r="AL143" i="1"/>
  <c r="AL119" i="1"/>
  <c r="AL103" i="1"/>
  <c r="AL120" i="1"/>
  <c r="AL110" i="1"/>
  <c r="AL164" i="1"/>
  <c r="AL138" i="1"/>
  <c r="AL126" i="1"/>
  <c r="AL121" i="1"/>
  <c r="AL105" i="1"/>
  <c r="AL98" i="1"/>
  <c r="AL96" i="1"/>
  <c r="AL94" i="1"/>
  <c r="AL92" i="1"/>
  <c r="AL90" i="1"/>
  <c r="AL88" i="1"/>
  <c r="AL86" i="1"/>
  <c r="AL84" i="1"/>
  <c r="AL82" i="1"/>
  <c r="AL80" i="1"/>
  <c r="AL76" i="1"/>
  <c r="AL74" i="1"/>
  <c r="AL72" i="1"/>
  <c r="AL70" i="1"/>
  <c r="AL68" i="1"/>
  <c r="AL66" i="1"/>
  <c r="AL64" i="1"/>
  <c r="AL62" i="1"/>
  <c r="AL60" i="1"/>
  <c r="AL58" i="1"/>
  <c r="AL56" i="1"/>
  <c r="AL54" i="1"/>
  <c r="AL52" i="1"/>
  <c r="AL50" i="1"/>
  <c r="AL48" i="1"/>
  <c r="AL183" i="1"/>
  <c r="AL155" i="1"/>
  <c r="AL112" i="1"/>
  <c r="AL100" i="1"/>
  <c r="AL78" i="1"/>
  <c r="AL133" i="1"/>
  <c r="AL107" i="1"/>
  <c r="AL171" i="1"/>
  <c r="AL150" i="1"/>
  <c r="AL102" i="1"/>
  <c r="AL204" i="1"/>
  <c r="AL115" i="1"/>
  <c r="AL114" i="1"/>
  <c r="AL109" i="1"/>
  <c r="AL197" i="1"/>
  <c r="AL145" i="1"/>
  <c r="AL104" i="1"/>
  <c r="AL116" i="1"/>
  <c r="AL111" i="1"/>
  <c r="AL99" i="1"/>
  <c r="AL97" i="1"/>
  <c r="AL95" i="1"/>
  <c r="AL93" i="1"/>
  <c r="AL91" i="1"/>
  <c r="AL89" i="1"/>
  <c r="AL87" i="1"/>
  <c r="AL85" i="1"/>
  <c r="AL83" i="1"/>
  <c r="AL81" i="1"/>
  <c r="AL77" i="1"/>
  <c r="AL75" i="1"/>
  <c r="AL73" i="1"/>
  <c r="AL71" i="1"/>
  <c r="AL69" i="1"/>
  <c r="AL67" i="1"/>
  <c r="AL65" i="1"/>
  <c r="AL63" i="1"/>
  <c r="AL61" i="1"/>
  <c r="AL59" i="1"/>
  <c r="AL57" i="1"/>
  <c r="AL55" i="1"/>
  <c r="AL53" i="1"/>
  <c r="AL131" i="1"/>
  <c r="AL117" i="1"/>
  <c r="AL106" i="1"/>
  <c r="AL79" i="1"/>
  <c r="AW37" i="1"/>
  <c r="AK49" i="1"/>
  <c r="AL157" i="1"/>
  <c r="AX189" i="1"/>
  <c r="O2" i="3"/>
  <c r="O2" i="2"/>
  <c r="N214" i="3"/>
  <c r="N202" i="3"/>
  <c r="N190" i="3"/>
  <c r="N207" i="3"/>
  <c r="N195" i="3"/>
  <c r="N212" i="3"/>
  <c r="N200" i="3"/>
  <c r="N217" i="3"/>
  <c r="N205" i="3"/>
  <c r="N193" i="3"/>
  <c r="N210" i="3"/>
  <c r="N198" i="3"/>
  <c r="N215" i="3"/>
  <c r="N203" i="3"/>
  <c r="N208" i="3"/>
  <c r="N213" i="3"/>
  <c r="N216" i="3"/>
  <c r="N204" i="3"/>
  <c r="N192" i="3"/>
  <c r="N201" i="3"/>
  <c r="N197" i="3"/>
  <c r="N174" i="3"/>
  <c r="N162" i="3"/>
  <c r="N150" i="3"/>
  <c r="N179" i="3"/>
  <c r="N167" i="3"/>
  <c r="N191" i="3"/>
  <c r="N186" i="3"/>
  <c r="N184" i="3"/>
  <c r="N172" i="3"/>
  <c r="N177" i="3"/>
  <c r="N165" i="3"/>
  <c r="N153" i="3"/>
  <c r="N182" i="3"/>
  <c r="N170" i="3"/>
  <c r="N211" i="3"/>
  <c r="N209" i="3"/>
  <c r="N194" i="3"/>
  <c r="N189" i="3"/>
  <c r="N175" i="3"/>
  <c r="N199" i="3"/>
  <c r="N180" i="3"/>
  <c r="N168" i="3"/>
  <c r="N196" i="3"/>
  <c r="N188" i="3"/>
  <c r="N173" i="3"/>
  <c r="N176" i="3"/>
  <c r="N185" i="3"/>
  <c r="N158" i="3"/>
  <c r="N140" i="3"/>
  <c r="N128" i="3"/>
  <c r="N116" i="3"/>
  <c r="N161" i="3"/>
  <c r="N155" i="3"/>
  <c r="N147" i="3"/>
  <c r="N145" i="3"/>
  <c r="N133" i="3"/>
  <c r="N178" i="3"/>
  <c r="N152" i="3"/>
  <c r="N149" i="3"/>
  <c r="N138" i="3"/>
  <c r="N126" i="3"/>
  <c r="N143" i="3"/>
  <c r="N131" i="3"/>
  <c r="N119" i="3"/>
  <c r="N107" i="3"/>
  <c r="N187" i="3"/>
  <c r="N136" i="3"/>
  <c r="N160" i="3"/>
  <c r="N157" i="3"/>
  <c r="N154" i="3"/>
  <c r="N151" i="3"/>
  <c r="N141" i="3"/>
  <c r="N129" i="3"/>
  <c r="N206" i="3"/>
  <c r="N171" i="3"/>
  <c r="N146" i="3"/>
  <c r="N134" i="3"/>
  <c r="N122" i="3"/>
  <c r="N166" i="3"/>
  <c r="N148" i="3"/>
  <c r="N139" i="3"/>
  <c r="N164" i="3"/>
  <c r="N142" i="3"/>
  <c r="N183" i="3"/>
  <c r="N137" i="3"/>
  <c r="N135" i="3"/>
  <c r="N124" i="3"/>
  <c r="N123" i="3"/>
  <c r="N120" i="3"/>
  <c r="N101" i="3"/>
  <c r="N89" i="3"/>
  <c r="N77" i="3"/>
  <c r="N65" i="3"/>
  <c r="N94" i="3"/>
  <c r="N82" i="3"/>
  <c r="N163" i="3"/>
  <c r="N125" i="3"/>
  <c r="N112" i="3"/>
  <c r="N99" i="3"/>
  <c r="N87" i="3"/>
  <c r="N132" i="3"/>
  <c r="N115" i="3"/>
  <c r="N109" i="3"/>
  <c r="N104" i="3"/>
  <c r="N92" i="3"/>
  <c r="N80" i="3"/>
  <c r="N68" i="3"/>
  <c r="N56" i="3"/>
  <c r="N181" i="3"/>
  <c r="N106" i="3"/>
  <c r="N97" i="3"/>
  <c r="N85" i="3"/>
  <c r="N102" i="3"/>
  <c r="N90" i="3"/>
  <c r="N169" i="3"/>
  <c r="N127" i="3"/>
  <c r="N118" i="3"/>
  <c r="N95" i="3"/>
  <c r="N83" i="3"/>
  <c r="N130" i="3"/>
  <c r="N117" i="3"/>
  <c r="N114" i="3"/>
  <c r="N111" i="3"/>
  <c r="N108" i="3"/>
  <c r="N100" i="3"/>
  <c r="N88" i="3"/>
  <c r="N110" i="3"/>
  <c r="N103" i="3"/>
  <c r="N91" i="3"/>
  <c r="N144" i="3"/>
  <c r="N84" i="3"/>
  <c r="N74" i="3"/>
  <c r="N62" i="3"/>
  <c r="N47" i="3"/>
  <c r="N35" i="3"/>
  <c r="N121" i="3"/>
  <c r="N81" i="3"/>
  <c r="N52" i="3"/>
  <c r="N40" i="3"/>
  <c r="N45" i="3"/>
  <c r="N113" i="3"/>
  <c r="N73" i="3"/>
  <c r="N61" i="3"/>
  <c r="N50" i="3"/>
  <c r="N38" i="3"/>
  <c r="N26" i="3"/>
  <c r="N159" i="3"/>
  <c r="N70" i="3"/>
  <c r="N64" i="3"/>
  <c r="N58" i="3"/>
  <c r="N43" i="3"/>
  <c r="N31" i="3"/>
  <c r="N67" i="3"/>
  <c r="N48" i="3"/>
  <c r="N105" i="3"/>
  <c r="N86" i="3"/>
  <c r="N78" i="3"/>
  <c r="N76" i="3"/>
  <c r="N55" i="3"/>
  <c r="N53" i="3"/>
  <c r="N156" i="3"/>
  <c r="N79" i="3"/>
  <c r="N49" i="3"/>
  <c r="N37" i="3"/>
  <c r="N98" i="3"/>
  <c r="N93" i="3"/>
  <c r="N69" i="3"/>
  <c r="N46" i="3"/>
  <c r="N23" i="3"/>
  <c r="N11" i="3"/>
  <c r="N209" i="2"/>
  <c r="N197" i="2"/>
  <c r="N75" i="3"/>
  <c r="N71" i="3"/>
  <c r="N41" i="3"/>
  <c r="N36" i="3"/>
  <c r="N27" i="3"/>
  <c r="N16" i="3"/>
  <c r="N214" i="2"/>
  <c r="N202" i="2"/>
  <c r="N190" i="2"/>
  <c r="N51" i="3"/>
  <c r="N30" i="3"/>
  <c r="N21" i="3"/>
  <c r="N9" i="3"/>
  <c r="N207" i="2"/>
  <c r="N195" i="2"/>
  <c r="N44" i="3"/>
  <c r="N34" i="3"/>
  <c r="N14" i="3"/>
  <c r="N212" i="2"/>
  <c r="N60" i="3"/>
  <c r="N29" i="3"/>
  <c r="N19" i="3"/>
  <c r="N7" i="3"/>
  <c r="N217" i="2"/>
  <c r="N96" i="3"/>
  <c r="N72" i="3"/>
  <c r="N66" i="3"/>
  <c r="N54" i="3"/>
  <c r="N42" i="3"/>
  <c r="N15" i="3"/>
  <c r="N213" i="2"/>
  <c r="N32" i="3"/>
  <c r="N57" i="3"/>
  <c r="N25" i="3"/>
  <c r="N13" i="3"/>
  <c r="N211" i="2"/>
  <c r="N210" i="2"/>
  <c r="N205" i="2"/>
  <c r="N200" i="2"/>
  <c r="N196" i="2"/>
  <c r="N181" i="2"/>
  <c r="N179" i="2"/>
  <c r="N172" i="2"/>
  <c r="N160" i="2"/>
  <c r="N148" i="2"/>
  <c r="N188" i="2"/>
  <c r="N183" i="2"/>
  <c r="N177" i="2"/>
  <c r="N165" i="2"/>
  <c r="N153" i="2"/>
  <c r="N6" i="3"/>
  <c r="N191" i="2"/>
  <c r="N63" i="3"/>
  <c r="N39" i="3"/>
  <c r="N20" i="3"/>
  <c r="N185" i="2"/>
  <c r="N175" i="2"/>
  <c r="N24" i="3"/>
  <c r="N17" i="3"/>
  <c r="N10" i="3"/>
  <c r="N204" i="2"/>
  <c r="N199" i="2"/>
  <c r="N194" i="2"/>
  <c r="N173" i="2"/>
  <c r="N161" i="2"/>
  <c r="N215" i="2"/>
  <c r="N203" i="2"/>
  <c r="N198" i="2"/>
  <c r="N193" i="2"/>
  <c r="N178" i="2"/>
  <c r="N166" i="2"/>
  <c r="N154" i="2"/>
  <c r="N18" i="3"/>
  <c r="N208" i="2"/>
  <c r="N184" i="2"/>
  <c r="N176" i="2"/>
  <c r="N164" i="2"/>
  <c r="N59" i="3"/>
  <c r="N33" i="3"/>
  <c r="N8" i="3"/>
  <c r="N169" i="2"/>
  <c r="N187" i="2"/>
  <c r="N182" i="2"/>
  <c r="N163" i="2"/>
  <c r="N162" i="2"/>
  <c r="N158" i="2"/>
  <c r="N141" i="2"/>
  <c r="N22" i="3"/>
  <c r="N206" i="2"/>
  <c r="N157" i="2"/>
  <c r="N143" i="2"/>
  <c r="N134" i="2"/>
  <c r="N122" i="2"/>
  <c r="N110" i="2"/>
  <c r="N5" i="3"/>
  <c r="N192" i="2"/>
  <c r="N150" i="2"/>
  <c r="N139" i="2"/>
  <c r="N127" i="2"/>
  <c r="N115" i="2"/>
  <c r="N103" i="2"/>
  <c r="N216" i="2"/>
  <c r="N171" i="2"/>
  <c r="N156" i="2"/>
  <c r="N132" i="2"/>
  <c r="N189" i="2"/>
  <c r="N167" i="2"/>
  <c r="N149" i="2"/>
  <c r="N145" i="2"/>
  <c r="N137" i="2"/>
  <c r="N144" i="2"/>
  <c r="N140" i="2"/>
  <c r="N128" i="2"/>
  <c r="N116" i="2"/>
  <c r="N138" i="2"/>
  <c r="N106" i="2"/>
  <c r="N90" i="2"/>
  <c r="N78" i="2"/>
  <c r="N66" i="2"/>
  <c r="N54" i="2"/>
  <c r="N42" i="2"/>
  <c r="N147" i="2"/>
  <c r="N174" i="2"/>
  <c r="N155" i="2"/>
  <c r="N124" i="2"/>
  <c r="N112" i="2"/>
  <c r="N100" i="2"/>
  <c r="N88" i="2"/>
  <c r="N76" i="2"/>
  <c r="N64" i="2"/>
  <c r="N93" i="2"/>
  <c r="N81" i="2"/>
  <c r="N69" i="2"/>
  <c r="N186" i="2"/>
  <c r="N123" i="2"/>
  <c r="N118" i="2"/>
  <c r="N108" i="2"/>
  <c r="N98" i="2"/>
  <c r="N86" i="2"/>
  <c r="N74" i="2"/>
  <c r="N201" i="2"/>
  <c r="N105" i="2"/>
  <c r="N96" i="2"/>
  <c r="N84" i="2"/>
  <c r="N72" i="2"/>
  <c r="N60" i="2"/>
  <c r="N28" i="3"/>
  <c r="N170" i="2"/>
  <c r="N142" i="2"/>
  <c r="N130" i="2"/>
  <c r="N89" i="2"/>
  <c r="N77" i="2"/>
  <c r="N151" i="2"/>
  <c r="N129" i="2"/>
  <c r="N126" i="2"/>
  <c r="N121" i="2"/>
  <c r="N117" i="2"/>
  <c r="N113" i="2"/>
  <c r="N101" i="2"/>
  <c r="N94" i="2"/>
  <c r="N82" i="2"/>
  <c r="N70" i="2"/>
  <c r="N58" i="2"/>
  <c r="N46" i="2"/>
  <c r="N34" i="2"/>
  <c r="N180" i="2"/>
  <c r="N136" i="2"/>
  <c r="N107" i="2"/>
  <c r="N104" i="2"/>
  <c r="N68" i="2"/>
  <c r="N25" i="2"/>
  <c r="N13" i="2"/>
  <c r="N159" i="2"/>
  <c r="N135" i="2"/>
  <c r="N97" i="2"/>
  <c r="N87" i="2"/>
  <c r="N83" i="2"/>
  <c r="N80" i="2"/>
  <c r="N73" i="2"/>
  <c r="N30" i="2"/>
  <c r="N18" i="2"/>
  <c r="N6" i="2"/>
  <c r="N63" i="2"/>
  <c r="N62" i="2"/>
  <c r="N61" i="2"/>
  <c r="N50" i="2"/>
  <c r="N47" i="2"/>
  <c r="N38" i="2"/>
  <c r="N35" i="2"/>
  <c r="N23" i="2"/>
  <c r="N11" i="2"/>
  <c r="N131" i="2"/>
  <c r="N111" i="2"/>
  <c r="N109" i="2"/>
  <c r="N53" i="2"/>
  <c r="N44" i="2"/>
  <c r="N41" i="2"/>
  <c r="N32" i="2"/>
  <c r="N28" i="2"/>
  <c r="N16" i="2"/>
  <c r="N168" i="2"/>
  <c r="N119" i="2"/>
  <c r="N91" i="2"/>
  <c r="N59" i="2"/>
  <c r="N21" i="2"/>
  <c r="N9" i="2"/>
  <c r="N65" i="2"/>
  <c r="N57" i="2"/>
  <c r="N26" i="2"/>
  <c r="N14" i="2"/>
  <c r="N125" i="2"/>
  <c r="N52" i="2"/>
  <c r="N49" i="2"/>
  <c r="N40" i="2"/>
  <c r="N37" i="2"/>
  <c r="N19" i="2"/>
  <c r="N7" i="2"/>
  <c r="N152" i="2"/>
  <c r="N99" i="2"/>
  <c r="N95" i="2"/>
  <c r="N92" i="2"/>
  <c r="N85" i="2"/>
  <c r="N75" i="2"/>
  <c r="N71" i="2"/>
  <c r="N56" i="2"/>
  <c r="N43" i="2"/>
  <c r="N31" i="2"/>
  <c r="N24" i="2"/>
  <c r="N12" i="2"/>
  <c r="N55" i="2"/>
  <c r="N29" i="2"/>
  <c r="N17" i="2"/>
  <c r="N5" i="2"/>
  <c r="N12" i="3"/>
  <c r="N133" i="2"/>
  <c r="N120" i="2"/>
  <c r="N114" i="2"/>
  <c r="N102" i="2"/>
  <c r="N67" i="2"/>
  <c r="N22" i="2"/>
  <c r="N10" i="2"/>
  <c r="N146" i="2"/>
  <c r="N79" i="2"/>
  <c r="N51" i="2"/>
  <c r="N45" i="2"/>
  <c r="N39" i="2"/>
  <c r="N33" i="2"/>
  <c r="N27" i="2"/>
  <c r="N15" i="2"/>
  <c r="N48" i="2"/>
  <c r="N36" i="2"/>
  <c r="AO214" i="1"/>
  <c r="AO212" i="1"/>
  <c r="AO201" i="1"/>
  <c r="AO195" i="1"/>
  <c r="AO175" i="1"/>
  <c r="AO149" i="1"/>
  <c r="AO137" i="1"/>
  <c r="AO207" i="1"/>
  <c r="AO182" i="1"/>
  <c r="AO170" i="1"/>
  <c r="AO163" i="1"/>
  <c r="AO156" i="1"/>
  <c r="AO144" i="1"/>
  <c r="AO132" i="1"/>
  <c r="AO120" i="1"/>
  <c r="AO200" i="1"/>
  <c r="AO194" i="1"/>
  <c r="AO190" i="1"/>
  <c r="AO188" i="1"/>
  <c r="AO177" i="1"/>
  <c r="AO158" i="1"/>
  <c r="AO151" i="1"/>
  <c r="AO139" i="1"/>
  <c r="AO127" i="1"/>
  <c r="AO115" i="1"/>
  <c r="AO217" i="1"/>
  <c r="AO208" i="1"/>
  <c r="AO202" i="1"/>
  <c r="AO187" i="1"/>
  <c r="AO184" i="1"/>
  <c r="AO172" i="1"/>
  <c r="AO165" i="1"/>
  <c r="AO146" i="1"/>
  <c r="AO134" i="1"/>
  <c r="N20" i="2"/>
  <c r="AO199" i="1"/>
  <c r="AO193" i="1"/>
  <c r="AO179" i="1"/>
  <c r="AO160" i="1"/>
  <c r="AO153" i="1"/>
  <c r="AO141" i="1"/>
  <c r="AO129" i="1"/>
  <c r="AO213" i="1"/>
  <c r="AO209" i="1"/>
  <c r="AO203" i="1"/>
  <c r="AO186" i="1"/>
  <c r="AO174" i="1"/>
  <c r="AO167" i="1"/>
  <c r="AO148" i="1"/>
  <c r="AO136" i="1"/>
  <c r="AO124" i="1"/>
  <c r="AO198" i="1"/>
  <c r="AO181" i="1"/>
  <c r="AO169" i="1"/>
  <c r="AO162" i="1"/>
  <c r="AO155" i="1"/>
  <c r="AO143" i="1"/>
  <c r="AO131" i="1"/>
  <c r="AO119" i="1"/>
  <c r="AO216" i="1"/>
  <c r="AO210" i="1"/>
  <c r="AO204" i="1"/>
  <c r="AO192" i="1"/>
  <c r="AO176" i="1"/>
  <c r="AO150" i="1"/>
  <c r="AO138" i="1"/>
  <c r="AO197" i="1"/>
  <c r="AO189" i="1"/>
  <c r="AO183" i="1"/>
  <c r="AO171" i="1"/>
  <c r="AO164" i="1"/>
  <c r="AO157" i="1"/>
  <c r="AO145" i="1"/>
  <c r="AO133" i="1"/>
  <c r="AO121" i="1"/>
  <c r="AO215" i="1"/>
  <c r="AO211" i="1"/>
  <c r="AO205" i="1"/>
  <c r="AO178" i="1"/>
  <c r="AO159" i="1"/>
  <c r="AO147" i="1"/>
  <c r="AO130" i="1"/>
  <c r="AO126" i="1"/>
  <c r="AO122" i="1"/>
  <c r="AO112" i="1"/>
  <c r="AO100" i="1"/>
  <c r="AO78" i="1"/>
  <c r="AO173" i="1"/>
  <c r="AO107" i="1"/>
  <c r="AO102" i="1"/>
  <c r="AO196" i="1"/>
  <c r="AO142" i="1"/>
  <c r="AO128" i="1"/>
  <c r="AO109" i="1"/>
  <c r="AO114" i="1"/>
  <c r="AO104" i="1"/>
  <c r="AO161" i="1"/>
  <c r="AO123" i="1"/>
  <c r="AO116" i="1"/>
  <c r="AO111" i="1"/>
  <c r="AO99" i="1"/>
  <c r="AO97" i="1"/>
  <c r="AO95" i="1"/>
  <c r="AO93" i="1"/>
  <c r="AO91" i="1"/>
  <c r="AO89" i="1"/>
  <c r="AO87" i="1"/>
  <c r="AO85" i="1"/>
  <c r="AO83" i="1"/>
  <c r="AO81" i="1"/>
  <c r="AO77" i="1"/>
  <c r="AO75" i="1"/>
  <c r="AO73" i="1"/>
  <c r="AO71" i="1"/>
  <c r="AO69" i="1"/>
  <c r="AO67" i="1"/>
  <c r="AO65" i="1"/>
  <c r="AO63" i="1"/>
  <c r="AO61" i="1"/>
  <c r="AO59" i="1"/>
  <c r="AO180" i="1"/>
  <c r="AO154" i="1"/>
  <c r="AO140" i="1"/>
  <c r="AO106" i="1"/>
  <c r="AO79" i="1"/>
  <c r="AO47" i="1"/>
  <c r="AO125" i="1"/>
  <c r="AO117" i="1"/>
  <c r="AO113" i="1"/>
  <c r="AO101" i="1"/>
  <c r="AO191" i="1"/>
  <c r="AO168" i="1"/>
  <c r="AO108" i="1"/>
  <c r="AO206" i="1"/>
  <c r="AO152" i="1"/>
  <c r="AO135" i="1"/>
  <c r="AO118" i="1"/>
  <c r="AO103" i="1"/>
  <c r="AP10" i="1"/>
  <c r="AL11" i="1"/>
  <c r="AX11" i="1"/>
  <c r="AP13" i="1"/>
  <c r="AL14" i="1"/>
  <c r="AX14" i="1"/>
  <c r="AP16" i="1"/>
  <c r="AL17" i="1"/>
  <c r="AX17" i="1"/>
  <c r="AP19" i="1"/>
  <c r="AL20" i="1"/>
  <c r="AX20" i="1"/>
  <c r="AH21" i="1"/>
  <c r="AT21" i="1"/>
  <c r="AP22" i="1"/>
  <c r="AL23" i="1"/>
  <c r="AX23" i="1"/>
  <c r="AH24" i="1"/>
  <c r="AT24" i="1"/>
  <c r="AP25" i="1"/>
  <c r="AL26" i="1"/>
  <c r="AX26" i="1"/>
  <c r="AH27" i="1"/>
  <c r="AT27" i="1"/>
  <c r="AP28" i="1"/>
  <c r="AL29" i="1"/>
  <c r="AX29" i="1"/>
  <c r="AH30" i="1"/>
  <c r="AT30" i="1"/>
  <c r="AP31" i="1"/>
  <c r="AL32" i="1"/>
  <c r="AX32" i="1"/>
  <c r="AH33" i="1"/>
  <c r="AT33" i="1"/>
  <c r="AP34" i="1"/>
  <c r="AL35" i="1"/>
  <c r="AX35" i="1"/>
  <c r="AG36" i="1"/>
  <c r="AS36" i="1"/>
  <c r="AN37" i="1"/>
  <c r="AI38" i="1"/>
  <c r="AU38" i="1"/>
  <c r="AP39" i="1"/>
  <c r="AK40" i="1"/>
  <c r="AW40" i="1"/>
  <c r="AR41" i="1"/>
  <c r="AL42" i="1"/>
  <c r="AX42" i="1"/>
  <c r="AR43" i="1"/>
  <c r="AL44" i="1"/>
  <c r="AX44" i="1"/>
  <c r="AR45" i="1"/>
  <c r="AL46" i="1"/>
  <c r="AK47" i="1"/>
  <c r="AK48" i="1"/>
  <c r="AP49" i="1"/>
  <c r="AR50" i="1"/>
  <c r="AW51" i="1"/>
  <c r="AI52" i="1"/>
  <c r="AP53" i="1"/>
  <c r="AW54" i="1"/>
  <c r="AI55" i="1"/>
  <c r="AP56" i="1"/>
  <c r="AW57" i="1"/>
  <c r="AK58" i="1"/>
  <c r="AQ60" i="1"/>
  <c r="AI61" i="1"/>
  <c r="AW63" i="1"/>
  <c r="AO64" i="1"/>
  <c r="AU67" i="1"/>
  <c r="AU73" i="1"/>
  <c r="AW79" i="1"/>
  <c r="AU85" i="1"/>
  <c r="AU91" i="1"/>
  <c r="AU97" i="1"/>
  <c r="AV106" i="1"/>
  <c r="AX115" i="1"/>
  <c r="AH116" i="1"/>
  <c r="AJ117" i="1"/>
  <c r="AN118" i="1"/>
  <c r="AP119" i="1"/>
  <c r="AQ120" i="1"/>
  <c r="AR121" i="1"/>
  <c r="AS122" i="1"/>
  <c r="AS134" i="1"/>
  <c r="AN135" i="1"/>
  <c r="AV143" i="1"/>
  <c r="L64" i="4"/>
  <c r="L104" i="4"/>
  <c r="L24" i="4"/>
  <c r="L84" i="4"/>
  <c r="L124" i="4"/>
  <c r="L44" i="4"/>
  <c r="AW176" i="1"/>
  <c r="N2" i="3"/>
  <c r="N2" i="2"/>
  <c r="A2" i="2"/>
  <c r="A2" i="3"/>
  <c r="AL8" i="1"/>
  <c r="P84" i="4"/>
  <c r="P104" i="4"/>
  <c r="P124" i="4"/>
  <c r="P24" i="4"/>
  <c r="P44" i="4"/>
  <c r="P64" i="4"/>
  <c r="F2" i="3"/>
  <c r="F2" i="2"/>
  <c r="T123" i="4"/>
  <c r="T83" i="4"/>
  <c r="T103" i="4"/>
  <c r="T63" i="4"/>
  <c r="T23" i="4"/>
  <c r="T3" i="4"/>
  <c r="T43" i="4"/>
  <c r="K1" i="4"/>
  <c r="K4" i="4" s="1"/>
  <c r="N3" i="3"/>
  <c r="N3" i="2"/>
  <c r="E84" i="4"/>
  <c r="E104" i="4"/>
  <c r="E124" i="4"/>
  <c r="E24" i="4"/>
  <c r="E44" i="4"/>
  <c r="E64" i="4"/>
  <c r="Q84" i="4"/>
  <c r="Q104" i="4"/>
  <c r="Q124" i="4"/>
  <c r="Q24" i="4"/>
  <c r="Q44" i="4"/>
  <c r="Q64" i="4"/>
  <c r="AM6" i="1"/>
  <c r="AO8" i="1"/>
  <c r="AQ10" i="1"/>
  <c r="AM11" i="1"/>
  <c r="AQ13" i="1"/>
  <c r="AM14" i="1"/>
  <c r="AQ16" i="1"/>
  <c r="AM17" i="1"/>
  <c r="AQ19" i="1"/>
  <c r="AM20" i="1"/>
  <c r="AQ22" i="1"/>
  <c r="AM23" i="1"/>
  <c r="AI24" i="1"/>
  <c r="AU24" i="1"/>
  <c r="AQ25" i="1"/>
  <c r="AM26" i="1"/>
  <c r="AI27" i="1"/>
  <c r="AU27" i="1"/>
  <c r="AQ28" i="1"/>
  <c r="AM29" i="1"/>
  <c r="AI30" i="1"/>
  <c r="AU30" i="1"/>
  <c r="AQ31" i="1"/>
  <c r="AM32" i="1"/>
  <c r="AI33" i="1"/>
  <c r="AU33" i="1"/>
  <c r="AQ34" i="1"/>
  <c r="AM35" i="1"/>
  <c r="AH36" i="1"/>
  <c r="AT36" i="1"/>
  <c r="AO37" i="1"/>
  <c r="AJ38" i="1"/>
  <c r="AV38" i="1"/>
  <c r="AQ39" i="1"/>
  <c r="AL40" i="1"/>
  <c r="AX40" i="1"/>
  <c r="AG41" i="1"/>
  <c r="AS41" i="1"/>
  <c r="AM42" i="1"/>
  <c r="AG43" i="1"/>
  <c r="AS43" i="1"/>
  <c r="AM44" i="1"/>
  <c r="AG45" i="1"/>
  <c r="AS45" i="1"/>
  <c r="AN46" i="1"/>
  <c r="AL47" i="1"/>
  <c r="AO48" i="1"/>
  <c r="AQ49" i="1"/>
  <c r="AU50" i="1"/>
  <c r="AJ52" i="1"/>
  <c r="AQ53" i="1"/>
  <c r="AJ55" i="1"/>
  <c r="AQ56" i="1"/>
  <c r="AO58" i="1"/>
  <c r="AJ61" i="1"/>
  <c r="AP64" i="1"/>
  <c r="AV67" i="1"/>
  <c r="AO68" i="1"/>
  <c r="AV73" i="1"/>
  <c r="AO74" i="1"/>
  <c r="AO80" i="1"/>
  <c r="AV85" i="1"/>
  <c r="AO86" i="1"/>
  <c r="AV91" i="1"/>
  <c r="AO92" i="1"/>
  <c r="AV97" i="1"/>
  <c r="AO98" i="1"/>
  <c r="AW106" i="1"/>
  <c r="AQ107" i="1"/>
  <c r="AL108" i="1"/>
  <c r="AT134" i="1"/>
  <c r="AW143" i="1"/>
  <c r="AS187" i="1"/>
  <c r="AH193" i="1"/>
  <c r="F1" i="4"/>
  <c r="F4" i="4" s="1"/>
  <c r="I3" i="3"/>
  <c r="I3" i="2"/>
  <c r="Q103" i="4"/>
  <c r="Q123" i="4"/>
  <c r="Q83" i="4"/>
  <c r="Q43" i="4"/>
  <c r="Q63" i="4"/>
  <c r="Q23" i="4"/>
  <c r="Q3" i="4"/>
  <c r="G123" i="4"/>
  <c r="G83" i="4"/>
  <c r="G103" i="4"/>
  <c r="G63" i="4"/>
  <c r="G3" i="4"/>
  <c r="G43" i="4"/>
  <c r="G23" i="4"/>
  <c r="S2" i="3"/>
  <c r="S2" i="2"/>
  <c r="AN14" i="1"/>
  <c r="AN20" i="1"/>
  <c r="AR22" i="1"/>
  <c r="AN23" i="1"/>
  <c r="AR25" i="1"/>
  <c r="AN26" i="1"/>
  <c r="AR28" i="1"/>
  <c r="AN29" i="1"/>
  <c r="AR31" i="1"/>
  <c r="AN32" i="1"/>
  <c r="AR34" i="1"/>
  <c r="AN35" i="1"/>
  <c r="AP37" i="1"/>
  <c r="AK38" i="1"/>
  <c r="AW38" i="1"/>
  <c r="AR39" i="1"/>
  <c r="AM40" i="1"/>
  <c r="AH41" i="1"/>
  <c r="AT41" i="1"/>
  <c r="AN42" i="1"/>
  <c r="AH43" i="1"/>
  <c r="AT43" i="1"/>
  <c r="AN44" i="1"/>
  <c r="AH45" i="1"/>
  <c r="AT45" i="1"/>
  <c r="AO46" i="1"/>
  <c r="AM47" i="1"/>
  <c r="AP48" i="1"/>
  <c r="AU49" i="1"/>
  <c r="AV50" i="1"/>
  <c r="AK52" i="1"/>
  <c r="AU53" i="1"/>
  <c r="AK55" i="1"/>
  <c r="AU56" i="1"/>
  <c r="AP58" i="1"/>
  <c r="AK61" i="1"/>
  <c r="AI65" i="1"/>
  <c r="AP68" i="1"/>
  <c r="AI69" i="1"/>
  <c r="AP74" i="1"/>
  <c r="AI75" i="1"/>
  <c r="AP80" i="1"/>
  <c r="AI81" i="1"/>
  <c r="AP86" i="1"/>
  <c r="AI87" i="1"/>
  <c r="AP92" i="1"/>
  <c r="AI93" i="1"/>
  <c r="AP98" i="1"/>
  <c r="AI99" i="1"/>
  <c r="AR107" i="1"/>
  <c r="AM108" i="1"/>
  <c r="AG109" i="1"/>
  <c r="AS151" i="1"/>
  <c r="AH153" i="1"/>
  <c r="AT187" i="1"/>
  <c r="AI193" i="1"/>
  <c r="S1" i="4"/>
  <c r="S4" i="4" s="1"/>
  <c r="V3" i="3"/>
  <c r="V3" i="2"/>
  <c r="D84" i="4"/>
  <c r="D104" i="4"/>
  <c r="D124" i="4"/>
  <c r="D24" i="4"/>
  <c r="D44" i="4"/>
  <c r="D64" i="4"/>
  <c r="AX6" i="1"/>
  <c r="P212" i="3"/>
  <c r="P200" i="3"/>
  <c r="P188" i="3"/>
  <c r="P217" i="3"/>
  <c r="P205" i="3"/>
  <c r="P193" i="3"/>
  <c r="P210" i="3"/>
  <c r="P198" i="3"/>
  <c r="P215" i="3"/>
  <c r="P203" i="3"/>
  <c r="P191" i="3"/>
  <c r="P208" i="3"/>
  <c r="P196" i="3"/>
  <c r="P213" i="3"/>
  <c r="P201" i="3"/>
  <c r="P206" i="3"/>
  <c r="P211" i="3"/>
  <c r="P214" i="3"/>
  <c r="P202" i="3"/>
  <c r="P184" i="3"/>
  <c r="P172" i="3"/>
  <c r="P160" i="3"/>
  <c r="P148" i="3"/>
  <c r="P216" i="3"/>
  <c r="P186" i="3"/>
  <c r="P177" i="3"/>
  <c r="P165" i="3"/>
  <c r="P192" i="3"/>
  <c r="P182" i="3"/>
  <c r="P170" i="3"/>
  <c r="P207" i="3"/>
  <c r="P194" i="3"/>
  <c r="P189" i="3"/>
  <c r="P175" i="3"/>
  <c r="P163" i="3"/>
  <c r="P151" i="3"/>
  <c r="P209" i="3"/>
  <c r="P199" i="3"/>
  <c r="P190" i="3"/>
  <c r="P180" i="3"/>
  <c r="P168" i="3"/>
  <c r="P173" i="3"/>
  <c r="P195" i="3"/>
  <c r="P185" i="3"/>
  <c r="P178" i="3"/>
  <c r="P204" i="3"/>
  <c r="P183" i="3"/>
  <c r="P174" i="3"/>
  <c r="P155" i="3"/>
  <c r="P152" i="3"/>
  <c r="P149" i="3"/>
  <c r="P138" i="3"/>
  <c r="P126" i="3"/>
  <c r="P114" i="3"/>
  <c r="P176" i="3"/>
  <c r="P143" i="3"/>
  <c r="P131" i="3"/>
  <c r="P136" i="3"/>
  <c r="P124" i="3"/>
  <c r="P187" i="3"/>
  <c r="P157" i="3"/>
  <c r="P154" i="3"/>
  <c r="P141" i="3"/>
  <c r="P129" i="3"/>
  <c r="P117" i="3"/>
  <c r="P105" i="3"/>
  <c r="P171" i="3"/>
  <c r="P146" i="3"/>
  <c r="P134" i="3"/>
  <c r="P166" i="3"/>
  <c r="P139" i="3"/>
  <c r="P127" i="3"/>
  <c r="P197" i="3"/>
  <c r="P156" i="3"/>
  <c r="P144" i="3"/>
  <c r="P132" i="3"/>
  <c r="P159" i="3"/>
  <c r="P153" i="3"/>
  <c r="P137" i="3"/>
  <c r="P181" i="3"/>
  <c r="P167" i="3"/>
  <c r="P140" i="3"/>
  <c r="P125" i="3"/>
  <c r="P99" i="3"/>
  <c r="P87" i="3"/>
  <c r="P75" i="3"/>
  <c r="P63" i="3"/>
  <c r="P158" i="3"/>
  <c r="P150" i="3"/>
  <c r="P119" i="3"/>
  <c r="P115" i="3"/>
  <c r="P112" i="3"/>
  <c r="P104" i="3"/>
  <c r="P92" i="3"/>
  <c r="P80" i="3"/>
  <c r="P109" i="3"/>
  <c r="P106" i="3"/>
  <c r="P97" i="3"/>
  <c r="P85" i="3"/>
  <c r="P102" i="3"/>
  <c r="P90" i="3"/>
  <c r="P78" i="3"/>
  <c r="P66" i="3"/>
  <c r="P54" i="3"/>
  <c r="P145" i="3"/>
  <c r="P118" i="3"/>
  <c r="P95" i="3"/>
  <c r="P83" i="3"/>
  <c r="P169" i="3"/>
  <c r="P130" i="3"/>
  <c r="P111" i="3"/>
  <c r="P108" i="3"/>
  <c r="P100" i="3"/>
  <c r="P147" i="3"/>
  <c r="P93" i="3"/>
  <c r="P81" i="3"/>
  <c r="P162" i="3"/>
  <c r="P98" i="3"/>
  <c r="P86" i="3"/>
  <c r="P133" i="3"/>
  <c r="P123" i="3"/>
  <c r="P121" i="3"/>
  <c r="P120" i="3"/>
  <c r="P116" i="3"/>
  <c r="P101" i="3"/>
  <c r="P89" i="3"/>
  <c r="P45" i="3"/>
  <c r="P33" i="3"/>
  <c r="P161" i="3"/>
  <c r="P128" i="3"/>
  <c r="P50" i="3"/>
  <c r="P113" i="3"/>
  <c r="P73" i="3"/>
  <c r="P64" i="3"/>
  <c r="P61" i="3"/>
  <c r="P43" i="3"/>
  <c r="P88" i="3"/>
  <c r="P70" i="3"/>
  <c r="P67" i="3"/>
  <c r="P58" i="3"/>
  <c r="P48" i="3"/>
  <c r="P36" i="3"/>
  <c r="P142" i="3"/>
  <c r="P110" i="3"/>
  <c r="P103" i="3"/>
  <c r="P82" i="3"/>
  <c r="P55" i="3"/>
  <c r="P53" i="3"/>
  <c r="P41" i="3"/>
  <c r="P76" i="3"/>
  <c r="P46" i="3"/>
  <c r="P94" i="3"/>
  <c r="P77" i="3"/>
  <c r="P72" i="3"/>
  <c r="P69" i="3"/>
  <c r="P60" i="3"/>
  <c r="P57" i="3"/>
  <c r="P51" i="3"/>
  <c r="P164" i="3"/>
  <c r="P135" i="3"/>
  <c r="P122" i="3"/>
  <c r="P107" i="3"/>
  <c r="P96" i="3"/>
  <c r="P179" i="3"/>
  <c r="P91" i="3"/>
  <c r="P74" i="3"/>
  <c r="P68" i="3"/>
  <c r="P62" i="3"/>
  <c r="P47" i="3"/>
  <c r="P35" i="3"/>
  <c r="P84" i="3"/>
  <c r="P71" i="3"/>
  <c r="P40" i="3"/>
  <c r="P37" i="3"/>
  <c r="P30" i="3"/>
  <c r="P21" i="3"/>
  <c r="P9" i="3"/>
  <c r="P207" i="2"/>
  <c r="P195" i="2"/>
  <c r="P65" i="3"/>
  <c r="P44" i="3"/>
  <c r="P34" i="3"/>
  <c r="P14" i="3"/>
  <c r="P212" i="2"/>
  <c r="P200" i="2"/>
  <c r="P188" i="2"/>
  <c r="P29" i="3"/>
  <c r="P19" i="3"/>
  <c r="P7" i="3"/>
  <c r="P217" i="2"/>
  <c r="P205" i="2"/>
  <c r="P193" i="2"/>
  <c r="P26" i="3"/>
  <c r="P24" i="3"/>
  <c r="P12" i="3"/>
  <c r="P210" i="2"/>
  <c r="P49" i="3"/>
  <c r="P17" i="3"/>
  <c r="P5" i="3"/>
  <c r="P215" i="2"/>
  <c r="P79" i="3"/>
  <c r="P56" i="3"/>
  <c r="P42" i="3"/>
  <c r="P28" i="3"/>
  <c r="P25" i="3"/>
  <c r="P13" i="3"/>
  <c r="P211" i="2"/>
  <c r="P39" i="3"/>
  <c r="P59" i="3"/>
  <c r="P38" i="3"/>
  <c r="P31" i="3"/>
  <c r="P23" i="3"/>
  <c r="P11" i="3"/>
  <c r="P32" i="3"/>
  <c r="P191" i="2"/>
  <c r="P183" i="2"/>
  <c r="P170" i="2"/>
  <c r="P158" i="2"/>
  <c r="P146" i="2"/>
  <c r="P16" i="3"/>
  <c r="P6" i="3"/>
  <c r="P185" i="2"/>
  <c r="P175" i="2"/>
  <c r="P163" i="2"/>
  <c r="P151" i="2"/>
  <c r="P20" i="3"/>
  <c r="P10" i="3"/>
  <c r="P214" i="2"/>
  <c r="P204" i="2"/>
  <c r="P199" i="2"/>
  <c r="P194" i="2"/>
  <c r="P173" i="2"/>
  <c r="P203" i="2"/>
  <c r="P198" i="2"/>
  <c r="P178" i="2"/>
  <c r="P27" i="3"/>
  <c r="P190" i="2"/>
  <c r="P187" i="2"/>
  <c r="P182" i="2"/>
  <c r="P180" i="2"/>
  <c r="P171" i="2"/>
  <c r="P159" i="2"/>
  <c r="P208" i="2"/>
  <c r="P184" i="2"/>
  <c r="P176" i="2"/>
  <c r="P164" i="2"/>
  <c r="P152" i="2"/>
  <c r="P22" i="3"/>
  <c r="P8" i="3"/>
  <c r="P202" i="2"/>
  <c r="P189" i="2"/>
  <c r="P186" i="2"/>
  <c r="P174" i="2"/>
  <c r="P162" i="2"/>
  <c r="P15" i="3"/>
  <c r="P216" i="2"/>
  <c r="P206" i="2"/>
  <c r="P201" i="2"/>
  <c r="P197" i="2"/>
  <c r="P192" i="2"/>
  <c r="P167" i="2"/>
  <c r="P18" i="3"/>
  <c r="P213" i="2"/>
  <c r="P209" i="2"/>
  <c r="P165" i="2"/>
  <c r="P150" i="2"/>
  <c r="P139" i="2"/>
  <c r="P156" i="2"/>
  <c r="P132" i="2"/>
  <c r="P120" i="2"/>
  <c r="P108" i="2"/>
  <c r="P166" i="2"/>
  <c r="P149" i="2"/>
  <c r="P145" i="2"/>
  <c r="P137" i="2"/>
  <c r="P125" i="2"/>
  <c r="P113" i="2"/>
  <c r="P101" i="2"/>
  <c r="P155" i="2"/>
  <c r="P142" i="2"/>
  <c r="P130" i="2"/>
  <c r="P179" i="2"/>
  <c r="P177" i="2"/>
  <c r="P168" i="2"/>
  <c r="P154" i="2"/>
  <c r="P135" i="2"/>
  <c r="P147" i="2"/>
  <c r="P138" i="2"/>
  <c r="P126" i="2"/>
  <c r="P157" i="2"/>
  <c r="P144" i="2"/>
  <c r="P143" i="2"/>
  <c r="P133" i="2"/>
  <c r="P124" i="2"/>
  <c r="P115" i="2"/>
  <c r="P112" i="2"/>
  <c r="P103" i="2"/>
  <c r="P100" i="2"/>
  <c r="P88" i="2"/>
  <c r="P76" i="2"/>
  <c r="P64" i="2"/>
  <c r="P52" i="2"/>
  <c r="P40" i="2"/>
  <c r="P153" i="2"/>
  <c r="P140" i="2"/>
  <c r="P123" i="2"/>
  <c r="P118" i="2"/>
  <c r="P98" i="2"/>
  <c r="P86" i="2"/>
  <c r="P74" i="2"/>
  <c r="P62" i="2"/>
  <c r="P52" i="3"/>
  <c r="P114" i="2"/>
  <c r="P111" i="2"/>
  <c r="P102" i="2"/>
  <c r="P91" i="2"/>
  <c r="P79" i="2"/>
  <c r="P67" i="2"/>
  <c r="P196" i="2"/>
  <c r="P160" i="2"/>
  <c r="P148" i="2"/>
  <c r="P134" i="2"/>
  <c r="P128" i="2"/>
  <c r="P105" i="2"/>
  <c r="P96" i="2"/>
  <c r="P84" i="2"/>
  <c r="P72" i="2"/>
  <c r="P141" i="2"/>
  <c r="P129" i="2"/>
  <c r="P127" i="2"/>
  <c r="P117" i="2"/>
  <c r="P94" i="2"/>
  <c r="P82" i="2"/>
  <c r="P70" i="2"/>
  <c r="P58" i="2"/>
  <c r="P136" i="2"/>
  <c r="P121" i="2"/>
  <c r="P107" i="2"/>
  <c r="P104" i="2"/>
  <c r="P99" i="2"/>
  <c r="P87" i="2"/>
  <c r="P75" i="2"/>
  <c r="P172" i="2"/>
  <c r="P131" i="2"/>
  <c r="P116" i="2"/>
  <c r="P110" i="2"/>
  <c r="P92" i="2"/>
  <c r="P80" i="2"/>
  <c r="P68" i="2"/>
  <c r="P56" i="2"/>
  <c r="P44" i="2"/>
  <c r="P32" i="2"/>
  <c r="P161" i="2"/>
  <c r="P90" i="2"/>
  <c r="P83" i="2"/>
  <c r="P61" i="2"/>
  <c r="P50" i="2"/>
  <c r="P38" i="2"/>
  <c r="P23" i="2"/>
  <c r="P11" i="2"/>
  <c r="P169" i="2"/>
  <c r="P69" i="2"/>
  <c r="P63" i="2"/>
  <c r="P53" i="2"/>
  <c r="P47" i="2"/>
  <c r="P41" i="2"/>
  <c r="P35" i="2"/>
  <c r="P28" i="2"/>
  <c r="P16" i="2"/>
  <c r="P109" i="2"/>
  <c r="P77" i="2"/>
  <c r="P60" i="2"/>
  <c r="P21" i="2"/>
  <c r="P9" i="2"/>
  <c r="P119" i="2"/>
  <c r="P59" i="2"/>
  <c r="P26" i="2"/>
  <c r="P14" i="2"/>
  <c r="P81" i="2"/>
  <c r="P65" i="2"/>
  <c r="P57" i="2"/>
  <c r="P49" i="2"/>
  <c r="P37" i="2"/>
  <c r="P19" i="2"/>
  <c r="P7" i="2"/>
  <c r="P85" i="2"/>
  <c r="P46" i="2"/>
  <c r="P43" i="2"/>
  <c r="P34" i="2"/>
  <c r="P31" i="2"/>
  <c r="P24" i="2"/>
  <c r="P12" i="2"/>
  <c r="P95" i="2"/>
  <c r="P78" i="2"/>
  <c r="P71" i="2"/>
  <c r="P55" i="2"/>
  <c r="P29" i="2"/>
  <c r="P17" i="2"/>
  <c r="P5" i="2"/>
  <c r="P181" i="2"/>
  <c r="P106" i="2"/>
  <c r="P66" i="2"/>
  <c r="P22" i="2"/>
  <c r="P10" i="2"/>
  <c r="P89" i="2"/>
  <c r="P45" i="2"/>
  <c r="P33" i="2"/>
  <c r="P27" i="2"/>
  <c r="P15" i="2"/>
  <c r="P54" i="2"/>
  <c r="P51" i="2"/>
  <c r="P48" i="2"/>
  <c r="P42" i="2"/>
  <c r="P39" i="2"/>
  <c r="P36" i="2"/>
  <c r="P20" i="2"/>
  <c r="P8" i="2"/>
  <c r="P93" i="2"/>
  <c r="P25" i="2"/>
  <c r="P13" i="2"/>
  <c r="P122" i="2"/>
  <c r="P97" i="2"/>
  <c r="P73" i="2"/>
  <c r="P30" i="2"/>
  <c r="AQ200" i="1"/>
  <c r="AQ194" i="1"/>
  <c r="AQ190" i="1"/>
  <c r="AQ188" i="1"/>
  <c r="AQ177" i="1"/>
  <c r="AQ158" i="1"/>
  <c r="AQ151" i="1"/>
  <c r="AQ139" i="1"/>
  <c r="AQ127" i="1"/>
  <c r="AQ208" i="1"/>
  <c r="AQ202" i="1"/>
  <c r="AQ187" i="1"/>
  <c r="AQ184" i="1"/>
  <c r="AQ172" i="1"/>
  <c r="AQ165" i="1"/>
  <c r="AQ146" i="1"/>
  <c r="AQ134" i="1"/>
  <c r="AQ122" i="1"/>
  <c r="AQ217" i="1"/>
  <c r="AQ199" i="1"/>
  <c r="AQ193" i="1"/>
  <c r="AQ179" i="1"/>
  <c r="AQ160" i="1"/>
  <c r="AQ153" i="1"/>
  <c r="AQ141" i="1"/>
  <c r="AQ129" i="1"/>
  <c r="AQ117" i="1"/>
  <c r="P6" i="2"/>
  <c r="AQ213" i="1"/>
  <c r="AQ209" i="1"/>
  <c r="AQ203" i="1"/>
  <c r="AQ186" i="1"/>
  <c r="AQ174" i="1"/>
  <c r="AQ167" i="1"/>
  <c r="AQ148" i="1"/>
  <c r="AQ136" i="1"/>
  <c r="AQ124" i="1"/>
  <c r="AQ198" i="1"/>
  <c r="AQ181" i="1"/>
  <c r="AQ169" i="1"/>
  <c r="AQ162" i="1"/>
  <c r="AQ155" i="1"/>
  <c r="AQ143" i="1"/>
  <c r="AQ131" i="1"/>
  <c r="AQ216" i="1"/>
  <c r="AQ210" i="1"/>
  <c r="AQ204" i="1"/>
  <c r="AQ192" i="1"/>
  <c r="AQ176" i="1"/>
  <c r="AQ150" i="1"/>
  <c r="AQ138" i="1"/>
  <c r="AQ126" i="1"/>
  <c r="AQ197" i="1"/>
  <c r="AQ189" i="1"/>
  <c r="AQ183" i="1"/>
  <c r="AQ171" i="1"/>
  <c r="AQ164" i="1"/>
  <c r="AQ157" i="1"/>
  <c r="AQ145" i="1"/>
  <c r="AQ133" i="1"/>
  <c r="AQ121" i="1"/>
  <c r="AQ215" i="1"/>
  <c r="AQ211" i="1"/>
  <c r="AQ205" i="1"/>
  <c r="AQ178" i="1"/>
  <c r="AQ159" i="1"/>
  <c r="AQ152" i="1"/>
  <c r="AQ140" i="1"/>
  <c r="AQ128" i="1"/>
  <c r="AQ196" i="1"/>
  <c r="AQ191" i="1"/>
  <c r="AQ185" i="1"/>
  <c r="AQ173" i="1"/>
  <c r="AQ166" i="1"/>
  <c r="AQ147" i="1"/>
  <c r="AQ135" i="1"/>
  <c r="AQ123" i="1"/>
  <c r="P18" i="2"/>
  <c r="AQ206" i="1"/>
  <c r="AQ180" i="1"/>
  <c r="AQ168" i="1"/>
  <c r="AQ161" i="1"/>
  <c r="AQ212" i="1"/>
  <c r="AQ195" i="1"/>
  <c r="AQ102" i="1"/>
  <c r="AQ142" i="1"/>
  <c r="AQ109" i="1"/>
  <c r="AQ214" i="1"/>
  <c r="AQ163" i="1"/>
  <c r="AQ114" i="1"/>
  <c r="AQ104" i="1"/>
  <c r="AQ207" i="1"/>
  <c r="AQ182" i="1"/>
  <c r="AQ137" i="1"/>
  <c r="AQ115" i="1"/>
  <c r="AQ111" i="1"/>
  <c r="AQ99" i="1"/>
  <c r="AQ97" i="1"/>
  <c r="AQ95" i="1"/>
  <c r="AQ93" i="1"/>
  <c r="AQ91" i="1"/>
  <c r="AQ89" i="1"/>
  <c r="AQ87" i="1"/>
  <c r="AQ85" i="1"/>
  <c r="AQ83" i="1"/>
  <c r="AQ81" i="1"/>
  <c r="AQ77" i="1"/>
  <c r="AQ75" i="1"/>
  <c r="AQ73" i="1"/>
  <c r="AQ71" i="1"/>
  <c r="AQ69" i="1"/>
  <c r="AQ67" i="1"/>
  <c r="AQ65" i="1"/>
  <c r="AQ63" i="1"/>
  <c r="AQ61" i="1"/>
  <c r="AQ154" i="1"/>
  <c r="AQ116" i="1"/>
  <c r="AQ106" i="1"/>
  <c r="AQ79" i="1"/>
  <c r="AQ170" i="1"/>
  <c r="AQ132" i="1"/>
  <c r="AQ125" i="1"/>
  <c r="AQ113" i="1"/>
  <c r="AQ101" i="1"/>
  <c r="AQ149" i="1"/>
  <c r="AQ108" i="1"/>
  <c r="AQ118" i="1"/>
  <c r="AQ103" i="1"/>
  <c r="AQ144" i="1"/>
  <c r="AQ110" i="1"/>
  <c r="AQ119" i="1"/>
  <c r="AQ105" i="1"/>
  <c r="AQ98" i="1"/>
  <c r="AQ96" i="1"/>
  <c r="AQ94" i="1"/>
  <c r="AQ92" i="1"/>
  <c r="AQ90" i="1"/>
  <c r="AQ88" i="1"/>
  <c r="AQ86" i="1"/>
  <c r="AQ84" i="1"/>
  <c r="AQ82" i="1"/>
  <c r="AQ80" i="1"/>
  <c r="AQ76" i="1"/>
  <c r="AQ74" i="1"/>
  <c r="AQ72" i="1"/>
  <c r="AQ70" i="1"/>
  <c r="AQ68" i="1"/>
  <c r="L1" i="4"/>
  <c r="L4" i="4" s="1"/>
  <c r="O3" i="3"/>
  <c r="O3" i="2"/>
  <c r="AV3" i="1"/>
  <c r="AN6" i="1"/>
  <c r="AK9" i="1"/>
  <c r="AN11" i="1"/>
  <c r="AN17" i="1"/>
  <c r="M1" i="4"/>
  <c r="M4" i="4" s="1"/>
  <c r="P3" i="3"/>
  <c r="P3" i="2"/>
  <c r="AW3" i="1"/>
  <c r="AO6" i="1"/>
  <c r="AO14" i="1"/>
  <c r="AK15" i="1"/>
  <c r="AG16" i="1"/>
  <c r="AS16" i="1"/>
  <c r="AO17" i="1"/>
  <c r="AK18" i="1"/>
  <c r="AW18" i="1"/>
  <c r="AG19" i="1"/>
  <c r="AS19" i="1"/>
  <c r="AO20" i="1"/>
  <c r="AK21" i="1"/>
  <c r="AW21" i="1"/>
  <c r="AG22" i="1"/>
  <c r="AS22" i="1"/>
  <c r="AO23" i="1"/>
  <c r="AK24" i="1"/>
  <c r="AW24" i="1"/>
  <c r="AG25" i="1"/>
  <c r="AS25" i="1"/>
  <c r="AO26" i="1"/>
  <c r="AK27" i="1"/>
  <c r="AW27" i="1"/>
  <c r="AG28" i="1"/>
  <c r="AS28" i="1"/>
  <c r="AO29" i="1"/>
  <c r="AK30" i="1"/>
  <c r="AW30" i="1"/>
  <c r="AG31" i="1"/>
  <c r="AS31" i="1"/>
  <c r="AO32" i="1"/>
  <c r="AK33" i="1"/>
  <c r="AW33" i="1"/>
  <c r="AG34" i="1"/>
  <c r="AS34" i="1"/>
  <c r="AO35" i="1"/>
  <c r="AJ36" i="1"/>
  <c r="AV36" i="1"/>
  <c r="AQ37" i="1"/>
  <c r="AL38" i="1"/>
  <c r="AX38" i="1"/>
  <c r="AS39" i="1"/>
  <c r="AN40" i="1"/>
  <c r="AI41" i="1"/>
  <c r="AU41" i="1"/>
  <c r="AO42" i="1"/>
  <c r="AI43" i="1"/>
  <c r="AU43" i="1"/>
  <c r="AO44" i="1"/>
  <c r="AI45" i="1"/>
  <c r="AU45" i="1"/>
  <c r="AP46" i="1"/>
  <c r="AP47" i="1"/>
  <c r="AQ48" i="1"/>
  <c r="AV49" i="1"/>
  <c r="AW50" i="1"/>
  <c r="AI51" i="1"/>
  <c r="AO52" i="1"/>
  <c r="AV53" i="1"/>
  <c r="AO55" i="1"/>
  <c r="AV56" i="1"/>
  <c r="AQ58" i="1"/>
  <c r="AU61" i="1"/>
  <c r="AJ65" i="1"/>
  <c r="AJ69" i="1"/>
  <c r="AJ75" i="1"/>
  <c r="AJ81" i="1"/>
  <c r="AJ87" i="1"/>
  <c r="AJ93" i="1"/>
  <c r="AJ99" i="1"/>
  <c r="AX108" i="1"/>
  <c r="AH109" i="1"/>
  <c r="AT151" i="1"/>
  <c r="AN152" i="1"/>
  <c r="AK192" i="1"/>
  <c r="O23" i="4"/>
  <c r="O43" i="4"/>
  <c r="O83" i="4"/>
  <c r="O123" i="4"/>
  <c r="O63" i="4"/>
  <c r="O103" i="4"/>
  <c r="O3" i="4"/>
  <c r="P103" i="4"/>
  <c r="P123" i="4"/>
  <c r="P43" i="4"/>
  <c r="P83" i="4"/>
  <c r="P63" i="4"/>
  <c r="P23" i="4"/>
  <c r="P3" i="4"/>
  <c r="L216" i="3"/>
  <c r="L204" i="3"/>
  <c r="L192" i="3"/>
  <c r="L209" i="3"/>
  <c r="L197" i="3"/>
  <c r="L214" i="3"/>
  <c r="L202" i="3"/>
  <c r="L190" i="3"/>
  <c r="L207" i="3"/>
  <c r="L195" i="3"/>
  <c r="L212" i="3"/>
  <c r="L200" i="3"/>
  <c r="L217" i="3"/>
  <c r="L205" i="3"/>
  <c r="L210" i="3"/>
  <c r="L198" i="3"/>
  <c r="L215" i="3"/>
  <c r="L203" i="3"/>
  <c r="L206" i="3"/>
  <c r="L194" i="3"/>
  <c r="L176" i="3"/>
  <c r="L164" i="3"/>
  <c r="L152" i="3"/>
  <c r="L187" i="3"/>
  <c r="L181" i="3"/>
  <c r="L169" i="3"/>
  <c r="L201" i="3"/>
  <c r="L174" i="3"/>
  <c r="L162" i="3"/>
  <c r="L193" i="3"/>
  <c r="L179" i="3"/>
  <c r="L167" i="3"/>
  <c r="L155" i="3"/>
  <c r="L191" i="3"/>
  <c r="L186" i="3"/>
  <c r="L184" i="3"/>
  <c r="L172" i="3"/>
  <c r="L177" i="3"/>
  <c r="L211" i="3"/>
  <c r="L182" i="3"/>
  <c r="L170" i="3"/>
  <c r="L213" i="3"/>
  <c r="L199" i="3"/>
  <c r="L189" i="3"/>
  <c r="L175" i="3"/>
  <c r="L185" i="3"/>
  <c r="L178" i="3"/>
  <c r="L183" i="3"/>
  <c r="L142" i="3"/>
  <c r="L130" i="3"/>
  <c r="L118" i="3"/>
  <c r="L135" i="3"/>
  <c r="L123" i="3"/>
  <c r="L208" i="3"/>
  <c r="L158" i="3"/>
  <c r="L140" i="3"/>
  <c r="L128" i="3"/>
  <c r="L180" i="3"/>
  <c r="L168" i="3"/>
  <c r="L161" i="3"/>
  <c r="L147" i="3"/>
  <c r="L145" i="3"/>
  <c r="L133" i="3"/>
  <c r="L121" i="3"/>
  <c r="L109" i="3"/>
  <c r="L149" i="3"/>
  <c r="L138" i="3"/>
  <c r="L143" i="3"/>
  <c r="L131" i="3"/>
  <c r="L160" i="3"/>
  <c r="L157" i="3"/>
  <c r="L136" i="3"/>
  <c r="L124" i="3"/>
  <c r="L173" i="3"/>
  <c r="L171" i="3"/>
  <c r="L154" i="3"/>
  <c r="L151" i="3"/>
  <c r="L141" i="3"/>
  <c r="L188" i="3"/>
  <c r="L156" i="3"/>
  <c r="L153" i="3"/>
  <c r="L144" i="3"/>
  <c r="L132" i="3"/>
  <c r="L110" i="3"/>
  <c r="L107" i="3"/>
  <c r="L103" i="3"/>
  <c r="L91" i="3"/>
  <c r="L79" i="3"/>
  <c r="L67" i="3"/>
  <c r="L148" i="3"/>
  <c r="L137" i="3"/>
  <c r="L116" i="3"/>
  <c r="L113" i="3"/>
  <c r="L96" i="3"/>
  <c r="L84" i="3"/>
  <c r="L166" i="3"/>
  <c r="L139" i="3"/>
  <c r="L129" i="3"/>
  <c r="L120" i="3"/>
  <c r="L101" i="3"/>
  <c r="L89" i="3"/>
  <c r="L77" i="3"/>
  <c r="L196" i="3"/>
  <c r="L163" i="3"/>
  <c r="L150" i="3"/>
  <c r="L119" i="3"/>
  <c r="L94" i="3"/>
  <c r="L82" i="3"/>
  <c r="L70" i="3"/>
  <c r="L58" i="3"/>
  <c r="L134" i="3"/>
  <c r="L125" i="3"/>
  <c r="L112" i="3"/>
  <c r="L99" i="3"/>
  <c r="L87" i="3"/>
  <c r="L165" i="3"/>
  <c r="L126" i="3"/>
  <c r="L115" i="3"/>
  <c r="L104" i="3"/>
  <c r="L92" i="3"/>
  <c r="L106" i="3"/>
  <c r="L97" i="3"/>
  <c r="L85" i="3"/>
  <c r="L102" i="3"/>
  <c r="L90" i="3"/>
  <c r="L146" i="3"/>
  <c r="L122" i="3"/>
  <c r="L93" i="3"/>
  <c r="L111" i="3"/>
  <c r="L95" i="3"/>
  <c r="L49" i="3"/>
  <c r="L37" i="3"/>
  <c r="L71" i="3"/>
  <c r="L68" i="3"/>
  <c r="L59" i="3"/>
  <c r="L54" i="3"/>
  <c r="L42" i="3"/>
  <c r="L74" i="3"/>
  <c r="L65" i="3"/>
  <c r="L62" i="3"/>
  <c r="L56" i="3"/>
  <c r="L47" i="3"/>
  <c r="L127" i="3"/>
  <c r="L108" i="3"/>
  <c r="L81" i="3"/>
  <c r="L52" i="3"/>
  <c r="L40" i="3"/>
  <c r="L28" i="3"/>
  <c r="L45" i="3"/>
  <c r="L33" i="3"/>
  <c r="L159" i="3"/>
  <c r="L88" i="3"/>
  <c r="L73" i="3"/>
  <c r="L61" i="3"/>
  <c r="L50" i="3"/>
  <c r="L64" i="3"/>
  <c r="L43" i="3"/>
  <c r="L117" i="3"/>
  <c r="L105" i="3"/>
  <c r="L100" i="3"/>
  <c r="L69" i="3"/>
  <c r="L66" i="3"/>
  <c r="L57" i="3"/>
  <c r="L51" i="3"/>
  <c r="L39" i="3"/>
  <c r="L63" i="3"/>
  <c r="L53" i="3"/>
  <c r="L38" i="3"/>
  <c r="L31" i="3"/>
  <c r="L25" i="3"/>
  <c r="L13" i="3"/>
  <c r="L211" i="2"/>
  <c r="L199" i="2"/>
  <c r="L187" i="2"/>
  <c r="L98" i="3"/>
  <c r="L18" i="3"/>
  <c r="L6" i="3"/>
  <c r="L216" i="2"/>
  <c r="L204" i="2"/>
  <c r="L192" i="2"/>
  <c r="L180" i="2"/>
  <c r="L114" i="3"/>
  <c r="L80" i="3"/>
  <c r="L75" i="3"/>
  <c r="L46" i="3"/>
  <c r="L23" i="3"/>
  <c r="L11" i="3"/>
  <c r="L209" i="2"/>
  <c r="L197" i="2"/>
  <c r="L83" i="3"/>
  <c r="L41" i="3"/>
  <c r="L36" i="3"/>
  <c r="L30" i="3"/>
  <c r="L27" i="3"/>
  <c r="L16" i="3"/>
  <c r="L214" i="2"/>
  <c r="L44" i="3"/>
  <c r="L35" i="3"/>
  <c r="L21" i="3"/>
  <c r="L9" i="3"/>
  <c r="L86" i="3"/>
  <c r="L60" i="3"/>
  <c r="L34" i="3"/>
  <c r="L76" i="3"/>
  <c r="L17" i="3"/>
  <c r="L5" i="3"/>
  <c r="L215" i="2"/>
  <c r="L78" i="3"/>
  <c r="L15" i="3"/>
  <c r="L213" i="2"/>
  <c r="L12" i="3"/>
  <c r="L189" i="2"/>
  <c r="L186" i="2"/>
  <c r="L174" i="2"/>
  <c r="L162" i="2"/>
  <c r="L150" i="2"/>
  <c r="L32" i="3"/>
  <c r="L26" i="3"/>
  <c r="L217" i="2"/>
  <c r="L206" i="2"/>
  <c r="L201" i="2"/>
  <c r="L167" i="2"/>
  <c r="L155" i="2"/>
  <c r="L143" i="2"/>
  <c r="L210" i="2"/>
  <c r="L205" i="2"/>
  <c r="L200" i="2"/>
  <c r="L196" i="2"/>
  <c r="L181" i="2"/>
  <c r="L179" i="2"/>
  <c r="L172" i="2"/>
  <c r="L29" i="3"/>
  <c r="L195" i="2"/>
  <c r="L188" i="2"/>
  <c r="L183" i="2"/>
  <c r="L177" i="2"/>
  <c r="L20" i="3"/>
  <c r="L191" i="2"/>
  <c r="L185" i="2"/>
  <c r="L55" i="3"/>
  <c r="L10" i="3"/>
  <c r="L7" i="3"/>
  <c r="L175" i="2"/>
  <c r="L163" i="2"/>
  <c r="L48" i="3"/>
  <c r="L24" i="3"/>
  <c r="L14" i="3"/>
  <c r="L168" i="2"/>
  <c r="L156" i="2"/>
  <c r="L212" i="2"/>
  <c r="L203" i="2"/>
  <c r="L198" i="2"/>
  <c r="L193" i="2"/>
  <c r="L178" i="2"/>
  <c r="L166" i="2"/>
  <c r="L72" i="3"/>
  <c r="L207" i="2"/>
  <c r="L202" i="2"/>
  <c r="L182" i="2"/>
  <c r="L171" i="2"/>
  <c r="L170" i="2"/>
  <c r="L161" i="2"/>
  <c r="L160" i="2"/>
  <c r="L151" i="2"/>
  <c r="L131" i="2"/>
  <c r="L173" i="2"/>
  <c r="L164" i="2"/>
  <c r="L159" i="2"/>
  <c r="L146" i="2"/>
  <c r="L136" i="2"/>
  <c r="L124" i="2"/>
  <c r="L112" i="2"/>
  <c r="L22" i="3"/>
  <c r="L165" i="2"/>
  <c r="L158" i="2"/>
  <c r="L141" i="2"/>
  <c r="L129" i="2"/>
  <c r="L117" i="2"/>
  <c r="L105" i="2"/>
  <c r="L184" i="2"/>
  <c r="L157" i="2"/>
  <c r="L134" i="2"/>
  <c r="L208" i="2"/>
  <c r="L139" i="2"/>
  <c r="L153" i="2"/>
  <c r="L148" i="2"/>
  <c r="L142" i="2"/>
  <c r="L130" i="2"/>
  <c r="L118" i="2"/>
  <c r="L19" i="3"/>
  <c r="L125" i="2"/>
  <c r="L120" i="2"/>
  <c r="L92" i="2"/>
  <c r="L80" i="2"/>
  <c r="L68" i="2"/>
  <c r="L56" i="2"/>
  <c r="L44" i="2"/>
  <c r="L32" i="2"/>
  <c r="L152" i="2"/>
  <c r="L138" i="2"/>
  <c r="L115" i="2"/>
  <c r="L106" i="2"/>
  <c r="L103" i="2"/>
  <c r="L90" i="2"/>
  <c r="L78" i="2"/>
  <c r="L66" i="2"/>
  <c r="L147" i="2"/>
  <c r="L144" i="2"/>
  <c r="L133" i="2"/>
  <c r="L119" i="2"/>
  <c r="L109" i="2"/>
  <c r="L95" i="2"/>
  <c r="L83" i="2"/>
  <c r="L71" i="2"/>
  <c r="L100" i="2"/>
  <c r="L88" i="2"/>
  <c r="L76" i="2"/>
  <c r="L64" i="2"/>
  <c r="L135" i="2"/>
  <c r="L108" i="2"/>
  <c r="L98" i="2"/>
  <c r="L86" i="2"/>
  <c r="L74" i="2"/>
  <c r="L62" i="2"/>
  <c r="L8" i="3"/>
  <c r="L145" i="2"/>
  <c r="L128" i="2"/>
  <c r="L127" i="2"/>
  <c r="L122" i="2"/>
  <c r="L114" i="2"/>
  <c r="L111" i="2"/>
  <c r="L102" i="2"/>
  <c r="L91" i="2"/>
  <c r="L79" i="2"/>
  <c r="L190" i="2"/>
  <c r="L96" i="2"/>
  <c r="L84" i="2"/>
  <c r="L72" i="2"/>
  <c r="L60" i="2"/>
  <c r="L48" i="2"/>
  <c r="L36" i="2"/>
  <c r="L194" i="2"/>
  <c r="L176" i="2"/>
  <c r="L154" i="2"/>
  <c r="L132" i="2"/>
  <c r="L54" i="2"/>
  <c r="L51" i="2"/>
  <c r="L45" i="2"/>
  <c r="L42" i="2"/>
  <c r="L39" i="2"/>
  <c r="L33" i="2"/>
  <c r="L27" i="2"/>
  <c r="L15" i="2"/>
  <c r="L126" i="2"/>
  <c r="L20" i="2"/>
  <c r="L8" i="2"/>
  <c r="L169" i="2"/>
  <c r="L149" i="2"/>
  <c r="L97" i="2"/>
  <c r="L73" i="2"/>
  <c r="L69" i="2"/>
  <c r="L25" i="2"/>
  <c r="L13" i="2"/>
  <c r="L113" i="2"/>
  <c r="L107" i="2"/>
  <c r="L94" i="2"/>
  <c r="L87" i="2"/>
  <c r="L77" i="2"/>
  <c r="L61" i="2"/>
  <c r="L30" i="2"/>
  <c r="L18" i="2"/>
  <c r="L6" i="2"/>
  <c r="L140" i="2"/>
  <c r="L137" i="2"/>
  <c r="L121" i="2"/>
  <c r="L63" i="2"/>
  <c r="L53" i="2"/>
  <c r="L50" i="2"/>
  <c r="L47" i="2"/>
  <c r="L41" i="2"/>
  <c r="L38" i="2"/>
  <c r="L35" i="2"/>
  <c r="L23" i="2"/>
  <c r="L11" i="2"/>
  <c r="L101" i="2"/>
  <c r="L81" i="2"/>
  <c r="L70" i="2"/>
  <c r="L59" i="2"/>
  <c r="L28" i="2"/>
  <c r="L16" i="2"/>
  <c r="L65" i="2"/>
  <c r="L58" i="2"/>
  <c r="L21" i="2"/>
  <c r="L9" i="2"/>
  <c r="L123" i="2"/>
  <c r="L57" i="2"/>
  <c r="L49" i="2"/>
  <c r="L37" i="2"/>
  <c r="L26" i="2"/>
  <c r="L14" i="2"/>
  <c r="L85" i="2"/>
  <c r="L52" i="2"/>
  <c r="L46" i="2"/>
  <c r="L40" i="2"/>
  <c r="L34" i="2"/>
  <c r="L19" i="2"/>
  <c r="L7" i="2"/>
  <c r="L116" i="2"/>
  <c r="L110" i="2"/>
  <c r="L104" i="2"/>
  <c r="L99" i="2"/>
  <c r="L89" i="2"/>
  <c r="L82" i="2"/>
  <c r="L75" i="2"/>
  <c r="L55" i="2"/>
  <c r="L43" i="2"/>
  <c r="L31" i="2"/>
  <c r="L24" i="2"/>
  <c r="L12" i="2"/>
  <c r="L67" i="2"/>
  <c r="L29" i="2"/>
  <c r="L17" i="2"/>
  <c r="L5" i="2"/>
  <c r="L93" i="2"/>
  <c r="AM196" i="1"/>
  <c r="AM191" i="1"/>
  <c r="AM185" i="1"/>
  <c r="AM173" i="1"/>
  <c r="AM166" i="1"/>
  <c r="AM147" i="1"/>
  <c r="AM135" i="1"/>
  <c r="AM206" i="1"/>
  <c r="AM180" i="1"/>
  <c r="AM168" i="1"/>
  <c r="AM161" i="1"/>
  <c r="AM154" i="1"/>
  <c r="AM142" i="1"/>
  <c r="AM130" i="1"/>
  <c r="AM118" i="1"/>
  <c r="AM214" i="1"/>
  <c r="AM212" i="1"/>
  <c r="AM201" i="1"/>
  <c r="AM195" i="1"/>
  <c r="AM175" i="1"/>
  <c r="AM149" i="1"/>
  <c r="AM137" i="1"/>
  <c r="AM125" i="1"/>
  <c r="AM207" i="1"/>
  <c r="AM182" i="1"/>
  <c r="AM170" i="1"/>
  <c r="AM163" i="1"/>
  <c r="AM156" i="1"/>
  <c r="AM144" i="1"/>
  <c r="AM132" i="1"/>
  <c r="AM217" i="1"/>
  <c r="AM200" i="1"/>
  <c r="AM194" i="1"/>
  <c r="AM190" i="1"/>
  <c r="AM188" i="1"/>
  <c r="AM177" i="1"/>
  <c r="AM158" i="1"/>
  <c r="AM151" i="1"/>
  <c r="AM139" i="1"/>
  <c r="AM127" i="1"/>
  <c r="L10" i="2"/>
  <c r="AM208" i="1"/>
  <c r="AM202" i="1"/>
  <c r="AM187" i="1"/>
  <c r="AM184" i="1"/>
  <c r="AM172" i="1"/>
  <c r="AM165" i="1"/>
  <c r="AM146" i="1"/>
  <c r="AM134" i="1"/>
  <c r="AM199" i="1"/>
  <c r="AM193" i="1"/>
  <c r="AM179" i="1"/>
  <c r="AM160" i="1"/>
  <c r="AM153" i="1"/>
  <c r="AM141" i="1"/>
  <c r="AM129" i="1"/>
  <c r="AM117" i="1"/>
  <c r="AM213" i="1"/>
  <c r="AM209" i="1"/>
  <c r="AM203" i="1"/>
  <c r="AM186" i="1"/>
  <c r="AM174" i="1"/>
  <c r="AM167" i="1"/>
  <c r="AM148" i="1"/>
  <c r="AM136" i="1"/>
  <c r="AM216" i="1"/>
  <c r="AM198" i="1"/>
  <c r="AM181" i="1"/>
  <c r="AM169" i="1"/>
  <c r="AM162" i="1"/>
  <c r="AM155" i="1"/>
  <c r="AM143" i="1"/>
  <c r="AM131" i="1"/>
  <c r="AM119" i="1"/>
  <c r="AM210" i="1"/>
  <c r="AM204" i="1"/>
  <c r="AM192" i="1"/>
  <c r="AM176" i="1"/>
  <c r="AM124" i="1"/>
  <c r="AM120" i="1"/>
  <c r="AM110" i="1"/>
  <c r="AM205" i="1"/>
  <c r="AM164" i="1"/>
  <c r="AM138" i="1"/>
  <c r="AM126" i="1"/>
  <c r="AM121" i="1"/>
  <c r="AM105" i="1"/>
  <c r="AM98" i="1"/>
  <c r="AM96" i="1"/>
  <c r="AM94" i="1"/>
  <c r="AM92" i="1"/>
  <c r="AM90" i="1"/>
  <c r="AM88" i="1"/>
  <c r="AM86" i="1"/>
  <c r="AM84" i="1"/>
  <c r="AM82" i="1"/>
  <c r="AM80" i="1"/>
  <c r="AM76" i="1"/>
  <c r="AM74" i="1"/>
  <c r="AM72" i="1"/>
  <c r="AM70" i="1"/>
  <c r="AM68" i="1"/>
  <c r="AM66" i="1"/>
  <c r="AM64" i="1"/>
  <c r="AM62" i="1"/>
  <c r="AM60" i="1"/>
  <c r="AM58" i="1"/>
  <c r="AM56" i="1"/>
  <c r="AM54" i="1"/>
  <c r="AM52" i="1"/>
  <c r="AM50" i="1"/>
  <c r="AM48" i="1"/>
  <c r="AM183" i="1"/>
  <c r="AM122" i="1"/>
  <c r="AM112" i="1"/>
  <c r="AM100" i="1"/>
  <c r="AM78" i="1"/>
  <c r="AM46" i="1"/>
  <c r="AM133" i="1"/>
  <c r="AM107" i="1"/>
  <c r="AM171" i="1"/>
  <c r="AM150" i="1"/>
  <c r="AM102" i="1"/>
  <c r="L22" i="2"/>
  <c r="AM211" i="1"/>
  <c r="AM128" i="1"/>
  <c r="AM115" i="1"/>
  <c r="AM114" i="1"/>
  <c r="AM109" i="1"/>
  <c r="AM197" i="1"/>
  <c r="AM145" i="1"/>
  <c r="AM104" i="1"/>
  <c r="AM159" i="1"/>
  <c r="AM123" i="1"/>
  <c r="AM116" i="1"/>
  <c r="AM111" i="1"/>
  <c r="AM99" i="1"/>
  <c r="AM97" i="1"/>
  <c r="AM95" i="1"/>
  <c r="AM93" i="1"/>
  <c r="AM91" i="1"/>
  <c r="AM89" i="1"/>
  <c r="AM87" i="1"/>
  <c r="AM85" i="1"/>
  <c r="AM83" i="1"/>
  <c r="AM81" i="1"/>
  <c r="AM77" i="1"/>
  <c r="AM75" i="1"/>
  <c r="AM73" i="1"/>
  <c r="AM71" i="1"/>
  <c r="AM69" i="1"/>
  <c r="AM67" i="1"/>
  <c r="AM65" i="1"/>
  <c r="AM63" i="1"/>
  <c r="AM61" i="1"/>
  <c r="AM59" i="1"/>
  <c r="AM57" i="1"/>
  <c r="AM55" i="1"/>
  <c r="AM53" i="1"/>
  <c r="AM51" i="1"/>
  <c r="AM49" i="1"/>
  <c r="AM178" i="1"/>
  <c r="AM140" i="1"/>
  <c r="AM106" i="1"/>
  <c r="AM79" i="1"/>
  <c r="AM113" i="1"/>
  <c r="AM101" i="1"/>
  <c r="J1" i="4"/>
  <c r="J4" i="4" s="1"/>
  <c r="M3" i="3"/>
  <c r="M3" i="2"/>
  <c r="G2" i="3"/>
  <c r="G2" i="2"/>
  <c r="AP8" i="1"/>
  <c r="AW9" i="1"/>
  <c r="AL9" i="1"/>
  <c r="AW12" i="1"/>
  <c r="F210" i="3"/>
  <c r="F198" i="3"/>
  <c r="F215" i="3"/>
  <c r="F203" i="3"/>
  <c r="F191" i="3"/>
  <c r="F208" i="3"/>
  <c r="F196" i="3"/>
  <c r="F213" i="3"/>
  <c r="F201" i="3"/>
  <c r="F189" i="3"/>
  <c r="F206" i="3"/>
  <c r="F194" i="3"/>
  <c r="F211" i="3"/>
  <c r="F216" i="3"/>
  <c r="F204" i="3"/>
  <c r="F209" i="3"/>
  <c r="F212" i="3"/>
  <c r="F200" i="3"/>
  <c r="F182" i="3"/>
  <c r="F170" i="3"/>
  <c r="F158" i="3"/>
  <c r="F175" i="3"/>
  <c r="F163" i="3"/>
  <c r="F197" i="3"/>
  <c r="F188" i="3"/>
  <c r="F180" i="3"/>
  <c r="F168" i="3"/>
  <c r="F214" i="3"/>
  <c r="F185" i="3"/>
  <c r="F173" i="3"/>
  <c r="F161" i="3"/>
  <c r="F178" i="3"/>
  <c r="F207" i="3"/>
  <c r="F205" i="3"/>
  <c r="F187" i="3"/>
  <c r="F183" i="3"/>
  <c r="F171" i="3"/>
  <c r="F176" i="3"/>
  <c r="F192" i="3"/>
  <c r="F181" i="3"/>
  <c r="F190" i="3"/>
  <c r="F186" i="3"/>
  <c r="F184" i="3"/>
  <c r="F172" i="3"/>
  <c r="F199" i="3"/>
  <c r="F160" i="3"/>
  <c r="F151" i="3"/>
  <c r="F136" i="3"/>
  <c r="F124" i="3"/>
  <c r="F112" i="3"/>
  <c r="F167" i="3"/>
  <c r="F141" i="3"/>
  <c r="F129" i="3"/>
  <c r="F195" i="3"/>
  <c r="F165" i="3"/>
  <c r="F164" i="3"/>
  <c r="F146" i="3"/>
  <c r="F134" i="3"/>
  <c r="F122" i="3"/>
  <c r="F174" i="3"/>
  <c r="F159" i="3"/>
  <c r="F156" i="3"/>
  <c r="F148" i="3"/>
  <c r="F139" i="3"/>
  <c r="F127" i="3"/>
  <c r="F115" i="3"/>
  <c r="F202" i="3"/>
  <c r="F153" i="3"/>
  <c r="F150" i="3"/>
  <c r="F144" i="3"/>
  <c r="F132" i="3"/>
  <c r="F162" i="3"/>
  <c r="F137" i="3"/>
  <c r="F125" i="3"/>
  <c r="F142" i="3"/>
  <c r="F130" i="3"/>
  <c r="F193" i="3"/>
  <c r="F135" i="3"/>
  <c r="F169" i="3"/>
  <c r="F138" i="3"/>
  <c r="F133" i="3"/>
  <c r="F97" i="3"/>
  <c r="F85" i="3"/>
  <c r="F73" i="3"/>
  <c r="F61" i="3"/>
  <c r="F111" i="3"/>
  <c r="F108" i="3"/>
  <c r="F102" i="3"/>
  <c r="F90" i="3"/>
  <c r="F177" i="3"/>
  <c r="F131" i="3"/>
  <c r="F128" i="3"/>
  <c r="F123" i="3"/>
  <c r="F117" i="3"/>
  <c r="F114" i="3"/>
  <c r="F95" i="3"/>
  <c r="F83" i="3"/>
  <c r="F166" i="3"/>
  <c r="F100" i="3"/>
  <c r="F88" i="3"/>
  <c r="F76" i="3"/>
  <c r="F64" i="3"/>
  <c r="F155" i="3"/>
  <c r="F121" i="3"/>
  <c r="F93" i="3"/>
  <c r="F81" i="3"/>
  <c r="F120" i="3"/>
  <c r="F113" i="3"/>
  <c r="F110" i="3"/>
  <c r="F105" i="3"/>
  <c r="F98" i="3"/>
  <c r="F152" i="3"/>
  <c r="F145" i="3"/>
  <c r="F143" i="3"/>
  <c r="F116" i="3"/>
  <c r="F107" i="3"/>
  <c r="F103" i="3"/>
  <c r="F91" i="3"/>
  <c r="F79" i="3"/>
  <c r="F157" i="3"/>
  <c r="F147" i="3"/>
  <c r="F96" i="3"/>
  <c r="F217" i="3"/>
  <c r="F140" i="3"/>
  <c r="F109" i="3"/>
  <c r="F99" i="3"/>
  <c r="F87" i="3"/>
  <c r="F89" i="3"/>
  <c r="F78" i="3"/>
  <c r="F43" i="3"/>
  <c r="F31" i="3"/>
  <c r="F55" i="3"/>
  <c r="F48" i="3"/>
  <c r="F149" i="3"/>
  <c r="F104" i="3"/>
  <c r="F84" i="3"/>
  <c r="F72" i="3"/>
  <c r="F69" i="3"/>
  <c r="F60" i="3"/>
  <c r="F57" i="3"/>
  <c r="F53" i="3"/>
  <c r="F41" i="3"/>
  <c r="F154" i="3"/>
  <c r="F106" i="3"/>
  <c r="F75" i="3"/>
  <c r="F66" i="3"/>
  <c r="F63" i="3"/>
  <c r="F46" i="3"/>
  <c r="F34" i="3"/>
  <c r="F118" i="3"/>
  <c r="F80" i="3"/>
  <c r="F51" i="3"/>
  <c r="F39" i="3"/>
  <c r="F44" i="3"/>
  <c r="F101" i="3"/>
  <c r="F74" i="3"/>
  <c r="F71" i="3"/>
  <c r="F62" i="3"/>
  <c r="F59" i="3"/>
  <c r="F49" i="3"/>
  <c r="F126" i="3"/>
  <c r="F45" i="3"/>
  <c r="F26" i="3"/>
  <c r="F19" i="3"/>
  <c r="F7" i="3"/>
  <c r="F217" i="2"/>
  <c r="F205" i="2"/>
  <c r="F193" i="2"/>
  <c r="F50" i="3"/>
  <c r="F33" i="3"/>
  <c r="F24" i="3"/>
  <c r="F12" i="3"/>
  <c r="F210" i="2"/>
  <c r="F198" i="2"/>
  <c r="F186" i="2"/>
  <c r="F65" i="3"/>
  <c r="F32" i="3"/>
  <c r="F17" i="3"/>
  <c r="F5" i="3"/>
  <c r="F215" i="2"/>
  <c r="F203" i="2"/>
  <c r="F92" i="3"/>
  <c r="F67" i="3"/>
  <c r="F22" i="3"/>
  <c r="F10" i="3"/>
  <c r="F208" i="2"/>
  <c r="F28" i="3"/>
  <c r="F15" i="3"/>
  <c r="F213" i="2"/>
  <c r="F119" i="3"/>
  <c r="F77" i="3"/>
  <c r="F40" i="3"/>
  <c r="F38" i="3"/>
  <c r="F86" i="3"/>
  <c r="F37" i="3"/>
  <c r="F68" i="3"/>
  <c r="F42" i="3"/>
  <c r="F35" i="3"/>
  <c r="F23" i="3"/>
  <c r="F11" i="3"/>
  <c r="F209" i="2"/>
  <c r="F179" i="3"/>
  <c r="F70" i="3"/>
  <c r="F47" i="3"/>
  <c r="F94" i="3"/>
  <c r="F52" i="3"/>
  <c r="F21" i="3"/>
  <c r="F9" i="3"/>
  <c r="F36" i="3"/>
  <c r="F25" i="3"/>
  <c r="F212" i="2"/>
  <c r="F168" i="2"/>
  <c r="F156" i="2"/>
  <c r="F144" i="2"/>
  <c r="F216" i="2"/>
  <c r="F190" i="2"/>
  <c r="F187" i="2"/>
  <c r="F173" i="2"/>
  <c r="F161" i="2"/>
  <c r="F149" i="2"/>
  <c r="F182" i="2"/>
  <c r="F180" i="2"/>
  <c r="F178" i="2"/>
  <c r="F56" i="3"/>
  <c r="F207" i="2"/>
  <c r="F202" i="2"/>
  <c r="F184" i="2"/>
  <c r="F171" i="2"/>
  <c r="F82" i="3"/>
  <c r="F206" i="2"/>
  <c r="F201" i="2"/>
  <c r="F197" i="2"/>
  <c r="F189" i="2"/>
  <c r="F176" i="2"/>
  <c r="F20" i="3"/>
  <c r="F16" i="3"/>
  <c r="F6" i="3"/>
  <c r="F196" i="2"/>
  <c r="F192" i="2"/>
  <c r="F169" i="2"/>
  <c r="F157" i="2"/>
  <c r="F29" i="3"/>
  <c r="F13" i="3"/>
  <c r="F174" i="2"/>
  <c r="F162" i="2"/>
  <c r="F150" i="2"/>
  <c r="F27" i="3"/>
  <c r="F211" i="2"/>
  <c r="F200" i="2"/>
  <c r="F191" i="2"/>
  <c r="F181" i="2"/>
  <c r="F172" i="2"/>
  <c r="F195" i="2"/>
  <c r="F188" i="2"/>
  <c r="F183" i="2"/>
  <c r="F177" i="2"/>
  <c r="F185" i="2"/>
  <c r="F153" i="2"/>
  <c r="F148" i="2"/>
  <c r="F137" i="2"/>
  <c r="F142" i="2"/>
  <c r="F130" i="2"/>
  <c r="F118" i="2"/>
  <c r="F106" i="2"/>
  <c r="F58" i="3"/>
  <c r="F18" i="3"/>
  <c r="F14" i="3"/>
  <c r="F170" i="2"/>
  <c r="F152" i="2"/>
  <c r="F147" i="2"/>
  <c r="F135" i="2"/>
  <c r="F123" i="2"/>
  <c r="F111" i="2"/>
  <c r="F140" i="2"/>
  <c r="F128" i="2"/>
  <c r="F30" i="3"/>
  <c r="F160" i="2"/>
  <c r="F133" i="2"/>
  <c r="F8" i="3"/>
  <c r="F194" i="2"/>
  <c r="F179" i="2"/>
  <c r="F54" i="3"/>
  <c r="F146" i="2"/>
  <c r="F143" i="2"/>
  <c r="F136" i="2"/>
  <c r="F124" i="2"/>
  <c r="F214" i="2"/>
  <c r="F175" i="2"/>
  <c r="F167" i="2"/>
  <c r="F159" i="2"/>
  <c r="F154" i="2"/>
  <c r="F127" i="2"/>
  <c r="F122" i="2"/>
  <c r="F108" i="2"/>
  <c r="F105" i="2"/>
  <c r="F98" i="2"/>
  <c r="F86" i="2"/>
  <c r="F74" i="2"/>
  <c r="F62" i="2"/>
  <c r="F50" i="2"/>
  <c r="F38" i="2"/>
  <c r="F126" i="2"/>
  <c r="F121" i="2"/>
  <c r="F96" i="2"/>
  <c r="F84" i="2"/>
  <c r="F72" i="2"/>
  <c r="F60" i="2"/>
  <c r="F138" i="2"/>
  <c r="F116" i="2"/>
  <c r="F107" i="2"/>
  <c r="F104" i="2"/>
  <c r="F89" i="2"/>
  <c r="F77" i="2"/>
  <c r="F65" i="2"/>
  <c r="F132" i="2"/>
  <c r="F113" i="2"/>
  <c r="F110" i="2"/>
  <c r="F101" i="2"/>
  <c r="F94" i="2"/>
  <c r="F82" i="2"/>
  <c r="F70" i="2"/>
  <c r="F92" i="2"/>
  <c r="F80" i="2"/>
  <c r="F68" i="2"/>
  <c r="F56" i="2"/>
  <c r="F158" i="2"/>
  <c r="F139" i="2"/>
  <c r="F119" i="2"/>
  <c r="F109" i="2"/>
  <c r="F97" i="2"/>
  <c r="F85" i="2"/>
  <c r="F73" i="2"/>
  <c r="F134" i="2"/>
  <c r="F115" i="2"/>
  <c r="F112" i="2"/>
  <c r="F103" i="2"/>
  <c r="F90" i="2"/>
  <c r="F78" i="2"/>
  <c r="F66" i="2"/>
  <c r="F54" i="2"/>
  <c r="F42" i="2"/>
  <c r="F165" i="2"/>
  <c r="F120" i="2"/>
  <c r="F102" i="2"/>
  <c r="F21" i="2"/>
  <c r="F9" i="2"/>
  <c r="F145" i="2"/>
  <c r="F141" i="2"/>
  <c r="F129" i="2"/>
  <c r="F55" i="2"/>
  <c r="F52" i="2"/>
  <c r="F49" i="2"/>
  <c r="F46" i="2"/>
  <c r="F43" i="2"/>
  <c r="F40" i="2"/>
  <c r="F37" i="2"/>
  <c r="F34" i="2"/>
  <c r="F26" i="2"/>
  <c r="F14" i="2"/>
  <c r="F204" i="2"/>
  <c r="F164" i="2"/>
  <c r="F93" i="2"/>
  <c r="F79" i="2"/>
  <c r="F67" i="2"/>
  <c r="F31" i="2"/>
  <c r="F19" i="2"/>
  <c r="F7" i="2"/>
  <c r="F100" i="2"/>
  <c r="F83" i="2"/>
  <c r="F76" i="2"/>
  <c r="F24" i="2"/>
  <c r="F12" i="2"/>
  <c r="F29" i="2"/>
  <c r="F17" i="2"/>
  <c r="F5" i="2"/>
  <c r="F163" i="2"/>
  <c r="F131" i="2"/>
  <c r="F117" i="2"/>
  <c r="F87" i="2"/>
  <c r="F51" i="2"/>
  <c r="F48" i="2"/>
  <c r="F45" i="2"/>
  <c r="F39" i="2"/>
  <c r="F36" i="2"/>
  <c r="F33" i="2"/>
  <c r="F22" i="2"/>
  <c r="F10" i="2"/>
  <c r="F69" i="2"/>
  <c r="F27" i="2"/>
  <c r="F15" i="2"/>
  <c r="F63" i="2"/>
  <c r="F61" i="2"/>
  <c r="F20" i="2"/>
  <c r="F8" i="2"/>
  <c r="F91" i="2"/>
  <c r="F81" i="2"/>
  <c r="F64" i="2"/>
  <c r="F25" i="2"/>
  <c r="F13" i="2"/>
  <c r="F199" i="2"/>
  <c r="F166" i="2"/>
  <c r="F125" i="2"/>
  <c r="F95" i="2"/>
  <c r="F88" i="2"/>
  <c r="F59" i="2"/>
  <c r="F53" i="2"/>
  <c r="F47" i="2"/>
  <c r="F41" i="2"/>
  <c r="F35" i="2"/>
  <c r="F30" i="2"/>
  <c r="F18" i="2"/>
  <c r="F6" i="2"/>
  <c r="F151" i="2"/>
  <c r="F71" i="2"/>
  <c r="F58" i="2"/>
  <c r="F44" i="2"/>
  <c r="F32" i="2"/>
  <c r="F23" i="2"/>
  <c r="F11" i="2"/>
  <c r="F155" i="2"/>
  <c r="F114" i="2"/>
  <c r="F99" i="2"/>
  <c r="F75" i="2"/>
  <c r="F57" i="2"/>
  <c r="F28" i="2"/>
  <c r="AG213" i="1"/>
  <c r="AG199" i="1"/>
  <c r="AG193" i="1"/>
  <c r="AG179" i="1"/>
  <c r="AG160" i="1"/>
  <c r="AG153" i="1"/>
  <c r="AG141" i="1"/>
  <c r="AG129" i="1"/>
  <c r="AG209" i="1"/>
  <c r="AG203" i="1"/>
  <c r="AG186" i="1"/>
  <c r="AG174" i="1"/>
  <c r="AG167" i="1"/>
  <c r="AG148" i="1"/>
  <c r="AG136" i="1"/>
  <c r="AG124" i="1"/>
  <c r="AG215" i="1"/>
  <c r="AG198" i="1"/>
  <c r="AG181" i="1"/>
  <c r="AG169" i="1"/>
  <c r="AG162" i="1"/>
  <c r="AG155" i="1"/>
  <c r="AG143" i="1"/>
  <c r="AG131" i="1"/>
  <c r="AG119" i="1"/>
  <c r="F16" i="2"/>
  <c r="AG210" i="1"/>
  <c r="AG204" i="1"/>
  <c r="AG192" i="1"/>
  <c r="AG176" i="1"/>
  <c r="AG150" i="1"/>
  <c r="AG138" i="1"/>
  <c r="AG126" i="1"/>
  <c r="AG197" i="1"/>
  <c r="AG189" i="1"/>
  <c r="AG183" i="1"/>
  <c r="AG171" i="1"/>
  <c r="AG164" i="1"/>
  <c r="AG157" i="1"/>
  <c r="AG145" i="1"/>
  <c r="AG133" i="1"/>
  <c r="AG211" i="1"/>
  <c r="AG205" i="1"/>
  <c r="AG178" i="1"/>
  <c r="AG159" i="1"/>
  <c r="AG152" i="1"/>
  <c r="AG140" i="1"/>
  <c r="AG128" i="1"/>
  <c r="AG214" i="1"/>
  <c r="AG196" i="1"/>
  <c r="AG191" i="1"/>
  <c r="AG185" i="1"/>
  <c r="AG173" i="1"/>
  <c r="AG166" i="1"/>
  <c r="AG147" i="1"/>
  <c r="AG135" i="1"/>
  <c r="AG123" i="1"/>
  <c r="AG206" i="1"/>
  <c r="AG180" i="1"/>
  <c r="AG168" i="1"/>
  <c r="AG161" i="1"/>
  <c r="AG154" i="1"/>
  <c r="AG142" i="1"/>
  <c r="AG130" i="1"/>
  <c r="AG217" i="1"/>
  <c r="AG212" i="1"/>
  <c r="AG201" i="1"/>
  <c r="AG195" i="1"/>
  <c r="AG175" i="1"/>
  <c r="AG149" i="1"/>
  <c r="AG137" i="1"/>
  <c r="AG125" i="1"/>
  <c r="AG207" i="1"/>
  <c r="AG182" i="1"/>
  <c r="AG170" i="1"/>
  <c r="AG163" i="1"/>
  <c r="AG156" i="1"/>
  <c r="AG104" i="1"/>
  <c r="AG187" i="1"/>
  <c r="AG165" i="1"/>
  <c r="AG117" i="1"/>
  <c r="AG111" i="1"/>
  <c r="AG99" i="1"/>
  <c r="AG97" i="1"/>
  <c r="AG95" i="1"/>
  <c r="AG93" i="1"/>
  <c r="AG91" i="1"/>
  <c r="AG89" i="1"/>
  <c r="AG87" i="1"/>
  <c r="AG85" i="1"/>
  <c r="AG83" i="1"/>
  <c r="AG81" i="1"/>
  <c r="AG77" i="1"/>
  <c r="AG75" i="1"/>
  <c r="AG73" i="1"/>
  <c r="AG71" i="1"/>
  <c r="AG69" i="1"/>
  <c r="AG67" i="1"/>
  <c r="AG65" i="1"/>
  <c r="AG63" i="1"/>
  <c r="AG61" i="1"/>
  <c r="AG59" i="1"/>
  <c r="AG57" i="1"/>
  <c r="AG55" i="1"/>
  <c r="AG53" i="1"/>
  <c r="AG51" i="1"/>
  <c r="AG49" i="1"/>
  <c r="AG188" i="1"/>
  <c r="AG184" i="1"/>
  <c r="AG151" i="1"/>
  <c r="AG134" i="1"/>
  <c r="AG118" i="1"/>
  <c r="AG106" i="1"/>
  <c r="AG79" i="1"/>
  <c r="AG47" i="1"/>
  <c r="AG113" i="1"/>
  <c r="AG101" i="1"/>
  <c r="AG172" i="1"/>
  <c r="AG120" i="1"/>
  <c r="AG108" i="1"/>
  <c r="AG146" i="1"/>
  <c r="AG121" i="1"/>
  <c r="AG103" i="1"/>
  <c r="AG132" i="1"/>
  <c r="AG122" i="1"/>
  <c r="AG110" i="1"/>
  <c r="AG216" i="1"/>
  <c r="AG105" i="1"/>
  <c r="AG98" i="1"/>
  <c r="AG96" i="1"/>
  <c r="AG94" i="1"/>
  <c r="AG92" i="1"/>
  <c r="AG90" i="1"/>
  <c r="AG88" i="1"/>
  <c r="AG86" i="1"/>
  <c r="AG84" i="1"/>
  <c r="AG82" i="1"/>
  <c r="AG80" i="1"/>
  <c r="AG76" i="1"/>
  <c r="AG74" i="1"/>
  <c r="AG72" i="1"/>
  <c r="AG70" i="1"/>
  <c r="AG68" i="1"/>
  <c r="AG66" i="1"/>
  <c r="AG64" i="1"/>
  <c r="AG62" i="1"/>
  <c r="AG60" i="1"/>
  <c r="AG58" i="1"/>
  <c r="AG56" i="1"/>
  <c r="AG54" i="1"/>
  <c r="AG52" i="1"/>
  <c r="AG50" i="1"/>
  <c r="AG48" i="1"/>
  <c r="AG202" i="1"/>
  <c r="AG158" i="1"/>
  <c r="AG112" i="1"/>
  <c r="AG100" i="1"/>
  <c r="AG78" i="1"/>
  <c r="AG190" i="1"/>
  <c r="AG177" i="1"/>
  <c r="AG144" i="1"/>
  <c r="AG115" i="1"/>
  <c r="AG107" i="1"/>
  <c r="AP6" i="1"/>
  <c r="AK7" i="1"/>
  <c r="AW7" i="1"/>
  <c r="AR8" i="1"/>
  <c r="AM9" i="1"/>
  <c r="AH10" i="1"/>
  <c r="AT10" i="1"/>
  <c r="AP11" i="1"/>
  <c r="AL12" i="1"/>
  <c r="AX12" i="1"/>
  <c r="AH13" i="1"/>
  <c r="AT13" i="1"/>
  <c r="AP14" i="1"/>
  <c r="AL15" i="1"/>
  <c r="AX15" i="1"/>
  <c r="AH16" i="1"/>
  <c r="AT16" i="1"/>
  <c r="AP17" i="1"/>
  <c r="AL18" i="1"/>
  <c r="AX18" i="1"/>
  <c r="AH19" i="1"/>
  <c r="AT19" i="1"/>
  <c r="AP20" i="1"/>
  <c r="AL21" i="1"/>
  <c r="AX21" i="1"/>
  <c r="AH22" i="1"/>
  <c r="AT22" i="1"/>
  <c r="AP23" i="1"/>
  <c r="AL24" i="1"/>
  <c r="AX24" i="1"/>
  <c r="AH25" i="1"/>
  <c r="AT25" i="1"/>
  <c r="AP26" i="1"/>
  <c r="AL27" i="1"/>
  <c r="AX27" i="1"/>
  <c r="AH28" i="1"/>
  <c r="AT28" i="1"/>
  <c r="AP29" i="1"/>
  <c r="AL30" i="1"/>
  <c r="AX30" i="1"/>
  <c r="AH31" i="1"/>
  <c r="AT31" i="1"/>
  <c r="AP32" i="1"/>
  <c r="AL33" i="1"/>
  <c r="AX33" i="1"/>
  <c r="AH34" i="1"/>
  <c r="AT34" i="1"/>
  <c r="AP35" i="1"/>
  <c r="AK36" i="1"/>
  <c r="AW36" i="1"/>
  <c r="AR37" i="1"/>
  <c r="AM38" i="1"/>
  <c r="AT39" i="1"/>
  <c r="AO40" i="1"/>
  <c r="AJ41" i="1"/>
  <c r="AV41" i="1"/>
  <c r="AP42" i="1"/>
  <c r="AJ43" i="1"/>
  <c r="AV43" i="1"/>
  <c r="AP44" i="1"/>
  <c r="AJ45" i="1"/>
  <c r="AV45" i="1"/>
  <c r="AQ46" i="1"/>
  <c r="AQ47" i="1"/>
  <c r="AW49" i="1"/>
  <c r="AJ51" i="1"/>
  <c r="AP52" i="1"/>
  <c r="AW53" i="1"/>
  <c r="AI54" i="1"/>
  <c r="AP55" i="1"/>
  <c r="AW56" i="1"/>
  <c r="AI57" i="1"/>
  <c r="AI59" i="1"/>
  <c r="AV61" i="1"/>
  <c r="AK65" i="1"/>
  <c r="AU69" i="1"/>
  <c r="AU75" i="1"/>
  <c r="AU81" i="1"/>
  <c r="AU87" i="1"/>
  <c r="AU93" i="1"/>
  <c r="AU99" i="1"/>
  <c r="AP100" i="1"/>
  <c r="AK101" i="1"/>
  <c r="AN110" i="1"/>
  <c r="AI111" i="1"/>
  <c r="AJ131" i="1"/>
  <c r="AJ186" i="1"/>
  <c r="AL192" i="1"/>
  <c r="AQ201" i="1"/>
  <c r="AK210" i="1"/>
  <c r="AM215" i="1"/>
  <c r="V206" i="3"/>
  <c r="V194" i="3"/>
  <c r="V211" i="3"/>
  <c r="V199" i="3"/>
  <c r="V216" i="3"/>
  <c r="V204" i="3"/>
  <c r="V192" i="3"/>
  <c r="V209" i="3"/>
  <c r="V197" i="3"/>
  <c r="V185" i="3"/>
  <c r="V214" i="3"/>
  <c r="V202" i="3"/>
  <c r="V207" i="3"/>
  <c r="V212" i="3"/>
  <c r="V200" i="3"/>
  <c r="V217" i="3"/>
  <c r="V205" i="3"/>
  <c r="V208" i="3"/>
  <c r="V196" i="3"/>
  <c r="V203" i="3"/>
  <c r="V178" i="3"/>
  <c r="V166" i="3"/>
  <c r="V154" i="3"/>
  <c r="V195" i="3"/>
  <c r="V189" i="3"/>
  <c r="V188" i="3"/>
  <c r="V183" i="3"/>
  <c r="V171" i="3"/>
  <c r="V176" i="3"/>
  <c r="V164" i="3"/>
  <c r="V181" i="3"/>
  <c r="V169" i="3"/>
  <c r="V157" i="3"/>
  <c r="V187" i="3"/>
  <c r="V174" i="3"/>
  <c r="V213" i="3"/>
  <c r="V179" i="3"/>
  <c r="V167" i="3"/>
  <c r="V215" i="3"/>
  <c r="V184" i="3"/>
  <c r="V172" i="3"/>
  <c r="V177" i="3"/>
  <c r="V193" i="3"/>
  <c r="V191" i="3"/>
  <c r="V190" i="3"/>
  <c r="V180" i="3"/>
  <c r="V168" i="3"/>
  <c r="V148" i="3"/>
  <c r="V144" i="3"/>
  <c r="V132" i="3"/>
  <c r="V120" i="3"/>
  <c r="V108" i="3"/>
  <c r="V137" i="3"/>
  <c r="V125" i="3"/>
  <c r="V198" i="3"/>
  <c r="V182" i="3"/>
  <c r="V165" i="3"/>
  <c r="V159" i="3"/>
  <c r="V156" i="3"/>
  <c r="V153" i="3"/>
  <c r="V150" i="3"/>
  <c r="V142" i="3"/>
  <c r="V130" i="3"/>
  <c r="V118" i="3"/>
  <c r="V135" i="3"/>
  <c r="V123" i="3"/>
  <c r="V111" i="3"/>
  <c r="V140" i="3"/>
  <c r="V128" i="3"/>
  <c r="V173" i="3"/>
  <c r="V163" i="3"/>
  <c r="V162" i="3"/>
  <c r="V147" i="3"/>
  <c r="V145" i="3"/>
  <c r="V133" i="3"/>
  <c r="V201" i="3"/>
  <c r="V186" i="3"/>
  <c r="V175" i="3"/>
  <c r="V158" i="3"/>
  <c r="V155" i="3"/>
  <c r="V138" i="3"/>
  <c r="V126" i="3"/>
  <c r="V152" i="3"/>
  <c r="V149" i="3"/>
  <c r="V143" i="3"/>
  <c r="V131" i="3"/>
  <c r="V170" i="3"/>
  <c r="V160" i="3"/>
  <c r="V134" i="3"/>
  <c r="V139" i="3"/>
  <c r="V114" i="3"/>
  <c r="V93" i="3"/>
  <c r="V81" i="3"/>
  <c r="V69" i="3"/>
  <c r="V57" i="3"/>
  <c r="V141" i="3"/>
  <c r="V98" i="3"/>
  <c r="V86" i="3"/>
  <c r="V117" i="3"/>
  <c r="V105" i="3"/>
  <c r="V103" i="3"/>
  <c r="V91" i="3"/>
  <c r="V79" i="3"/>
  <c r="V136" i="3"/>
  <c r="V96" i="3"/>
  <c r="V84" i="3"/>
  <c r="V72" i="3"/>
  <c r="V60" i="3"/>
  <c r="V116" i="3"/>
  <c r="V113" i="3"/>
  <c r="V110" i="3"/>
  <c r="V107" i="3"/>
  <c r="V101" i="3"/>
  <c r="V89" i="3"/>
  <c r="V77" i="3"/>
  <c r="V127" i="3"/>
  <c r="V122" i="3"/>
  <c r="V121" i="3"/>
  <c r="V94" i="3"/>
  <c r="V99" i="3"/>
  <c r="V87" i="3"/>
  <c r="V75" i="3"/>
  <c r="V210" i="3"/>
  <c r="V104" i="3"/>
  <c r="V92" i="3"/>
  <c r="V95" i="3"/>
  <c r="V83" i="3"/>
  <c r="V161" i="3"/>
  <c r="V82" i="3"/>
  <c r="V51" i="3"/>
  <c r="V39" i="3"/>
  <c r="V27" i="3"/>
  <c r="V63" i="3"/>
  <c r="V44" i="3"/>
  <c r="V88" i="3"/>
  <c r="V76" i="3"/>
  <c r="V66" i="3"/>
  <c r="V49" i="3"/>
  <c r="V115" i="3"/>
  <c r="V90" i="3"/>
  <c r="V78" i="3"/>
  <c r="V42" i="3"/>
  <c r="V30" i="3"/>
  <c r="V54" i="3"/>
  <c r="V47" i="3"/>
  <c r="V35" i="3"/>
  <c r="V112" i="3"/>
  <c r="V74" i="3"/>
  <c r="V71" i="3"/>
  <c r="V68" i="3"/>
  <c r="V65" i="3"/>
  <c r="V62" i="3"/>
  <c r="V59" i="3"/>
  <c r="V56" i="3"/>
  <c r="V52" i="3"/>
  <c r="V80" i="3"/>
  <c r="V45" i="3"/>
  <c r="V146" i="3"/>
  <c r="V119" i="3"/>
  <c r="V67" i="3"/>
  <c r="V64" i="3"/>
  <c r="V53" i="3"/>
  <c r="V41" i="3"/>
  <c r="V109" i="3"/>
  <c r="V33" i="3"/>
  <c r="V15" i="3"/>
  <c r="V213" i="2"/>
  <c r="V201" i="2"/>
  <c r="V189" i="2"/>
  <c r="V20" i="3"/>
  <c r="V8" i="3"/>
  <c r="V206" i="2"/>
  <c r="V194" i="2"/>
  <c r="V182" i="2"/>
  <c r="V58" i="3"/>
  <c r="V28" i="3"/>
  <c r="V13" i="3"/>
  <c r="V211" i="2"/>
  <c r="V199" i="2"/>
  <c r="V102" i="3"/>
  <c r="V97" i="3"/>
  <c r="V32" i="3"/>
  <c r="V25" i="3"/>
  <c r="V18" i="3"/>
  <c r="V6" i="3"/>
  <c r="V216" i="2"/>
  <c r="V70" i="3"/>
  <c r="V23" i="3"/>
  <c r="V11" i="3"/>
  <c r="V209" i="2"/>
  <c r="V151" i="3"/>
  <c r="V31" i="3"/>
  <c r="V124" i="3"/>
  <c r="V50" i="3"/>
  <c r="V38" i="3"/>
  <c r="V85" i="3"/>
  <c r="V37" i="3"/>
  <c r="V19" i="3"/>
  <c r="V7" i="3"/>
  <c r="V217" i="2"/>
  <c r="V61" i="3"/>
  <c r="V55" i="3"/>
  <c r="V48" i="3"/>
  <c r="V36" i="3"/>
  <c r="V129" i="3"/>
  <c r="V34" i="3"/>
  <c r="V29" i="3"/>
  <c r="V26" i="3"/>
  <c r="V17" i="3"/>
  <c r="V5" i="3"/>
  <c r="V215" i="2"/>
  <c r="V176" i="2"/>
  <c r="V164" i="2"/>
  <c r="V152" i="2"/>
  <c r="V10" i="3"/>
  <c r="V203" i="2"/>
  <c r="V198" i="2"/>
  <c r="V193" i="2"/>
  <c r="V184" i="2"/>
  <c r="V169" i="2"/>
  <c r="V157" i="2"/>
  <c r="V145" i="2"/>
  <c r="V24" i="3"/>
  <c r="V202" i="2"/>
  <c r="V174" i="2"/>
  <c r="V21" i="3"/>
  <c r="V14" i="3"/>
  <c r="V207" i="2"/>
  <c r="V197" i="2"/>
  <c r="V192" i="2"/>
  <c r="V43" i="3"/>
  <c r="V186" i="2"/>
  <c r="V172" i="2"/>
  <c r="V212" i="2"/>
  <c r="V208" i="2"/>
  <c r="V181" i="2"/>
  <c r="V179" i="2"/>
  <c r="V177" i="2"/>
  <c r="V165" i="2"/>
  <c r="V153" i="2"/>
  <c r="V100" i="3"/>
  <c r="V183" i="2"/>
  <c r="V170" i="2"/>
  <c r="V158" i="2"/>
  <c r="V12" i="3"/>
  <c r="V195" i="2"/>
  <c r="V191" i="2"/>
  <c r="V168" i="2"/>
  <c r="V16" i="3"/>
  <c r="V9" i="3"/>
  <c r="V204" i="2"/>
  <c r="V173" i="2"/>
  <c r="V22" i="3"/>
  <c r="V175" i="2"/>
  <c r="V171" i="2"/>
  <c r="V167" i="2"/>
  <c r="V154" i="2"/>
  <c r="V148" i="2"/>
  <c r="V133" i="2"/>
  <c r="V40" i="3"/>
  <c r="V200" i="2"/>
  <c r="V144" i="2"/>
  <c r="V138" i="2"/>
  <c r="V126" i="2"/>
  <c r="V114" i="2"/>
  <c r="V102" i="2"/>
  <c r="V131" i="2"/>
  <c r="V119" i="2"/>
  <c r="V107" i="2"/>
  <c r="V205" i="2"/>
  <c r="V147" i="2"/>
  <c r="V136" i="2"/>
  <c r="V151" i="2"/>
  <c r="V141" i="2"/>
  <c r="V129" i="2"/>
  <c r="V188" i="2"/>
  <c r="V106" i="3"/>
  <c r="V73" i="3"/>
  <c r="V196" i="2"/>
  <c r="V163" i="2"/>
  <c r="V162" i="2"/>
  <c r="V159" i="2"/>
  <c r="V150" i="2"/>
  <c r="V132" i="2"/>
  <c r="V120" i="2"/>
  <c r="V122" i="2"/>
  <c r="V94" i="2"/>
  <c r="V82" i="2"/>
  <c r="V70" i="2"/>
  <c r="V58" i="2"/>
  <c r="V46" i="2"/>
  <c r="V34" i="2"/>
  <c r="V178" i="2"/>
  <c r="V160" i="2"/>
  <c r="V155" i="2"/>
  <c r="V187" i="2"/>
  <c r="V166" i="2"/>
  <c r="V135" i="2"/>
  <c r="V128" i="2"/>
  <c r="V113" i="2"/>
  <c r="V110" i="2"/>
  <c r="V101" i="2"/>
  <c r="V92" i="2"/>
  <c r="V80" i="2"/>
  <c r="V68" i="2"/>
  <c r="V56" i="2"/>
  <c r="V121" i="2"/>
  <c r="V104" i="2"/>
  <c r="V97" i="2"/>
  <c r="V85" i="2"/>
  <c r="V73" i="2"/>
  <c r="V61" i="2"/>
  <c r="V130" i="2"/>
  <c r="V125" i="2"/>
  <c r="V116" i="2"/>
  <c r="V90" i="2"/>
  <c r="V78" i="2"/>
  <c r="V66" i="2"/>
  <c r="V210" i="2"/>
  <c r="V185" i="2"/>
  <c r="V161" i="2"/>
  <c r="V146" i="2"/>
  <c r="V115" i="2"/>
  <c r="V112" i="2"/>
  <c r="V106" i="2"/>
  <c r="V103" i="2"/>
  <c r="V100" i="2"/>
  <c r="V88" i="2"/>
  <c r="V76" i="2"/>
  <c r="V64" i="2"/>
  <c r="V190" i="2"/>
  <c r="V143" i="2"/>
  <c r="V124" i="2"/>
  <c r="V109" i="2"/>
  <c r="V93" i="2"/>
  <c r="V81" i="2"/>
  <c r="V180" i="2"/>
  <c r="V149" i="2"/>
  <c r="V98" i="2"/>
  <c r="V86" i="2"/>
  <c r="V74" i="2"/>
  <c r="V62" i="2"/>
  <c r="V50" i="2"/>
  <c r="V38" i="2"/>
  <c r="V105" i="2"/>
  <c r="V91" i="2"/>
  <c r="V84" i="2"/>
  <c r="V77" i="2"/>
  <c r="V57" i="2"/>
  <c r="V52" i="2"/>
  <c r="V43" i="2"/>
  <c r="V40" i="2"/>
  <c r="V31" i="2"/>
  <c r="V29" i="2"/>
  <c r="V17" i="2"/>
  <c r="V5" i="2"/>
  <c r="V214" i="2"/>
  <c r="V117" i="2"/>
  <c r="V111" i="2"/>
  <c r="V22" i="2"/>
  <c r="V10" i="2"/>
  <c r="V65" i="2"/>
  <c r="V55" i="2"/>
  <c r="V27" i="2"/>
  <c r="V15" i="2"/>
  <c r="V140" i="2"/>
  <c r="V137" i="2"/>
  <c r="V134" i="2"/>
  <c r="V95" i="2"/>
  <c r="V71" i="2"/>
  <c r="V51" i="2"/>
  <c r="V39" i="2"/>
  <c r="V20" i="2"/>
  <c r="V8" i="2"/>
  <c r="V123" i="2"/>
  <c r="V54" i="2"/>
  <c r="V48" i="2"/>
  <c r="V45" i="2"/>
  <c r="V42" i="2"/>
  <c r="V36" i="2"/>
  <c r="V33" i="2"/>
  <c r="V25" i="2"/>
  <c r="V13" i="2"/>
  <c r="V99" i="2"/>
  <c r="V75" i="2"/>
  <c r="V67" i="2"/>
  <c r="V30" i="2"/>
  <c r="V18" i="2"/>
  <c r="V6" i="2"/>
  <c r="V139" i="2"/>
  <c r="V108" i="2"/>
  <c r="V96" i="2"/>
  <c r="V89" i="2"/>
  <c r="V79" i="2"/>
  <c r="V72" i="2"/>
  <c r="V23" i="2"/>
  <c r="V11" i="2"/>
  <c r="V46" i="3"/>
  <c r="V127" i="2"/>
  <c r="V118" i="2"/>
  <c r="V28" i="2"/>
  <c r="V16" i="2"/>
  <c r="V156" i="2"/>
  <c r="V142" i="2"/>
  <c r="V53" i="2"/>
  <c r="V47" i="2"/>
  <c r="V44" i="2"/>
  <c r="V41" i="2"/>
  <c r="V35" i="2"/>
  <c r="V32" i="2"/>
  <c r="V21" i="2"/>
  <c r="V9" i="2"/>
  <c r="V83" i="2"/>
  <c r="V69" i="2"/>
  <c r="V26" i="2"/>
  <c r="V14" i="2"/>
  <c r="V63" i="2"/>
  <c r="V60" i="2"/>
  <c r="V19" i="2"/>
  <c r="V7" i="2"/>
  <c r="V87" i="2"/>
  <c r="V59" i="2"/>
  <c r="V49" i="2"/>
  <c r="V37" i="2"/>
  <c r="V12" i="2"/>
  <c r="AW197" i="1"/>
  <c r="AW189" i="1"/>
  <c r="AW183" i="1"/>
  <c r="AW171" i="1"/>
  <c r="AW164" i="1"/>
  <c r="AW157" i="1"/>
  <c r="AW145" i="1"/>
  <c r="AW133" i="1"/>
  <c r="AW216" i="1"/>
  <c r="AW211" i="1"/>
  <c r="AW205" i="1"/>
  <c r="AW178" i="1"/>
  <c r="AW159" i="1"/>
  <c r="AW152" i="1"/>
  <c r="AW140" i="1"/>
  <c r="AW128" i="1"/>
  <c r="AW116" i="1"/>
  <c r="AW196" i="1"/>
  <c r="AW191" i="1"/>
  <c r="AW185" i="1"/>
  <c r="AW173" i="1"/>
  <c r="AW166" i="1"/>
  <c r="AW147" i="1"/>
  <c r="AW135" i="1"/>
  <c r="AW123" i="1"/>
  <c r="AW206" i="1"/>
  <c r="AW180" i="1"/>
  <c r="AW168" i="1"/>
  <c r="AW161" i="1"/>
  <c r="AW154" i="1"/>
  <c r="AW142" i="1"/>
  <c r="AW130" i="1"/>
  <c r="AW215" i="1"/>
  <c r="AW201" i="1"/>
  <c r="AW195" i="1"/>
  <c r="AW175" i="1"/>
  <c r="AW149" i="1"/>
  <c r="AW137" i="1"/>
  <c r="AW125" i="1"/>
  <c r="AW212" i="1"/>
  <c r="AW207" i="1"/>
  <c r="AW182" i="1"/>
  <c r="AW170" i="1"/>
  <c r="AW163" i="1"/>
  <c r="AW156" i="1"/>
  <c r="AW144" i="1"/>
  <c r="AW132" i="1"/>
  <c r="V24" i="2"/>
  <c r="AW200" i="1"/>
  <c r="AW194" i="1"/>
  <c r="AW190" i="1"/>
  <c r="AW188" i="1"/>
  <c r="AW177" i="1"/>
  <c r="AW158" i="1"/>
  <c r="AW151" i="1"/>
  <c r="AW139" i="1"/>
  <c r="AW127" i="1"/>
  <c r="AW115" i="1"/>
  <c r="AW214" i="1"/>
  <c r="AW208" i="1"/>
  <c r="AW202" i="1"/>
  <c r="AW187" i="1"/>
  <c r="AW184" i="1"/>
  <c r="AW172" i="1"/>
  <c r="AW165" i="1"/>
  <c r="AW146" i="1"/>
  <c r="AW134" i="1"/>
  <c r="AW199" i="1"/>
  <c r="AW193" i="1"/>
  <c r="AW179" i="1"/>
  <c r="AW160" i="1"/>
  <c r="AW153" i="1"/>
  <c r="AW141" i="1"/>
  <c r="AW129" i="1"/>
  <c r="AW117" i="1"/>
  <c r="AW209" i="1"/>
  <c r="AW203" i="1"/>
  <c r="AW186" i="1"/>
  <c r="AW174" i="1"/>
  <c r="AW167" i="1"/>
  <c r="AW217" i="1"/>
  <c r="AW138" i="1"/>
  <c r="AW108" i="1"/>
  <c r="AW155" i="1"/>
  <c r="AW103" i="1"/>
  <c r="AW162" i="1"/>
  <c r="AW110" i="1"/>
  <c r="AW181" i="1"/>
  <c r="AW150" i="1"/>
  <c r="AW118" i="1"/>
  <c r="AW105" i="1"/>
  <c r="AW98" i="1"/>
  <c r="AW96" i="1"/>
  <c r="AW94" i="1"/>
  <c r="AW92" i="1"/>
  <c r="AW90" i="1"/>
  <c r="AW88" i="1"/>
  <c r="AW86" i="1"/>
  <c r="AW84" i="1"/>
  <c r="AW82" i="1"/>
  <c r="AW80" i="1"/>
  <c r="AW76" i="1"/>
  <c r="AW74" i="1"/>
  <c r="AW72" i="1"/>
  <c r="AW70" i="1"/>
  <c r="AW68" i="1"/>
  <c r="AW66" i="1"/>
  <c r="AW64" i="1"/>
  <c r="AW62" i="1"/>
  <c r="AW60" i="1"/>
  <c r="AW136" i="1"/>
  <c r="AW112" i="1"/>
  <c r="AW100" i="1"/>
  <c r="AW78" i="1"/>
  <c r="AW204" i="1"/>
  <c r="AW169" i="1"/>
  <c r="AW119" i="1"/>
  <c r="AW107" i="1"/>
  <c r="AW198" i="1"/>
  <c r="AW120" i="1"/>
  <c r="AW102" i="1"/>
  <c r="AW213" i="1"/>
  <c r="AW148" i="1"/>
  <c r="AW131" i="1"/>
  <c r="AW122" i="1"/>
  <c r="AW121" i="1"/>
  <c r="AW109" i="1"/>
  <c r="AW124" i="1"/>
  <c r="AW104" i="1"/>
  <c r="AW210" i="1"/>
  <c r="AW192" i="1"/>
  <c r="AW111" i="1"/>
  <c r="AW99" i="1"/>
  <c r="AW97" i="1"/>
  <c r="AW95" i="1"/>
  <c r="AW93" i="1"/>
  <c r="AW91" i="1"/>
  <c r="AW89" i="1"/>
  <c r="AW87" i="1"/>
  <c r="AW85" i="1"/>
  <c r="AW83" i="1"/>
  <c r="AW81" i="1"/>
  <c r="AW77" i="1"/>
  <c r="AW75" i="1"/>
  <c r="AW73" i="1"/>
  <c r="AW71" i="1"/>
  <c r="AW69" i="1"/>
  <c r="AW67" i="1"/>
  <c r="M84" i="4"/>
  <c r="M104" i="4"/>
  <c r="M24" i="4"/>
  <c r="M124" i="4"/>
  <c r="M64" i="4"/>
  <c r="M44" i="4"/>
  <c r="N84" i="4"/>
  <c r="N104" i="4"/>
  <c r="N124" i="4"/>
  <c r="N24" i="4"/>
  <c r="N44" i="4"/>
  <c r="N64" i="4"/>
  <c r="Q2" i="3"/>
  <c r="Q2" i="2"/>
  <c r="O207" i="3"/>
  <c r="O195" i="3"/>
  <c r="O212" i="3"/>
  <c r="O200" i="3"/>
  <c r="O188" i="3"/>
  <c r="O217" i="3"/>
  <c r="O205" i="3"/>
  <c r="O193" i="3"/>
  <c r="O210" i="3"/>
  <c r="O198" i="3"/>
  <c r="O186" i="3"/>
  <c r="O215" i="3"/>
  <c r="O203" i="3"/>
  <c r="O208" i="3"/>
  <c r="O213" i="3"/>
  <c r="O201" i="3"/>
  <c r="O206" i="3"/>
  <c r="O209" i="3"/>
  <c r="O197" i="3"/>
  <c r="O179" i="3"/>
  <c r="O167" i="3"/>
  <c r="O155" i="3"/>
  <c r="O191" i="3"/>
  <c r="O184" i="3"/>
  <c r="O172" i="3"/>
  <c r="O216" i="3"/>
  <c r="O214" i="3"/>
  <c r="O177" i="3"/>
  <c r="O165" i="3"/>
  <c r="O192" i="3"/>
  <c r="O182" i="3"/>
  <c r="O170" i="3"/>
  <c r="O158" i="3"/>
  <c r="O211" i="3"/>
  <c r="O194" i="3"/>
  <c r="O189" i="3"/>
  <c r="O175" i="3"/>
  <c r="O199" i="3"/>
  <c r="O190" i="3"/>
  <c r="O180" i="3"/>
  <c r="O168" i="3"/>
  <c r="O196" i="3"/>
  <c r="O173" i="3"/>
  <c r="O185" i="3"/>
  <c r="O178" i="3"/>
  <c r="O187" i="3"/>
  <c r="O181" i="3"/>
  <c r="O169" i="3"/>
  <c r="O162" i="3"/>
  <c r="O161" i="3"/>
  <c r="O147" i="3"/>
  <c r="O145" i="3"/>
  <c r="O133" i="3"/>
  <c r="O121" i="3"/>
  <c r="O109" i="3"/>
  <c r="O152" i="3"/>
  <c r="O149" i="3"/>
  <c r="O138" i="3"/>
  <c r="O126" i="3"/>
  <c r="O176" i="3"/>
  <c r="O174" i="3"/>
  <c r="O143" i="3"/>
  <c r="O131" i="3"/>
  <c r="O119" i="3"/>
  <c r="O202" i="3"/>
  <c r="O136" i="3"/>
  <c r="O124" i="3"/>
  <c r="O112" i="3"/>
  <c r="O160" i="3"/>
  <c r="O157" i="3"/>
  <c r="O154" i="3"/>
  <c r="O151" i="3"/>
  <c r="O141" i="3"/>
  <c r="O129" i="3"/>
  <c r="O171" i="3"/>
  <c r="O146" i="3"/>
  <c r="O134" i="3"/>
  <c r="O122" i="3"/>
  <c r="O166" i="3"/>
  <c r="O148" i="3"/>
  <c r="O139" i="3"/>
  <c r="O127" i="3"/>
  <c r="O156" i="3"/>
  <c r="O144" i="3"/>
  <c r="O132" i="3"/>
  <c r="O204" i="3"/>
  <c r="O183" i="3"/>
  <c r="O135" i="3"/>
  <c r="O128" i="3"/>
  <c r="O94" i="3"/>
  <c r="O82" i="3"/>
  <c r="O70" i="3"/>
  <c r="O58" i="3"/>
  <c r="O163" i="3"/>
  <c r="O125" i="3"/>
  <c r="O99" i="3"/>
  <c r="O87" i="3"/>
  <c r="O150" i="3"/>
  <c r="O115" i="3"/>
  <c r="O104" i="3"/>
  <c r="O92" i="3"/>
  <c r="O80" i="3"/>
  <c r="O106" i="3"/>
  <c r="O97" i="3"/>
  <c r="O85" i="3"/>
  <c r="O73" i="3"/>
  <c r="O61" i="3"/>
  <c r="O102" i="3"/>
  <c r="O90" i="3"/>
  <c r="O78" i="3"/>
  <c r="O118" i="3"/>
  <c r="O95" i="3"/>
  <c r="O130" i="3"/>
  <c r="O117" i="3"/>
  <c r="O114" i="3"/>
  <c r="O111" i="3"/>
  <c r="O108" i="3"/>
  <c r="O100" i="3"/>
  <c r="O88" i="3"/>
  <c r="O76" i="3"/>
  <c r="O159" i="3"/>
  <c r="O93" i="3"/>
  <c r="O164" i="3"/>
  <c r="O113" i="3"/>
  <c r="O107" i="3"/>
  <c r="O96" i="3"/>
  <c r="O84" i="3"/>
  <c r="O116" i="3"/>
  <c r="O81" i="3"/>
  <c r="O65" i="3"/>
  <c r="O56" i="3"/>
  <c r="O52" i="3"/>
  <c r="O40" i="3"/>
  <c r="O28" i="3"/>
  <c r="O45" i="3"/>
  <c r="O50" i="3"/>
  <c r="O137" i="3"/>
  <c r="O64" i="3"/>
  <c r="O43" i="3"/>
  <c r="O31" i="3"/>
  <c r="O67" i="3"/>
  <c r="O48" i="3"/>
  <c r="O36" i="3"/>
  <c r="O153" i="3"/>
  <c r="O142" i="3"/>
  <c r="O123" i="3"/>
  <c r="O120" i="3"/>
  <c r="O110" i="3"/>
  <c r="O105" i="3"/>
  <c r="O103" i="3"/>
  <c r="O101" i="3"/>
  <c r="O86" i="3"/>
  <c r="O55" i="3"/>
  <c r="O53" i="3"/>
  <c r="O83" i="3"/>
  <c r="O46" i="3"/>
  <c r="O98" i="3"/>
  <c r="O71" i="3"/>
  <c r="O59" i="3"/>
  <c r="O54" i="3"/>
  <c r="O42" i="3"/>
  <c r="O75" i="3"/>
  <c r="O41" i="3"/>
  <c r="O27" i="3"/>
  <c r="O16" i="3"/>
  <c r="O214" i="2"/>
  <c r="O202" i="2"/>
  <c r="O190" i="2"/>
  <c r="O51" i="3"/>
  <c r="O37" i="3"/>
  <c r="O30" i="3"/>
  <c r="O21" i="3"/>
  <c r="O9" i="3"/>
  <c r="O207" i="2"/>
  <c r="O195" i="2"/>
  <c r="O183" i="2"/>
  <c r="O77" i="3"/>
  <c r="O44" i="3"/>
  <c r="O35" i="3"/>
  <c r="O34" i="3"/>
  <c r="O14" i="3"/>
  <c r="O212" i="2"/>
  <c r="O200" i="2"/>
  <c r="O60" i="3"/>
  <c r="O29" i="3"/>
  <c r="O19" i="3"/>
  <c r="O7" i="3"/>
  <c r="O217" i="2"/>
  <c r="O26" i="3"/>
  <c r="O24" i="3"/>
  <c r="O12" i="3"/>
  <c r="O210" i="2"/>
  <c r="O91" i="3"/>
  <c r="O72" i="3"/>
  <c r="O66" i="3"/>
  <c r="O49" i="3"/>
  <c r="O79" i="3"/>
  <c r="O62" i="3"/>
  <c r="O33" i="3"/>
  <c r="O74" i="3"/>
  <c r="O32" i="3"/>
  <c r="O20" i="3"/>
  <c r="O8" i="3"/>
  <c r="O140" i="3"/>
  <c r="O57" i="3"/>
  <c r="O89" i="3"/>
  <c r="O63" i="3"/>
  <c r="O39" i="3"/>
  <c r="O18" i="3"/>
  <c r="O6" i="3"/>
  <c r="O216" i="2"/>
  <c r="O213" i="2"/>
  <c r="O188" i="2"/>
  <c r="O177" i="2"/>
  <c r="O165" i="2"/>
  <c r="O153" i="2"/>
  <c r="O191" i="2"/>
  <c r="O170" i="2"/>
  <c r="O158" i="2"/>
  <c r="O146" i="2"/>
  <c r="O23" i="3"/>
  <c r="O185" i="2"/>
  <c r="O175" i="2"/>
  <c r="O69" i="3"/>
  <c r="O17" i="3"/>
  <c r="O13" i="3"/>
  <c r="O10" i="3"/>
  <c r="O204" i="2"/>
  <c r="O199" i="2"/>
  <c r="O194" i="2"/>
  <c r="O173" i="2"/>
  <c r="O68" i="3"/>
  <c r="O215" i="2"/>
  <c r="O211" i="2"/>
  <c r="O203" i="2"/>
  <c r="O198" i="2"/>
  <c r="O193" i="2"/>
  <c r="O178" i="2"/>
  <c r="O166" i="2"/>
  <c r="O154" i="2"/>
  <c r="O38" i="3"/>
  <c r="O187" i="2"/>
  <c r="O182" i="2"/>
  <c r="O180" i="2"/>
  <c r="O171" i="2"/>
  <c r="O159" i="2"/>
  <c r="O147" i="2"/>
  <c r="O47" i="3"/>
  <c r="O11" i="3"/>
  <c r="O169" i="2"/>
  <c r="O25" i="3"/>
  <c r="O22" i="3"/>
  <c r="O5" i="3"/>
  <c r="O189" i="2"/>
  <c r="O186" i="2"/>
  <c r="O174" i="2"/>
  <c r="O206" i="2"/>
  <c r="O157" i="2"/>
  <c r="O143" i="2"/>
  <c r="O134" i="2"/>
  <c r="O209" i="2"/>
  <c r="O192" i="2"/>
  <c r="O150" i="2"/>
  <c r="O139" i="2"/>
  <c r="O127" i="2"/>
  <c r="O115" i="2"/>
  <c r="O103" i="2"/>
  <c r="O184" i="2"/>
  <c r="O156" i="2"/>
  <c r="O132" i="2"/>
  <c r="O120" i="2"/>
  <c r="O108" i="2"/>
  <c r="O208" i="2"/>
  <c r="O167" i="2"/>
  <c r="O149" i="2"/>
  <c r="O145" i="2"/>
  <c r="O137" i="2"/>
  <c r="O197" i="2"/>
  <c r="O155" i="2"/>
  <c r="O142" i="2"/>
  <c r="O130" i="2"/>
  <c r="O181" i="2"/>
  <c r="O172" i="2"/>
  <c r="O152" i="2"/>
  <c r="O133" i="2"/>
  <c r="O121" i="2"/>
  <c r="O119" i="2"/>
  <c r="O109" i="2"/>
  <c r="O95" i="2"/>
  <c r="O83" i="2"/>
  <c r="O71" i="2"/>
  <c r="O59" i="2"/>
  <c r="O47" i="2"/>
  <c r="O35" i="2"/>
  <c r="O144" i="2"/>
  <c r="O93" i="2"/>
  <c r="O81" i="2"/>
  <c r="O69" i="2"/>
  <c r="O57" i="2"/>
  <c r="O140" i="2"/>
  <c r="O123" i="2"/>
  <c r="O118" i="2"/>
  <c r="O98" i="2"/>
  <c r="O86" i="2"/>
  <c r="O74" i="2"/>
  <c r="O62" i="2"/>
  <c r="O168" i="2"/>
  <c r="O164" i="2"/>
  <c r="O162" i="2"/>
  <c r="O135" i="2"/>
  <c r="O114" i="2"/>
  <c r="O111" i="2"/>
  <c r="O102" i="2"/>
  <c r="O91" i="2"/>
  <c r="O79" i="2"/>
  <c r="O67" i="2"/>
  <c r="O15" i="3"/>
  <c r="O205" i="2"/>
  <c r="O122" i="2"/>
  <c r="O89" i="2"/>
  <c r="O77" i="2"/>
  <c r="O65" i="2"/>
  <c r="O151" i="2"/>
  <c r="O141" i="2"/>
  <c r="O129" i="2"/>
  <c r="O126" i="2"/>
  <c r="O117" i="2"/>
  <c r="O113" i="2"/>
  <c r="O101" i="2"/>
  <c r="O94" i="2"/>
  <c r="O82" i="2"/>
  <c r="O176" i="2"/>
  <c r="O136" i="2"/>
  <c r="O107" i="2"/>
  <c r="O104" i="2"/>
  <c r="O99" i="2"/>
  <c r="O87" i="2"/>
  <c r="O75" i="2"/>
  <c r="O63" i="2"/>
  <c r="O51" i="2"/>
  <c r="O39" i="2"/>
  <c r="O131" i="2"/>
  <c r="O125" i="2"/>
  <c r="O116" i="2"/>
  <c r="O110" i="2"/>
  <c r="O138" i="2"/>
  <c r="O100" i="2"/>
  <c r="O97" i="2"/>
  <c r="O80" i="2"/>
  <c r="O76" i="2"/>
  <c r="O73" i="2"/>
  <c r="O30" i="2"/>
  <c r="O18" i="2"/>
  <c r="O6" i="2"/>
  <c r="O196" i="2"/>
  <c r="O124" i="2"/>
  <c r="O90" i="2"/>
  <c r="O61" i="2"/>
  <c r="O50" i="2"/>
  <c r="O38" i="2"/>
  <c r="O23" i="2"/>
  <c r="O11" i="2"/>
  <c r="O53" i="2"/>
  <c r="O44" i="2"/>
  <c r="O41" i="2"/>
  <c r="O32" i="2"/>
  <c r="O28" i="2"/>
  <c r="O16" i="2"/>
  <c r="O105" i="2"/>
  <c r="O84" i="2"/>
  <c r="O70" i="2"/>
  <c r="O60" i="2"/>
  <c r="O21" i="2"/>
  <c r="O9" i="2"/>
  <c r="AP217" i="1"/>
  <c r="O163" i="2"/>
  <c r="O128" i="2"/>
  <c r="O64" i="2"/>
  <c r="O58" i="2"/>
  <c r="O26" i="2"/>
  <c r="O14" i="2"/>
  <c r="O148" i="2"/>
  <c r="O52" i="2"/>
  <c r="O49" i="2"/>
  <c r="O40" i="2"/>
  <c r="O37" i="2"/>
  <c r="O19" i="2"/>
  <c r="O7" i="2"/>
  <c r="O201" i="2"/>
  <c r="O92" i="2"/>
  <c r="O88" i="2"/>
  <c r="O85" i="2"/>
  <c r="O56" i="2"/>
  <c r="O46" i="2"/>
  <c r="O43" i="2"/>
  <c r="O34" i="2"/>
  <c r="O31" i="2"/>
  <c r="O24" i="2"/>
  <c r="O12" i="2"/>
  <c r="O78" i="2"/>
  <c r="O55" i="2"/>
  <c r="O29" i="2"/>
  <c r="O17" i="2"/>
  <c r="O5" i="2"/>
  <c r="O161" i="2"/>
  <c r="O106" i="2"/>
  <c r="O66" i="2"/>
  <c r="O22" i="2"/>
  <c r="O10" i="2"/>
  <c r="O112" i="2"/>
  <c r="O96" i="2"/>
  <c r="O72" i="2"/>
  <c r="O45" i="2"/>
  <c r="O33" i="2"/>
  <c r="O27" i="2"/>
  <c r="O15" i="2"/>
  <c r="O179" i="2"/>
  <c r="O160" i="2"/>
  <c r="O54" i="2"/>
  <c r="O48" i="2"/>
  <c r="O42" i="2"/>
  <c r="O36" i="2"/>
  <c r="O20" i="2"/>
  <c r="O8" i="2"/>
  <c r="O68" i="2"/>
  <c r="AP207" i="1"/>
  <c r="AP182" i="1"/>
  <c r="AP170" i="1"/>
  <c r="AP163" i="1"/>
  <c r="AP156" i="1"/>
  <c r="AP144" i="1"/>
  <c r="AP132" i="1"/>
  <c r="AP200" i="1"/>
  <c r="AP194" i="1"/>
  <c r="AP190" i="1"/>
  <c r="AP188" i="1"/>
  <c r="AP177" i="1"/>
  <c r="AP158" i="1"/>
  <c r="AP151" i="1"/>
  <c r="AP139" i="1"/>
  <c r="AP127" i="1"/>
  <c r="AP115" i="1"/>
  <c r="AP208" i="1"/>
  <c r="AP202" i="1"/>
  <c r="AP187" i="1"/>
  <c r="AP184" i="1"/>
  <c r="AP172" i="1"/>
  <c r="AP165" i="1"/>
  <c r="AP146" i="1"/>
  <c r="AP134" i="1"/>
  <c r="AP122" i="1"/>
  <c r="AP199" i="1"/>
  <c r="AP193" i="1"/>
  <c r="AP179" i="1"/>
  <c r="AP160" i="1"/>
  <c r="AP153" i="1"/>
  <c r="AP141" i="1"/>
  <c r="AP129" i="1"/>
  <c r="O25" i="2"/>
  <c r="AP213" i="1"/>
  <c r="AP209" i="1"/>
  <c r="AP203" i="1"/>
  <c r="AP186" i="1"/>
  <c r="AP174" i="1"/>
  <c r="AP167" i="1"/>
  <c r="AP148" i="1"/>
  <c r="AP136" i="1"/>
  <c r="AP124" i="1"/>
  <c r="AP198" i="1"/>
  <c r="AP181" i="1"/>
  <c r="AP169" i="1"/>
  <c r="AP162" i="1"/>
  <c r="AP155" i="1"/>
  <c r="AP143" i="1"/>
  <c r="AP131" i="1"/>
  <c r="AP216" i="1"/>
  <c r="AP210" i="1"/>
  <c r="AP204" i="1"/>
  <c r="AP192" i="1"/>
  <c r="AP176" i="1"/>
  <c r="AP150" i="1"/>
  <c r="AP138" i="1"/>
  <c r="AP126" i="1"/>
  <c r="AP197" i="1"/>
  <c r="AP189" i="1"/>
  <c r="AP183" i="1"/>
  <c r="AP171" i="1"/>
  <c r="AP164" i="1"/>
  <c r="AP157" i="1"/>
  <c r="AP145" i="1"/>
  <c r="AP133" i="1"/>
  <c r="AP215" i="1"/>
  <c r="AP211" i="1"/>
  <c r="AP205" i="1"/>
  <c r="AP178" i="1"/>
  <c r="AP159" i="1"/>
  <c r="AP152" i="1"/>
  <c r="AP140" i="1"/>
  <c r="AP128" i="1"/>
  <c r="AP116" i="1"/>
  <c r="AP196" i="1"/>
  <c r="AP191" i="1"/>
  <c r="AP185" i="1"/>
  <c r="AP173" i="1"/>
  <c r="AP166" i="1"/>
  <c r="AP201" i="1"/>
  <c r="AP175" i="1"/>
  <c r="AP107" i="1"/>
  <c r="AP212" i="1"/>
  <c r="AP195" i="1"/>
  <c r="AP102" i="1"/>
  <c r="AP142" i="1"/>
  <c r="AP109" i="1"/>
  <c r="AP214" i="1"/>
  <c r="AP114" i="1"/>
  <c r="AP104" i="1"/>
  <c r="O13" i="2"/>
  <c r="AP161" i="1"/>
  <c r="AP137" i="1"/>
  <c r="AP123" i="1"/>
  <c r="AP111" i="1"/>
  <c r="AP99" i="1"/>
  <c r="AP97" i="1"/>
  <c r="AP95" i="1"/>
  <c r="AP93" i="1"/>
  <c r="AP91" i="1"/>
  <c r="AP89" i="1"/>
  <c r="AP87" i="1"/>
  <c r="AP85" i="1"/>
  <c r="AP83" i="1"/>
  <c r="AP81" i="1"/>
  <c r="AP77" i="1"/>
  <c r="AP75" i="1"/>
  <c r="AP73" i="1"/>
  <c r="AP71" i="1"/>
  <c r="AP69" i="1"/>
  <c r="AP67" i="1"/>
  <c r="AP65" i="1"/>
  <c r="AP63" i="1"/>
  <c r="AP61" i="1"/>
  <c r="AP59" i="1"/>
  <c r="AP180" i="1"/>
  <c r="AP154" i="1"/>
  <c r="AP106" i="1"/>
  <c r="AP79" i="1"/>
  <c r="AP125" i="1"/>
  <c r="AP117" i="1"/>
  <c r="AP113" i="1"/>
  <c r="AP101" i="1"/>
  <c r="AP168" i="1"/>
  <c r="AP149" i="1"/>
  <c r="AP108" i="1"/>
  <c r="AP206" i="1"/>
  <c r="AP135" i="1"/>
  <c r="AP118" i="1"/>
  <c r="AP103" i="1"/>
  <c r="AP110" i="1"/>
  <c r="I63" i="4"/>
  <c r="I103" i="4"/>
  <c r="I83" i="4"/>
  <c r="I23" i="4"/>
  <c r="I123" i="4"/>
  <c r="I3" i="4"/>
  <c r="I43" i="4"/>
  <c r="AJ3" i="1"/>
  <c r="Q217" i="3"/>
  <c r="Q205" i="3"/>
  <c r="Q193" i="3"/>
  <c r="Q210" i="3"/>
  <c r="Q198" i="3"/>
  <c r="Q215" i="3"/>
  <c r="Q203" i="3"/>
  <c r="Q191" i="3"/>
  <c r="Q208" i="3"/>
  <c r="Q196" i="3"/>
  <c r="Q213" i="3"/>
  <c r="Q201" i="3"/>
  <c r="Q206" i="3"/>
  <c r="Q211" i="3"/>
  <c r="Q199" i="3"/>
  <c r="Q216" i="3"/>
  <c r="Q204" i="3"/>
  <c r="Q207" i="3"/>
  <c r="Q195" i="3"/>
  <c r="Q212" i="3"/>
  <c r="Q186" i="3"/>
  <c r="Q177" i="3"/>
  <c r="Q165" i="3"/>
  <c r="Q153" i="3"/>
  <c r="Q214" i="3"/>
  <c r="Q192" i="3"/>
  <c r="Q182" i="3"/>
  <c r="Q170" i="3"/>
  <c r="Q194" i="3"/>
  <c r="Q189" i="3"/>
  <c r="Q175" i="3"/>
  <c r="Q163" i="3"/>
  <c r="Q209" i="3"/>
  <c r="Q190" i="3"/>
  <c r="Q180" i="3"/>
  <c r="Q168" i="3"/>
  <c r="Q156" i="3"/>
  <c r="Q173" i="3"/>
  <c r="Q185" i="3"/>
  <c r="Q178" i="3"/>
  <c r="Q166" i="3"/>
  <c r="Q188" i="3"/>
  <c r="Q183" i="3"/>
  <c r="Q171" i="3"/>
  <c r="Q202" i="3"/>
  <c r="Q176" i="3"/>
  <c r="Q197" i="3"/>
  <c r="Q179" i="3"/>
  <c r="Q167" i="3"/>
  <c r="Q172" i="3"/>
  <c r="Q143" i="3"/>
  <c r="Q131" i="3"/>
  <c r="Q119" i="3"/>
  <c r="Q107" i="3"/>
  <c r="Q174" i="3"/>
  <c r="Q136" i="3"/>
  <c r="Q124" i="3"/>
  <c r="Q187" i="3"/>
  <c r="Q157" i="3"/>
  <c r="Q154" i="3"/>
  <c r="Q141" i="3"/>
  <c r="Q129" i="3"/>
  <c r="Q117" i="3"/>
  <c r="Q160" i="3"/>
  <c r="Q151" i="3"/>
  <c r="Q146" i="3"/>
  <c r="Q134" i="3"/>
  <c r="Q122" i="3"/>
  <c r="Q110" i="3"/>
  <c r="Q139" i="3"/>
  <c r="Q127" i="3"/>
  <c r="Q148" i="3"/>
  <c r="Q144" i="3"/>
  <c r="Q132" i="3"/>
  <c r="Q184" i="3"/>
  <c r="Q159" i="3"/>
  <c r="Q137" i="3"/>
  <c r="Q125" i="3"/>
  <c r="Q169" i="3"/>
  <c r="Q164" i="3"/>
  <c r="Q150" i="3"/>
  <c r="Q142" i="3"/>
  <c r="Q162" i="3"/>
  <c r="Q161" i="3"/>
  <c r="Q158" i="3"/>
  <c r="Q147" i="3"/>
  <c r="Q145" i="3"/>
  <c r="Q133" i="3"/>
  <c r="Q115" i="3"/>
  <c r="Q112" i="3"/>
  <c r="Q104" i="3"/>
  <c r="Q92" i="3"/>
  <c r="Q80" i="3"/>
  <c r="Q68" i="3"/>
  <c r="Q109" i="3"/>
  <c r="Q106" i="3"/>
  <c r="Q97" i="3"/>
  <c r="Q85" i="3"/>
  <c r="Q102" i="3"/>
  <c r="Q90" i="3"/>
  <c r="Q78" i="3"/>
  <c r="Q181" i="3"/>
  <c r="Q155" i="3"/>
  <c r="Q118" i="3"/>
  <c r="Q95" i="3"/>
  <c r="Q83" i="3"/>
  <c r="Q71" i="3"/>
  <c r="Q59" i="3"/>
  <c r="Q130" i="3"/>
  <c r="Q126" i="3"/>
  <c r="Q111" i="3"/>
  <c r="Q108" i="3"/>
  <c r="Q100" i="3"/>
  <c r="Q88" i="3"/>
  <c r="Q152" i="3"/>
  <c r="Q114" i="3"/>
  <c r="Q93" i="3"/>
  <c r="Q98" i="3"/>
  <c r="Q86" i="3"/>
  <c r="Q149" i="3"/>
  <c r="Q138" i="3"/>
  <c r="Q105" i="3"/>
  <c r="Q103" i="3"/>
  <c r="Q91" i="3"/>
  <c r="Q135" i="3"/>
  <c r="Q128" i="3"/>
  <c r="Q94" i="3"/>
  <c r="Q82" i="3"/>
  <c r="Q121" i="3"/>
  <c r="Q50" i="3"/>
  <c r="Q38" i="3"/>
  <c r="Q26" i="3"/>
  <c r="Q113" i="3"/>
  <c r="Q73" i="3"/>
  <c r="Q64" i="3"/>
  <c r="Q61" i="3"/>
  <c r="Q43" i="3"/>
  <c r="Q70" i="3"/>
  <c r="Q67" i="3"/>
  <c r="Q58" i="3"/>
  <c r="Q48" i="3"/>
  <c r="Q99" i="3"/>
  <c r="Q55" i="3"/>
  <c r="Q53" i="3"/>
  <c r="Q41" i="3"/>
  <c r="Q29" i="3"/>
  <c r="Q123" i="3"/>
  <c r="Q120" i="3"/>
  <c r="Q101" i="3"/>
  <c r="Q76" i="3"/>
  <c r="Q46" i="3"/>
  <c r="Q34" i="3"/>
  <c r="Q77" i="3"/>
  <c r="Q72" i="3"/>
  <c r="Q69" i="3"/>
  <c r="Q60" i="3"/>
  <c r="Q57" i="3"/>
  <c r="Q51" i="3"/>
  <c r="Q96" i="3"/>
  <c r="Q75" i="3"/>
  <c r="Q66" i="3"/>
  <c r="Q63" i="3"/>
  <c r="Q44" i="3"/>
  <c r="Q89" i="3"/>
  <c r="Q84" i="3"/>
  <c r="Q65" i="3"/>
  <c r="Q56" i="3"/>
  <c r="Q52" i="3"/>
  <c r="Q40" i="3"/>
  <c r="Q36" i="3"/>
  <c r="Q14" i="3"/>
  <c r="Q212" i="2"/>
  <c r="Q200" i="2"/>
  <c r="Q188" i="2"/>
  <c r="Q35" i="3"/>
  <c r="Q19" i="3"/>
  <c r="Q7" i="3"/>
  <c r="Q217" i="2"/>
  <c r="Q205" i="2"/>
  <c r="Q193" i="2"/>
  <c r="Q181" i="2"/>
  <c r="Q24" i="3"/>
  <c r="Q12" i="3"/>
  <c r="Q210" i="2"/>
  <c r="Q198" i="2"/>
  <c r="Q87" i="3"/>
  <c r="Q49" i="3"/>
  <c r="Q17" i="3"/>
  <c r="Q5" i="3"/>
  <c r="Q215" i="2"/>
  <c r="Q79" i="3"/>
  <c r="Q42" i="3"/>
  <c r="Q22" i="3"/>
  <c r="Q10" i="3"/>
  <c r="Q208" i="2"/>
  <c r="Q62" i="3"/>
  <c r="Q54" i="3"/>
  <c r="Q33" i="3"/>
  <c r="Q47" i="3"/>
  <c r="Q32" i="3"/>
  <c r="Q140" i="3"/>
  <c r="Q45" i="3"/>
  <c r="Q39" i="3"/>
  <c r="Q18" i="3"/>
  <c r="Q6" i="3"/>
  <c r="Q216" i="2"/>
  <c r="Q81" i="3"/>
  <c r="Q31" i="3"/>
  <c r="Q200" i="3"/>
  <c r="Q116" i="3"/>
  <c r="Q27" i="3"/>
  <c r="Q16" i="3"/>
  <c r="Q214" i="2"/>
  <c r="Q9" i="3"/>
  <c r="Q185" i="2"/>
  <c r="Q175" i="2"/>
  <c r="Q163" i="2"/>
  <c r="Q151" i="2"/>
  <c r="Q23" i="3"/>
  <c r="Q20" i="3"/>
  <c r="Q195" i="2"/>
  <c r="Q168" i="2"/>
  <c r="Q156" i="2"/>
  <c r="Q144" i="2"/>
  <c r="Q13" i="3"/>
  <c r="Q204" i="2"/>
  <c r="Q199" i="2"/>
  <c r="Q194" i="2"/>
  <c r="Q173" i="2"/>
  <c r="Q203" i="2"/>
  <c r="Q178" i="2"/>
  <c r="Q211" i="2"/>
  <c r="Q190" i="2"/>
  <c r="Q187" i="2"/>
  <c r="Q182" i="2"/>
  <c r="Q180" i="2"/>
  <c r="Q74" i="3"/>
  <c r="Q184" i="2"/>
  <c r="Q176" i="2"/>
  <c r="Q164" i="2"/>
  <c r="Q21" i="3"/>
  <c r="Q169" i="2"/>
  <c r="Q157" i="2"/>
  <c r="Q30" i="3"/>
  <c r="Q25" i="3"/>
  <c r="Q15" i="3"/>
  <c r="Q207" i="2"/>
  <c r="Q206" i="2"/>
  <c r="Q201" i="2"/>
  <c r="Q197" i="2"/>
  <c r="Q192" i="2"/>
  <c r="Q167" i="2"/>
  <c r="Q37" i="3"/>
  <c r="Q209" i="2"/>
  <c r="Q196" i="2"/>
  <c r="Q179" i="2"/>
  <c r="Q172" i="2"/>
  <c r="Q132" i="2"/>
  <c r="Q166" i="2"/>
  <c r="Q149" i="2"/>
  <c r="Q145" i="2"/>
  <c r="Q137" i="2"/>
  <c r="Q125" i="2"/>
  <c r="Q113" i="2"/>
  <c r="Q101" i="2"/>
  <c r="Q171" i="2"/>
  <c r="Q155" i="2"/>
  <c r="Q142" i="2"/>
  <c r="Q130" i="2"/>
  <c r="Q118" i="2"/>
  <c r="Q106" i="2"/>
  <c r="Q189" i="2"/>
  <c r="Q177" i="2"/>
  <c r="Q154" i="2"/>
  <c r="Q135" i="2"/>
  <c r="Q8" i="3"/>
  <c r="Q186" i="2"/>
  <c r="Q153" i="2"/>
  <c r="Q148" i="2"/>
  <c r="Q140" i="2"/>
  <c r="Q128" i="2"/>
  <c r="Q191" i="2"/>
  <c r="Q28" i="3"/>
  <c r="Q174" i="2"/>
  <c r="Q131" i="2"/>
  <c r="Q119" i="2"/>
  <c r="Q183" i="2"/>
  <c r="Q147" i="2"/>
  <c r="Q93" i="2"/>
  <c r="Q81" i="2"/>
  <c r="Q69" i="2"/>
  <c r="Q57" i="2"/>
  <c r="Q45" i="2"/>
  <c r="Q33" i="2"/>
  <c r="Q11" i="3"/>
  <c r="Q213" i="2"/>
  <c r="Q202" i="2"/>
  <c r="Q139" i="2"/>
  <c r="Q114" i="2"/>
  <c r="Q111" i="2"/>
  <c r="Q102" i="2"/>
  <c r="Q91" i="2"/>
  <c r="Q79" i="2"/>
  <c r="Q67" i="2"/>
  <c r="Q55" i="2"/>
  <c r="Q162" i="2"/>
  <c r="Q160" i="2"/>
  <c r="Q150" i="2"/>
  <c r="Q134" i="2"/>
  <c r="Q108" i="2"/>
  <c r="Q105" i="2"/>
  <c r="Q96" i="2"/>
  <c r="Q84" i="2"/>
  <c r="Q72" i="2"/>
  <c r="Q122" i="2"/>
  <c r="Q89" i="2"/>
  <c r="Q77" i="2"/>
  <c r="Q65" i="2"/>
  <c r="Q170" i="2"/>
  <c r="Q136" i="2"/>
  <c r="Q126" i="2"/>
  <c r="Q121" i="2"/>
  <c r="Q107" i="2"/>
  <c r="Q104" i="2"/>
  <c r="Q99" i="2"/>
  <c r="Q87" i="2"/>
  <c r="Q75" i="2"/>
  <c r="Q63" i="2"/>
  <c r="Q116" i="2"/>
  <c r="Q110" i="2"/>
  <c r="Q92" i="2"/>
  <c r="Q80" i="2"/>
  <c r="Q161" i="2"/>
  <c r="Q97" i="2"/>
  <c r="Q85" i="2"/>
  <c r="Q73" i="2"/>
  <c r="Q61" i="2"/>
  <c r="Q49" i="2"/>
  <c r="Q37" i="2"/>
  <c r="Q120" i="2"/>
  <c r="Q159" i="2"/>
  <c r="Q141" i="2"/>
  <c r="Q124" i="2"/>
  <c r="Q53" i="2"/>
  <c r="Q47" i="2"/>
  <c r="Q41" i="2"/>
  <c r="Q35" i="2"/>
  <c r="Q28" i="2"/>
  <c r="Q16" i="2"/>
  <c r="Q109" i="2"/>
  <c r="Q94" i="2"/>
  <c r="Q62" i="2"/>
  <c r="Q60" i="2"/>
  <c r="Q44" i="2"/>
  <c r="Q32" i="2"/>
  <c r="Q21" i="2"/>
  <c r="Q9" i="2"/>
  <c r="AR217" i="1"/>
  <c r="Q117" i="2"/>
  <c r="Q115" i="2"/>
  <c r="Q103" i="2"/>
  <c r="Q70" i="2"/>
  <c r="Q59" i="2"/>
  <c r="Q26" i="2"/>
  <c r="Q14" i="2"/>
  <c r="Q158" i="2"/>
  <c r="Q64" i="2"/>
  <c r="Q58" i="2"/>
  <c r="Q19" i="2"/>
  <c r="Q7" i="2"/>
  <c r="AR212" i="1"/>
  <c r="Q98" i="2"/>
  <c r="Q74" i="2"/>
  <c r="Q52" i="2"/>
  <c r="Q46" i="2"/>
  <c r="Q43" i="2"/>
  <c r="Q40" i="2"/>
  <c r="Q34" i="2"/>
  <c r="Q31" i="2"/>
  <c r="Q24" i="2"/>
  <c r="Q12" i="2"/>
  <c r="Q95" i="2"/>
  <c r="Q88" i="2"/>
  <c r="Q78" i="2"/>
  <c r="Q71" i="2"/>
  <c r="Q56" i="2"/>
  <c r="Q29" i="2"/>
  <c r="Q17" i="2"/>
  <c r="Q5" i="2"/>
  <c r="AR213" i="1"/>
  <c r="Q152" i="2"/>
  <c r="Q143" i="2"/>
  <c r="Q123" i="2"/>
  <c r="Q66" i="2"/>
  <c r="Q22" i="2"/>
  <c r="Q10" i="2"/>
  <c r="Q82" i="2"/>
  <c r="Q27" i="2"/>
  <c r="Q15" i="2"/>
  <c r="AR214" i="1"/>
  <c r="Q133" i="2"/>
  <c r="Q127" i="2"/>
  <c r="Q112" i="2"/>
  <c r="Q54" i="2"/>
  <c r="Q51" i="2"/>
  <c r="Q48" i="2"/>
  <c r="Q42" i="2"/>
  <c r="Q39" i="2"/>
  <c r="Q36" i="2"/>
  <c r="Q20" i="2"/>
  <c r="Q8" i="2"/>
  <c r="Q146" i="2"/>
  <c r="Q25" i="2"/>
  <c r="Q13" i="2"/>
  <c r="AR215" i="1"/>
  <c r="Q86" i="2"/>
  <c r="Q68" i="2"/>
  <c r="Q30" i="2"/>
  <c r="Q18" i="2"/>
  <c r="Q6" i="2"/>
  <c r="Q165" i="2"/>
  <c r="Q138" i="2"/>
  <c r="Q129" i="2"/>
  <c r="Q100" i="2"/>
  <c r="Q90" i="2"/>
  <c r="Q83" i="2"/>
  <c r="Q76" i="2"/>
  <c r="Q50" i="2"/>
  <c r="Q38" i="2"/>
  <c r="AR208" i="1"/>
  <c r="AR202" i="1"/>
  <c r="AR187" i="1"/>
  <c r="AR184" i="1"/>
  <c r="AR172" i="1"/>
  <c r="AR165" i="1"/>
  <c r="AR146" i="1"/>
  <c r="AR134" i="1"/>
  <c r="AR199" i="1"/>
  <c r="AR193" i="1"/>
  <c r="AR179" i="1"/>
  <c r="AR160" i="1"/>
  <c r="AR153" i="1"/>
  <c r="AR141" i="1"/>
  <c r="AR129" i="1"/>
  <c r="AR117" i="1"/>
  <c r="AR209" i="1"/>
  <c r="AR203" i="1"/>
  <c r="AR186" i="1"/>
  <c r="AR174" i="1"/>
  <c r="AR167" i="1"/>
  <c r="AR148" i="1"/>
  <c r="AR136" i="1"/>
  <c r="AR124" i="1"/>
  <c r="Q11" i="2"/>
  <c r="AR198" i="1"/>
  <c r="AR181" i="1"/>
  <c r="AR169" i="1"/>
  <c r="AR162" i="1"/>
  <c r="AR155" i="1"/>
  <c r="AR143" i="1"/>
  <c r="AR131" i="1"/>
  <c r="AR216" i="1"/>
  <c r="AR210" i="1"/>
  <c r="AR204" i="1"/>
  <c r="AR192" i="1"/>
  <c r="AR176" i="1"/>
  <c r="AR150" i="1"/>
  <c r="AR138" i="1"/>
  <c r="AR126" i="1"/>
  <c r="AR197" i="1"/>
  <c r="AR189" i="1"/>
  <c r="AR183" i="1"/>
  <c r="AR171" i="1"/>
  <c r="AR164" i="1"/>
  <c r="AR157" i="1"/>
  <c r="AR145" i="1"/>
  <c r="AR133" i="1"/>
  <c r="AR211" i="1"/>
  <c r="AR205" i="1"/>
  <c r="AR178" i="1"/>
  <c r="AR159" i="1"/>
  <c r="AR152" i="1"/>
  <c r="AR140" i="1"/>
  <c r="AR128" i="1"/>
  <c r="AR116" i="1"/>
  <c r="AR196" i="1"/>
  <c r="AR191" i="1"/>
  <c r="AR185" i="1"/>
  <c r="AR173" i="1"/>
  <c r="AR166" i="1"/>
  <c r="AR147" i="1"/>
  <c r="AR135" i="1"/>
  <c r="AR206" i="1"/>
  <c r="AR180" i="1"/>
  <c r="AR168" i="1"/>
  <c r="AR161" i="1"/>
  <c r="AR154" i="1"/>
  <c r="AR142" i="1"/>
  <c r="AR130" i="1"/>
  <c r="AR118" i="1"/>
  <c r="Q23" i="2"/>
  <c r="AR201" i="1"/>
  <c r="AR195" i="1"/>
  <c r="AR175" i="1"/>
  <c r="AR151" i="1"/>
  <c r="AR109" i="1"/>
  <c r="AR188" i="1"/>
  <c r="AR163" i="1"/>
  <c r="AR114" i="1"/>
  <c r="AR104" i="1"/>
  <c r="AR207" i="1"/>
  <c r="AR182" i="1"/>
  <c r="AR137" i="1"/>
  <c r="AR115" i="1"/>
  <c r="AR111" i="1"/>
  <c r="AR99" i="1"/>
  <c r="AR97" i="1"/>
  <c r="AR95" i="1"/>
  <c r="AR93" i="1"/>
  <c r="AR91" i="1"/>
  <c r="AR89" i="1"/>
  <c r="AR87" i="1"/>
  <c r="AR85" i="1"/>
  <c r="AR83" i="1"/>
  <c r="AR81" i="1"/>
  <c r="AR77" i="1"/>
  <c r="AR75" i="1"/>
  <c r="AR73" i="1"/>
  <c r="AR71" i="1"/>
  <c r="AR69" i="1"/>
  <c r="AR67" i="1"/>
  <c r="AR65" i="1"/>
  <c r="AR63" i="1"/>
  <c r="AR61" i="1"/>
  <c r="AR59" i="1"/>
  <c r="AR57" i="1"/>
  <c r="AR55" i="1"/>
  <c r="AR53" i="1"/>
  <c r="AR51" i="1"/>
  <c r="AR49" i="1"/>
  <c r="AR123" i="1"/>
  <c r="AR106" i="1"/>
  <c r="AR79" i="1"/>
  <c r="AR170" i="1"/>
  <c r="AR132" i="1"/>
  <c r="AR125" i="1"/>
  <c r="AR113" i="1"/>
  <c r="AR101" i="1"/>
  <c r="AR149" i="1"/>
  <c r="AR108" i="1"/>
  <c r="AR103" i="1"/>
  <c r="AR158" i="1"/>
  <c r="AR144" i="1"/>
  <c r="AR127" i="1"/>
  <c r="AR110" i="1"/>
  <c r="AR190" i="1"/>
  <c r="AR177" i="1"/>
  <c r="AR119" i="1"/>
  <c r="AR105" i="1"/>
  <c r="AR98" i="1"/>
  <c r="AR96" i="1"/>
  <c r="AR94" i="1"/>
  <c r="AR92" i="1"/>
  <c r="AR90" i="1"/>
  <c r="AR88" i="1"/>
  <c r="AR86" i="1"/>
  <c r="AR84" i="1"/>
  <c r="AR82" i="1"/>
  <c r="AR80" i="1"/>
  <c r="AR76" i="1"/>
  <c r="AR74" i="1"/>
  <c r="AR72" i="1"/>
  <c r="AR70" i="1"/>
  <c r="AR68" i="1"/>
  <c r="AR66" i="1"/>
  <c r="AR64" i="1"/>
  <c r="AR62" i="1"/>
  <c r="AR60" i="1"/>
  <c r="AR58" i="1"/>
  <c r="AR56" i="1"/>
  <c r="AR54" i="1"/>
  <c r="AR52" i="1"/>
  <c r="AR200" i="1"/>
  <c r="AR139" i="1"/>
  <c r="AR120" i="1"/>
  <c r="AR112" i="1"/>
  <c r="AR100" i="1"/>
  <c r="AR78" i="1"/>
  <c r="AQ8" i="1"/>
  <c r="AX9" i="1"/>
  <c r="AK12" i="1"/>
  <c r="R210" i="3"/>
  <c r="R198" i="3"/>
  <c r="R186" i="3"/>
  <c r="R215" i="3"/>
  <c r="R203" i="3"/>
  <c r="R191" i="3"/>
  <c r="R208" i="3"/>
  <c r="R196" i="3"/>
  <c r="R213" i="3"/>
  <c r="R201" i="3"/>
  <c r="R189" i="3"/>
  <c r="R206" i="3"/>
  <c r="R194" i="3"/>
  <c r="R211" i="3"/>
  <c r="R216" i="3"/>
  <c r="R204" i="3"/>
  <c r="R209" i="3"/>
  <c r="R212" i="3"/>
  <c r="R200" i="3"/>
  <c r="R214" i="3"/>
  <c r="R192" i="3"/>
  <c r="R182" i="3"/>
  <c r="R170" i="3"/>
  <c r="R158" i="3"/>
  <c r="R146" i="3"/>
  <c r="R193" i="3"/>
  <c r="R175" i="3"/>
  <c r="R163" i="3"/>
  <c r="R207" i="3"/>
  <c r="R205" i="3"/>
  <c r="R190" i="3"/>
  <c r="R180" i="3"/>
  <c r="R168" i="3"/>
  <c r="R199" i="3"/>
  <c r="R173" i="3"/>
  <c r="R161" i="3"/>
  <c r="R185" i="3"/>
  <c r="R178" i="3"/>
  <c r="R195" i="3"/>
  <c r="R188" i="3"/>
  <c r="R183" i="3"/>
  <c r="R171" i="3"/>
  <c r="R202" i="3"/>
  <c r="R176" i="3"/>
  <c r="R187" i="3"/>
  <c r="R181" i="3"/>
  <c r="R184" i="3"/>
  <c r="R172" i="3"/>
  <c r="R174" i="3"/>
  <c r="R136" i="3"/>
  <c r="R124" i="3"/>
  <c r="R112" i="3"/>
  <c r="R157" i="3"/>
  <c r="R154" i="3"/>
  <c r="R141" i="3"/>
  <c r="R129" i="3"/>
  <c r="R160" i="3"/>
  <c r="R151" i="3"/>
  <c r="R134" i="3"/>
  <c r="R122" i="3"/>
  <c r="R139" i="3"/>
  <c r="R127" i="3"/>
  <c r="R115" i="3"/>
  <c r="R166" i="3"/>
  <c r="R148" i="3"/>
  <c r="R144" i="3"/>
  <c r="R132" i="3"/>
  <c r="R197" i="3"/>
  <c r="R159" i="3"/>
  <c r="R156" i="3"/>
  <c r="R137" i="3"/>
  <c r="R125" i="3"/>
  <c r="R217" i="3"/>
  <c r="R169" i="3"/>
  <c r="R165" i="3"/>
  <c r="R164" i="3"/>
  <c r="R153" i="3"/>
  <c r="R150" i="3"/>
  <c r="R142" i="3"/>
  <c r="R130" i="3"/>
  <c r="R135" i="3"/>
  <c r="R155" i="3"/>
  <c r="R152" i="3"/>
  <c r="R149" i="3"/>
  <c r="R138" i="3"/>
  <c r="R177" i="3"/>
  <c r="R119" i="3"/>
  <c r="R109" i="3"/>
  <c r="R106" i="3"/>
  <c r="R97" i="3"/>
  <c r="R85" i="3"/>
  <c r="R73" i="3"/>
  <c r="R61" i="3"/>
  <c r="R102" i="3"/>
  <c r="R90" i="3"/>
  <c r="R78" i="3"/>
  <c r="R118" i="3"/>
  <c r="R95" i="3"/>
  <c r="R83" i="3"/>
  <c r="R145" i="3"/>
  <c r="R143" i="3"/>
  <c r="R126" i="3"/>
  <c r="R111" i="3"/>
  <c r="R108" i="3"/>
  <c r="R100" i="3"/>
  <c r="R88" i="3"/>
  <c r="R76" i="3"/>
  <c r="R64" i="3"/>
  <c r="R114" i="3"/>
  <c r="R93" i="3"/>
  <c r="R81" i="3"/>
  <c r="R147" i="3"/>
  <c r="R117" i="3"/>
  <c r="R98" i="3"/>
  <c r="R162" i="3"/>
  <c r="R105" i="3"/>
  <c r="R103" i="3"/>
  <c r="R91" i="3"/>
  <c r="R79" i="3"/>
  <c r="R179" i="3"/>
  <c r="R140" i="3"/>
  <c r="R113" i="3"/>
  <c r="R110" i="3"/>
  <c r="R96" i="3"/>
  <c r="R167" i="3"/>
  <c r="R131" i="3"/>
  <c r="R99" i="3"/>
  <c r="R87" i="3"/>
  <c r="R128" i="3"/>
  <c r="R43" i="3"/>
  <c r="R31" i="3"/>
  <c r="R70" i="3"/>
  <c r="R67" i="3"/>
  <c r="R58" i="3"/>
  <c r="R48" i="3"/>
  <c r="R55" i="3"/>
  <c r="R53" i="3"/>
  <c r="R41" i="3"/>
  <c r="R123" i="3"/>
  <c r="R120" i="3"/>
  <c r="R101" i="3"/>
  <c r="R82" i="3"/>
  <c r="R46" i="3"/>
  <c r="R34" i="3"/>
  <c r="R86" i="3"/>
  <c r="R77" i="3"/>
  <c r="R72" i="3"/>
  <c r="R69" i="3"/>
  <c r="R60" i="3"/>
  <c r="R57" i="3"/>
  <c r="R51" i="3"/>
  <c r="R39" i="3"/>
  <c r="R94" i="3"/>
  <c r="R92" i="3"/>
  <c r="R75" i="3"/>
  <c r="R66" i="3"/>
  <c r="R63" i="3"/>
  <c r="R44" i="3"/>
  <c r="R107" i="3"/>
  <c r="R49" i="3"/>
  <c r="R116" i="3"/>
  <c r="R80" i="3"/>
  <c r="R45" i="3"/>
  <c r="R121" i="3"/>
  <c r="R65" i="3"/>
  <c r="R35" i="3"/>
  <c r="R19" i="3"/>
  <c r="R7" i="3"/>
  <c r="R217" i="2"/>
  <c r="R205" i="2"/>
  <c r="R193" i="2"/>
  <c r="R29" i="3"/>
  <c r="R24" i="3"/>
  <c r="R12" i="3"/>
  <c r="R210" i="2"/>
  <c r="R198" i="2"/>
  <c r="R186" i="2"/>
  <c r="R26" i="3"/>
  <c r="R17" i="3"/>
  <c r="R5" i="3"/>
  <c r="R215" i="2"/>
  <c r="R203" i="2"/>
  <c r="R42" i="3"/>
  <c r="R22" i="3"/>
  <c r="R10" i="3"/>
  <c r="R208" i="2"/>
  <c r="R62" i="3"/>
  <c r="R56" i="3"/>
  <c r="R54" i="3"/>
  <c r="R33" i="3"/>
  <c r="R15" i="3"/>
  <c r="R213" i="2"/>
  <c r="R133" i="3"/>
  <c r="R47" i="3"/>
  <c r="R32" i="3"/>
  <c r="R74" i="3"/>
  <c r="R68" i="3"/>
  <c r="R52" i="3"/>
  <c r="R23" i="3"/>
  <c r="R11" i="3"/>
  <c r="R209" i="2"/>
  <c r="R89" i="3"/>
  <c r="R59" i="3"/>
  <c r="R50" i="3"/>
  <c r="R38" i="3"/>
  <c r="R37" i="3"/>
  <c r="R30" i="3"/>
  <c r="R21" i="3"/>
  <c r="R9" i="3"/>
  <c r="R40" i="3"/>
  <c r="R20" i="3"/>
  <c r="R16" i="3"/>
  <c r="R6" i="3"/>
  <c r="R195" i="2"/>
  <c r="R168" i="2"/>
  <c r="R156" i="2"/>
  <c r="R144" i="2"/>
  <c r="R104" i="3"/>
  <c r="R84" i="3"/>
  <c r="R13" i="3"/>
  <c r="R204" i="2"/>
  <c r="R199" i="2"/>
  <c r="R194" i="2"/>
  <c r="R173" i="2"/>
  <c r="R161" i="2"/>
  <c r="R149" i="2"/>
  <c r="R214" i="2"/>
  <c r="R178" i="2"/>
  <c r="R211" i="2"/>
  <c r="R190" i="2"/>
  <c r="R187" i="2"/>
  <c r="R182" i="2"/>
  <c r="R180" i="2"/>
  <c r="R171" i="2"/>
  <c r="R27" i="3"/>
  <c r="R184" i="2"/>
  <c r="R176" i="2"/>
  <c r="R14" i="3"/>
  <c r="R169" i="2"/>
  <c r="R157" i="2"/>
  <c r="R18" i="3"/>
  <c r="R8" i="3"/>
  <c r="R202" i="2"/>
  <c r="R189" i="2"/>
  <c r="R174" i="2"/>
  <c r="R162" i="2"/>
  <c r="R150" i="2"/>
  <c r="R216" i="2"/>
  <c r="R196" i="2"/>
  <c r="R179" i="2"/>
  <c r="R172" i="2"/>
  <c r="R28" i="3"/>
  <c r="R181" i="2"/>
  <c r="R177" i="2"/>
  <c r="R192" i="2"/>
  <c r="R166" i="2"/>
  <c r="R145" i="2"/>
  <c r="R137" i="2"/>
  <c r="R155" i="2"/>
  <c r="R142" i="2"/>
  <c r="R130" i="2"/>
  <c r="R118" i="2"/>
  <c r="R106" i="2"/>
  <c r="R212" i="2"/>
  <c r="R175" i="2"/>
  <c r="R167" i="2"/>
  <c r="R154" i="2"/>
  <c r="R135" i="2"/>
  <c r="R123" i="2"/>
  <c r="R111" i="2"/>
  <c r="R25" i="3"/>
  <c r="R200" i="2"/>
  <c r="R197" i="2"/>
  <c r="R153" i="2"/>
  <c r="R148" i="2"/>
  <c r="R140" i="2"/>
  <c r="R128" i="2"/>
  <c r="R133" i="2"/>
  <c r="R36" i="3"/>
  <c r="R207" i="2"/>
  <c r="R183" i="2"/>
  <c r="R136" i="2"/>
  <c r="R124" i="2"/>
  <c r="R98" i="2"/>
  <c r="R86" i="2"/>
  <c r="R74" i="2"/>
  <c r="R62" i="2"/>
  <c r="R50" i="2"/>
  <c r="R38" i="2"/>
  <c r="R160" i="2"/>
  <c r="R134" i="2"/>
  <c r="R108" i="2"/>
  <c r="R105" i="2"/>
  <c r="R96" i="2"/>
  <c r="R84" i="2"/>
  <c r="R72" i="2"/>
  <c r="R60" i="2"/>
  <c r="R164" i="2"/>
  <c r="R122" i="2"/>
  <c r="R89" i="2"/>
  <c r="R77" i="2"/>
  <c r="R65" i="2"/>
  <c r="R206" i="2"/>
  <c r="R201" i="2"/>
  <c r="R191" i="2"/>
  <c r="R158" i="2"/>
  <c r="R141" i="2"/>
  <c r="R129" i="2"/>
  <c r="R127" i="2"/>
  <c r="R117" i="2"/>
  <c r="R94" i="2"/>
  <c r="R82" i="2"/>
  <c r="R70" i="2"/>
  <c r="R151" i="2"/>
  <c r="R116" i="2"/>
  <c r="R113" i="2"/>
  <c r="R110" i="2"/>
  <c r="R101" i="2"/>
  <c r="R92" i="2"/>
  <c r="R80" i="2"/>
  <c r="R68" i="2"/>
  <c r="R56" i="2"/>
  <c r="R71" i="3"/>
  <c r="R131" i="2"/>
  <c r="R97" i="2"/>
  <c r="R85" i="2"/>
  <c r="R73" i="2"/>
  <c r="R185" i="2"/>
  <c r="R125" i="2"/>
  <c r="R120" i="2"/>
  <c r="R90" i="2"/>
  <c r="R78" i="2"/>
  <c r="R66" i="2"/>
  <c r="R54" i="2"/>
  <c r="R42" i="2"/>
  <c r="R165" i="2"/>
  <c r="R163" i="2"/>
  <c r="R159" i="2"/>
  <c r="R152" i="2"/>
  <c r="R146" i="2"/>
  <c r="R138" i="2"/>
  <c r="R109" i="2"/>
  <c r="R126" i="2"/>
  <c r="R87" i="2"/>
  <c r="R69" i="2"/>
  <c r="R63" i="2"/>
  <c r="R44" i="2"/>
  <c r="R32" i="2"/>
  <c r="R21" i="2"/>
  <c r="R9" i="2"/>
  <c r="R115" i="2"/>
  <c r="R107" i="2"/>
  <c r="R103" i="2"/>
  <c r="R59" i="2"/>
  <c r="R26" i="2"/>
  <c r="R14" i="2"/>
  <c r="R119" i="2"/>
  <c r="R64" i="2"/>
  <c r="R58" i="2"/>
  <c r="R19" i="2"/>
  <c r="R7" i="2"/>
  <c r="R121" i="2"/>
  <c r="R91" i="2"/>
  <c r="R81" i="2"/>
  <c r="R57" i="2"/>
  <c r="R52" i="2"/>
  <c r="R49" i="2"/>
  <c r="R46" i="2"/>
  <c r="R43" i="2"/>
  <c r="R40" i="2"/>
  <c r="R37" i="2"/>
  <c r="R34" i="2"/>
  <c r="R31" i="2"/>
  <c r="R24" i="2"/>
  <c r="R12" i="2"/>
  <c r="R95" i="2"/>
  <c r="R88" i="2"/>
  <c r="R71" i="2"/>
  <c r="R29" i="2"/>
  <c r="R17" i="2"/>
  <c r="R5" i="2"/>
  <c r="R143" i="2"/>
  <c r="R55" i="2"/>
  <c r="R22" i="2"/>
  <c r="R10" i="2"/>
  <c r="R99" i="2"/>
  <c r="R75" i="2"/>
  <c r="R27" i="2"/>
  <c r="R15" i="2"/>
  <c r="R147" i="2"/>
  <c r="R112" i="2"/>
  <c r="R104" i="2"/>
  <c r="R51" i="2"/>
  <c r="R48" i="2"/>
  <c r="R45" i="2"/>
  <c r="R39" i="2"/>
  <c r="R36" i="2"/>
  <c r="R33" i="2"/>
  <c r="R20" i="2"/>
  <c r="R8" i="2"/>
  <c r="R139" i="2"/>
  <c r="R114" i="2"/>
  <c r="R102" i="2"/>
  <c r="R67" i="2"/>
  <c r="R25" i="2"/>
  <c r="R13" i="2"/>
  <c r="R93" i="2"/>
  <c r="R79" i="2"/>
  <c r="R30" i="2"/>
  <c r="R18" i="2"/>
  <c r="R6" i="2"/>
  <c r="R100" i="2"/>
  <c r="R83" i="2"/>
  <c r="R76" i="2"/>
  <c r="R23" i="2"/>
  <c r="R11" i="2"/>
  <c r="R188" i="2"/>
  <c r="R170" i="2"/>
  <c r="R132" i="2"/>
  <c r="R61" i="2"/>
  <c r="R53" i="2"/>
  <c r="R47" i="2"/>
  <c r="R41" i="2"/>
  <c r="R35" i="2"/>
  <c r="R28" i="2"/>
  <c r="AS199" i="1"/>
  <c r="AS193" i="1"/>
  <c r="AS179" i="1"/>
  <c r="AS160" i="1"/>
  <c r="AS153" i="1"/>
  <c r="AS141" i="1"/>
  <c r="AS129" i="1"/>
  <c r="AS217" i="1"/>
  <c r="AS209" i="1"/>
  <c r="AS203" i="1"/>
  <c r="AS186" i="1"/>
  <c r="AS174" i="1"/>
  <c r="AS167" i="1"/>
  <c r="AS148" i="1"/>
  <c r="AS136" i="1"/>
  <c r="AS124" i="1"/>
  <c r="R16" i="2"/>
  <c r="AS213" i="1"/>
  <c r="AS198" i="1"/>
  <c r="AS181" i="1"/>
  <c r="AS169" i="1"/>
  <c r="AS162" i="1"/>
  <c r="AS155" i="1"/>
  <c r="AS143" i="1"/>
  <c r="AS131" i="1"/>
  <c r="AS119" i="1"/>
  <c r="AS216" i="1"/>
  <c r="AS210" i="1"/>
  <c r="AS204" i="1"/>
  <c r="AS192" i="1"/>
  <c r="AS176" i="1"/>
  <c r="AS150" i="1"/>
  <c r="AS138" i="1"/>
  <c r="AS126" i="1"/>
  <c r="AS197" i="1"/>
  <c r="AS189" i="1"/>
  <c r="AS183" i="1"/>
  <c r="AS171" i="1"/>
  <c r="AS164" i="1"/>
  <c r="AS157" i="1"/>
  <c r="AS145" i="1"/>
  <c r="AS133" i="1"/>
  <c r="AS211" i="1"/>
  <c r="AS205" i="1"/>
  <c r="AS178" i="1"/>
  <c r="AS159" i="1"/>
  <c r="AS152" i="1"/>
  <c r="AS140" i="1"/>
  <c r="AS128" i="1"/>
  <c r="AS215" i="1"/>
  <c r="AS196" i="1"/>
  <c r="AS191" i="1"/>
  <c r="AS185" i="1"/>
  <c r="AS173" i="1"/>
  <c r="AS166" i="1"/>
  <c r="AS147" i="1"/>
  <c r="AS135" i="1"/>
  <c r="AS123" i="1"/>
  <c r="AS206" i="1"/>
  <c r="AS180" i="1"/>
  <c r="AS168" i="1"/>
  <c r="AS161" i="1"/>
  <c r="AS154" i="1"/>
  <c r="AS142" i="1"/>
  <c r="AS130" i="1"/>
  <c r="AS201" i="1"/>
  <c r="AS195" i="1"/>
  <c r="AS175" i="1"/>
  <c r="AS149" i="1"/>
  <c r="AS137" i="1"/>
  <c r="AS125" i="1"/>
  <c r="AS214" i="1"/>
  <c r="AS212" i="1"/>
  <c r="AS207" i="1"/>
  <c r="AS182" i="1"/>
  <c r="AS170" i="1"/>
  <c r="AS163" i="1"/>
  <c r="AS156" i="1"/>
  <c r="AS188" i="1"/>
  <c r="AS184" i="1"/>
  <c r="AS114" i="1"/>
  <c r="AS104" i="1"/>
  <c r="AS115" i="1"/>
  <c r="AS111" i="1"/>
  <c r="AS99" i="1"/>
  <c r="AS97" i="1"/>
  <c r="AS95" i="1"/>
  <c r="AS93" i="1"/>
  <c r="AS91" i="1"/>
  <c r="AS89" i="1"/>
  <c r="AS87" i="1"/>
  <c r="AS85" i="1"/>
  <c r="AS83" i="1"/>
  <c r="AS81" i="1"/>
  <c r="AS77" i="1"/>
  <c r="AS75" i="1"/>
  <c r="AS73" i="1"/>
  <c r="AS71" i="1"/>
  <c r="AS69" i="1"/>
  <c r="AS67" i="1"/>
  <c r="AS65" i="1"/>
  <c r="AS63" i="1"/>
  <c r="AS61" i="1"/>
  <c r="AS59" i="1"/>
  <c r="AS57" i="1"/>
  <c r="AS55" i="1"/>
  <c r="AS53" i="1"/>
  <c r="AS51" i="1"/>
  <c r="AS49" i="1"/>
  <c r="AS172" i="1"/>
  <c r="AS146" i="1"/>
  <c r="AS106" i="1"/>
  <c r="AS79" i="1"/>
  <c r="AS47" i="1"/>
  <c r="AS132" i="1"/>
  <c r="AS116" i="1"/>
  <c r="AS113" i="1"/>
  <c r="AS101" i="1"/>
  <c r="AS108" i="1"/>
  <c r="AS117" i="1"/>
  <c r="AS103" i="1"/>
  <c r="AS202" i="1"/>
  <c r="AS158" i="1"/>
  <c r="AS144" i="1"/>
  <c r="AS127" i="1"/>
  <c r="AS118" i="1"/>
  <c r="AS110" i="1"/>
  <c r="AS190" i="1"/>
  <c r="AS177" i="1"/>
  <c r="AS105" i="1"/>
  <c r="AS98" i="1"/>
  <c r="AS96" i="1"/>
  <c r="AS94" i="1"/>
  <c r="AS92" i="1"/>
  <c r="AS90" i="1"/>
  <c r="AS88" i="1"/>
  <c r="AS86" i="1"/>
  <c r="AS84" i="1"/>
  <c r="AS82" i="1"/>
  <c r="AS80" i="1"/>
  <c r="AS76" i="1"/>
  <c r="AS74" i="1"/>
  <c r="AS72" i="1"/>
  <c r="AS70" i="1"/>
  <c r="AS68" i="1"/>
  <c r="AS66" i="1"/>
  <c r="AS64" i="1"/>
  <c r="AS62" i="1"/>
  <c r="AS60" i="1"/>
  <c r="AS58" i="1"/>
  <c r="AS56" i="1"/>
  <c r="AS54" i="1"/>
  <c r="AS52" i="1"/>
  <c r="AS50" i="1"/>
  <c r="AS48" i="1"/>
  <c r="AS200" i="1"/>
  <c r="AS139" i="1"/>
  <c r="AS120" i="1"/>
  <c r="AS112" i="1"/>
  <c r="AS100" i="1"/>
  <c r="AS78" i="1"/>
  <c r="AS208" i="1"/>
  <c r="AS194" i="1"/>
  <c r="AS121" i="1"/>
  <c r="AS107" i="1"/>
  <c r="N1" i="4"/>
  <c r="N4" i="4" s="1"/>
  <c r="Q3" i="3"/>
  <c r="Q3" i="2"/>
  <c r="G215" i="3"/>
  <c r="G203" i="3"/>
  <c r="G191" i="3"/>
  <c r="G208" i="3"/>
  <c r="G196" i="3"/>
  <c r="G213" i="3"/>
  <c r="G201" i="3"/>
  <c r="G206" i="3"/>
  <c r="G194" i="3"/>
  <c r="G211" i="3"/>
  <c r="G199" i="3"/>
  <c r="G216" i="3"/>
  <c r="G204" i="3"/>
  <c r="G209" i="3"/>
  <c r="G197" i="3"/>
  <c r="G214" i="3"/>
  <c r="G202" i="3"/>
  <c r="G217" i="3"/>
  <c r="G205" i="3"/>
  <c r="G193" i="3"/>
  <c r="G175" i="3"/>
  <c r="G163" i="3"/>
  <c r="G151" i="3"/>
  <c r="G210" i="3"/>
  <c r="G200" i="3"/>
  <c r="G188" i="3"/>
  <c r="G180" i="3"/>
  <c r="G168" i="3"/>
  <c r="G212" i="3"/>
  <c r="G185" i="3"/>
  <c r="G173" i="3"/>
  <c r="G178" i="3"/>
  <c r="G166" i="3"/>
  <c r="G154" i="3"/>
  <c r="G207" i="3"/>
  <c r="G187" i="3"/>
  <c r="G183" i="3"/>
  <c r="G171" i="3"/>
  <c r="G176" i="3"/>
  <c r="G198" i="3"/>
  <c r="G192" i="3"/>
  <c r="G181" i="3"/>
  <c r="G169" i="3"/>
  <c r="G174" i="3"/>
  <c r="G195" i="3"/>
  <c r="G189" i="3"/>
  <c r="G177" i="3"/>
  <c r="G167" i="3"/>
  <c r="G141" i="3"/>
  <c r="G129" i="3"/>
  <c r="G117" i="3"/>
  <c r="G165" i="3"/>
  <c r="G164" i="3"/>
  <c r="G146" i="3"/>
  <c r="G134" i="3"/>
  <c r="G172" i="3"/>
  <c r="G159" i="3"/>
  <c r="G156" i="3"/>
  <c r="G148" i="3"/>
  <c r="G139" i="3"/>
  <c r="G127" i="3"/>
  <c r="G153" i="3"/>
  <c r="G150" i="3"/>
  <c r="G144" i="3"/>
  <c r="G132" i="3"/>
  <c r="G120" i="3"/>
  <c r="G108" i="3"/>
  <c r="G170" i="3"/>
  <c r="G162" i="3"/>
  <c r="G137" i="3"/>
  <c r="G190" i="3"/>
  <c r="G142" i="3"/>
  <c r="G130" i="3"/>
  <c r="G135" i="3"/>
  <c r="G123" i="3"/>
  <c r="G182" i="3"/>
  <c r="G161" i="3"/>
  <c r="G158" i="3"/>
  <c r="G155" i="3"/>
  <c r="G152" i="3"/>
  <c r="G147" i="3"/>
  <c r="G140" i="3"/>
  <c r="G186" i="3"/>
  <c r="G179" i="3"/>
  <c r="G157" i="3"/>
  <c r="G143" i="3"/>
  <c r="G111" i="3"/>
  <c r="G102" i="3"/>
  <c r="G90" i="3"/>
  <c r="G78" i="3"/>
  <c r="G66" i="3"/>
  <c r="G131" i="3"/>
  <c r="G128" i="3"/>
  <c r="G114" i="3"/>
  <c r="G95" i="3"/>
  <c r="G83" i="3"/>
  <c r="G122" i="3"/>
  <c r="G100" i="3"/>
  <c r="G88" i="3"/>
  <c r="G76" i="3"/>
  <c r="G121" i="3"/>
  <c r="G93" i="3"/>
  <c r="G81" i="3"/>
  <c r="G69" i="3"/>
  <c r="G57" i="3"/>
  <c r="G113" i="3"/>
  <c r="G110" i="3"/>
  <c r="G105" i="3"/>
  <c r="G98" i="3"/>
  <c r="G86" i="3"/>
  <c r="G160" i="3"/>
  <c r="G145" i="3"/>
  <c r="G125" i="3"/>
  <c r="G124" i="3"/>
  <c r="G116" i="3"/>
  <c r="G107" i="3"/>
  <c r="G103" i="3"/>
  <c r="G91" i="3"/>
  <c r="G96" i="3"/>
  <c r="G84" i="3"/>
  <c r="G101" i="3"/>
  <c r="G89" i="3"/>
  <c r="G184" i="3"/>
  <c r="G118" i="3"/>
  <c r="G106" i="3"/>
  <c r="G104" i="3"/>
  <c r="G92" i="3"/>
  <c r="G133" i="3"/>
  <c r="G109" i="3"/>
  <c r="G79" i="3"/>
  <c r="G55" i="3"/>
  <c r="G48" i="3"/>
  <c r="G36" i="3"/>
  <c r="G149" i="3"/>
  <c r="G138" i="3"/>
  <c r="G72" i="3"/>
  <c r="G60" i="3"/>
  <c r="G53" i="3"/>
  <c r="G41" i="3"/>
  <c r="G87" i="3"/>
  <c r="G75" i="3"/>
  <c r="G63" i="3"/>
  <c r="G46" i="3"/>
  <c r="G80" i="3"/>
  <c r="G51" i="3"/>
  <c r="G39" i="3"/>
  <c r="G27" i="3"/>
  <c r="G97" i="3"/>
  <c r="G44" i="3"/>
  <c r="G32" i="3"/>
  <c r="G136" i="3"/>
  <c r="G99" i="3"/>
  <c r="G74" i="3"/>
  <c r="G71" i="3"/>
  <c r="G62" i="3"/>
  <c r="G59" i="3"/>
  <c r="G49" i="3"/>
  <c r="G126" i="3"/>
  <c r="G115" i="3"/>
  <c r="G85" i="3"/>
  <c r="G68" i="3"/>
  <c r="G65" i="3"/>
  <c r="G54" i="3"/>
  <c r="G119" i="3"/>
  <c r="G77" i="3"/>
  <c r="G73" i="3"/>
  <c r="G70" i="3"/>
  <c r="G67" i="3"/>
  <c r="G64" i="3"/>
  <c r="G61" i="3"/>
  <c r="G58" i="3"/>
  <c r="G50" i="3"/>
  <c r="G38" i="3"/>
  <c r="G33" i="3"/>
  <c r="G24" i="3"/>
  <c r="G12" i="3"/>
  <c r="G210" i="2"/>
  <c r="G198" i="2"/>
  <c r="G186" i="2"/>
  <c r="G43" i="3"/>
  <c r="G17" i="3"/>
  <c r="G5" i="3"/>
  <c r="G215" i="2"/>
  <c r="G203" i="2"/>
  <c r="G191" i="2"/>
  <c r="G179" i="2"/>
  <c r="G22" i="3"/>
  <c r="G10" i="3"/>
  <c r="G208" i="2"/>
  <c r="G196" i="2"/>
  <c r="G28" i="3"/>
  <c r="G15" i="3"/>
  <c r="G213" i="2"/>
  <c r="G40" i="3"/>
  <c r="G20" i="3"/>
  <c r="G8" i="3"/>
  <c r="G37" i="3"/>
  <c r="G82" i="3"/>
  <c r="G56" i="3"/>
  <c r="G47" i="3"/>
  <c r="G16" i="3"/>
  <c r="G214" i="2"/>
  <c r="G94" i="3"/>
  <c r="G52" i="3"/>
  <c r="G34" i="3"/>
  <c r="G29" i="3"/>
  <c r="G14" i="3"/>
  <c r="G212" i="2"/>
  <c r="G216" i="2"/>
  <c r="G190" i="2"/>
  <c r="G187" i="2"/>
  <c r="G173" i="2"/>
  <c r="G161" i="2"/>
  <c r="G149" i="2"/>
  <c r="G45" i="3"/>
  <c r="G193" i="2"/>
  <c r="G182" i="2"/>
  <c r="G180" i="2"/>
  <c r="G178" i="2"/>
  <c r="G166" i="2"/>
  <c r="G154" i="2"/>
  <c r="G19" i="3"/>
  <c r="G209" i="2"/>
  <c r="G207" i="2"/>
  <c r="G202" i="2"/>
  <c r="G184" i="2"/>
  <c r="G112" i="3"/>
  <c r="G35" i="3"/>
  <c r="G206" i="2"/>
  <c r="G201" i="2"/>
  <c r="G197" i="2"/>
  <c r="G189" i="2"/>
  <c r="G176" i="2"/>
  <c r="G26" i="3"/>
  <c r="G9" i="3"/>
  <c r="G6" i="3"/>
  <c r="G217" i="2"/>
  <c r="G192" i="2"/>
  <c r="G31" i="3"/>
  <c r="G23" i="3"/>
  <c r="G13" i="3"/>
  <c r="G174" i="2"/>
  <c r="G162" i="2"/>
  <c r="G167" i="2"/>
  <c r="G155" i="2"/>
  <c r="G7" i="3"/>
  <c r="G195" i="2"/>
  <c r="G188" i="2"/>
  <c r="G183" i="2"/>
  <c r="G177" i="2"/>
  <c r="G165" i="2"/>
  <c r="G204" i="2"/>
  <c r="G199" i="2"/>
  <c r="G194" i="2"/>
  <c r="G185" i="2"/>
  <c r="G170" i="2"/>
  <c r="G142" i="2"/>
  <c r="G130" i="2"/>
  <c r="G18" i="3"/>
  <c r="G152" i="2"/>
  <c r="G147" i="2"/>
  <c r="G135" i="2"/>
  <c r="G123" i="2"/>
  <c r="G111" i="2"/>
  <c r="G144" i="2"/>
  <c r="G140" i="2"/>
  <c r="G128" i="2"/>
  <c r="G116" i="2"/>
  <c r="G104" i="2"/>
  <c r="G30" i="3"/>
  <c r="G160" i="2"/>
  <c r="G133" i="2"/>
  <c r="G200" i="2"/>
  <c r="G175" i="2"/>
  <c r="G164" i="2"/>
  <c r="G163" i="2"/>
  <c r="G159" i="2"/>
  <c r="G151" i="2"/>
  <c r="G138" i="2"/>
  <c r="G211" i="2"/>
  <c r="G205" i="2"/>
  <c r="G181" i="2"/>
  <c r="G150" i="2"/>
  <c r="G141" i="2"/>
  <c r="G129" i="2"/>
  <c r="G117" i="2"/>
  <c r="G25" i="3"/>
  <c r="G131" i="2"/>
  <c r="G91" i="2"/>
  <c r="G79" i="2"/>
  <c r="G67" i="2"/>
  <c r="G55" i="2"/>
  <c r="G43" i="2"/>
  <c r="G146" i="2"/>
  <c r="G171" i="2"/>
  <c r="G169" i="2"/>
  <c r="G157" i="2"/>
  <c r="G143" i="2"/>
  <c r="G137" i="2"/>
  <c r="G107" i="2"/>
  <c r="G89" i="2"/>
  <c r="G77" i="2"/>
  <c r="G65" i="2"/>
  <c r="G42" i="3"/>
  <c r="G11" i="3"/>
  <c r="G132" i="2"/>
  <c r="G113" i="2"/>
  <c r="G110" i="2"/>
  <c r="G101" i="2"/>
  <c r="G94" i="2"/>
  <c r="G82" i="2"/>
  <c r="G70" i="2"/>
  <c r="G125" i="2"/>
  <c r="G120" i="2"/>
  <c r="G99" i="2"/>
  <c r="G87" i="2"/>
  <c r="G75" i="2"/>
  <c r="G158" i="2"/>
  <c r="G139" i="2"/>
  <c r="G119" i="2"/>
  <c r="G109" i="2"/>
  <c r="G97" i="2"/>
  <c r="G85" i="2"/>
  <c r="G73" i="2"/>
  <c r="G61" i="2"/>
  <c r="G21" i="3"/>
  <c r="G168" i="2"/>
  <c r="G153" i="2"/>
  <c r="G134" i="2"/>
  <c r="G124" i="2"/>
  <c r="G115" i="2"/>
  <c r="G112" i="2"/>
  <c r="G106" i="2"/>
  <c r="G103" i="2"/>
  <c r="G90" i="2"/>
  <c r="G78" i="2"/>
  <c r="G95" i="2"/>
  <c r="G83" i="2"/>
  <c r="G71" i="2"/>
  <c r="G59" i="2"/>
  <c r="G47" i="2"/>
  <c r="G35" i="2"/>
  <c r="G148" i="2"/>
  <c r="G145" i="2"/>
  <c r="G56" i="2"/>
  <c r="G52" i="2"/>
  <c r="G49" i="2"/>
  <c r="G46" i="2"/>
  <c r="G40" i="2"/>
  <c r="G37" i="2"/>
  <c r="G34" i="2"/>
  <c r="G26" i="2"/>
  <c r="G14" i="2"/>
  <c r="G122" i="2"/>
  <c r="G96" i="2"/>
  <c r="G93" i="2"/>
  <c r="G72" i="2"/>
  <c r="G31" i="2"/>
  <c r="G19" i="2"/>
  <c r="G7" i="2"/>
  <c r="G100" i="2"/>
  <c r="G86" i="2"/>
  <c r="G76" i="2"/>
  <c r="G24" i="2"/>
  <c r="G12" i="2"/>
  <c r="G126" i="2"/>
  <c r="G68" i="2"/>
  <c r="G29" i="2"/>
  <c r="G17" i="2"/>
  <c r="G5" i="2"/>
  <c r="AH213" i="1"/>
  <c r="G80" i="2"/>
  <c r="G51" i="2"/>
  <c r="G48" i="2"/>
  <c r="G45" i="2"/>
  <c r="G39" i="2"/>
  <c r="G36" i="2"/>
  <c r="G33" i="2"/>
  <c r="G22" i="2"/>
  <c r="G10" i="2"/>
  <c r="G105" i="2"/>
  <c r="G69" i="2"/>
  <c r="G54" i="2"/>
  <c r="G42" i="2"/>
  <c r="G27" i="2"/>
  <c r="G15" i="2"/>
  <c r="AH214" i="1"/>
  <c r="G121" i="2"/>
  <c r="G63" i="2"/>
  <c r="G20" i="2"/>
  <c r="G8" i="2"/>
  <c r="G84" i="2"/>
  <c r="G81" i="2"/>
  <c r="G64" i="2"/>
  <c r="G62" i="2"/>
  <c r="G25" i="2"/>
  <c r="G13" i="2"/>
  <c r="AH215" i="1"/>
  <c r="G172" i="2"/>
  <c r="G98" i="2"/>
  <c r="G88" i="2"/>
  <c r="G74" i="2"/>
  <c r="G60" i="2"/>
  <c r="G53" i="2"/>
  <c r="G50" i="2"/>
  <c r="G41" i="2"/>
  <c r="G38" i="2"/>
  <c r="G30" i="2"/>
  <c r="G18" i="2"/>
  <c r="G6" i="2"/>
  <c r="G156" i="2"/>
  <c r="G58" i="2"/>
  <c r="G44" i="2"/>
  <c r="G32" i="2"/>
  <c r="G23" i="2"/>
  <c r="G11" i="2"/>
  <c r="AH216" i="1"/>
  <c r="G136" i="2"/>
  <c r="G127" i="2"/>
  <c r="G114" i="2"/>
  <c r="G92" i="2"/>
  <c r="G57" i="2"/>
  <c r="G28" i="2"/>
  <c r="G16" i="2"/>
  <c r="G118" i="2"/>
  <c r="G108" i="2"/>
  <c r="G102" i="2"/>
  <c r="G66" i="2"/>
  <c r="AH209" i="1"/>
  <c r="AH203" i="1"/>
  <c r="AH186" i="1"/>
  <c r="AH174" i="1"/>
  <c r="AH167" i="1"/>
  <c r="AH148" i="1"/>
  <c r="AH136" i="1"/>
  <c r="AH198" i="1"/>
  <c r="AH181" i="1"/>
  <c r="AH169" i="1"/>
  <c r="AH162" i="1"/>
  <c r="AH155" i="1"/>
  <c r="AH143" i="1"/>
  <c r="AH131" i="1"/>
  <c r="AH119" i="1"/>
  <c r="G21" i="2"/>
  <c r="AH210" i="1"/>
  <c r="AH204" i="1"/>
  <c r="AH192" i="1"/>
  <c r="AH176" i="1"/>
  <c r="AH150" i="1"/>
  <c r="AH138" i="1"/>
  <c r="AH126" i="1"/>
  <c r="AH114" i="1"/>
  <c r="AH197" i="1"/>
  <c r="AH189" i="1"/>
  <c r="AH183" i="1"/>
  <c r="AH171" i="1"/>
  <c r="AH164" i="1"/>
  <c r="AH157" i="1"/>
  <c r="AH145" i="1"/>
  <c r="AH133" i="1"/>
  <c r="AH211" i="1"/>
  <c r="AH205" i="1"/>
  <c r="AH178" i="1"/>
  <c r="AH159" i="1"/>
  <c r="AH152" i="1"/>
  <c r="AH140" i="1"/>
  <c r="AH128" i="1"/>
  <c r="AH196" i="1"/>
  <c r="AH191" i="1"/>
  <c r="AH185" i="1"/>
  <c r="AH173" i="1"/>
  <c r="AH166" i="1"/>
  <c r="AH147" i="1"/>
  <c r="AH135" i="1"/>
  <c r="AH123" i="1"/>
  <c r="AH206" i="1"/>
  <c r="AH180" i="1"/>
  <c r="AH168" i="1"/>
  <c r="AH161" i="1"/>
  <c r="AH154" i="1"/>
  <c r="AH142" i="1"/>
  <c r="AH130" i="1"/>
  <c r="AH118" i="1"/>
  <c r="AH217" i="1"/>
  <c r="AH212" i="1"/>
  <c r="AH201" i="1"/>
  <c r="AH195" i="1"/>
  <c r="AH175" i="1"/>
  <c r="AH149" i="1"/>
  <c r="AH137" i="1"/>
  <c r="G9" i="2"/>
  <c r="AH207" i="1"/>
  <c r="AH182" i="1"/>
  <c r="AH170" i="1"/>
  <c r="AH163" i="1"/>
  <c r="AH156" i="1"/>
  <c r="AH144" i="1"/>
  <c r="AH132" i="1"/>
  <c r="AH120" i="1"/>
  <c r="AH200" i="1"/>
  <c r="AH194" i="1"/>
  <c r="AH190" i="1"/>
  <c r="AH188" i="1"/>
  <c r="AH177" i="1"/>
  <c r="AH158" i="1"/>
  <c r="AH187" i="1"/>
  <c r="AH165" i="1"/>
  <c r="AH117" i="1"/>
  <c r="AH111" i="1"/>
  <c r="AH99" i="1"/>
  <c r="AH97" i="1"/>
  <c r="AH95" i="1"/>
  <c r="AH93" i="1"/>
  <c r="AH91" i="1"/>
  <c r="AH89" i="1"/>
  <c r="AH87" i="1"/>
  <c r="AH85" i="1"/>
  <c r="AH83" i="1"/>
  <c r="AH81" i="1"/>
  <c r="AH77" i="1"/>
  <c r="AH75" i="1"/>
  <c r="AH73" i="1"/>
  <c r="AH71" i="1"/>
  <c r="AH69" i="1"/>
  <c r="AH67" i="1"/>
  <c r="AH65" i="1"/>
  <c r="AH63" i="1"/>
  <c r="AH61" i="1"/>
  <c r="AH59" i="1"/>
  <c r="AH57" i="1"/>
  <c r="AH55" i="1"/>
  <c r="AH53" i="1"/>
  <c r="AH51" i="1"/>
  <c r="AH49" i="1"/>
  <c r="AH184" i="1"/>
  <c r="AH151" i="1"/>
  <c r="AH134" i="1"/>
  <c r="AH106" i="1"/>
  <c r="AH79" i="1"/>
  <c r="AH47" i="1"/>
  <c r="AH113" i="1"/>
  <c r="AH101" i="1"/>
  <c r="AH172" i="1"/>
  <c r="AH108" i="1"/>
  <c r="AH146" i="1"/>
  <c r="AH129" i="1"/>
  <c r="AH124" i="1"/>
  <c r="AH121" i="1"/>
  <c r="AH103" i="1"/>
  <c r="AH122" i="1"/>
  <c r="AH110" i="1"/>
  <c r="AH105" i="1"/>
  <c r="AH98" i="1"/>
  <c r="AH96" i="1"/>
  <c r="AH94" i="1"/>
  <c r="AH92" i="1"/>
  <c r="AH90" i="1"/>
  <c r="AH88" i="1"/>
  <c r="AH86" i="1"/>
  <c r="AH84" i="1"/>
  <c r="AH82" i="1"/>
  <c r="AH80" i="1"/>
  <c r="AH76" i="1"/>
  <c r="AH74" i="1"/>
  <c r="AH72" i="1"/>
  <c r="AH70" i="1"/>
  <c r="AH68" i="1"/>
  <c r="AH66" i="1"/>
  <c r="AH64" i="1"/>
  <c r="AH62" i="1"/>
  <c r="AH60" i="1"/>
  <c r="AH58" i="1"/>
  <c r="AH56" i="1"/>
  <c r="AH54" i="1"/>
  <c r="AH52" i="1"/>
  <c r="AH50" i="1"/>
  <c r="AH48" i="1"/>
  <c r="AH202" i="1"/>
  <c r="AH160" i="1"/>
  <c r="AH141" i="1"/>
  <c r="AH112" i="1"/>
  <c r="AH100" i="1"/>
  <c r="AH78" i="1"/>
  <c r="AH179" i="1"/>
  <c r="AH125" i="1"/>
  <c r="AH115" i="1"/>
  <c r="AH107" i="1"/>
  <c r="AH127" i="1"/>
  <c r="AH102" i="1"/>
  <c r="C1" i="4"/>
  <c r="C4" i="4" s="1"/>
  <c r="F3" i="3"/>
  <c r="F3" i="2"/>
  <c r="U104" i="4"/>
  <c r="U44" i="4"/>
  <c r="U64" i="4"/>
  <c r="U84" i="4"/>
  <c r="U124" i="4"/>
  <c r="U24" i="4"/>
  <c r="AQ6" i="1"/>
  <c r="AS8" i="1"/>
  <c r="AN9" i="1"/>
  <c r="AQ11" i="1"/>
  <c r="AM12" i="1"/>
  <c r="AQ14" i="1"/>
  <c r="AM18" i="1"/>
  <c r="AI19" i="1"/>
  <c r="AU19" i="1"/>
  <c r="AQ20" i="1"/>
  <c r="AM21" i="1"/>
  <c r="AI22" i="1"/>
  <c r="AU22" i="1"/>
  <c r="AQ23" i="1"/>
  <c r="AM24" i="1"/>
  <c r="AI25" i="1"/>
  <c r="AU25" i="1"/>
  <c r="AQ26" i="1"/>
  <c r="AM27" i="1"/>
  <c r="AI28" i="1"/>
  <c r="AU28" i="1"/>
  <c r="AQ29" i="1"/>
  <c r="AM30" i="1"/>
  <c r="AI31" i="1"/>
  <c r="AU31" i="1"/>
  <c r="AQ32" i="1"/>
  <c r="AM33" i="1"/>
  <c r="AI34" i="1"/>
  <c r="AU34" i="1"/>
  <c r="AQ35" i="1"/>
  <c r="AL36" i="1"/>
  <c r="AX36" i="1"/>
  <c r="AG37" i="1"/>
  <c r="AS37" i="1"/>
  <c r="AN38" i="1"/>
  <c r="AU39" i="1"/>
  <c r="AP40" i="1"/>
  <c r="AK41" i="1"/>
  <c r="AW41" i="1"/>
  <c r="AQ42" i="1"/>
  <c r="AK43" i="1"/>
  <c r="AW43" i="1"/>
  <c r="AQ44" i="1"/>
  <c r="AK45" i="1"/>
  <c r="AW45" i="1"/>
  <c r="AR46" i="1"/>
  <c r="AR47" i="1"/>
  <c r="AU48" i="1"/>
  <c r="AX49" i="1"/>
  <c r="AK51" i="1"/>
  <c r="AQ52" i="1"/>
  <c r="AJ54" i="1"/>
  <c r="AQ55" i="1"/>
  <c r="AJ57" i="1"/>
  <c r="AJ59" i="1"/>
  <c r="AW61" i="1"/>
  <c r="AO62" i="1"/>
  <c r="AU65" i="1"/>
  <c r="AV69" i="1"/>
  <c r="AO70" i="1"/>
  <c r="AV75" i="1"/>
  <c r="AO76" i="1"/>
  <c r="AV81" i="1"/>
  <c r="AO82" i="1"/>
  <c r="AV87" i="1"/>
  <c r="AO88" i="1"/>
  <c r="AV93" i="1"/>
  <c r="AO94" i="1"/>
  <c r="AV99" i="1"/>
  <c r="AQ100" i="1"/>
  <c r="AL101" i="1"/>
  <c r="AT109" i="1"/>
  <c r="AO110" i="1"/>
  <c r="AJ111" i="1"/>
  <c r="AV129" i="1"/>
  <c r="AQ130" i="1"/>
  <c r="AK131" i="1"/>
  <c r="AO185" i="1"/>
  <c r="AL210" i="1"/>
  <c r="AN215" i="1"/>
  <c r="M2" i="3"/>
  <c r="M2" i="2"/>
  <c r="D103" i="4"/>
  <c r="D123" i="4"/>
  <c r="D43" i="4"/>
  <c r="D63" i="4"/>
  <c r="D23" i="4"/>
  <c r="D3" i="4"/>
  <c r="D83" i="4"/>
  <c r="AW8" i="1"/>
  <c r="AK63" i="1"/>
  <c r="AX113" i="1"/>
  <c r="E103" i="4"/>
  <c r="E123" i="4"/>
  <c r="E83" i="4"/>
  <c r="E43" i="4"/>
  <c r="E63" i="4"/>
  <c r="E3" i="4"/>
  <c r="E23" i="4"/>
  <c r="AX8" i="1"/>
  <c r="S123" i="4"/>
  <c r="S83" i="4"/>
  <c r="S63" i="4"/>
  <c r="S23" i="4"/>
  <c r="S3" i="4"/>
  <c r="S43" i="4"/>
  <c r="S103" i="4"/>
  <c r="R2" i="3"/>
  <c r="R2" i="2"/>
  <c r="H2" i="3"/>
  <c r="H2" i="2"/>
  <c r="AO11" i="1"/>
  <c r="AW15" i="1"/>
  <c r="U2" i="3"/>
  <c r="U2" i="2"/>
  <c r="AL3" i="1"/>
  <c r="J2" i="3"/>
  <c r="J2" i="2"/>
  <c r="O1" i="4"/>
  <c r="O4" i="4" s="1"/>
  <c r="R3" i="3"/>
  <c r="R3" i="2"/>
  <c r="AL7" i="1"/>
  <c r="AG8" i="1"/>
  <c r="H208" i="3"/>
  <c r="H196" i="3"/>
  <c r="H213" i="3"/>
  <c r="H201" i="3"/>
  <c r="H189" i="3"/>
  <c r="H206" i="3"/>
  <c r="H194" i="3"/>
  <c r="H211" i="3"/>
  <c r="H199" i="3"/>
  <c r="H187" i="3"/>
  <c r="H216" i="3"/>
  <c r="H204" i="3"/>
  <c r="H209" i="3"/>
  <c r="H214" i="3"/>
  <c r="H202" i="3"/>
  <c r="H207" i="3"/>
  <c r="H210" i="3"/>
  <c r="H198" i="3"/>
  <c r="H200" i="3"/>
  <c r="H188" i="3"/>
  <c r="H180" i="3"/>
  <c r="H168" i="3"/>
  <c r="H156" i="3"/>
  <c r="H212" i="3"/>
  <c r="H197" i="3"/>
  <c r="H185" i="3"/>
  <c r="H173" i="3"/>
  <c r="H178" i="3"/>
  <c r="H166" i="3"/>
  <c r="H183" i="3"/>
  <c r="H171" i="3"/>
  <c r="H159" i="3"/>
  <c r="H205" i="3"/>
  <c r="H203" i="3"/>
  <c r="H176" i="3"/>
  <c r="H192" i="3"/>
  <c r="H181" i="3"/>
  <c r="H169" i="3"/>
  <c r="H174" i="3"/>
  <c r="H193" i="3"/>
  <c r="H179" i="3"/>
  <c r="H217" i="3"/>
  <c r="H215" i="3"/>
  <c r="H182" i="3"/>
  <c r="H170" i="3"/>
  <c r="H165" i="3"/>
  <c r="H164" i="3"/>
  <c r="H146" i="3"/>
  <c r="H134" i="3"/>
  <c r="H122" i="3"/>
  <c r="H110" i="3"/>
  <c r="H195" i="3"/>
  <c r="H191" i="3"/>
  <c r="H172" i="3"/>
  <c r="H148" i="3"/>
  <c r="H139" i="3"/>
  <c r="H127" i="3"/>
  <c r="H153" i="3"/>
  <c r="H150" i="3"/>
  <c r="H144" i="3"/>
  <c r="H132" i="3"/>
  <c r="H120" i="3"/>
  <c r="H163" i="3"/>
  <c r="H162" i="3"/>
  <c r="H137" i="3"/>
  <c r="H125" i="3"/>
  <c r="H113" i="3"/>
  <c r="H190" i="3"/>
  <c r="H142" i="3"/>
  <c r="H130" i="3"/>
  <c r="H135" i="3"/>
  <c r="H123" i="3"/>
  <c r="H161" i="3"/>
  <c r="H158" i="3"/>
  <c r="H155" i="3"/>
  <c r="H152" i="3"/>
  <c r="H147" i="3"/>
  <c r="H140" i="3"/>
  <c r="H128" i="3"/>
  <c r="H184" i="3"/>
  <c r="H149" i="3"/>
  <c r="H145" i="3"/>
  <c r="H133" i="3"/>
  <c r="H177" i="3"/>
  <c r="H175" i="3"/>
  <c r="H160" i="3"/>
  <c r="H154" i="3"/>
  <c r="H136" i="3"/>
  <c r="H131" i="3"/>
  <c r="H114" i="3"/>
  <c r="H108" i="3"/>
  <c r="H95" i="3"/>
  <c r="H83" i="3"/>
  <c r="H71" i="3"/>
  <c r="H59" i="3"/>
  <c r="H117" i="3"/>
  <c r="H100" i="3"/>
  <c r="H88" i="3"/>
  <c r="H121" i="3"/>
  <c r="H93" i="3"/>
  <c r="H81" i="3"/>
  <c r="H105" i="3"/>
  <c r="H98" i="3"/>
  <c r="H86" i="3"/>
  <c r="H74" i="3"/>
  <c r="H62" i="3"/>
  <c r="H124" i="3"/>
  <c r="H116" i="3"/>
  <c r="H107" i="3"/>
  <c r="H103" i="3"/>
  <c r="H91" i="3"/>
  <c r="H79" i="3"/>
  <c r="H143" i="3"/>
  <c r="H141" i="3"/>
  <c r="H96" i="3"/>
  <c r="H157" i="3"/>
  <c r="H129" i="3"/>
  <c r="H101" i="3"/>
  <c r="H89" i="3"/>
  <c r="H77" i="3"/>
  <c r="H186" i="3"/>
  <c r="H126" i="3"/>
  <c r="H119" i="3"/>
  <c r="H94" i="3"/>
  <c r="H97" i="3"/>
  <c r="H85" i="3"/>
  <c r="H138" i="3"/>
  <c r="H72" i="3"/>
  <c r="H60" i="3"/>
  <c r="H53" i="3"/>
  <c r="H41" i="3"/>
  <c r="H29" i="3"/>
  <c r="H104" i="3"/>
  <c r="H102" i="3"/>
  <c r="H87" i="3"/>
  <c r="H84" i="3"/>
  <c r="H75" i="3"/>
  <c r="H69" i="3"/>
  <c r="H63" i="3"/>
  <c r="H57" i="3"/>
  <c r="H46" i="3"/>
  <c r="H111" i="3"/>
  <c r="H106" i="3"/>
  <c r="H80" i="3"/>
  <c r="H66" i="3"/>
  <c r="H51" i="3"/>
  <c r="H167" i="3"/>
  <c r="H118" i="3"/>
  <c r="H44" i="3"/>
  <c r="H32" i="3"/>
  <c r="H99" i="3"/>
  <c r="H49" i="3"/>
  <c r="H37" i="3"/>
  <c r="H115" i="3"/>
  <c r="H68" i="3"/>
  <c r="H65" i="3"/>
  <c r="H54" i="3"/>
  <c r="H42" i="3"/>
  <c r="H82" i="3"/>
  <c r="H56" i="3"/>
  <c r="H47" i="3"/>
  <c r="H151" i="3"/>
  <c r="H43" i="3"/>
  <c r="H78" i="3"/>
  <c r="H50" i="3"/>
  <c r="H17" i="3"/>
  <c r="H5" i="3"/>
  <c r="H215" i="2"/>
  <c r="H203" i="2"/>
  <c r="H191" i="2"/>
  <c r="H61" i="3"/>
  <c r="H55" i="3"/>
  <c r="H22" i="3"/>
  <c r="H10" i="3"/>
  <c r="H208" i="2"/>
  <c r="H196" i="2"/>
  <c r="H184" i="2"/>
  <c r="H109" i="3"/>
  <c r="H92" i="3"/>
  <c r="H67" i="3"/>
  <c r="H48" i="3"/>
  <c r="H28" i="3"/>
  <c r="H15" i="3"/>
  <c r="H213" i="2"/>
  <c r="H201" i="2"/>
  <c r="H73" i="3"/>
  <c r="H40" i="3"/>
  <c r="H39" i="3"/>
  <c r="H20" i="3"/>
  <c r="H8" i="3"/>
  <c r="H38" i="3"/>
  <c r="H31" i="3"/>
  <c r="H25" i="3"/>
  <c r="H13" i="3"/>
  <c r="H211" i="2"/>
  <c r="H112" i="3"/>
  <c r="H58" i="3"/>
  <c r="H36" i="3"/>
  <c r="H35" i="3"/>
  <c r="H70" i="3"/>
  <c r="H64" i="3"/>
  <c r="H52" i="3"/>
  <c r="H34" i="3"/>
  <c r="H21" i="3"/>
  <c r="H9" i="3"/>
  <c r="H76" i="3"/>
  <c r="H45" i="3"/>
  <c r="H26" i="3"/>
  <c r="H19" i="3"/>
  <c r="H7" i="3"/>
  <c r="H217" i="2"/>
  <c r="H198" i="2"/>
  <c r="H193" i="2"/>
  <c r="H182" i="2"/>
  <c r="H180" i="2"/>
  <c r="H178" i="2"/>
  <c r="H166" i="2"/>
  <c r="H154" i="2"/>
  <c r="H209" i="2"/>
  <c r="H207" i="2"/>
  <c r="H202" i="2"/>
  <c r="H171" i="2"/>
  <c r="H159" i="2"/>
  <c r="H147" i="2"/>
  <c r="H12" i="3"/>
  <c r="H206" i="2"/>
  <c r="H197" i="2"/>
  <c r="H189" i="2"/>
  <c r="H176" i="2"/>
  <c r="H6" i="3"/>
  <c r="H192" i="2"/>
  <c r="H23" i="3"/>
  <c r="H16" i="3"/>
  <c r="H210" i="2"/>
  <c r="H186" i="2"/>
  <c r="H174" i="2"/>
  <c r="H167" i="2"/>
  <c r="H155" i="2"/>
  <c r="H90" i="3"/>
  <c r="H214" i="2"/>
  <c r="H205" i="2"/>
  <c r="H200" i="2"/>
  <c r="H181" i="2"/>
  <c r="H179" i="2"/>
  <c r="H172" i="2"/>
  <c r="H160" i="2"/>
  <c r="H148" i="2"/>
  <c r="H24" i="3"/>
  <c r="H204" i="2"/>
  <c r="H199" i="2"/>
  <c r="H194" i="2"/>
  <c r="H185" i="2"/>
  <c r="H170" i="2"/>
  <c r="H30" i="3"/>
  <c r="H18" i="3"/>
  <c r="H14" i="3"/>
  <c r="H175" i="2"/>
  <c r="H152" i="2"/>
  <c r="H135" i="2"/>
  <c r="H190" i="2"/>
  <c r="H144" i="2"/>
  <c r="H140" i="2"/>
  <c r="H128" i="2"/>
  <c r="H116" i="2"/>
  <c r="H104" i="2"/>
  <c r="H195" i="2"/>
  <c r="H187" i="2"/>
  <c r="H133" i="2"/>
  <c r="H121" i="2"/>
  <c r="H109" i="2"/>
  <c r="H173" i="2"/>
  <c r="H164" i="2"/>
  <c r="H163" i="2"/>
  <c r="H161" i="2"/>
  <c r="H151" i="2"/>
  <c r="H138" i="2"/>
  <c r="H216" i="2"/>
  <c r="H212" i="2"/>
  <c r="H165" i="2"/>
  <c r="H162" i="2"/>
  <c r="H158" i="2"/>
  <c r="H131" i="2"/>
  <c r="H156" i="2"/>
  <c r="H134" i="2"/>
  <c r="H122" i="2"/>
  <c r="H188" i="2"/>
  <c r="H146" i="2"/>
  <c r="H142" i="2"/>
  <c r="H130" i="2"/>
  <c r="H126" i="2"/>
  <c r="H117" i="2"/>
  <c r="H96" i="2"/>
  <c r="H84" i="2"/>
  <c r="H72" i="2"/>
  <c r="H60" i="2"/>
  <c r="H48" i="2"/>
  <c r="H36" i="2"/>
  <c r="H33" i="3"/>
  <c r="H183" i="2"/>
  <c r="H169" i="2"/>
  <c r="H157" i="2"/>
  <c r="H149" i="2"/>
  <c r="H143" i="2"/>
  <c r="H11" i="3"/>
  <c r="H132" i="2"/>
  <c r="H113" i="2"/>
  <c r="H110" i="2"/>
  <c r="H101" i="2"/>
  <c r="H94" i="2"/>
  <c r="H82" i="2"/>
  <c r="H70" i="2"/>
  <c r="H58" i="2"/>
  <c r="H125" i="2"/>
  <c r="H120" i="2"/>
  <c r="H99" i="2"/>
  <c r="H87" i="2"/>
  <c r="H75" i="2"/>
  <c r="H63" i="2"/>
  <c r="H92" i="2"/>
  <c r="H80" i="2"/>
  <c r="H68" i="2"/>
  <c r="H177" i="2"/>
  <c r="H168" i="2"/>
  <c r="H153" i="2"/>
  <c r="H124" i="2"/>
  <c r="H115" i="2"/>
  <c r="H112" i="2"/>
  <c r="H106" i="2"/>
  <c r="H103" i="2"/>
  <c r="H90" i="2"/>
  <c r="H78" i="2"/>
  <c r="H66" i="2"/>
  <c r="H95" i="2"/>
  <c r="H83" i="2"/>
  <c r="H145" i="2"/>
  <c r="H100" i="2"/>
  <c r="H88" i="2"/>
  <c r="H76" i="2"/>
  <c r="H64" i="2"/>
  <c r="H52" i="2"/>
  <c r="H40" i="2"/>
  <c r="H27" i="3"/>
  <c r="H141" i="2"/>
  <c r="H123" i="2"/>
  <c r="H118" i="2"/>
  <c r="H114" i="2"/>
  <c r="H150" i="2"/>
  <c r="H129" i="2"/>
  <c r="H93" i="2"/>
  <c r="H89" i="2"/>
  <c r="H55" i="2"/>
  <c r="H43" i="2"/>
  <c r="H31" i="2"/>
  <c r="H19" i="2"/>
  <c r="H7" i="2"/>
  <c r="H86" i="2"/>
  <c r="H79" i="2"/>
  <c r="H67" i="2"/>
  <c r="H24" i="2"/>
  <c r="H12" i="2"/>
  <c r="H29" i="2"/>
  <c r="H17" i="2"/>
  <c r="H5" i="2"/>
  <c r="H97" i="2"/>
  <c r="H73" i="2"/>
  <c r="H51" i="2"/>
  <c r="H45" i="2"/>
  <c r="H39" i="2"/>
  <c r="H33" i="2"/>
  <c r="H22" i="2"/>
  <c r="H10" i="2"/>
  <c r="H107" i="2"/>
  <c r="H105" i="2"/>
  <c r="H69" i="2"/>
  <c r="H54" i="2"/>
  <c r="H42" i="2"/>
  <c r="H27" i="2"/>
  <c r="H15" i="2"/>
  <c r="H119" i="2"/>
  <c r="H111" i="2"/>
  <c r="H20" i="2"/>
  <c r="H8" i="2"/>
  <c r="H137" i="2"/>
  <c r="H81" i="2"/>
  <c r="H77" i="2"/>
  <c r="H62" i="2"/>
  <c r="H61" i="2"/>
  <c r="H25" i="2"/>
  <c r="H13" i="2"/>
  <c r="H98" i="2"/>
  <c r="H91" i="2"/>
  <c r="H74" i="2"/>
  <c r="H53" i="2"/>
  <c r="H50" i="2"/>
  <c r="H41" i="2"/>
  <c r="H38" i="2"/>
  <c r="H30" i="2"/>
  <c r="H18" i="2"/>
  <c r="H6" i="2"/>
  <c r="H59" i="2"/>
  <c r="H47" i="2"/>
  <c r="H44" i="2"/>
  <c r="H35" i="2"/>
  <c r="H32" i="2"/>
  <c r="H23" i="2"/>
  <c r="H11" i="2"/>
  <c r="H139" i="2"/>
  <c r="H136" i="2"/>
  <c r="H127" i="2"/>
  <c r="H85" i="2"/>
  <c r="H71" i="2"/>
  <c r="H65" i="2"/>
  <c r="H57" i="2"/>
  <c r="H28" i="2"/>
  <c r="H16" i="2"/>
  <c r="H108" i="2"/>
  <c r="H102" i="2"/>
  <c r="H21" i="2"/>
  <c r="H9" i="2"/>
  <c r="H56" i="2"/>
  <c r="H49" i="2"/>
  <c r="H46" i="2"/>
  <c r="H37" i="2"/>
  <c r="H34" i="2"/>
  <c r="AI198" i="1"/>
  <c r="AI181" i="1"/>
  <c r="AI169" i="1"/>
  <c r="AI162" i="1"/>
  <c r="AI155" i="1"/>
  <c r="AI143" i="1"/>
  <c r="AI131" i="1"/>
  <c r="AI215" i="1"/>
  <c r="AI210" i="1"/>
  <c r="AI204" i="1"/>
  <c r="AI192" i="1"/>
  <c r="AI176" i="1"/>
  <c r="AI150" i="1"/>
  <c r="AI138" i="1"/>
  <c r="AI126" i="1"/>
  <c r="H26" i="2"/>
  <c r="AI197" i="1"/>
  <c r="AI189" i="1"/>
  <c r="AI183" i="1"/>
  <c r="AI171" i="1"/>
  <c r="AI164" i="1"/>
  <c r="AI157" i="1"/>
  <c r="AI145" i="1"/>
  <c r="AI133" i="1"/>
  <c r="AI121" i="1"/>
  <c r="AI211" i="1"/>
  <c r="AI205" i="1"/>
  <c r="AI178" i="1"/>
  <c r="AI159" i="1"/>
  <c r="AI152" i="1"/>
  <c r="AI140" i="1"/>
  <c r="AI128" i="1"/>
  <c r="AI196" i="1"/>
  <c r="AI191" i="1"/>
  <c r="AI185" i="1"/>
  <c r="AI173" i="1"/>
  <c r="AI166" i="1"/>
  <c r="AI147" i="1"/>
  <c r="AI135" i="1"/>
  <c r="AI123" i="1"/>
  <c r="AI214" i="1"/>
  <c r="AI206" i="1"/>
  <c r="AI180" i="1"/>
  <c r="AI168" i="1"/>
  <c r="AI161" i="1"/>
  <c r="AI154" i="1"/>
  <c r="AI142" i="1"/>
  <c r="AI130" i="1"/>
  <c r="AI217" i="1"/>
  <c r="AI212" i="1"/>
  <c r="AI201" i="1"/>
  <c r="AI195" i="1"/>
  <c r="AI175" i="1"/>
  <c r="AI149" i="1"/>
  <c r="AI137" i="1"/>
  <c r="AI125" i="1"/>
  <c r="AI207" i="1"/>
  <c r="AI182" i="1"/>
  <c r="AI170" i="1"/>
  <c r="AI163" i="1"/>
  <c r="AI156" i="1"/>
  <c r="AI144" i="1"/>
  <c r="AI132" i="1"/>
  <c r="H14" i="2"/>
  <c r="AI200" i="1"/>
  <c r="AI194" i="1"/>
  <c r="AI190" i="1"/>
  <c r="AI188" i="1"/>
  <c r="AI177" i="1"/>
  <c r="AI158" i="1"/>
  <c r="AI151" i="1"/>
  <c r="AI139" i="1"/>
  <c r="AI127" i="1"/>
  <c r="AI115" i="1"/>
  <c r="AI208" i="1"/>
  <c r="AI202" i="1"/>
  <c r="AI187" i="1"/>
  <c r="AI184" i="1"/>
  <c r="AI172" i="1"/>
  <c r="AI165" i="1"/>
  <c r="AI186" i="1"/>
  <c r="AI148" i="1"/>
  <c r="AI134" i="1"/>
  <c r="AI106" i="1"/>
  <c r="AI79" i="1"/>
  <c r="AI47" i="1"/>
  <c r="AI118" i="1"/>
  <c r="AI113" i="1"/>
  <c r="AI101" i="1"/>
  <c r="AI203" i="1"/>
  <c r="AI174" i="1"/>
  <c r="AI108" i="1"/>
  <c r="AI146" i="1"/>
  <c r="AI129" i="1"/>
  <c r="AI124" i="1"/>
  <c r="AI120" i="1"/>
  <c r="AI119" i="1"/>
  <c r="AI103" i="1"/>
  <c r="AI122" i="1"/>
  <c r="AI110" i="1"/>
  <c r="AI209" i="1"/>
  <c r="AI105" i="1"/>
  <c r="AI98" i="1"/>
  <c r="AI96" i="1"/>
  <c r="AI94" i="1"/>
  <c r="AI92" i="1"/>
  <c r="AI90" i="1"/>
  <c r="AI88" i="1"/>
  <c r="AI86" i="1"/>
  <c r="AI84" i="1"/>
  <c r="AI82" i="1"/>
  <c r="AI80" i="1"/>
  <c r="AI76" i="1"/>
  <c r="AI74" i="1"/>
  <c r="AI72" i="1"/>
  <c r="AI70" i="1"/>
  <c r="AI68" i="1"/>
  <c r="AI66" i="1"/>
  <c r="AI64" i="1"/>
  <c r="AI62" i="1"/>
  <c r="AI60" i="1"/>
  <c r="AI58" i="1"/>
  <c r="AI216" i="1"/>
  <c r="AI160" i="1"/>
  <c r="AI141" i="1"/>
  <c r="AI112" i="1"/>
  <c r="AI100" i="1"/>
  <c r="AI78" i="1"/>
  <c r="AI179" i="1"/>
  <c r="AI107" i="1"/>
  <c r="AI102" i="1"/>
  <c r="AI213" i="1"/>
  <c r="AI199" i="1"/>
  <c r="AI153" i="1"/>
  <c r="AI136" i="1"/>
  <c r="AI116" i="1"/>
  <c r="AI114" i="1"/>
  <c r="AI109" i="1"/>
  <c r="T208" i="3"/>
  <c r="T196" i="3"/>
  <c r="T213" i="3"/>
  <c r="T201" i="3"/>
  <c r="T189" i="3"/>
  <c r="T206" i="3"/>
  <c r="T194" i="3"/>
  <c r="T211" i="3"/>
  <c r="T199" i="3"/>
  <c r="T187" i="3"/>
  <c r="T216" i="3"/>
  <c r="T204" i="3"/>
  <c r="T209" i="3"/>
  <c r="T214" i="3"/>
  <c r="T202" i="3"/>
  <c r="T207" i="3"/>
  <c r="T210" i="3"/>
  <c r="T198" i="3"/>
  <c r="T193" i="3"/>
  <c r="T191" i="3"/>
  <c r="T190" i="3"/>
  <c r="T180" i="3"/>
  <c r="T168" i="3"/>
  <c r="T156" i="3"/>
  <c r="T205" i="3"/>
  <c r="T203" i="3"/>
  <c r="T173" i="3"/>
  <c r="T161" i="3"/>
  <c r="T185" i="3"/>
  <c r="T178" i="3"/>
  <c r="T166" i="3"/>
  <c r="T195" i="3"/>
  <c r="T188" i="3"/>
  <c r="T183" i="3"/>
  <c r="T171" i="3"/>
  <c r="T159" i="3"/>
  <c r="T176" i="3"/>
  <c r="T181" i="3"/>
  <c r="T169" i="3"/>
  <c r="T174" i="3"/>
  <c r="T217" i="3"/>
  <c r="T215" i="3"/>
  <c r="T200" i="3"/>
  <c r="T179" i="3"/>
  <c r="T212" i="3"/>
  <c r="T192" i="3"/>
  <c r="T186" i="3"/>
  <c r="T182" i="3"/>
  <c r="T170" i="3"/>
  <c r="T160" i="3"/>
  <c r="T154" i="3"/>
  <c r="T134" i="3"/>
  <c r="T122" i="3"/>
  <c r="T110" i="3"/>
  <c r="T151" i="3"/>
  <c r="T146" i="3"/>
  <c r="T139" i="3"/>
  <c r="T127" i="3"/>
  <c r="T148" i="3"/>
  <c r="T144" i="3"/>
  <c r="T132" i="3"/>
  <c r="T120" i="3"/>
  <c r="T137" i="3"/>
  <c r="T125" i="3"/>
  <c r="T113" i="3"/>
  <c r="T197" i="3"/>
  <c r="T184" i="3"/>
  <c r="T165" i="3"/>
  <c r="T164" i="3"/>
  <c r="T153" i="3"/>
  <c r="T150" i="3"/>
  <c r="T142" i="3"/>
  <c r="T130" i="3"/>
  <c r="T135" i="3"/>
  <c r="T123" i="3"/>
  <c r="T140" i="3"/>
  <c r="T128" i="3"/>
  <c r="T177" i="3"/>
  <c r="T175" i="3"/>
  <c r="T167" i="3"/>
  <c r="T163" i="3"/>
  <c r="T162" i="3"/>
  <c r="T147" i="3"/>
  <c r="T145" i="3"/>
  <c r="T133" i="3"/>
  <c r="T172" i="3"/>
  <c r="T136" i="3"/>
  <c r="T118" i="3"/>
  <c r="T95" i="3"/>
  <c r="T83" i="3"/>
  <c r="T71" i="3"/>
  <c r="T59" i="3"/>
  <c r="T155" i="3"/>
  <c r="T129" i="3"/>
  <c r="T126" i="3"/>
  <c r="T111" i="3"/>
  <c r="T100" i="3"/>
  <c r="T88" i="3"/>
  <c r="T143" i="3"/>
  <c r="T141" i="3"/>
  <c r="T114" i="3"/>
  <c r="T108" i="3"/>
  <c r="T93" i="3"/>
  <c r="T81" i="3"/>
  <c r="T152" i="3"/>
  <c r="T98" i="3"/>
  <c r="T86" i="3"/>
  <c r="T74" i="3"/>
  <c r="T62" i="3"/>
  <c r="T157" i="3"/>
  <c r="T117" i="3"/>
  <c r="T105" i="3"/>
  <c r="T103" i="3"/>
  <c r="T91" i="3"/>
  <c r="T79" i="3"/>
  <c r="T149" i="3"/>
  <c r="T138" i="3"/>
  <c r="T96" i="3"/>
  <c r="T121" i="3"/>
  <c r="T116" i="3"/>
  <c r="T107" i="3"/>
  <c r="T101" i="3"/>
  <c r="T89" i="3"/>
  <c r="T77" i="3"/>
  <c r="T94" i="3"/>
  <c r="T124" i="3"/>
  <c r="T119" i="3"/>
  <c r="T115" i="3"/>
  <c r="T112" i="3"/>
  <c r="T109" i="3"/>
  <c r="T106" i="3"/>
  <c r="T97" i="3"/>
  <c r="T85" i="3"/>
  <c r="T55" i="3"/>
  <c r="T53" i="3"/>
  <c r="T41" i="3"/>
  <c r="T29" i="3"/>
  <c r="T99" i="3"/>
  <c r="T82" i="3"/>
  <c r="T46" i="3"/>
  <c r="T72" i="3"/>
  <c r="T60" i="3"/>
  <c r="T51" i="3"/>
  <c r="T39" i="3"/>
  <c r="T131" i="3"/>
  <c r="T76" i="3"/>
  <c r="T75" i="3"/>
  <c r="T69" i="3"/>
  <c r="T63" i="3"/>
  <c r="T57" i="3"/>
  <c r="T44" i="3"/>
  <c r="T32" i="3"/>
  <c r="T92" i="3"/>
  <c r="T90" i="3"/>
  <c r="T66" i="3"/>
  <c r="T49" i="3"/>
  <c r="T37" i="3"/>
  <c r="T78" i="3"/>
  <c r="T42" i="3"/>
  <c r="T54" i="3"/>
  <c r="T47" i="3"/>
  <c r="T158" i="3"/>
  <c r="T104" i="3"/>
  <c r="T102" i="3"/>
  <c r="T43" i="3"/>
  <c r="T80" i="3"/>
  <c r="T73" i="3"/>
  <c r="T26" i="3"/>
  <c r="T17" i="3"/>
  <c r="T5" i="3"/>
  <c r="T215" i="2"/>
  <c r="T203" i="2"/>
  <c r="T191" i="2"/>
  <c r="T22" i="3"/>
  <c r="T10" i="3"/>
  <c r="T208" i="2"/>
  <c r="T196" i="2"/>
  <c r="T184" i="2"/>
  <c r="T87" i="3"/>
  <c r="T56" i="3"/>
  <c r="T33" i="3"/>
  <c r="T15" i="3"/>
  <c r="T213" i="2"/>
  <c r="T201" i="2"/>
  <c r="T58" i="3"/>
  <c r="T20" i="3"/>
  <c r="T8" i="3"/>
  <c r="T68" i="3"/>
  <c r="T52" i="3"/>
  <c r="T28" i="3"/>
  <c r="T25" i="3"/>
  <c r="T13" i="3"/>
  <c r="T211" i="2"/>
  <c r="T70" i="3"/>
  <c r="T64" i="3"/>
  <c r="T45" i="3"/>
  <c r="T50" i="3"/>
  <c r="T38" i="3"/>
  <c r="T30" i="3"/>
  <c r="T27" i="3"/>
  <c r="T21" i="3"/>
  <c r="T9" i="3"/>
  <c r="T40" i="3"/>
  <c r="T84" i="3"/>
  <c r="T65" i="3"/>
  <c r="T61" i="3"/>
  <c r="T48" i="3"/>
  <c r="T36" i="3"/>
  <c r="T35" i="3"/>
  <c r="T19" i="3"/>
  <c r="T7" i="3"/>
  <c r="T217" i="2"/>
  <c r="T178" i="2"/>
  <c r="T166" i="2"/>
  <c r="T154" i="2"/>
  <c r="T142" i="2"/>
  <c r="T214" i="2"/>
  <c r="T190" i="2"/>
  <c r="T187" i="2"/>
  <c r="T182" i="2"/>
  <c r="T180" i="2"/>
  <c r="T171" i="2"/>
  <c r="T159" i="2"/>
  <c r="T147" i="2"/>
  <c r="T176" i="2"/>
  <c r="T31" i="3"/>
  <c r="T24" i="3"/>
  <c r="T198" i="2"/>
  <c r="T193" i="2"/>
  <c r="T169" i="2"/>
  <c r="T18" i="3"/>
  <c r="T14" i="3"/>
  <c r="T202" i="2"/>
  <c r="T189" i="2"/>
  <c r="T174" i="2"/>
  <c r="T34" i="3"/>
  <c r="T11" i="3"/>
  <c r="T207" i="2"/>
  <c r="T206" i="2"/>
  <c r="T197" i="2"/>
  <c r="T192" i="2"/>
  <c r="T167" i="2"/>
  <c r="T155" i="2"/>
  <c r="T216" i="2"/>
  <c r="T212" i="2"/>
  <c r="T186" i="2"/>
  <c r="T172" i="2"/>
  <c r="T160" i="2"/>
  <c r="T148" i="2"/>
  <c r="T183" i="2"/>
  <c r="T170" i="2"/>
  <c r="T12" i="3"/>
  <c r="T205" i="2"/>
  <c r="T200" i="2"/>
  <c r="T188" i="2"/>
  <c r="T185" i="2"/>
  <c r="T175" i="2"/>
  <c r="T195" i="2"/>
  <c r="T173" i="2"/>
  <c r="T149" i="2"/>
  <c r="T135" i="2"/>
  <c r="T153" i="2"/>
  <c r="T140" i="2"/>
  <c r="T128" i="2"/>
  <c r="T116" i="2"/>
  <c r="T104" i="2"/>
  <c r="T177" i="2"/>
  <c r="T168" i="2"/>
  <c r="T133" i="2"/>
  <c r="T121" i="2"/>
  <c r="T109" i="2"/>
  <c r="T67" i="3"/>
  <c r="T179" i="2"/>
  <c r="T152" i="2"/>
  <c r="T144" i="2"/>
  <c r="T138" i="2"/>
  <c r="T194" i="2"/>
  <c r="T181" i="2"/>
  <c r="T131" i="2"/>
  <c r="T16" i="3"/>
  <c r="T199" i="2"/>
  <c r="T146" i="2"/>
  <c r="T143" i="2"/>
  <c r="T134" i="2"/>
  <c r="T122" i="2"/>
  <c r="T123" i="2"/>
  <c r="T118" i="2"/>
  <c r="T108" i="2"/>
  <c r="T105" i="2"/>
  <c r="T96" i="2"/>
  <c r="T84" i="2"/>
  <c r="T72" i="2"/>
  <c r="T60" i="2"/>
  <c r="T48" i="2"/>
  <c r="T36" i="2"/>
  <c r="T164" i="2"/>
  <c r="T150" i="2"/>
  <c r="T162" i="2"/>
  <c r="T158" i="2"/>
  <c r="T127" i="2"/>
  <c r="T94" i="2"/>
  <c r="T82" i="2"/>
  <c r="T70" i="2"/>
  <c r="T58" i="2"/>
  <c r="T141" i="2"/>
  <c r="T129" i="2"/>
  <c r="T126" i="2"/>
  <c r="T117" i="2"/>
  <c r="T107" i="2"/>
  <c r="T99" i="2"/>
  <c r="T87" i="2"/>
  <c r="T75" i="2"/>
  <c r="T63" i="2"/>
  <c r="T23" i="3"/>
  <c r="T145" i="2"/>
  <c r="T136" i="2"/>
  <c r="T113" i="2"/>
  <c r="T110" i="2"/>
  <c r="T101" i="2"/>
  <c r="T92" i="2"/>
  <c r="T80" i="2"/>
  <c r="T68" i="2"/>
  <c r="T130" i="2"/>
  <c r="T125" i="2"/>
  <c r="T120" i="2"/>
  <c r="T90" i="2"/>
  <c r="T78" i="2"/>
  <c r="T66" i="2"/>
  <c r="T210" i="2"/>
  <c r="T163" i="2"/>
  <c r="T161" i="2"/>
  <c r="T156" i="2"/>
  <c r="T137" i="2"/>
  <c r="T95" i="2"/>
  <c r="T83" i="2"/>
  <c r="T71" i="2"/>
  <c r="T165" i="2"/>
  <c r="T132" i="2"/>
  <c r="T119" i="2"/>
  <c r="T115" i="2"/>
  <c r="T112" i="2"/>
  <c r="T106" i="2"/>
  <c r="T103" i="2"/>
  <c r="T100" i="2"/>
  <c r="T88" i="2"/>
  <c r="T76" i="2"/>
  <c r="T64" i="2"/>
  <c r="T52" i="2"/>
  <c r="T40" i="2"/>
  <c r="T209" i="2"/>
  <c r="T204" i="2"/>
  <c r="T124" i="2"/>
  <c r="T59" i="2"/>
  <c r="T19" i="2"/>
  <c r="T7" i="2"/>
  <c r="T81" i="2"/>
  <c r="T77" i="2"/>
  <c r="T57" i="2"/>
  <c r="T49" i="2"/>
  <c r="T46" i="2"/>
  <c r="T37" i="2"/>
  <c r="T34" i="2"/>
  <c r="T24" i="2"/>
  <c r="T12" i="2"/>
  <c r="T111" i="2"/>
  <c r="T98" i="2"/>
  <c r="T91" i="2"/>
  <c r="T74" i="2"/>
  <c r="T43" i="2"/>
  <c r="T31" i="2"/>
  <c r="T29" i="2"/>
  <c r="T17" i="2"/>
  <c r="T5" i="2"/>
  <c r="T65" i="2"/>
  <c r="T56" i="2"/>
  <c r="T22" i="2"/>
  <c r="T10" i="2"/>
  <c r="T6" i="3"/>
  <c r="T85" i="2"/>
  <c r="T55" i="2"/>
  <c r="T27" i="2"/>
  <c r="T15" i="2"/>
  <c r="T157" i="2"/>
  <c r="T51" i="2"/>
  <c r="T45" i="2"/>
  <c r="T39" i="2"/>
  <c r="T33" i="2"/>
  <c r="T20" i="2"/>
  <c r="T8" i="2"/>
  <c r="T54" i="2"/>
  <c r="T42" i="2"/>
  <c r="T25" i="2"/>
  <c r="T13" i="2"/>
  <c r="T139" i="2"/>
  <c r="T114" i="2"/>
  <c r="T102" i="2"/>
  <c r="T93" i="2"/>
  <c r="T89" i="2"/>
  <c r="T67" i="2"/>
  <c r="T30" i="2"/>
  <c r="T18" i="2"/>
  <c r="T6" i="2"/>
  <c r="T86" i="2"/>
  <c r="T79" i="2"/>
  <c r="T23" i="2"/>
  <c r="T11" i="2"/>
  <c r="T151" i="2"/>
  <c r="T53" i="2"/>
  <c r="T50" i="2"/>
  <c r="T41" i="2"/>
  <c r="T38" i="2"/>
  <c r="T28" i="2"/>
  <c r="T16" i="2"/>
  <c r="T97" i="2"/>
  <c r="T73" i="2"/>
  <c r="T69" i="2"/>
  <c r="T61" i="2"/>
  <c r="T47" i="2"/>
  <c r="T44" i="2"/>
  <c r="T35" i="2"/>
  <c r="T32" i="2"/>
  <c r="T21" i="2"/>
  <c r="T9" i="2"/>
  <c r="T62" i="2"/>
  <c r="AU198" i="1"/>
  <c r="AU181" i="1"/>
  <c r="AU169" i="1"/>
  <c r="AU162" i="1"/>
  <c r="AU155" i="1"/>
  <c r="AU143" i="1"/>
  <c r="AU131" i="1"/>
  <c r="T26" i="2"/>
  <c r="AU213" i="1"/>
  <c r="AU210" i="1"/>
  <c r="AU204" i="1"/>
  <c r="AU192" i="1"/>
  <c r="AU176" i="1"/>
  <c r="AU150" i="1"/>
  <c r="AU138" i="1"/>
  <c r="AU126" i="1"/>
  <c r="AU114" i="1"/>
  <c r="AU216" i="1"/>
  <c r="AU197" i="1"/>
  <c r="AU189" i="1"/>
  <c r="AU183" i="1"/>
  <c r="AU171" i="1"/>
  <c r="AU164" i="1"/>
  <c r="AU157" i="1"/>
  <c r="AU145" i="1"/>
  <c r="AU133" i="1"/>
  <c r="AU121" i="1"/>
  <c r="AU211" i="1"/>
  <c r="AU205" i="1"/>
  <c r="AU178" i="1"/>
  <c r="AU159" i="1"/>
  <c r="AU152" i="1"/>
  <c r="AU140" i="1"/>
  <c r="AU128" i="1"/>
  <c r="AU196" i="1"/>
  <c r="AU191" i="1"/>
  <c r="AU185" i="1"/>
  <c r="AU173" i="1"/>
  <c r="AU166" i="1"/>
  <c r="AU147" i="1"/>
  <c r="AU135" i="1"/>
  <c r="AU123" i="1"/>
  <c r="AU215" i="1"/>
  <c r="AU206" i="1"/>
  <c r="AU180" i="1"/>
  <c r="AU168" i="1"/>
  <c r="AU161" i="1"/>
  <c r="AU154" i="1"/>
  <c r="AU142" i="1"/>
  <c r="AU130" i="1"/>
  <c r="AU201" i="1"/>
  <c r="AU195" i="1"/>
  <c r="AU175" i="1"/>
  <c r="AU149" i="1"/>
  <c r="AU137" i="1"/>
  <c r="AU125" i="1"/>
  <c r="T14" i="2"/>
  <c r="AU212" i="1"/>
  <c r="AU207" i="1"/>
  <c r="AU182" i="1"/>
  <c r="AU170" i="1"/>
  <c r="AU163" i="1"/>
  <c r="AU156" i="1"/>
  <c r="AU144" i="1"/>
  <c r="AU132" i="1"/>
  <c r="AU214" i="1"/>
  <c r="AU200" i="1"/>
  <c r="AU194" i="1"/>
  <c r="AU190" i="1"/>
  <c r="AU188" i="1"/>
  <c r="AU177" i="1"/>
  <c r="AU158" i="1"/>
  <c r="AU151" i="1"/>
  <c r="AU139" i="1"/>
  <c r="AU127" i="1"/>
  <c r="AU115" i="1"/>
  <c r="AU208" i="1"/>
  <c r="AU202" i="1"/>
  <c r="AU187" i="1"/>
  <c r="AU184" i="1"/>
  <c r="AU172" i="1"/>
  <c r="AU165" i="1"/>
  <c r="AU203" i="1"/>
  <c r="AU174" i="1"/>
  <c r="AU146" i="1"/>
  <c r="AU129" i="1"/>
  <c r="AU106" i="1"/>
  <c r="AU79" i="1"/>
  <c r="AU47" i="1"/>
  <c r="AU217" i="1"/>
  <c r="AU116" i="1"/>
  <c r="AU113" i="1"/>
  <c r="AU101" i="1"/>
  <c r="AU108" i="1"/>
  <c r="AU209" i="1"/>
  <c r="AU141" i="1"/>
  <c r="AU117" i="1"/>
  <c r="AU103" i="1"/>
  <c r="AU160" i="1"/>
  <c r="AU110" i="1"/>
  <c r="AU179" i="1"/>
  <c r="AU118" i="1"/>
  <c r="AU105" i="1"/>
  <c r="AU98" i="1"/>
  <c r="AU96" i="1"/>
  <c r="AU94" i="1"/>
  <c r="AU92" i="1"/>
  <c r="AU90" i="1"/>
  <c r="AU88" i="1"/>
  <c r="AU86" i="1"/>
  <c r="AU84" i="1"/>
  <c r="AU82" i="1"/>
  <c r="AU80" i="1"/>
  <c r="AU76" i="1"/>
  <c r="AU74" i="1"/>
  <c r="AU72" i="1"/>
  <c r="AU70" i="1"/>
  <c r="AU68" i="1"/>
  <c r="AU66" i="1"/>
  <c r="AU64" i="1"/>
  <c r="AU62" i="1"/>
  <c r="AU60" i="1"/>
  <c r="AU58" i="1"/>
  <c r="AU153" i="1"/>
  <c r="AU136" i="1"/>
  <c r="AU112" i="1"/>
  <c r="AU100" i="1"/>
  <c r="AU78" i="1"/>
  <c r="AU46" i="1"/>
  <c r="AU199" i="1"/>
  <c r="AU120" i="1"/>
  <c r="AU119" i="1"/>
  <c r="AU107" i="1"/>
  <c r="AU193" i="1"/>
  <c r="AU122" i="1"/>
  <c r="AU102" i="1"/>
  <c r="AU167" i="1"/>
  <c r="AU148" i="1"/>
  <c r="AU134" i="1"/>
  <c r="AU109" i="1"/>
  <c r="K2" i="3"/>
  <c r="K2" i="2"/>
  <c r="W2" i="3"/>
  <c r="W2" i="2"/>
  <c r="AQ2" i="1"/>
  <c r="D1" i="4"/>
  <c r="D4" i="4" s="1"/>
  <c r="G3" i="3"/>
  <c r="G3" i="2"/>
  <c r="P1" i="4"/>
  <c r="P4" i="4" s="1"/>
  <c r="S3" i="3"/>
  <c r="S3" i="2"/>
  <c r="AN3" i="1"/>
  <c r="AK5" i="1"/>
  <c r="AW5" i="1"/>
  <c r="AR6" i="1"/>
  <c r="AM7" i="1"/>
  <c r="AH8" i="1"/>
  <c r="AT8" i="1"/>
  <c r="AO9" i="1"/>
  <c r="AJ10" i="1"/>
  <c r="AV10" i="1"/>
  <c r="AR11" i="1"/>
  <c r="AN12" i="1"/>
  <c r="AJ13" i="1"/>
  <c r="AV13" i="1"/>
  <c r="AR14" i="1"/>
  <c r="AN15" i="1"/>
  <c r="AJ16" i="1"/>
  <c r="AV16" i="1"/>
  <c r="AR17" i="1"/>
  <c r="AN18" i="1"/>
  <c r="AJ19" i="1"/>
  <c r="AV19" i="1"/>
  <c r="AR20" i="1"/>
  <c r="AN21" i="1"/>
  <c r="AJ22" i="1"/>
  <c r="AV22" i="1"/>
  <c r="AR23" i="1"/>
  <c r="AN24" i="1"/>
  <c r="AJ25" i="1"/>
  <c r="AV25" i="1"/>
  <c r="AR26" i="1"/>
  <c r="AN27" i="1"/>
  <c r="AJ28" i="1"/>
  <c r="AV28" i="1"/>
  <c r="AR29" i="1"/>
  <c r="AN30" i="1"/>
  <c r="AJ31" i="1"/>
  <c r="AV31" i="1"/>
  <c r="AR32" i="1"/>
  <c r="AN33" i="1"/>
  <c r="AJ34" i="1"/>
  <c r="AV34" i="1"/>
  <c r="AR35" i="1"/>
  <c r="AM36" i="1"/>
  <c r="AH37" i="1"/>
  <c r="AT37" i="1"/>
  <c r="AO38" i="1"/>
  <c r="AJ39" i="1"/>
  <c r="AV39" i="1"/>
  <c r="AQ40" i="1"/>
  <c r="AL41" i="1"/>
  <c r="AX41" i="1"/>
  <c r="AR42" i="1"/>
  <c r="AL43" i="1"/>
  <c r="AX43" i="1"/>
  <c r="AR44" i="1"/>
  <c r="AL45" i="1"/>
  <c r="AX45" i="1"/>
  <c r="AS46" i="1"/>
  <c r="AV47" i="1"/>
  <c r="AV48" i="1"/>
  <c r="AI50" i="1"/>
  <c r="AL51" i="1"/>
  <c r="AU52" i="1"/>
  <c r="AK54" i="1"/>
  <c r="AU55" i="1"/>
  <c r="AK57" i="1"/>
  <c r="AK59" i="1"/>
  <c r="AP62" i="1"/>
  <c r="AP70" i="1"/>
  <c r="AI71" i="1"/>
  <c r="AP76" i="1"/>
  <c r="AI77" i="1"/>
  <c r="AP82" i="1"/>
  <c r="AI83" i="1"/>
  <c r="AP88" i="1"/>
  <c r="AI89" i="1"/>
  <c r="AP94" i="1"/>
  <c r="AI95" i="1"/>
  <c r="AW101" i="1"/>
  <c r="AU111" i="1"/>
  <c r="AP112" i="1"/>
  <c r="AK113" i="1"/>
  <c r="AG139" i="1"/>
  <c r="G1" i="4"/>
  <c r="G4" i="4" s="1"/>
  <c r="J3" i="3"/>
  <c r="J3" i="2"/>
  <c r="AK37" i="1"/>
  <c r="T1" i="4"/>
  <c r="T4" i="4" s="1"/>
  <c r="W3" i="3"/>
  <c r="W3" i="2"/>
  <c r="AL6" i="1"/>
  <c r="H123" i="4"/>
  <c r="H83" i="4"/>
  <c r="H103" i="4"/>
  <c r="H63" i="4"/>
  <c r="H23" i="4"/>
  <c r="H3" i="4"/>
  <c r="H43" i="4"/>
  <c r="U63" i="4"/>
  <c r="U83" i="4"/>
  <c r="U123" i="4"/>
  <c r="U23" i="4"/>
  <c r="U3" i="4"/>
  <c r="U43" i="4"/>
  <c r="U103" i="4"/>
  <c r="T2" i="3"/>
  <c r="T2" i="2"/>
  <c r="AN2" i="1"/>
  <c r="AK3" i="1"/>
  <c r="I2" i="3"/>
  <c r="I2" i="2"/>
  <c r="AO2" i="1"/>
  <c r="S215" i="3"/>
  <c r="S203" i="3"/>
  <c r="S191" i="3"/>
  <c r="S208" i="3"/>
  <c r="S196" i="3"/>
  <c r="S213" i="3"/>
  <c r="S201" i="3"/>
  <c r="S189" i="3"/>
  <c r="S206" i="3"/>
  <c r="S194" i="3"/>
  <c r="S211" i="3"/>
  <c r="S199" i="3"/>
  <c r="S216" i="3"/>
  <c r="S204" i="3"/>
  <c r="S209" i="3"/>
  <c r="S197" i="3"/>
  <c r="S214" i="3"/>
  <c r="S202" i="3"/>
  <c r="S217" i="3"/>
  <c r="S205" i="3"/>
  <c r="S193" i="3"/>
  <c r="S175" i="3"/>
  <c r="S163" i="3"/>
  <c r="S151" i="3"/>
  <c r="S207" i="3"/>
  <c r="S198" i="3"/>
  <c r="S190" i="3"/>
  <c r="S180" i="3"/>
  <c r="S168" i="3"/>
  <c r="S173" i="3"/>
  <c r="S185" i="3"/>
  <c r="S178" i="3"/>
  <c r="S166" i="3"/>
  <c r="S154" i="3"/>
  <c r="S195" i="3"/>
  <c r="S188" i="3"/>
  <c r="S183" i="3"/>
  <c r="S171" i="3"/>
  <c r="S176" i="3"/>
  <c r="S187" i="3"/>
  <c r="S181" i="3"/>
  <c r="S169" i="3"/>
  <c r="S174" i="3"/>
  <c r="S210" i="3"/>
  <c r="S177" i="3"/>
  <c r="S170" i="3"/>
  <c r="S157" i="3"/>
  <c r="S141" i="3"/>
  <c r="S129" i="3"/>
  <c r="S117" i="3"/>
  <c r="S160" i="3"/>
  <c r="S134" i="3"/>
  <c r="S146" i="3"/>
  <c r="S139" i="3"/>
  <c r="S127" i="3"/>
  <c r="S148" i="3"/>
  <c r="S144" i="3"/>
  <c r="S132" i="3"/>
  <c r="S120" i="3"/>
  <c r="S108" i="3"/>
  <c r="S182" i="3"/>
  <c r="S159" i="3"/>
  <c r="S156" i="3"/>
  <c r="S137" i="3"/>
  <c r="S212" i="3"/>
  <c r="S184" i="3"/>
  <c r="S165" i="3"/>
  <c r="S164" i="3"/>
  <c r="S153" i="3"/>
  <c r="S150" i="3"/>
  <c r="S142" i="3"/>
  <c r="S130" i="3"/>
  <c r="S135" i="3"/>
  <c r="S123" i="3"/>
  <c r="S179" i="3"/>
  <c r="S140" i="3"/>
  <c r="S143" i="3"/>
  <c r="S158" i="3"/>
  <c r="S102" i="3"/>
  <c r="S90" i="3"/>
  <c r="S78" i="3"/>
  <c r="S66" i="3"/>
  <c r="S118" i="3"/>
  <c r="S95" i="3"/>
  <c r="S83" i="3"/>
  <c r="S155" i="3"/>
  <c r="S145" i="3"/>
  <c r="S126" i="3"/>
  <c r="S111" i="3"/>
  <c r="S100" i="3"/>
  <c r="S88" i="3"/>
  <c r="S76" i="3"/>
  <c r="S114" i="3"/>
  <c r="S93" i="3"/>
  <c r="S81" i="3"/>
  <c r="S69" i="3"/>
  <c r="S57" i="3"/>
  <c r="S152" i="3"/>
  <c r="S147" i="3"/>
  <c r="S98" i="3"/>
  <c r="S86" i="3"/>
  <c r="S162" i="3"/>
  <c r="S136" i="3"/>
  <c r="S105" i="3"/>
  <c r="S103" i="3"/>
  <c r="S91" i="3"/>
  <c r="S186" i="3"/>
  <c r="S149" i="3"/>
  <c r="S138" i="3"/>
  <c r="S113" i="3"/>
  <c r="S110" i="3"/>
  <c r="S96" i="3"/>
  <c r="S84" i="3"/>
  <c r="S122" i="3"/>
  <c r="S121" i="3"/>
  <c r="S116" i="3"/>
  <c r="S107" i="3"/>
  <c r="S101" i="3"/>
  <c r="S89" i="3"/>
  <c r="S161" i="3"/>
  <c r="S104" i="3"/>
  <c r="S92" i="3"/>
  <c r="S106" i="3"/>
  <c r="S73" i="3"/>
  <c r="S70" i="3"/>
  <c r="S67" i="3"/>
  <c r="S64" i="3"/>
  <c r="S61" i="3"/>
  <c r="S58" i="3"/>
  <c r="S48" i="3"/>
  <c r="S36" i="3"/>
  <c r="S124" i="3"/>
  <c r="S97" i="3"/>
  <c r="S85" i="3"/>
  <c r="S55" i="3"/>
  <c r="S53" i="3"/>
  <c r="S41" i="3"/>
  <c r="S167" i="3"/>
  <c r="S99" i="3"/>
  <c r="S82" i="3"/>
  <c r="S46" i="3"/>
  <c r="S77" i="3"/>
  <c r="S72" i="3"/>
  <c r="S60" i="3"/>
  <c r="S51" i="3"/>
  <c r="S39" i="3"/>
  <c r="S27" i="3"/>
  <c r="S131" i="3"/>
  <c r="S115" i="3"/>
  <c r="S94" i="3"/>
  <c r="S75" i="3"/>
  <c r="S63" i="3"/>
  <c r="S44" i="3"/>
  <c r="S32" i="3"/>
  <c r="S49" i="3"/>
  <c r="S79" i="3"/>
  <c r="S42" i="3"/>
  <c r="S112" i="3"/>
  <c r="S200" i="3"/>
  <c r="S133" i="3"/>
  <c r="S109" i="3"/>
  <c r="S87" i="3"/>
  <c r="S50" i="3"/>
  <c r="S38" i="3"/>
  <c r="S128" i="3"/>
  <c r="S34" i="3"/>
  <c r="S29" i="3"/>
  <c r="S24" i="3"/>
  <c r="S12" i="3"/>
  <c r="S210" i="2"/>
  <c r="S198" i="2"/>
  <c r="S186" i="2"/>
  <c r="S80" i="3"/>
  <c r="S26" i="3"/>
  <c r="S17" i="3"/>
  <c r="S5" i="3"/>
  <c r="S215" i="2"/>
  <c r="S203" i="2"/>
  <c r="S191" i="2"/>
  <c r="S179" i="2"/>
  <c r="S22" i="3"/>
  <c r="S10" i="3"/>
  <c r="S208" i="2"/>
  <c r="S196" i="2"/>
  <c r="S62" i="3"/>
  <c r="S56" i="3"/>
  <c r="S54" i="3"/>
  <c r="S33" i="3"/>
  <c r="S15" i="3"/>
  <c r="S213" i="2"/>
  <c r="S125" i="3"/>
  <c r="S119" i="3"/>
  <c r="S47" i="3"/>
  <c r="S20" i="3"/>
  <c r="S8" i="3"/>
  <c r="S172" i="3"/>
  <c r="S74" i="3"/>
  <c r="S68" i="3"/>
  <c r="S52" i="3"/>
  <c r="S59" i="3"/>
  <c r="S31" i="3"/>
  <c r="S16" i="3"/>
  <c r="S214" i="2"/>
  <c r="S43" i="3"/>
  <c r="S37" i="3"/>
  <c r="S30" i="3"/>
  <c r="S71" i="3"/>
  <c r="S40" i="3"/>
  <c r="S14" i="3"/>
  <c r="S212" i="2"/>
  <c r="S45" i="3"/>
  <c r="S23" i="3"/>
  <c r="S13" i="3"/>
  <c r="S204" i="2"/>
  <c r="S199" i="2"/>
  <c r="S194" i="2"/>
  <c r="S173" i="2"/>
  <c r="S161" i="2"/>
  <c r="S149" i="2"/>
  <c r="S178" i="2"/>
  <c r="S166" i="2"/>
  <c r="S154" i="2"/>
  <c r="S35" i="3"/>
  <c r="S211" i="2"/>
  <c r="S190" i="2"/>
  <c r="S187" i="2"/>
  <c r="S182" i="2"/>
  <c r="S180" i="2"/>
  <c r="S7" i="3"/>
  <c r="S184" i="2"/>
  <c r="S176" i="2"/>
  <c r="S193" i="2"/>
  <c r="S192" i="3"/>
  <c r="S21" i="3"/>
  <c r="S18" i="3"/>
  <c r="S202" i="2"/>
  <c r="S189" i="2"/>
  <c r="S174" i="2"/>
  <c r="S162" i="2"/>
  <c r="S25" i="3"/>
  <c r="S11" i="3"/>
  <c r="S207" i="2"/>
  <c r="S206" i="2"/>
  <c r="S201" i="2"/>
  <c r="S197" i="2"/>
  <c r="S192" i="2"/>
  <c r="S167" i="2"/>
  <c r="S155" i="2"/>
  <c r="S28" i="3"/>
  <c r="S209" i="2"/>
  <c r="S181" i="2"/>
  <c r="S177" i="2"/>
  <c r="S165" i="2"/>
  <c r="S19" i="3"/>
  <c r="S183" i="2"/>
  <c r="S170" i="2"/>
  <c r="S217" i="2"/>
  <c r="S156" i="2"/>
  <c r="S142" i="2"/>
  <c r="S130" i="2"/>
  <c r="S195" i="2"/>
  <c r="S175" i="2"/>
  <c r="S171" i="2"/>
  <c r="S135" i="2"/>
  <c r="S123" i="2"/>
  <c r="S111" i="2"/>
  <c r="S9" i="3"/>
  <c r="S216" i="2"/>
  <c r="S200" i="2"/>
  <c r="S153" i="2"/>
  <c r="S148" i="2"/>
  <c r="S140" i="2"/>
  <c r="S128" i="2"/>
  <c r="S116" i="2"/>
  <c r="S104" i="2"/>
  <c r="S168" i="2"/>
  <c r="S133" i="2"/>
  <c r="S205" i="2"/>
  <c r="S152" i="2"/>
  <c r="S147" i="2"/>
  <c r="S144" i="2"/>
  <c r="S138" i="2"/>
  <c r="S65" i="3"/>
  <c r="S188" i="2"/>
  <c r="S160" i="2"/>
  <c r="S151" i="2"/>
  <c r="S141" i="2"/>
  <c r="S129" i="2"/>
  <c r="S117" i="2"/>
  <c r="S6" i="3"/>
  <c r="S139" i="2"/>
  <c r="S114" i="2"/>
  <c r="S102" i="2"/>
  <c r="S91" i="2"/>
  <c r="S79" i="2"/>
  <c r="S67" i="2"/>
  <c r="S55" i="2"/>
  <c r="S43" i="2"/>
  <c r="S31" i="2"/>
  <c r="S164" i="2"/>
  <c r="S150" i="2"/>
  <c r="S122" i="2"/>
  <c r="S89" i="2"/>
  <c r="S77" i="2"/>
  <c r="S65" i="2"/>
  <c r="S158" i="2"/>
  <c r="S127" i="2"/>
  <c r="S94" i="2"/>
  <c r="S82" i="2"/>
  <c r="S70" i="2"/>
  <c r="S126" i="2"/>
  <c r="S121" i="2"/>
  <c r="S107" i="2"/>
  <c r="S99" i="2"/>
  <c r="S87" i="2"/>
  <c r="S75" i="2"/>
  <c r="S131" i="2"/>
  <c r="S97" i="2"/>
  <c r="S85" i="2"/>
  <c r="S73" i="2"/>
  <c r="S61" i="2"/>
  <c r="S185" i="2"/>
  <c r="S172" i="2"/>
  <c r="S125" i="2"/>
  <c r="S120" i="2"/>
  <c r="S90" i="2"/>
  <c r="S78" i="2"/>
  <c r="S163" i="2"/>
  <c r="S159" i="2"/>
  <c r="S146" i="2"/>
  <c r="S137" i="2"/>
  <c r="S109" i="2"/>
  <c r="S95" i="2"/>
  <c r="S83" i="2"/>
  <c r="S71" i="2"/>
  <c r="S59" i="2"/>
  <c r="S47" i="2"/>
  <c r="S35" i="2"/>
  <c r="S169" i="2"/>
  <c r="S143" i="2"/>
  <c r="S132" i="2"/>
  <c r="S119" i="2"/>
  <c r="S115" i="2"/>
  <c r="S112" i="2"/>
  <c r="S106" i="2"/>
  <c r="S103" i="2"/>
  <c r="S145" i="2"/>
  <c r="S62" i="2"/>
  <c r="S60" i="2"/>
  <c r="S26" i="2"/>
  <c r="S14" i="2"/>
  <c r="S64" i="2"/>
  <c r="S58" i="2"/>
  <c r="S19" i="2"/>
  <c r="S7" i="2"/>
  <c r="S113" i="2"/>
  <c r="S105" i="2"/>
  <c r="S84" i="2"/>
  <c r="S81" i="2"/>
  <c r="S57" i="2"/>
  <c r="S52" i="2"/>
  <c r="S49" i="2"/>
  <c r="S46" i="2"/>
  <c r="S40" i="2"/>
  <c r="S37" i="2"/>
  <c r="S34" i="2"/>
  <c r="S24" i="2"/>
  <c r="S12" i="2"/>
  <c r="S101" i="2"/>
  <c r="S98" i="2"/>
  <c r="S88" i="2"/>
  <c r="S74" i="2"/>
  <c r="S29" i="2"/>
  <c r="S17" i="2"/>
  <c r="S5" i="2"/>
  <c r="AT213" i="1"/>
  <c r="S134" i="2"/>
  <c r="S56" i="2"/>
  <c r="S22" i="2"/>
  <c r="S10" i="2"/>
  <c r="S92" i="2"/>
  <c r="S66" i="2"/>
  <c r="S27" i="2"/>
  <c r="S15" i="2"/>
  <c r="AT214" i="1"/>
  <c r="S157" i="2"/>
  <c r="S51" i="2"/>
  <c r="S48" i="2"/>
  <c r="S45" i="2"/>
  <c r="S39" i="2"/>
  <c r="S36" i="2"/>
  <c r="S33" i="2"/>
  <c r="S20" i="2"/>
  <c r="S8" i="2"/>
  <c r="S54" i="2"/>
  <c r="S42" i="2"/>
  <c r="S25" i="2"/>
  <c r="S13" i="2"/>
  <c r="AT215" i="1"/>
  <c r="S136" i="2"/>
  <c r="S110" i="2"/>
  <c r="S108" i="2"/>
  <c r="S96" i="2"/>
  <c r="S93" i="2"/>
  <c r="S72" i="2"/>
  <c r="S30" i="2"/>
  <c r="S18" i="2"/>
  <c r="S6" i="2"/>
  <c r="S118" i="2"/>
  <c r="S100" i="2"/>
  <c r="S86" i="2"/>
  <c r="S76" i="2"/>
  <c r="S68" i="2"/>
  <c r="S23" i="2"/>
  <c r="S11" i="2"/>
  <c r="AT216" i="1"/>
  <c r="S53" i="2"/>
  <c r="S50" i="2"/>
  <c r="S41" i="2"/>
  <c r="S38" i="2"/>
  <c r="S28" i="2"/>
  <c r="S16" i="2"/>
  <c r="S124" i="2"/>
  <c r="S80" i="2"/>
  <c r="S69" i="2"/>
  <c r="S63" i="2"/>
  <c r="S44" i="2"/>
  <c r="S32" i="2"/>
  <c r="AT217" i="1"/>
  <c r="AT209" i="1"/>
  <c r="AT203" i="1"/>
  <c r="AT186" i="1"/>
  <c r="AT174" i="1"/>
  <c r="AT167" i="1"/>
  <c r="AT148" i="1"/>
  <c r="AT136" i="1"/>
  <c r="S21" i="2"/>
  <c r="AT198" i="1"/>
  <c r="AT181" i="1"/>
  <c r="AT169" i="1"/>
  <c r="AT162" i="1"/>
  <c r="AT155" i="1"/>
  <c r="AT143" i="1"/>
  <c r="AT131" i="1"/>
  <c r="AT119" i="1"/>
  <c r="AT210" i="1"/>
  <c r="AT204" i="1"/>
  <c r="AT192" i="1"/>
  <c r="AT176" i="1"/>
  <c r="AT150" i="1"/>
  <c r="AT138" i="1"/>
  <c r="AT126" i="1"/>
  <c r="AT114" i="1"/>
  <c r="AT197" i="1"/>
  <c r="AT189" i="1"/>
  <c r="AT183" i="1"/>
  <c r="AT171" i="1"/>
  <c r="AT164" i="1"/>
  <c r="AT157" i="1"/>
  <c r="AT145" i="1"/>
  <c r="AT133" i="1"/>
  <c r="AT211" i="1"/>
  <c r="AT205" i="1"/>
  <c r="AT178" i="1"/>
  <c r="AT159" i="1"/>
  <c r="AT152" i="1"/>
  <c r="AT140" i="1"/>
  <c r="AT128" i="1"/>
  <c r="AT196" i="1"/>
  <c r="AT191" i="1"/>
  <c r="AT185" i="1"/>
  <c r="AT173" i="1"/>
  <c r="AT166" i="1"/>
  <c r="AT147" i="1"/>
  <c r="AT135" i="1"/>
  <c r="AT123" i="1"/>
  <c r="AT206" i="1"/>
  <c r="AT180" i="1"/>
  <c r="AT168" i="1"/>
  <c r="AT161" i="1"/>
  <c r="AT154" i="1"/>
  <c r="AT142" i="1"/>
  <c r="AT130" i="1"/>
  <c r="AT118" i="1"/>
  <c r="S9" i="2"/>
  <c r="AT201" i="1"/>
  <c r="AT195" i="1"/>
  <c r="AT175" i="1"/>
  <c r="AT149" i="1"/>
  <c r="AT137" i="1"/>
  <c r="AT212" i="1"/>
  <c r="AT207" i="1"/>
  <c r="AT182" i="1"/>
  <c r="AT170" i="1"/>
  <c r="AT163" i="1"/>
  <c r="AT156" i="1"/>
  <c r="AT144" i="1"/>
  <c r="AT132" i="1"/>
  <c r="AT120" i="1"/>
  <c r="AT200" i="1"/>
  <c r="AT194" i="1"/>
  <c r="AT190" i="1"/>
  <c r="AT188" i="1"/>
  <c r="AT177" i="1"/>
  <c r="AT158" i="1"/>
  <c r="AT115" i="1"/>
  <c r="AT111" i="1"/>
  <c r="AT99" i="1"/>
  <c r="AT97" i="1"/>
  <c r="AT95" i="1"/>
  <c r="AT93" i="1"/>
  <c r="AT91" i="1"/>
  <c r="AT89" i="1"/>
  <c r="AT87" i="1"/>
  <c r="AT85" i="1"/>
  <c r="AT83" i="1"/>
  <c r="AT81" i="1"/>
  <c r="AT77" i="1"/>
  <c r="AT75" i="1"/>
  <c r="AT73" i="1"/>
  <c r="AT71" i="1"/>
  <c r="AT69" i="1"/>
  <c r="AT67" i="1"/>
  <c r="AT65" i="1"/>
  <c r="AT63" i="1"/>
  <c r="AT61" i="1"/>
  <c r="AT59" i="1"/>
  <c r="AT57" i="1"/>
  <c r="AT55" i="1"/>
  <c r="AT53" i="1"/>
  <c r="AT51" i="1"/>
  <c r="AT49" i="1"/>
  <c r="AT172" i="1"/>
  <c r="AT146" i="1"/>
  <c r="AT129" i="1"/>
  <c r="AT106" i="1"/>
  <c r="AT79" i="1"/>
  <c r="AT47" i="1"/>
  <c r="AT116" i="1"/>
  <c r="AT113" i="1"/>
  <c r="AT101" i="1"/>
  <c r="AT125" i="1"/>
  <c r="AT108" i="1"/>
  <c r="AT141" i="1"/>
  <c r="AT117" i="1"/>
  <c r="AT103" i="1"/>
  <c r="AT202" i="1"/>
  <c r="AT160" i="1"/>
  <c r="AT127" i="1"/>
  <c r="AT110" i="1"/>
  <c r="AT179" i="1"/>
  <c r="AT105" i="1"/>
  <c r="AT98" i="1"/>
  <c r="AT96" i="1"/>
  <c r="AT94" i="1"/>
  <c r="AT92" i="1"/>
  <c r="AT90" i="1"/>
  <c r="AT88" i="1"/>
  <c r="AT86" i="1"/>
  <c r="AT84" i="1"/>
  <c r="AT82" i="1"/>
  <c r="AT80" i="1"/>
  <c r="AT76" i="1"/>
  <c r="AT74" i="1"/>
  <c r="AT72" i="1"/>
  <c r="AT70" i="1"/>
  <c r="AT68" i="1"/>
  <c r="AT66" i="1"/>
  <c r="AT64" i="1"/>
  <c r="AT62" i="1"/>
  <c r="AT60" i="1"/>
  <c r="AT58" i="1"/>
  <c r="AT56" i="1"/>
  <c r="AT54" i="1"/>
  <c r="AT52" i="1"/>
  <c r="AT50" i="1"/>
  <c r="AT48" i="1"/>
  <c r="AT153" i="1"/>
  <c r="AT139" i="1"/>
  <c r="AT112" i="1"/>
  <c r="AT100" i="1"/>
  <c r="AT78" i="1"/>
  <c r="AT208" i="1"/>
  <c r="AT199" i="1"/>
  <c r="AT121" i="1"/>
  <c r="AT107" i="1"/>
  <c r="AT193" i="1"/>
  <c r="AT122" i="1"/>
  <c r="AT102" i="1"/>
  <c r="V2" i="3"/>
  <c r="V2" i="2"/>
  <c r="AP2" i="1"/>
  <c r="AM3" i="1"/>
  <c r="AX7" i="1"/>
  <c r="AM15" i="1"/>
  <c r="AQ17" i="1"/>
  <c r="I213" i="3"/>
  <c r="I201" i="3"/>
  <c r="I189" i="3"/>
  <c r="I206" i="3"/>
  <c r="I194" i="3"/>
  <c r="I211" i="3"/>
  <c r="I199" i="3"/>
  <c r="I216" i="3"/>
  <c r="I204" i="3"/>
  <c r="I192" i="3"/>
  <c r="I209" i="3"/>
  <c r="I197" i="3"/>
  <c r="I214" i="3"/>
  <c r="I202" i="3"/>
  <c r="I207" i="3"/>
  <c r="I212" i="3"/>
  <c r="I215" i="3"/>
  <c r="I203" i="3"/>
  <c r="I210" i="3"/>
  <c r="I185" i="3"/>
  <c r="I173" i="3"/>
  <c r="I161" i="3"/>
  <c r="I149" i="3"/>
  <c r="I178" i="3"/>
  <c r="I166" i="3"/>
  <c r="I183" i="3"/>
  <c r="I171" i="3"/>
  <c r="I205" i="3"/>
  <c r="I187" i="3"/>
  <c r="I176" i="3"/>
  <c r="I164" i="3"/>
  <c r="I152" i="3"/>
  <c r="I181" i="3"/>
  <c r="I169" i="3"/>
  <c r="I198" i="3"/>
  <c r="I174" i="3"/>
  <c r="I193" i="3"/>
  <c r="I179" i="3"/>
  <c r="I167" i="3"/>
  <c r="I191" i="3"/>
  <c r="I190" i="3"/>
  <c r="I186" i="3"/>
  <c r="I184" i="3"/>
  <c r="I172" i="3"/>
  <c r="I175" i="3"/>
  <c r="I195" i="3"/>
  <c r="I188" i="3"/>
  <c r="I148" i="3"/>
  <c r="I139" i="3"/>
  <c r="I127" i="3"/>
  <c r="I115" i="3"/>
  <c r="I159" i="3"/>
  <c r="I156" i="3"/>
  <c r="I153" i="3"/>
  <c r="I150" i="3"/>
  <c r="I144" i="3"/>
  <c r="I132" i="3"/>
  <c r="I163" i="3"/>
  <c r="I162" i="3"/>
  <c r="I137" i="3"/>
  <c r="I125" i="3"/>
  <c r="I208" i="3"/>
  <c r="I170" i="3"/>
  <c r="I142" i="3"/>
  <c r="I130" i="3"/>
  <c r="I118" i="3"/>
  <c r="I106" i="3"/>
  <c r="I135" i="3"/>
  <c r="I180" i="3"/>
  <c r="I168" i="3"/>
  <c r="I158" i="3"/>
  <c r="I155" i="3"/>
  <c r="I147" i="3"/>
  <c r="I140" i="3"/>
  <c r="I128" i="3"/>
  <c r="I182" i="3"/>
  <c r="I145" i="3"/>
  <c r="I133" i="3"/>
  <c r="I121" i="3"/>
  <c r="I217" i="3"/>
  <c r="I138" i="3"/>
  <c r="I200" i="3"/>
  <c r="I196" i="3"/>
  <c r="I151" i="3"/>
  <c r="I141" i="3"/>
  <c r="I146" i="3"/>
  <c r="I117" i="3"/>
  <c r="I100" i="3"/>
  <c r="I88" i="3"/>
  <c r="I76" i="3"/>
  <c r="I64" i="3"/>
  <c r="I177" i="3"/>
  <c r="I123" i="3"/>
  <c r="I122" i="3"/>
  <c r="I93" i="3"/>
  <c r="I81" i="3"/>
  <c r="I105" i="3"/>
  <c r="I98" i="3"/>
  <c r="I86" i="3"/>
  <c r="I124" i="3"/>
  <c r="I116" i="3"/>
  <c r="I113" i="3"/>
  <c r="I110" i="3"/>
  <c r="I107" i="3"/>
  <c r="I103" i="3"/>
  <c r="I91" i="3"/>
  <c r="I79" i="3"/>
  <c r="I67" i="3"/>
  <c r="I55" i="3"/>
  <c r="I160" i="3"/>
  <c r="I143" i="3"/>
  <c r="I120" i="3"/>
  <c r="I96" i="3"/>
  <c r="I84" i="3"/>
  <c r="I157" i="3"/>
  <c r="I129" i="3"/>
  <c r="I101" i="3"/>
  <c r="I89" i="3"/>
  <c r="I134" i="3"/>
  <c r="I126" i="3"/>
  <c r="I119" i="3"/>
  <c r="I94" i="3"/>
  <c r="I82" i="3"/>
  <c r="I165" i="3"/>
  <c r="I136" i="3"/>
  <c r="I112" i="3"/>
  <c r="I109" i="3"/>
  <c r="I99" i="3"/>
  <c r="I87" i="3"/>
  <c r="I111" i="3"/>
  <c r="I102" i="3"/>
  <c r="I90" i="3"/>
  <c r="I104" i="3"/>
  <c r="I75" i="3"/>
  <c r="I69" i="3"/>
  <c r="I63" i="3"/>
  <c r="I57" i="3"/>
  <c r="I46" i="3"/>
  <c r="I34" i="3"/>
  <c r="I80" i="3"/>
  <c r="I66" i="3"/>
  <c r="I51" i="3"/>
  <c r="I154" i="3"/>
  <c r="I95" i="3"/>
  <c r="I44" i="3"/>
  <c r="I97" i="3"/>
  <c r="I49" i="3"/>
  <c r="I37" i="3"/>
  <c r="I108" i="3"/>
  <c r="I74" i="3"/>
  <c r="I71" i="3"/>
  <c r="I68" i="3"/>
  <c r="I65" i="3"/>
  <c r="I62" i="3"/>
  <c r="I59" i="3"/>
  <c r="I54" i="3"/>
  <c r="I42" i="3"/>
  <c r="I30" i="3"/>
  <c r="I131" i="3"/>
  <c r="I85" i="3"/>
  <c r="I56" i="3"/>
  <c r="I47" i="3"/>
  <c r="I92" i="3"/>
  <c r="I52" i="3"/>
  <c r="I83" i="3"/>
  <c r="I78" i="3"/>
  <c r="I48" i="3"/>
  <c r="I36" i="3"/>
  <c r="I61" i="3"/>
  <c r="I43" i="3"/>
  <c r="I22" i="3"/>
  <c r="I10" i="3"/>
  <c r="I208" i="2"/>
  <c r="I196" i="2"/>
  <c r="I32" i="3"/>
  <c r="I28" i="3"/>
  <c r="I15" i="3"/>
  <c r="I213" i="2"/>
  <c r="I201" i="2"/>
  <c r="I189" i="2"/>
  <c r="I73" i="3"/>
  <c r="I53" i="3"/>
  <c r="I40" i="3"/>
  <c r="I39" i="3"/>
  <c r="I20" i="3"/>
  <c r="I8" i="3"/>
  <c r="I206" i="2"/>
  <c r="I194" i="2"/>
  <c r="I114" i="3"/>
  <c r="I38" i="3"/>
  <c r="I31" i="3"/>
  <c r="I25" i="3"/>
  <c r="I13" i="3"/>
  <c r="I211" i="2"/>
  <c r="I77" i="3"/>
  <c r="I18" i="3"/>
  <c r="I6" i="3"/>
  <c r="I216" i="2"/>
  <c r="I58" i="3"/>
  <c r="I41" i="3"/>
  <c r="I35" i="3"/>
  <c r="I60" i="3"/>
  <c r="I72" i="3"/>
  <c r="I14" i="3"/>
  <c r="I212" i="2"/>
  <c r="I45" i="3"/>
  <c r="I33" i="3"/>
  <c r="I24" i="3"/>
  <c r="I12" i="3"/>
  <c r="I210" i="2"/>
  <c r="I209" i="2"/>
  <c r="I207" i="2"/>
  <c r="I202" i="2"/>
  <c r="I171" i="2"/>
  <c r="I159" i="2"/>
  <c r="I147" i="2"/>
  <c r="I70" i="3"/>
  <c r="I19" i="3"/>
  <c r="I5" i="3"/>
  <c r="I197" i="2"/>
  <c r="I184" i="2"/>
  <c r="I176" i="2"/>
  <c r="I164" i="2"/>
  <c r="I152" i="2"/>
  <c r="I192" i="2"/>
  <c r="I50" i="3"/>
  <c r="I26" i="3"/>
  <c r="I23" i="3"/>
  <c r="I16" i="3"/>
  <c r="I9" i="3"/>
  <c r="I217" i="2"/>
  <c r="I186" i="2"/>
  <c r="I174" i="2"/>
  <c r="I29" i="3"/>
  <c r="I214" i="2"/>
  <c r="I205" i="2"/>
  <c r="I200" i="2"/>
  <c r="I181" i="2"/>
  <c r="I179" i="2"/>
  <c r="I172" i="2"/>
  <c r="I160" i="2"/>
  <c r="I27" i="3"/>
  <c r="I195" i="2"/>
  <c r="I188" i="2"/>
  <c r="I183" i="2"/>
  <c r="I177" i="2"/>
  <c r="I165" i="2"/>
  <c r="I153" i="2"/>
  <c r="I175" i="2"/>
  <c r="I163" i="2"/>
  <c r="I21" i="3"/>
  <c r="I11" i="3"/>
  <c r="I215" i="2"/>
  <c r="I168" i="2"/>
  <c r="I190" i="2"/>
  <c r="I178" i="2"/>
  <c r="I144" i="2"/>
  <c r="I140" i="2"/>
  <c r="I198" i="2"/>
  <c r="I187" i="2"/>
  <c r="I180" i="2"/>
  <c r="I170" i="2"/>
  <c r="I133" i="2"/>
  <c r="I121" i="2"/>
  <c r="I109" i="2"/>
  <c r="I182" i="2"/>
  <c r="I173" i="2"/>
  <c r="I161" i="2"/>
  <c r="I151" i="2"/>
  <c r="I138" i="2"/>
  <c r="I126" i="2"/>
  <c r="I114" i="2"/>
  <c r="I102" i="2"/>
  <c r="I203" i="2"/>
  <c r="I162" i="2"/>
  <c r="I158" i="2"/>
  <c r="I131" i="2"/>
  <c r="I17" i="3"/>
  <c r="I157" i="2"/>
  <c r="I146" i="2"/>
  <c r="I143" i="2"/>
  <c r="I136" i="2"/>
  <c r="I191" i="2"/>
  <c r="I167" i="2"/>
  <c r="I145" i="2"/>
  <c r="I139" i="2"/>
  <c r="I127" i="2"/>
  <c r="I169" i="2"/>
  <c r="I149" i="2"/>
  <c r="I137" i="2"/>
  <c r="I107" i="2"/>
  <c r="I89" i="2"/>
  <c r="I77" i="2"/>
  <c r="I65" i="2"/>
  <c r="I53" i="2"/>
  <c r="I41" i="2"/>
  <c r="I193" i="2"/>
  <c r="I125" i="2"/>
  <c r="I120" i="2"/>
  <c r="I116" i="2"/>
  <c r="I104" i="2"/>
  <c r="I99" i="2"/>
  <c r="I87" i="2"/>
  <c r="I75" i="2"/>
  <c r="I63" i="2"/>
  <c r="I92" i="2"/>
  <c r="I80" i="2"/>
  <c r="I68" i="2"/>
  <c r="I166" i="2"/>
  <c r="I155" i="2"/>
  <c r="I150" i="2"/>
  <c r="I119" i="2"/>
  <c r="I97" i="2"/>
  <c r="I85" i="2"/>
  <c r="I73" i="2"/>
  <c r="I134" i="2"/>
  <c r="I95" i="2"/>
  <c r="I83" i="2"/>
  <c r="I71" i="2"/>
  <c r="I59" i="2"/>
  <c r="I100" i="2"/>
  <c r="I88" i="2"/>
  <c r="I76" i="2"/>
  <c r="I148" i="2"/>
  <c r="I141" i="2"/>
  <c r="I123" i="2"/>
  <c r="I118" i="2"/>
  <c r="I93" i="2"/>
  <c r="I81" i="2"/>
  <c r="I69" i="2"/>
  <c r="I57" i="2"/>
  <c r="I45" i="2"/>
  <c r="I33" i="2"/>
  <c r="I7" i="3"/>
  <c r="I199" i="2"/>
  <c r="I185" i="2"/>
  <c r="I156" i="2"/>
  <c r="I135" i="2"/>
  <c r="I129" i="2"/>
  <c r="I108" i="2"/>
  <c r="I105" i="2"/>
  <c r="I122" i="2"/>
  <c r="I96" i="2"/>
  <c r="I86" i="2"/>
  <c r="I79" i="2"/>
  <c r="I72" i="2"/>
  <c r="I67" i="2"/>
  <c r="I24" i="2"/>
  <c r="I12" i="2"/>
  <c r="I204" i="2"/>
  <c r="I132" i="2"/>
  <c r="I29" i="2"/>
  <c r="I17" i="2"/>
  <c r="I5" i="2"/>
  <c r="I154" i="2"/>
  <c r="I124" i="2"/>
  <c r="I51" i="2"/>
  <c r="I39" i="2"/>
  <c r="I22" i="2"/>
  <c r="I10" i="2"/>
  <c r="I90" i="2"/>
  <c r="I54" i="2"/>
  <c r="I48" i="2"/>
  <c r="I42" i="2"/>
  <c r="I36" i="2"/>
  <c r="I27" i="2"/>
  <c r="I15" i="2"/>
  <c r="AJ214" i="1"/>
  <c r="I117" i="2"/>
  <c r="I115" i="2"/>
  <c r="I111" i="2"/>
  <c r="I103" i="2"/>
  <c r="I20" i="2"/>
  <c r="I8" i="2"/>
  <c r="I128" i="2"/>
  <c r="I113" i="2"/>
  <c r="I94" i="2"/>
  <c r="I62" i="2"/>
  <c r="I61" i="2"/>
  <c r="I25" i="2"/>
  <c r="I13" i="2"/>
  <c r="AJ215" i="1"/>
  <c r="I98" i="2"/>
  <c r="I91" i="2"/>
  <c r="I84" i="2"/>
  <c r="I74" i="2"/>
  <c r="I64" i="2"/>
  <c r="I50" i="2"/>
  <c r="I38" i="2"/>
  <c r="I30" i="2"/>
  <c r="I18" i="2"/>
  <c r="I6" i="2"/>
  <c r="I101" i="2"/>
  <c r="I70" i="2"/>
  <c r="I60" i="2"/>
  <c r="I47" i="2"/>
  <c r="I44" i="2"/>
  <c r="I35" i="2"/>
  <c r="I32" i="2"/>
  <c r="I23" i="2"/>
  <c r="I11" i="2"/>
  <c r="AJ216" i="1"/>
  <c r="I58" i="2"/>
  <c r="I28" i="2"/>
  <c r="I16" i="2"/>
  <c r="I130" i="2"/>
  <c r="I78" i="2"/>
  <c r="I21" i="2"/>
  <c r="I9" i="2"/>
  <c r="AJ217" i="1"/>
  <c r="I142" i="2"/>
  <c r="I112" i="2"/>
  <c r="I106" i="2"/>
  <c r="I66" i="2"/>
  <c r="I56" i="2"/>
  <c r="I49" i="2"/>
  <c r="I46" i="2"/>
  <c r="I37" i="2"/>
  <c r="I34" i="2"/>
  <c r="I26" i="2"/>
  <c r="I14" i="2"/>
  <c r="I110" i="2"/>
  <c r="I82" i="2"/>
  <c r="I55" i="2"/>
  <c r="I52" i="2"/>
  <c r="I43" i="2"/>
  <c r="I40" i="2"/>
  <c r="I31" i="2"/>
  <c r="AJ210" i="1"/>
  <c r="AJ204" i="1"/>
  <c r="AJ192" i="1"/>
  <c r="AJ176" i="1"/>
  <c r="AJ150" i="1"/>
  <c r="AJ138" i="1"/>
  <c r="I7" i="2"/>
  <c r="AJ197" i="1"/>
  <c r="AJ189" i="1"/>
  <c r="AJ183" i="1"/>
  <c r="AJ171" i="1"/>
  <c r="AJ164" i="1"/>
  <c r="AJ157" i="1"/>
  <c r="AJ145" i="1"/>
  <c r="AJ133" i="1"/>
  <c r="AJ121" i="1"/>
  <c r="AJ211" i="1"/>
  <c r="AJ205" i="1"/>
  <c r="AJ178" i="1"/>
  <c r="AJ159" i="1"/>
  <c r="AJ152" i="1"/>
  <c r="AJ140" i="1"/>
  <c r="AJ128" i="1"/>
  <c r="AJ116" i="1"/>
  <c r="AJ196" i="1"/>
  <c r="AJ191" i="1"/>
  <c r="AJ185" i="1"/>
  <c r="AJ173" i="1"/>
  <c r="AJ166" i="1"/>
  <c r="AJ147" i="1"/>
  <c r="AJ135" i="1"/>
  <c r="AJ123" i="1"/>
  <c r="AJ206" i="1"/>
  <c r="AJ180" i="1"/>
  <c r="AJ168" i="1"/>
  <c r="AJ161" i="1"/>
  <c r="AJ154" i="1"/>
  <c r="AJ142" i="1"/>
  <c r="AJ130" i="1"/>
  <c r="AJ212" i="1"/>
  <c r="AJ201" i="1"/>
  <c r="AJ195" i="1"/>
  <c r="AJ175" i="1"/>
  <c r="AJ149" i="1"/>
  <c r="AJ137" i="1"/>
  <c r="AJ125" i="1"/>
  <c r="AJ207" i="1"/>
  <c r="AJ182" i="1"/>
  <c r="AJ170" i="1"/>
  <c r="AJ163" i="1"/>
  <c r="AJ156" i="1"/>
  <c r="AJ144" i="1"/>
  <c r="AJ132" i="1"/>
  <c r="AJ120" i="1"/>
  <c r="I19" i="2"/>
  <c r="AJ200" i="1"/>
  <c r="AJ194" i="1"/>
  <c r="AJ190" i="1"/>
  <c r="AJ188" i="1"/>
  <c r="AJ177" i="1"/>
  <c r="AJ158" i="1"/>
  <c r="AJ151" i="1"/>
  <c r="AJ139" i="1"/>
  <c r="AJ208" i="1"/>
  <c r="AJ202" i="1"/>
  <c r="AJ187" i="1"/>
  <c r="AJ184" i="1"/>
  <c r="AJ172" i="1"/>
  <c r="AJ165" i="1"/>
  <c r="AJ146" i="1"/>
  <c r="AJ134" i="1"/>
  <c r="AJ122" i="1"/>
  <c r="AJ199" i="1"/>
  <c r="AJ193" i="1"/>
  <c r="AJ179" i="1"/>
  <c r="AJ160" i="1"/>
  <c r="AJ118" i="1"/>
  <c r="AJ113" i="1"/>
  <c r="AJ101" i="1"/>
  <c r="AJ203" i="1"/>
  <c r="AJ174" i="1"/>
  <c r="AJ108" i="1"/>
  <c r="AJ143" i="1"/>
  <c r="AJ129" i="1"/>
  <c r="AJ124" i="1"/>
  <c r="AJ119" i="1"/>
  <c r="AJ103" i="1"/>
  <c r="AJ110" i="1"/>
  <c r="AJ209" i="1"/>
  <c r="AJ126" i="1"/>
  <c r="AJ105" i="1"/>
  <c r="AJ98" i="1"/>
  <c r="AJ96" i="1"/>
  <c r="AJ94" i="1"/>
  <c r="AJ92" i="1"/>
  <c r="AJ90" i="1"/>
  <c r="AJ88" i="1"/>
  <c r="AJ86" i="1"/>
  <c r="AJ84" i="1"/>
  <c r="AJ82" i="1"/>
  <c r="AJ80" i="1"/>
  <c r="AJ76" i="1"/>
  <c r="AJ74" i="1"/>
  <c r="AJ72" i="1"/>
  <c r="AJ70" i="1"/>
  <c r="AJ68" i="1"/>
  <c r="AJ66" i="1"/>
  <c r="AJ64" i="1"/>
  <c r="AJ62" i="1"/>
  <c r="AJ60" i="1"/>
  <c r="AJ58" i="1"/>
  <c r="AJ162" i="1"/>
  <c r="AJ155" i="1"/>
  <c r="AJ141" i="1"/>
  <c r="AJ112" i="1"/>
  <c r="AJ100" i="1"/>
  <c r="AJ78" i="1"/>
  <c r="AJ181" i="1"/>
  <c r="AJ107" i="1"/>
  <c r="AJ115" i="1"/>
  <c r="AJ102" i="1"/>
  <c r="AJ213" i="1"/>
  <c r="AJ169" i="1"/>
  <c r="AJ153" i="1"/>
  <c r="AJ136" i="1"/>
  <c r="AJ127" i="1"/>
  <c r="AJ114" i="1"/>
  <c r="AJ109" i="1"/>
  <c r="AJ198" i="1"/>
  <c r="AJ104" i="1"/>
  <c r="U213" i="3"/>
  <c r="U201" i="3"/>
  <c r="U189" i="3"/>
  <c r="U206" i="3"/>
  <c r="U194" i="3"/>
  <c r="U211" i="3"/>
  <c r="U199" i="3"/>
  <c r="U216" i="3"/>
  <c r="U204" i="3"/>
  <c r="U192" i="3"/>
  <c r="U209" i="3"/>
  <c r="U197" i="3"/>
  <c r="U214" i="3"/>
  <c r="U202" i="3"/>
  <c r="U207" i="3"/>
  <c r="U212" i="3"/>
  <c r="U215" i="3"/>
  <c r="U203" i="3"/>
  <c r="U205" i="3"/>
  <c r="U198" i="3"/>
  <c r="U173" i="3"/>
  <c r="U161" i="3"/>
  <c r="U149" i="3"/>
  <c r="U185" i="3"/>
  <c r="U178" i="3"/>
  <c r="U166" i="3"/>
  <c r="U195" i="3"/>
  <c r="U188" i="3"/>
  <c r="U183" i="3"/>
  <c r="U171" i="3"/>
  <c r="U176" i="3"/>
  <c r="U164" i="3"/>
  <c r="U152" i="3"/>
  <c r="U181" i="3"/>
  <c r="U169" i="3"/>
  <c r="U196" i="3"/>
  <c r="U187" i="3"/>
  <c r="U174" i="3"/>
  <c r="U217" i="3"/>
  <c r="U200" i="3"/>
  <c r="U179" i="3"/>
  <c r="U167" i="3"/>
  <c r="U184" i="3"/>
  <c r="U172" i="3"/>
  <c r="U175" i="3"/>
  <c r="U191" i="3"/>
  <c r="U151" i="3"/>
  <c r="U146" i="3"/>
  <c r="U139" i="3"/>
  <c r="U127" i="3"/>
  <c r="U115" i="3"/>
  <c r="U208" i="3"/>
  <c r="U168" i="3"/>
  <c r="U148" i="3"/>
  <c r="U144" i="3"/>
  <c r="U132" i="3"/>
  <c r="U180" i="3"/>
  <c r="U137" i="3"/>
  <c r="U125" i="3"/>
  <c r="U190" i="3"/>
  <c r="U182" i="3"/>
  <c r="U165" i="3"/>
  <c r="U159" i="3"/>
  <c r="U156" i="3"/>
  <c r="U153" i="3"/>
  <c r="U150" i="3"/>
  <c r="U142" i="3"/>
  <c r="U130" i="3"/>
  <c r="U118" i="3"/>
  <c r="U106" i="3"/>
  <c r="U135" i="3"/>
  <c r="U140" i="3"/>
  <c r="U128" i="3"/>
  <c r="U193" i="3"/>
  <c r="U177" i="3"/>
  <c r="U163" i="3"/>
  <c r="U162" i="3"/>
  <c r="U147" i="3"/>
  <c r="U145" i="3"/>
  <c r="U133" i="3"/>
  <c r="U121" i="3"/>
  <c r="U186" i="3"/>
  <c r="U158" i="3"/>
  <c r="U155" i="3"/>
  <c r="U138" i="3"/>
  <c r="U157" i="3"/>
  <c r="U141" i="3"/>
  <c r="U129" i="3"/>
  <c r="U126" i="3"/>
  <c r="U111" i="3"/>
  <c r="U100" i="3"/>
  <c r="U88" i="3"/>
  <c r="U76" i="3"/>
  <c r="U64" i="3"/>
  <c r="U143" i="3"/>
  <c r="U114" i="3"/>
  <c r="U108" i="3"/>
  <c r="U93" i="3"/>
  <c r="U81" i="3"/>
  <c r="U160" i="3"/>
  <c r="U98" i="3"/>
  <c r="U86" i="3"/>
  <c r="U170" i="3"/>
  <c r="U134" i="3"/>
  <c r="U117" i="3"/>
  <c r="U105" i="3"/>
  <c r="U103" i="3"/>
  <c r="U91" i="3"/>
  <c r="U79" i="3"/>
  <c r="U67" i="3"/>
  <c r="U55" i="3"/>
  <c r="U136" i="3"/>
  <c r="U96" i="3"/>
  <c r="U84" i="3"/>
  <c r="U116" i="3"/>
  <c r="U113" i="3"/>
  <c r="U110" i="3"/>
  <c r="U107" i="3"/>
  <c r="U101" i="3"/>
  <c r="U89" i="3"/>
  <c r="U154" i="3"/>
  <c r="U122" i="3"/>
  <c r="U94" i="3"/>
  <c r="U82" i="3"/>
  <c r="U131" i="3"/>
  <c r="U123" i="3"/>
  <c r="U120" i="3"/>
  <c r="U99" i="3"/>
  <c r="U87" i="3"/>
  <c r="U102" i="3"/>
  <c r="U90" i="3"/>
  <c r="U124" i="3"/>
  <c r="U97" i="3"/>
  <c r="U85" i="3"/>
  <c r="U46" i="3"/>
  <c r="U34" i="3"/>
  <c r="U72" i="3"/>
  <c r="U60" i="3"/>
  <c r="U51" i="3"/>
  <c r="U39" i="3"/>
  <c r="U77" i="3"/>
  <c r="U75" i="3"/>
  <c r="U69" i="3"/>
  <c r="U63" i="3"/>
  <c r="U57" i="3"/>
  <c r="U44" i="3"/>
  <c r="U92" i="3"/>
  <c r="U66" i="3"/>
  <c r="U49" i="3"/>
  <c r="U37" i="3"/>
  <c r="U25" i="3"/>
  <c r="U78" i="3"/>
  <c r="U42" i="3"/>
  <c r="U30" i="3"/>
  <c r="U83" i="3"/>
  <c r="U54" i="3"/>
  <c r="U47" i="3"/>
  <c r="U112" i="3"/>
  <c r="U74" i="3"/>
  <c r="U71" i="3"/>
  <c r="U68" i="3"/>
  <c r="U65" i="3"/>
  <c r="U62" i="3"/>
  <c r="U59" i="3"/>
  <c r="U56" i="3"/>
  <c r="U52" i="3"/>
  <c r="U73" i="3"/>
  <c r="U70" i="3"/>
  <c r="U61" i="3"/>
  <c r="U58" i="3"/>
  <c r="U48" i="3"/>
  <c r="U36" i="3"/>
  <c r="U22" i="3"/>
  <c r="U10" i="3"/>
  <c r="U208" i="2"/>
  <c r="U196" i="2"/>
  <c r="U109" i="3"/>
  <c r="U33" i="3"/>
  <c r="U15" i="3"/>
  <c r="U213" i="2"/>
  <c r="U201" i="2"/>
  <c r="U189" i="2"/>
  <c r="U20" i="3"/>
  <c r="U8" i="3"/>
  <c r="U206" i="2"/>
  <c r="U194" i="2"/>
  <c r="U119" i="3"/>
  <c r="U28" i="3"/>
  <c r="U13" i="3"/>
  <c r="U211" i="2"/>
  <c r="U32" i="3"/>
  <c r="U18" i="3"/>
  <c r="U6" i="3"/>
  <c r="U216" i="2"/>
  <c r="U45" i="3"/>
  <c r="U31" i="3"/>
  <c r="U43" i="3"/>
  <c r="U40" i="3"/>
  <c r="U14" i="3"/>
  <c r="U212" i="2"/>
  <c r="U35" i="3"/>
  <c r="U104" i="3"/>
  <c r="U53" i="3"/>
  <c r="U24" i="3"/>
  <c r="U12" i="3"/>
  <c r="U210" i="2"/>
  <c r="U95" i="3"/>
  <c r="U214" i="2"/>
  <c r="U190" i="2"/>
  <c r="U187" i="2"/>
  <c r="U182" i="2"/>
  <c r="U180" i="2"/>
  <c r="U171" i="2"/>
  <c r="U159" i="2"/>
  <c r="U147" i="2"/>
  <c r="U29" i="3"/>
  <c r="U176" i="2"/>
  <c r="U164" i="2"/>
  <c r="U152" i="2"/>
  <c r="U50" i="3"/>
  <c r="U17" i="3"/>
  <c r="U7" i="3"/>
  <c r="U203" i="2"/>
  <c r="U198" i="2"/>
  <c r="U193" i="2"/>
  <c r="U184" i="2"/>
  <c r="U27" i="3"/>
  <c r="U202" i="2"/>
  <c r="U174" i="2"/>
  <c r="U21" i="3"/>
  <c r="U11" i="3"/>
  <c r="U215" i="2"/>
  <c r="U207" i="2"/>
  <c r="U197" i="2"/>
  <c r="U192" i="2"/>
  <c r="U38" i="3"/>
  <c r="U186" i="2"/>
  <c r="U172" i="2"/>
  <c r="U160" i="2"/>
  <c r="U209" i="2"/>
  <c r="U181" i="2"/>
  <c r="U179" i="2"/>
  <c r="U177" i="2"/>
  <c r="U165" i="2"/>
  <c r="U153" i="2"/>
  <c r="U19" i="3"/>
  <c r="U5" i="3"/>
  <c r="U205" i="2"/>
  <c r="U200" i="2"/>
  <c r="U188" i="2"/>
  <c r="U185" i="2"/>
  <c r="U175" i="2"/>
  <c r="U163" i="2"/>
  <c r="U41" i="3"/>
  <c r="U195" i="2"/>
  <c r="U191" i="2"/>
  <c r="U168" i="2"/>
  <c r="U155" i="2"/>
  <c r="U140" i="2"/>
  <c r="U26" i="3"/>
  <c r="U9" i="3"/>
  <c r="U167" i="2"/>
  <c r="U154" i="2"/>
  <c r="U148" i="2"/>
  <c r="U133" i="2"/>
  <c r="U121" i="2"/>
  <c r="U109" i="2"/>
  <c r="U144" i="2"/>
  <c r="U138" i="2"/>
  <c r="U126" i="2"/>
  <c r="U114" i="2"/>
  <c r="U102" i="2"/>
  <c r="U131" i="2"/>
  <c r="U169" i="2"/>
  <c r="U136" i="2"/>
  <c r="U16" i="3"/>
  <c r="U199" i="2"/>
  <c r="U183" i="2"/>
  <c r="U161" i="2"/>
  <c r="U158" i="2"/>
  <c r="U139" i="2"/>
  <c r="U127" i="2"/>
  <c r="U150" i="2"/>
  <c r="U134" i="2"/>
  <c r="U111" i="2"/>
  <c r="U89" i="2"/>
  <c r="U77" i="2"/>
  <c r="U65" i="2"/>
  <c r="U53" i="2"/>
  <c r="U41" i="2"/>
  <c r="U162" i="2"/>
  <c r="U178" i="2"/>
  <c r="U141" i="2"/>
  <c r="U129" i="2"/>
  <c r="U117" i="2"/>
  <c r="U107" i="2"/>
  <c r="U99" i="2"/>
  <c r="U87" i="2"/>
  <c r="U75" i="2"/>
  <c r="U63" i="2"/>
  <c r="U23" i="3"/>
  <c r="U166" i="2"/>
  <c r="U145" i="2"/>
  <c r="U135" i="2"/>
  <c r="U128" i="2"/>
  <c r="U113" i="2"/>
  <c r="U110" i="2"/>
  <c r="U101" i="2"/>
  <c r="U92" i="2"/>
  <c r="U80" i="2"/>
  <c r="U68" i="2"/>
  <c r="U170" i="2"/>
  <c r="U151" i="2"/>
  <c r="U104" i="2"/>
  <c r="U97" i="2"/>
  <c r="U85" i="2"/>
  <c r="U73" i="2"/>
  <c r="U156" i="2"/>
  <c r="U142" i="2"/>
  <c r="U137" i="2"/>
  <c r="U95" i="2"/>
  <c r="U83" i="2"/>
  <c r="U71" i="2"/>
  <c r="U59" i="2"/>
  <c r="U217" i="2"/>
  <c r="U146" i="2"/>
  <c r="U132" i="2"/>
  <c r="U119" i="2"/>
  <c r="U115" i="2"/>
  <c r="U112" i="2"/>
  <c r="U106" i="2"/>
  <c r="U103" i="2"/>
  <c r="U100" i="2"/>
  <c r="U88" i="2"/>
  <c r="U76" i="2"/>
  <c r="U204" i="2"/>
  <c r="U143" i="2"/>
  <c r="U124" i="2"/>
  <c r="U93" i="2"/>
  <c r="U81" i="2"/>
  <c r="U69" i="2"/>
  <c r="U57" i="2"/>
  <c r="U45" i="2"/>
  <c r="U33" i="2"/>
  <c r="U80" i="3"/>
  <c r="U157" i="2"/>
  <c r="U149" i="2"/>
  <c r="U94" i="2"/>
  <c r="U64" i="2"/>
  <c r="U58" i="2"/>
  <c r="U49" i="2"/>
  <c r="U46" i="2"/>
  <c r="U37" i="2"/>
  <c r="U34" i="2"/>
  <c r="U24" i="2"/>
  <c r="U12" i="2"/>
  <c r="U105" i="2"/>
  <c r="U98" i="2"/>
  <c r="U91" i="2"/>
  <c r="U84" i="2"/>
  <c r="U74" i="2"/>
  <c r="U70" i="2"/>
  <c r="U52" i="2"/>
  <c r="U43" i="2"/>
  <c r="U40" i="2"/>
  <c r="U31" i="2"/>
  <c r="U29" i="2"/>
  <c r="U17" i="2"/>
  <c r="U5" i="2"/>
  <c r="U56" i="2"/>
  <c r="U22" i="2"/>
  <c r="U10" i="2"/>
  <c r="U55" i="2"/>
  <c r="U27" i="2"/>
  <c r="U15" i="2"/>
  <c r="AV214" i="1"/>
  <c r="U78" i="2"/>
  <c r="U66" i="2"/>
  <c r="U51" i="2"/>
  <c r="U39" i="2"/>
  <c r="U20" i="2"/>
  <c r="U8" i="2"/>
  <c r="U125" i="2"/>
  <c r="U123" i="2"/>
  <c r="U54" i="2"/>
  <c r="U48" i="2"/>
  <c r="U42" i="2"/>
  <c r="U36" i="2"/>
  <c r="U25" i="2"/>
  <c r="U13" i="2"/>
  <c r="AV215" i="1"/>
  <c r="U173" i="2"/>
  <c r="U82" i="2"/>
  <c r="U67" i="2"/>
  <c r="U30" i="2"/>
  <c r="U18" i="2"/>
  <c r="U6" i="2"/>
  <c r="U130" i="2"/>
  <c r="U116" i="2"/>
  <c r="U108" i="2"/>
  <c r="U96" i="2"/>
  <c r="U86" i="2"/>
  <c r="U79" i="2"/>
  <c r="U72" i="2"/>
  <c r="U23" i="2"/>
  <c r="U11" i="2"/>
  <c r="AV216" i="1"/>
  <c r="U120" i="2"/>
  <c r="U118" i="2"/>
  <c r="U50" i="2"/>
  <c r="U38" i="2"/>
  <c r="U28" i="2"/>
  <c r="U16" i="2"/>
  <c r="U61" i="2"/>
  <c r="U47" i="2"/>
  <c r="U44" i="2"/>
  <c r="U35" i="2"/>
  <c r="U32" i="2"/>
  <c r="U21" i="2"/>
  <c r="U9" i="2"/>
  <c r="AV217" i="1"/>
  <c r="U210" i="3"/>
  <c r="U122" i="2"/>
  <c r="U90" i="2"/>
  <c r="U62" i="2"/>
  <c r="U26" i="2"/>
  <c r="U14" i="2"/>
  <c r="U60" i="2"/>
  <c r="U7" i="2"/>
  <c r="AV213" i="1"/>
  <c r="AV210" i="1"/>
  <c r="AV204" i="1"/>
  <c r="AV192" i="1"/>
  <c r="AV176" i="1"/>
  <c r="AV150" i="1"/>
  <c r="AV138" i="1"/>
  <c r="AV126" i="1"/>
  <c r="AV197" i="1"/>
  <c r="AV189" i="1"/>
  <c r="AV183" i="1"/>
  <c r="AV171" i="1"/>
  <c r="AV164" i="1"/>
  <c r="AV157" i="1"/>
  <c r="AV145" i="1"/>
  <c r="AV133" i="1"/>
  <c r="AV121" i="1"/>
  <c r="AV211" i="1"/>
  <c r="AV205" i="1"/>
  <c r="AV178" i="1"/>
  <c r="AV159" i="1"/>
  <c r="AV152" i="1"/>
  <c r="AV140" i="1"/>
  <c r="AV128" i="1"/>
  <c r="AV116" i="1"/>
  <c r="AV196" i="1"/>
  <c r="AV191" i="1"/>
  <c r="AV185" i="1"/>
  <c r="AV173" i="1"/>
  <c r="AV166" i="1"/>
  <c r="AV147" i="1"/>
  <c r="AV135" i="1"/>
  <c r="AV123" i="1"/>
  <c r="AV206" i="1"/>
  <c r="AV180" i="1"/>
  <c r="AV168" i="1"/>
  <c r="AV161" i="1"/>
  <c r="AV154" i="1"/>
  <c r="AV142" i="1"/>
  <c r="AV130" i="1"/>
  <c r="AV201" i="1"/>
  <c r="AV195" i="1"/>
  <c r="AV175" i="1"/>
  <c r="AV149" i="1"/>
  <c r="AV137" i="1"/>
  <c r="AV125" i="1"/>
  <c r="U19" i="2"/>
  <c r="AV212" i="1"/>
  <c r="AV207" i="1"/>
  <c r="AV182" i="1"/>
  <c r="AV170" i="1"/>
  <c r="AV163" i="1"/>
  <c r="AV156" i="1"/>
  <c r="AV144" i="1"/>
  <c r="AV132" i="1"/>
  <c r="AV120" i="1"/>
  <c r="AV200" i="1"/>
  <c r="AV194" i="1"/>
  <c r="AV190" i="1"/>
  <c r="AV188" i="1"/>
  <c r="AV177" i="1"/>
  <c r="AV158" i="1"/>
  <c r="AV151" i="1"/>
  <c r="AV139" i="1"/>
  <c r="AV208" i="1"/>
  <c r="AV202" i="1"/>
  <c r="AV187" i="1"/>
  <c r="AV184" i="1"/>
  <c r="AV172" i="1"/>
  <c r="AV165" i="1"/>
  <c r="AV146" i="1"/>
  <c r="AV134" i="1"/>
  <c r="AV122" i="1"/>
  <c r="AV199" i="1"/>
  <c r="AV193" i="1"/>
  <c r="AV179" i="1"/>
  <c r="AV160" i="1"/>
  <c r="AV113" i="1"/>
  <c r="AV101" i="1"/>
  <c r="AV108" i="1"/>
  <c r="AV209" i="1"/>
  <c r="AV155" i="1"/>
  <c r="AV141" i="1"/>
  <c r="AV117" i="1"/>
  <c r="AV103" i="1"/>
  <c r="AV162" i="1"/>
  <c r="AV110" i="1"/>
  <c r="AV181" i="1"/>
  <c r="AV127" i="1"/>
  <c r="AV118" i="1"/>
  <c r="AV105" i="1"/>
  <c r="AV98" i="1"/>
  <c r="AV96" i="1"/>
  <c r="AV94" i="1"/>
  <c r="AV92" i="1"/>
  <c r="AV90" i="1"/>
  <c r="AV88" i="1"/>
  <c r="AV86" i="1"/>
  <c r="AV84" i="1"/>
  <c r="AV82" i="1"/>
  <c r="AV80" i="1"/>
  <c r="AV76" i="1"/>
  <c r="AV74" i="1"/>
  <c r="AV72" i="1"/>
  <c r="AV70" i="1"/>
  <c r="AV68" i="1"/>
  <c r="AV66" i="1"/>
  <c r="AV64" i="1"/>
  <c r="AV62" i="1"/>
  <c r="AV60" i="1"/>
  <c r="AV58" i="1"/>
  <c r="AV153" i="1"/>
  <c r="AV136" i="1"/>
  <c r="AV112" i="1"/>
  <c r="AV100" i="1"/>
  <c r="AV78" i="1"/>
  <c r="AV169" i="1"/>
  <c r="AV119" i="1"/>
  <c r="AV107" i="1"/>
  <c r="AV198" i="1"/>
  <c r="AV102" i="1"/>
  <c r="AV167" i="1"/>
  <c r="AV148" i="1"/>
  <c r="AV131" i="1"/>
  <c r="AV109" i="1"/>
  <c r="AV186" i="1"/>
  <c r="AV124" i="1"/>
  <c r="AV104" i="1"/>
  <c r="L2" i="3"/>
  <c r="L2" i="2"/>
  <c r="AE2" i="1"/>
  <c r="AR2" i="1"/>
  <c r="E1" i="4"/>
  <c r="E4" i="4" s="1"/>
  <c r="H3" i="3"/>
  <c r="H3" i="2"/>
  <c r="Q1" i="4"/>
  <c r="Q4" i="4" s="1"/>
  <c r="T3" i="3"/>
  <c r="T3" i="2"/>
  <c r="AO3" i="1"/>
  <c r="AL5" i="1"/>
  <c r="AX5" i="1"/>
  <c r="AG6" i="1"/>
  <c r="AS6" i="1"/>
  <c r="AN7" i="1"/>
  <c r="AI8" i="1"/>
  <c r="AU8" i="1"/>
  <c r="AP9" i="1"/>
  <c r="AK10" i="1"/>
  <c r="AW10" i="1"/>
  <c r="AG11" i="1"/>
  <c r="AS11" i="1"/>
  <c r="AO12" i="1"/>
  <c r="AK13" i="1"/>
  <c r="AW13" i="1"/>
  <c r="AG14" i="1"/>
  <c r="AS14" i="1"/>
  <c r="AO15" i="1"/>
  <c r="AK16" i="1"/>
  <c r="AW16" i="1"/>
  <c r="AG17" i="1"/>
  <c r="AS17" i="1"/>
  <c r="AO18" i="1"/>
  <c r="AK19" i="1"/>
  <c r="AW19" i="1"/>
  <c r="AG20" i="1"/>
  <c r="AS20" i="1"/>
  <c r="AO21" i="1"/>
  <c r="AK22" i="1"/>
  <c r="AW22" i="1"/>
  <c r="AG23" i="1"/>
  <c r="AS23" i="1"/>
  <c r="AO24" i="1"/>
  <c r="AK25" i="1"/>
  <c r="AW25" i="1"/>
  <c r="AG26" i="1"/>
  <c r="AS26" i="1"/>
  <c r="AO27" i="1"/>
  <c r="AK28" i="1"/>
  <c r="AW28" i="1"/>
  <c r="AG29" i="1"/>
  <c r="AS29" i="1"/>
  <c r="AO30" i="1"/>
  <c r="AK31" i="1"/>
  <c r="AW31" i="1"/>
  <c r="AG32" i="1"/>
  <c r="AS32" i="1"/>
  <c r="AO33" i="1"/>
  <c r="AK34" i="1"/>
  <c r="AW34" i="1"/>
  <c r="AG35" i="1"/>
  <c r="AS35" i="1"/>
  <c r="AN36" i="1"/>
  <c r="AI37" i="1"/>
  <c r="AU37" i="1"/>
  <c r="AP38" i="1"/>
  <c r="AK39" i="1"/>
  <c r="AW39" i="1"/>
  <c r="AR40" i="1"/>
  <c r="AM41" i="1"/>
  <c r="AG42" i="1"/>
  <c r="AS42" i="1"/>
  <c r="AM43" i="1"/>
  <c r="AG44" i="1"/>
  <c r="AS44" i="1"/>
  <c r="AM45" i="1"/>
  <c r="AG46" i="1"/>
  <c r="AT46" i="1"/>
  <c r="AW47" i="1"/>
  <c r="AW48" i="1"/>
  <c r="AI49" i="1"/>
  <c r="AJ50" i="1"/>
  <c r="AO51" i="1"/>
  <c r="AV52" i="1"/>
  <c r="AO54" i="1"/>
  <c r="AV55" i="1"/>
  <c r="AO57" i="1"/>
  <c r="AQ59" i="1"/>
  <c r="AQ62" i="1"/>
  <c r="AI63" i="1"/>
  <c r="AW65" i="1"/>
  <c r="AO66" i="1"/>
  <c r="AJ71" i="1"/>
  <c r="AJ77" i="1"/>
  <c r="AJ83" i="1"/>
  <c r="AJ89" i="1"/>
  <c r="AJ95" i="1"/>
  <c r="AX101" i="1"/>
  <c r="AG102" i="1"/>
  <c r="AV111" i="1"/>
  <c r="AQ112" i="1"/>
  <c r="AL113" i="1"/>
  <c r="AW126" i="1"/>
  <c r="AX138" i="1"/>
  <c r="AH139" i="1"/>
  <c r="AP147" i="1"/>
  <c r="AK148" i="1"/>
  <c r="AL176" i="1"/>
  <c r="G20" i="5"/>
  <c r="G5" i="5"/>
  <c r="G7" i="5"/>
  <c r="G9" i="5"/>
  <c r="G11" i="5"/>
  <c r="A18" i="5"/>
  <c r="A4" i="5"/>
  <c r="B30" i="5" s="1" a="1"/>
  <c r="A14" i="5"/>
  <c r="A17" i="5"/>
  <c r="G19" i="5"/>
  <c r="A16" i="5"/>
  <c r="G18" i="5"/>
  <c r="A21" i="5"/>
  <c r="G6" i="5"/>
  <c r="G8" i="5"/>
  <c r="G10" i="5"/>
  <c r="G12" i="5"/>
  <c r="A15" i="5"/>
  <c r="A20" i="5"/>
  <c r="A5" i="5"/>
  <c r="A7" i="5"/>
  <c r="A9" i="5"/>
  <c r="A11" i="5"/>
  <c r="A13" i="5"/>
  <c r="M17" i="5"/>
  <c r="M47" i="4"/>
  <c r="F30" i="4"/>
  <c r="O32" i="4"/>
  <c r="T32" i="4"/>
  <c r="R29" i="4"/>
  <c r="E31" i="4"/>
  <c r="F47" i="4"/>
  <c r="K28" i="4"/>
  <c r="L26" i="4"/>
  <c r="L32" i="4"/>
  <c r="K50" i="4"/>
  <c r="T47" i="4"/>
  <c r="I51" i="4"/>
  <c r="Q52" i="4"/>
  <c r="M50" i="4"/>
  <c r="C32" i="4"/>
  <c r="M26" i="4"/>
  <c r="C49" i="4"/>
  <c r="S30" i="4"/>
  <c r="H52" i="4"/>
  <c r="D28" i="4"/>
  <c r="O30" i="4"/>
  <c r="O29" i="4"/>
  <c r="N51" i="4"/>
  <c r="E49" i="4"/>
  <c r="M52" i="4"/>
  <c r="P27" i="4"/>
  <c r="N52" i="4"/>
  <c r="R47" i="4"/>
  <c r="S29" i="4"/>
  <c r="O27" i="4"/>
  <c r="T27" i="4"/>
  <c r="C27" i="4"/>
  <c r="P48" i="4"/>
  <c r="H49" i="4"/>
  <c r="E46" i="4"/>
  <c r="C28" i="4"/>
  <c r="P28" i="4"/>
  <c r="Q30" i="4"/>
  <c r="N27" i="4"/>
  <c r="G27" i="4"/>
  <c r="U46" i="4"/>
  <c r="E30" i="4"/>
  <c r="D26" i="4"/>
  <c r="G51" i="4"/>
  <c r="D27" i="4"/>
  <c r="C46" i="4"/>
  <c r="H48" i="4"/>
  <c r="D30" i="4"/>
  <c r="G31" i="4"/>
  <c r="O52" i="4"/>
  <c r="I48" i="4"/>
  <c r="R48" i="4"/>
  <c r="L48" i="4"/>
  <c r="F49" i="4"/>
  <c r="D48" i="4"/>
  <c r="Q31" i="4"/>
  <c r="R27" i="4"/>
  <c r="N28" i="4"/>
  <c r="Q26" i="4"/>
  <c r="O51" i="4"/>
  <c r="K52" i="4"/>
  <c r="N47" i="4"/>
  <c r="I52" i="4"/>
  <c r="N49" i="4"/>
  <c r="D46" i="4"/>
  <c r="O49" i="4"/>
  <c r="N46" i="4"/>
  <c r="F46" i="4"/>
  <c r="G26" i="4"/>
  <c r="K32" i="4"/>
  <c r="I31" i="4"/>
  <c r="Q47" i="4"/>
  <c r="I29" i="4"/>
  <c r="J31" i="4"/>
  <c r="J49" i="4"/>
  <c r="H29" i="4"/>
  <c r="Q27" i="4"/>
  <c r="S48" i="4"/>
  <c r="U32" i="4"/>
  <c r="G46" i="4"/>
  <c r="K51" i="4"/>
  <c r="T29" i="4"/>
  <c r="E27" i="4"/>
  <c r="S31" i="4"/>
  <c r="O50" i="4"/>
  <c r="P46" i="4"/>
  <c r="U26" i="4"/>
  <c r="J28" i="4"/>
  <c r="P30" i="4"/>
  <c r="T51" i="4"/>
  <c r="C47" i="4"/>
  <c r="F51" i="4"/>
  <c r="D49" i="4"/>
  <c r="G49" i="4"/>
  <c r="C52" i="4"/>
  <c r="S51" i="4"/>
  <c r="K46" i="4"/>
  <c r="Q50" i="4"/>
  <c r="G47" i="4"/>
  <c r="S28" i="4"/>
  <c r="U52" i="4"/>
  <c r="K26" i="4"/>
  <c r="L28" i="4"/>
  <c r="R49" i="4"/>
  <c r="H46" i="4"/>
  <c r="T52" i="4"/>
  <c r="K48" i="4"/>
  <c r="U49" i="4"/>
  <c r="K47" i="4"/>
  <c r="T30" i="4"/>
  <c r="Q29" i="4"/>
  <c r="P52" i="4"/>
  <c r="M30" i="4"/>
  <c r="E51" i="4"/>
  <c r="F48" i="4"/>
  <c r="D47" i="4"/>
  <c r="I46" i="4"/>
  <c r="P51" i="4"/>
  <c r="E29" i="4"/>
  <c r="N30" i="4"/>
  <c r="U50" i="4"/>
  <c r="L47" i="4"/>
  <c r="N50" i="4"/>
  <c r="L31" i="4"/>
  <c r="J51" i="4"/>
  <c r="G48" i="4"/>
  <c r="F31" i="4"/>
  <c r="C26" i="4"/>
  <c r="D31" i="4"/>
  <c r="I50" i="4"/>
  <c r="F50" i="4"/>
  <c r="T31" i="4"/>
  <c r="K49" i="4"/>
  <c r="D32" i="4"/>
  <c r="N29" i="4"/>
  <c r="Q46" i="4"/>
  <c r="S46" i="4"/>
  <c r="E26" i="4"/>
  <c r="C50" i="4"/>
  <c r="F27" i="4"/>
  <c r="R51" i="4"/>
  <c r="G32" i="4"/>
  <c r="E28" i="4"/>
  <c r="Q48" i="4"/>
  <c r="D51" i="4"/>
  <c r="C31" i="4"/>
  <c r="L27" i="4"/>
  <c r="C29" i="4"/>
  <c r="N32" i="4"/>
  <c r="R52" i="4"/>
  <c r="H32" i="4"/>
  <c r="R50" i="4"/>
  <c r="U31" i="4"/>
  <c r="I26" i="4"/>
  <c r="S47" i="4"/>
  <c r="N26" i="4"/>
  <c r="G30" i="4"/>
  <c r="R32" i="4"/>
  <c r="J32" i="4"/>
  <c r="O48" i="4"/>
  <c r="F32" i="4"/>
  <c r="K31" i="4"/>
  <c r="P29" i="4"/>
  <c r="S50" i="4"/>
  <c r="D29" i="4"/>
  <c r="R30" i="4"/>
  <c r="P26" i="4"/>
  <c r="P32" i="4"/>
  <c r="P50" i="4"/>
  <c r="J46" i="4"/>
  <c r="J27" i="4"/>
  <c r="H31" i="4"/>
  <c r="Q28" i="4"/>
  <c r="C51" i="4"/>
  <c r="M49" i="4"/>
  <c r="I30" i="4"/>
  <c r="J50" i="4"/>
  <c r="H50" i="4"/>
  <c r="G28" i="4"/>
  <c r="T48" i="4"/>
  <c r="D52" i="4"/>
  <c r="H26" i="4"/>
  <c r="E50" i="4"/>
  <c r="L49" i="4"/>
  <c r="I32" i="4"/>
  <c r="O47" i="4"/>
  <c r="C48" i="4"/>
  <c r="L50" i="4"/>
  <c r="F52" i="4"/>
  <c r="H30" i="4"/>
  <c r="M29" i="4"/>
  <c r="M32" i="4"/>
  <c r="R31" i="4"/>
  <c r="L29" i="4"/>
  <c r="J29" i="4"/>
  <c r="O26" i="4"/>
  <c r="O28" i="4"/>
  <c r="G29" i="4"/>
  <c r="Q49" i="4"/>
  <c r="H51" i="4"/>
  <c r="P31" i="4"/>
  <c r="M31" i="4"/>
  <c r="M27" i="4"/>
  <c r="O46" i="4"/>
  <c r="K30" i="4"/>
  <c r="D50" i="4"/>
  <c r="R28" i="4"/>
  <c r="N31" i="4"/>
  <c r="S27" i="4"/>
  <c r="L46" i="4"/>
  <c r="I47" i="4"/>
  <c r="S49" i="4"/>
  <c r="I49" i="4"/>
  <c r="Q51" i="4"/>
  <c r="F29" i="4"/>
  <c r="T26" i="4"/>
  <c r="L52" i="4"/>
  <c r="E52" i="4"/>
  <c r="P49" i="4"/>
  <c r="P47" i="4"/>
  <c r="G52" i="4"/>
  <c r="F28" i="4"/>
  <c r="J30" i="4"/>
  <c r="F26" i="4"/>
  <c r="U27" i="4"/>
  <c r="E32" i="4"/>
  <c r="M28" i="4"/>
  <c r="J26" i="4"/>
  <c r="H47" i="4"/>
  <c r="J47" i="4"/>
  <c r="T49" i="4"/>
  <c r="T50" i="4"/>
  <c r="I27" i="4"/>
  <c r="O31" i="4"/>
  <c r="N48" i="4"/>
  <c r="L51" i="4"/>
  <c r="K29" i="4"/>
  <c r="T28" i="4"/>
  <c r="R26" i="4"/>
  <c r="M48" i="4"/>
  <c r="U48" i="4"/>
  <c r="C30" i="4"/>
  <c r="R46" i="4"/>
  <c r="I28" i="4"/>
  <c r="S52" i="4"/>
  <c r="E47" i="4"/>
  <c r="H28" i="4"/>
  <c r="E48" i="4"/>
  <c r="U51" i="4"/>
  <c r="S32" i="4"/>
  <c r="G50" i="4"/>
  <c r="L30" i="4"/>
  <c r="K27" i="4"/>
  <c r="Q32" i="4"/>
  <c r="S26" i="4"/>
  <c r="M46" i="4"/>
  <c r="H27" i="4"/>
  <c r="M51" i="4"/>
  <c r="J48" i="4"/>
  <c r="T46" i="4"/>
  <c r="J52" i="4"/>
  <c r="AC14" i="1" l="1"/>
  <c r="AC118" i="1"/>
  <c r="AC143" i="1"/>
  <c r="AC130" i="1"/>
  <c r="AC157" i="1"/>
  <c r="AC176" i="1"/>
  <c r="AC91" i="1"/>
  <c r="AC44" i="1"/>
  <c r="AC120" i="1"/>
  <c r="AC8" i="1"/>
  <c r="AC59" i="1"/>
  <c r="AC85" i="1"/>
  <c r="AC167" i="1"/>
  <c r="AC150" i="1"/>
  <c r="AC117" i="1"/>
  <c r="AC152" i="1"/>
  <c r="AC35" i="1"/>
  <c r="AC97" i="1"/>
  <c r="AC127" i="1"/>
  <c r="AC111" i="1"/>
  <c r="AC39" i="1"/>
  <c r="AC131" i="1"/>
  <c r="AC141" i="1"/>
  <c r="AC159" i="1"/>
  <c r="AC119" i="1"/>
  <c r="AC186" i="1"/>
  <c r="AC7" i="1"/>
  <c r="AC101" i="1"/>
  <c r="AC53" i="1"/>
  <c r="AC77" i="1"/>
  <c r="AC126" i="1"/>
  <c r="AC162" i="1"/>
  <c r="AC25" i="1"/>
  <c r="AC187" i="1"/>
  <c r="AC51" i="1"/>
  <c r="AC26" i="1"/>
  <c r="AC113" i="1"/>
  <c r="AC129" i="1"/>
  <c r="AC128" i="1"/>
  <c r="AC16" i="1"/>
  <c r="AC42" i="1"/>
  <c r="AC11" i="1"/>
  <c r="AC169" i="1"/>
  <c r="AC57" i="1"/>
  <c r="AC83" i="1"/>
  <c r="AC31" i="1"/>
  <c r="AC40" i="1"/>
  <c r="AC34" i="1"/>
  <c r="AC75" i="1"/>
  <c r="AC37" i="1"/>
  <c r="AC55" i="1"/>
  <c r="AC56" i="1"/>
  <c r="AC106" i="1"/>
  <c r="AC61" i="1"/>
  <c r="AC87" i="1"/>
  <c r="AC156" i="1"/>
  <c r="AC173" i="1"/>
  <c r="AC133" i="1"/>
  <c r="AC160" i="1"/>
  <c r="AC142" i="1"/>
  <c r="AC49" i="1"/>
  <c r="AC73" i="1"/>
  <c r="AC63" i="1"/>
  <c r="AC89" i="1"/>
  <c r="AC124" i="1"/>
  <c r="AC22" i="1"/>
  <c r="AC71" i="1"/>
  <c r="AC99" i="1"/>
  <c r="AC19" i="1"/>
  <c r="AC20" i="1"/>
  <c r="AC153" i="1"/>
  <c r="AC200" i="1"/>
  <c r="AC79" i="1"/>
  <c r="AC145" i="1"/>
  <c r="AC108" i="1"/>
  <c r="AC183" i="1"/>
  <c r="AC23" i="1"/>
  <c r="AC103" i="1"/>
  <c r="AC5" i="1"/>
  <c r="AC65" i="1"/>
  <c r="AC104" i="1"/>
  <c r="AC17" i="1"/>
  <c r="AC140" i="1"/>
  <c r="AC121" i="1"/>
  <c r="AC67" i="1"/>
  <c r="AC93" i="1"/>
  <c r="AC154" i="1"/>
  <c r="AC164" i="1"/>
  <c r="AC148" i="1"/>
  <c r="AC116" i="1"/>
  <c r="AC28" i="1"/>
  <c r="AC6" i="1"/>
  <c r="AC174" i="1"/>
  <c r="AC32" i="1"/>
  <c r="AC138" i="1"/>
  <c r="AC155" i="1"/>
  <c r="AC13" i="1"/>
  <c r="AC110" i="1"/>
  <c r="AC180" i="1"/>
  <c r="AC46" i="1"/>
  <c r="AC102" i="1"/>
  <c r="AC29" i="1"/>
  <c r="AC178" i="1"/>
  <c r="AC179" i="1"/>
  <c r="AC168" i="1"/>
  <c r="AC81" i="1"/>
  <c r="AC10" i="1"/>
  <c r="AC69" i="1"/>
  <c r="AC95" i="1"/>
  <c r="AC161" i="1"/>
  <c r="AC171" i="1"/>
  <c r="K143" i="4"/>
  <c r="S36" i="4"/>
  <c r="H56" i="4"/>
  <c r="U56" i="4"/>
  <c r="F36" i="4"/>
  <c r="T36" i="4"/>
  <c r="G36" i="4"/>
  <c r="P56" i="4"/>
  <c r="G56" i="4"/>
  <c r="T56" i="4"/>
  <c r="E56" i="4"/>
  <c r="I56" i="4"/>
  <c r="L36" i="4"/>
  <c r="I36" i="4"/>
  <c r="R56" i="4"/>
  <c r="F56" i="4"/>
  <c r="N36" i="4"/>
  <c r="J36" i="4"/>
  <c r="K36" i="4"/>
  <c r="H36" i="4"/>
  <c r="D56" i="4"/>
  <c r="U36" i="4"/>
  <c r="O56" i="4"/>
  <c r="P36" i="4"/>
  <c r="C56" i="4"/>
  <c r="S56" i="4"/>
  <c r="M56" i="4"/>
  <c r="O36" i="4"/>
  <c r="L56" i="4"/>
  <c r="Q36" i="4"/>
  <c r="D36" i="4"/>
  <c r="C36" i="4"/>
  <c r="Q56" i="4"/>
  <c r="K56" i="4"/>
  <c r="R36" i="4"/>
  <c r="E36" i="4"/>
  <c r="J56" i="4"/>
  <c r="N56" i="4"/>
  <c r="M36" i="4"/>
  <c r="X38" i="5"/>
  <c r="L38" i="5"/>
  <c r="W37" i="5"/>
  <c r="K37" i="5"/>
  <c r="V36" i="5"/>
  <c r="J36" i="5"/>
  <c r="U35" i="5"/>
  <c r="I35" i="5"/>
  <c r="T34" i="5"/>
  <c r="H34" i="5"/>
  <c r="S33" i="5"/>
  <c r="G33" i="5"/>
  <c r="R32" i="5"/>
  <c r="F32" i="5"/>
  <c r="Q31" i="5"/>
  <c r="E31" i="5"/>
  <c r="P30" i="5"/>
  <c r="D30" i="5"/>
  <c r="W38" i="5"/>
  <c r="K38" i="5"/>
  <c r="V37" i="5"/>
  <c r="J37" i="5"/>
  <c r="U36" i="5"/>
  <c r="I36" i="5"/>
  <c r="T35" i="5"/>
  <c r="H35" i="5"/>
  <c r="S34" i="5"/>
  <c r="G34" i="5"/>
  <c r="R33" i="5"/>
  <c r="F33" i="5"/>
  <c r="Q32" i="5"/>
  <c r="E32" i="5"/>
  <c r="P31" i="5"/>
  <c r="D31" i="5"/>
  <c r="O30" i="5"/>
  <c r="C30" i="5"/>
  <c r="V38" i="5"/>
  <c r="J38" i="5"/>
  <c r="U37" i="5"/>
  <c r="I37" i="5"/>
  <c r="T36" i="5"/>
  <c r="H36" i="5"/>
  <c r="S35" i="5"/>
  <c r="G35" i="5"/>
  <c r="R34" i="5"/>
  <c r="F34" i="5"/>
  <c r="Q33" i="5"/>
  <c r="E33" i="5"/>
  <c r="P32" i="5"/>
  <c r="D32" i="5"/>
  <c r="O31" i="5"/>
  <c r="C31" i="5"/>
  <c r="N30" i="5"/>
  <c r="U38" i="5"/>
  <c r="I38" i="5"/>
  <c r="T37" i="5"/>
  <c r="H37" i="5"/>
  <c r="S36" i="5"/>
  <c r="G36" i="5"/>
  <c r="R35" i="5"/>
  <c r="F35" i="5"/>
  <c r="Q34" i="5"/>
  <c r="E34" i="5"/>
  <c r="P33" i="5"/>
  <c r="D33" i="5"/>
  <c r="O32" i="5"/>
  <c r="C32" i="5"/>
  <c r="N31" i="5"/>
  <c r="B31" i="5"/>
  <c r="M30" i="5"/>
  <c r="B30" i="5"/>
  <c r="T38" i="5"/>
  <c r="H38" i="5"/>
  <c r="S37" i="5"/>
  <c r="G37" i="5"/>
  <c r="R36" i="5"/>
  <c r="F36" i="5"/>
  <c r="Q35" i="5"/>
  <c r="E35" i="5"/>
  <c r="P34" i="5"/>
  <c r="D34" i="5"/>
  <c r="O33" i="5"/>
  <c r="C33" i="5"/>
  <c r="N32" i="5"/>
  <c r="B32" i="5"/>
  <c r="M31" i="5"/>
  <c r="X30" i="5"/>
  <c r="L30" i="5"/>
  <c r="S38" i="5"/>
  <c r="G38" i="5"/>
  <c r="R37" i="5"/>
  <c r="F37" i="5"/>
  <c r="Q36" i="5"/>
  <c r="E36" i="5"/>
  <c r="P35" i="5"/>
  <c r="D35" i="5"/>
  <c r="O34" i="5"/>
  <c r="C34" i="5"/>
  <c r="N33" i="5"/>
  <c r="B33" i="5"/>
  <c r="M32" i="5"/>
  <c r="X31" i="5"/>
  <c r="L31" i="5"/>
  <c r="W30" i="5"/>
  <c r="K30" i="5"/>
  <c r="R38" i="5"/>
  <c r="F38" i="5"/>
  <c r="Q37" i="5"/>
  <c r="E37" i="5"/>
  <c r="P36" i="5"/>
  <c r="D36" i="5"/>
  <c r="O35" i="5"/>
  <c r="C35" i="5"/>
  <c r="N34" i="5"/>
  <c r="B34" i="5"/>
  <c r="M33" i="5"/>
  <c r="X32" i="5"/>
  <c r="L32" i="5"/>
  <c r="W31" i="5"/>
  <c r="K31" i="5"/>
  <c r="V30" i="5"/>
  <c r="J30" i="5"/>
  <c r="Q38" i="5"/>
  <c r="E38" i="5"/>
  <c r="P37" i="5"/>
  <c r="D37" i="5"/>
  <c r="O36" i="5"/>
  <c r="C36" i="5"/>
  <c r="N35" i="5"/>
  <c r="B35" i="5"/>
  <c r="M34" i="5"/>
  <c r="X33" i="5"/>
  <c r="L33" i="5"/>
  <c r="W32" i="5"/>
  <c r="K32" i="5"/>
  <c r="V31" i="5"/>
  <c r="J31" i="5"/>
  <c r="U30" i="5"/>
  <c r="I30" i="5"/>
  <c r="P38" i="5"/>
  <c r="D38" i="5"/>
  <c r="O37" i="5"/>
  <c r="C37" i="5"/>
  <c r="N36" i="5"/>
  <c r="B36" i="5"/>
  <c r="M35" i="5"/>
  <c r="X34" i="5"/>
  <c r="L34" i="5"/>
  <c r="W33" i="5"/>
  <c r="K33" i="5"/>
  <c r="V32" i="5"/>
  <c r="J32" i="5"/>
  <c r="U31" i="5"/>
  <c r="I31" i="5"/>
  <c r="T30" i="5"/>
  <c r="H30" i="5"/>
  <c r="O38" i="5"/>
  <c r="C38" i="5"/>
  <c r="N37" i="5"/>
  <c r="B37" i="5"/>
  <c r="M36" i="5"/>
  <c r="X35" i="5"/>
  <c r="L35" i="5"/>
  <c r="W34" i="5"/>
  <c r="K34" i="5"/>
  <c r="V33" i="5"/>
  <c r="J33" i="5"/>
  <c r="U32" i="5"/>
  <c r="I32" i="5"/>
  <c r="T31" i="5"/>
  <c r="H31" i="5"/>
  <c r="S30" i="5"/>
  <c r="G30" i="5"/>
  <c r="N38" i="5"/>
  <c r="B38" i="5"/>
  <c r="M37" i="5"/>
  <c r="X36" i="5"/>
  <c r="L36" i="5"/>
  <c r="W35" i="5"/>
  <c r="K35" i="5"/>
  <c r="V34" i="5"/>
  <c r="J34" i="5"/>
  <c r="U33" i="5"/>
  <c r="I33" i="5"/>
  <c r="T32" i="5"/>
  <c r="H32" i="5"/>
  <c r="S31" i="5"/>
  <c r="G31" i="5"/>
  <c r="R30" i="5"/>
  <c r="F30" i="5"/>
  <c r="M38" i="5"/>
  <c r="X37" i="5"/>
  <c r="L37" i="5"/>
  <c r="W36" i="5"/>
  <c r="K36" i="5"/>
  <c r="V35" i="5"/>
  <c r="J35" i="5"/>
  <c r="U34" i="5"/>
  <c r="I34" i="5"/>
  <c r="T33" i="5"/>
  <c r="H33" i="5"/>
  <c r="S32" i="5"/>
  <c r="G32" i="5"/>
  <c r="R31" i="5"/>
  <c r="F31" i="5"/>
  <c r="Q30" i="5"/>
  <c r="E30" i="5"/>
  <c r="AC144" i="1"/>
  <c r="AC82" i="1"/>
  <c r="AC122" i="1"/>
  <c r="AC217" i="1"/>
  <c r="AC192" i="1"/>
  <c r="AC215" i="1"/>
  <c r="N143" i="4"/>
  <c r="AC177" i="1"/>
  <c r="AC58" i="1"/>
  <c r="AC84" i="1"/>
  <c r="AC132" i="1"/>
  <c r="AC163" i="1"/>
  <c r="AC185" i="1"/>
  <c r="AC204" i="1"/>
  <c r="AC9" i="1"/>
  <c r="AC15" i="1"/>
  <c r="AC194" i="1"/>
  <c r="K83" i="4"/>
  <c r="K103" i="4"/>
  <c r="K123" i="4"/>
  <c r="K23" i="4"/>
  <c r="K43" i="4"/>
  <c r="K3" i="4"/>
  <c r="K63" i="4"/>
  <c r="AC190" i="1"/>
  <c r="AC60" i="1"/>
  <c r="AC86" i="1"/>
  <c r="AC134" i="1"/>
  <c r="AC170" i="1"/>
  <c r="AC191" i="1"/>
  <c r="AC210" i="1"/>
  <c r="AC136" i="1"/>
  <c r="AC193" i="1"/>
  <c r="AC78" i="1"/>
  <c r="AC62" i="1"/>
  <c r="AC88" i="1"/>
  <c r="AC151" i="1"/>
  <c r="AC182" i="1"/>
  <c r="AC196" i="1"/>
  <c r="AC199" i="1"/>
  <c r="R24" i="4"/>
  <c r="R104" i="4"/>
  <c r="R44" i="4"/>
  <c r="R84" i="4"/>
  <c r="R64" i="4"/>
  <c r="R124" i="4"/>
  <c r="AC21" i="1"/>
  <c r="D143" i="4"/>
  <c r="H104" i="4"/>
  <c r="H124" i="4"/>
  <c r="H84" i="4"/>
  <c r="H44" i="4"/>
  <c r="H64" i="4"/>
  <c r="H24" i="4"/>
  <c r="S143" i="4"/>
  <c r="AC100" i="1"/>
  <c r="AC64" i="1"/>
  <c r="AC90" i="1"/>
  <c r="AC146" i="1"/>
  <c r="AC184" i="1"/>
  <c r="AC207" i="1"/>
  <c r="AC214" i="1"/>
  <c r="AC213" i="1"/>
  <c r="R143" i="4"/>
  <c r="G104" i="4"/>
  <c r="G124" i="4"/>
  <c r="G44" i="4"/>
  <c r="G64" i="4"/>
  <c r="G84" i="4"/>
  <c r="G24" i="4"/>
  <c r="AC112" i="1"/>
  <c r="AC66" i="1"/>
  <c r="AC92" i="1"/>
  <c r="AC188" i="1"/>
  <c r="AC125" i="1"/>
  <c r="AC109" i="1"/>
  <c r="AC36" i="1"/>
  <c r="AC27" i="1"/>
  <c r="AC114" i="1"/>
  <c r="AC158" i="1"/>
  <c r="AC68" i="1"/>
  <c r="AC94" i="1"/>
  <c r="AC137" i="1"/>
  <c r="AC189" i="1"/>
  <c r="AC45" i="1"/>
  <c r="AC12" i="1"/>
  <c r="G143" i="4"/>
  <c r="O143" i="4"/>
  <c r="AC202" i="1"/>
  <c r="AC70" i="1"/>
  <c r="AC96" i="1"/>
  <c r="AC172" i="1"/>
  <c r="AC149" i="1"/>
  <c r="AC206" i="1"/>
  <c r="AC197" i="1"/>
  <c r="AC203" i="1"/>
  <c r="S104" i="4"/>
  <c r="S124" i="4"/>
  <c r="S44" i="4"/>
  <c r="S84" i="4"/>
  <c r="S64" i="4"/>
  <c r="S24" i="4"/>
  <c r="M143" i="4"/>
  <c r="AC33" i="1"/>
  <c r="F143" i="4"/>
  <c r="L18" i="5"/>
  <c r="B64" i="4"/>
  <c r="K124" i="4"/>
  <c r="K84" i="4"/>
  <c r="K104" i="4"/>
  <c r="K64" i="4"/>
  <c r="K24" i="4"/>
  <c r="K44" i="4"/>
  <c r="AC48" i="1"/>
  <c r="AC72" i="1"/>
  <c r="AC98" i="1"/>
  <c r="AC175" i="1"/>
  <c r="AC123" i="1"/>
  <c r="AC209" i="1"/>
  <c r="I143" i="4"/>
  <c r="AC18" i="1"/>
  <c r="N83" i="4"/>
  <c r="N103" i="4"/>
  <c r="N123" i="4"/>
  <c r="N23" i="4"/>
  <c r="N43" i="4"/>
  <c r="N63" i="4"/>
  <c r="N3" i="4"/>
  <c r="J83" i="4"/>
  <c r="J103" i="4"/>
  <c r="J23" i="4"/>
  <c r="J3" i="4"/>
  <c r="J43" i="4"/>
  <c r="J123" i="4"/>
  <c r="J63" i="4"/>
  <c r="I124" i="4"/>
  <c r="I44" i="4"/>
  <c r="I64" i="4"/>
  <c r="I104" i="4"/>
  <c r="I24" i="4"/>
  <c r="I84" i="4"/>
  <c r="Q143" i="4"/>
  <c r="AC50" i="1"/>
  <c r="AC74" i="1"/>
  <c r="AC105" i="1"/>
  <c r="AC165" i="1"/>
  <c r="AC195" i="1"/>
  <c r="AC135" i="1"/>
  <c r="AC43" i="1"/>
  <c r="P143" i="4"/>
  <c r="M83" i="4"/>
  <c r="M103" i="4"/>
  <c r="M123" i="4"/>
  <c r="M23" i="4"/>
  <c r="M43" i="4"/>
  <c r="M63" i="4"/>
  <c r="M3" i="4"/>
  <c r="L103" i="4"/>
  <c r="L23" i="4"/>
  <c r="L83" i="4"/>
  <c r="L43" i="4"/>
  <c r="L123" i="4"/>
  <c r="L3" i="4"/>
  <c r="L63" i="4"/>
  <c r="AC139" i="1"/>
  <c r="E143" i="4"/>
  <c r="F24" i="4"/>
  <c r="F124" i="4"/>
  <c r="F44" i="4"/>
  <c r="F104" i="4"/>
  <c r="F64" i="4"/>
  <c r="F84" i="4"/>
  <c r="L143" i="4"/>
  <c r="AC107" i="1"/>
  <c r="AC52" i="1"/>
  <c r="AC76" i="1"/>
  <c r="AC216" i="1"/>
  <c r="AC47" i="1"/>
  <c r="AC201" i="1"/>
  <c r="AC147" i="1"/>
  <c r="AC205" i="1"/>
  <c r="AC181" i="1"/>
  <c r="AC24" i="1"/>
  <c r="J124" i="4"/>
  <c r="J84" i="4"/>
  <c r="J64" i="4"/>
  <c r="J104" i="4"/>
  <c r="J44" i="4"/>
  <c r="J24" i="4"/>
  <c r="AC115" i="1"/>
  <c r="AC54" i="1"/>
  <c r="AC80" i="1"/>
  <c r="AC212" i="1"/>
  <c r="AC166" i="1"/>
  <c r="AC211" i="1"/>
  <c r="AC198" i="1"/>
  <c r="C143" i="4"/>
  <c r="H143" i="4"/>
  <c r="J143" i="4"/>
  <c r="AC41" i="1"/>
  <c r="AC38" i="1"/>
  <c r="AC30" i="1"/>
  <c r="AC208" i="1"/>
  <c r="P17" i="5"/>
  <c r="M18" i="5" l="1"/>
  <c r="A84" i="4"/>
  <c r="L70" i="4"/>
  <c r="P69" i="4"/>
  <c r="A85" i="4"/>
  <c r="H72" i="4"/>
  <c r="U68" i="4"/>
  <c r="E71" i="4"/>
  <c r="Q67" i="4"/>
  <c r="G66" i="4"/>
  <c r="S66" i="4"/>
  <c r="D67" i="4"/>
  <c r="L72" i="4"/>
  <c r="R66" i="4"/>
  <c r="P70" i="4"/>
  <c r="G71" i="4"/>
  <c r="F70" i="4"/>
  <c r="O67" i="4"/>
  <c r="R67" i="4"/>
  <c r="T69" i="4"/>
  <c r="O66" i="4"/>
  <c r="M70" i="4"/>
  <c r="F71" i="4"/>
  <c r="J72" i="4"/>
  <c r="K71" i="4"/>
  <c r="T72" i="4"/>
  <c r="G67" i="4"/>
  <c r="N72" i="4"/>
  <c r="U69" i="4"/>
  <c r="C66" i="4"/>
  <c r="E68" i="4"/>
  <c r="C68" i="4"/>
  <c r="Q71" i="4"/>
  <c r="R68" i="4"/>
  <c r="K66" i="4"/>
  <c r="M69" i="4"/>
  <c r="D69" i="4"/>
  <c r="C67" i="4"/>
  <c r="A83" i="4"/>
  <c r="M71" i="4"/>
  <c r="G68" i="4"/>
  <c r="P66" i="4"/>
  <c r="D72" i="4"/>
  <c r="U66" i="4"/>
  <c r="Q72" i="4"/>
  <c r="E67" i="4"/>
  <c r="O71" i="4"/>
  <c r="N70" i="4"/>
  <c r="J67" i="4"/>
  <c r="F72" i="4"/>
  <c r="U72" i="4"/>
  <c r="R70" i="4"/>
  <c r="G70" i="4"/>
  <c r="L66" i="4"/>
  <c r="Q69" i="4"/>
  <c r="N71" i="4"/>
  <c r="N67" i="4"/>
  <c r="C71" i="4"/>
  <c r="I72" i="4"/>
  <c r="N68" i="4"/>
  <c r="Q70" i="4"/>
  <c r="E70" i="4"/>
  <c r="S67" i="4"/>
  <c r="H66" i="4"/>
  <c r="C69" i="4"/>
  <c r="J68" i="4"/>
  <c r="D70" i="4"/>
  <c r="L71" i="4"/>
  <c r="F68" i="4"/>
  <c r="J71" i="4"/>
  <c r="D66" i="4"/>
  <c r="I70" i="4"/>
  <c r="P71" i="4"/>
  <c r="R71" i="4"/>
  <c r="J69" i="4"/>
  <c r="M66" i="4"/>
  <c r="I69" i="4"/>
  <c r="F69" i="4"/>
  <c r="M68" i="4"/>
  <c r="H69" i="4"/>
  <c r="M67" i="4"/>
  <c r="N69" i="4"/>
  <c r="H70" i="4"/>
  <c r="K68" i="4"/>
  <c r="E66" i="4"/>
  <c r="J66" i="4"/>
  <c r="I68" i="4"/>
  <c r="D68" i="4"/>
  <c r="R69" i="4"/>
  <c r="P68" i="4"/>
  <c r="M72" i="4"/>
  <c r="K67" i="4"/>
  <c r="H67" i="4"/>
  <c r="J70" i="4"/>
  <c r="U67" i="4"/>
  <c r="E69" i="4"/>
  <c r="G72" i="4"/>
  <c r="S70" i="4"/>
  <c r="S69" i="4"/>
  <c r="T68" i="4"/>
  <c r="E72" i="4"/>
  <c r="O72" i="4"/>
  <c r="T70" i="4"/>
  <c r="T71" i="4"/>
  <c r="O68" i="4"/>
  <c r="U70" i="4"/>
  <c r="L67" i="4"/>
  <c r="C72" i="4"/>
  <c r="I71" i="4"/>
  <c r="Q68" i="4"/>
  <c r="L68" i="4"/>
  <c r="O18" i="5"/>
  <c r="S68" i="4"/>
  <c r="U71" i="4"/>
  <c r="O69" i="4"/>
  <c r="C70" i="4"/>
  <c r="L69" i="4"/>
  <c r="S71" i="4"/>
  <c r="H68" i="4"/>
  <c r="H71" i="4"/>
  <c r="N66" i="4"/>
  <c r="R72" i="4"/>
  <c r="F67" i="4"/>
  <c r="T66" i="4"/>
  <c r="K69" i="4"/>
  <c r="P72" i="4"/>
  <c r="K72" i="4"/>
  <c r="Q66" i="4"/>
  <c r="I66" i="4"/>
  <c r="S72" i="4"/>
  <c r="P67" i="4"/>
  <c r="T67" i="4"/>
  <c r="I67" i="4"/>
  <c r="D71" i="4"/>
  <c r="O70" i="4"/>
  <c r="F66" i="4"/>
  <c r="K70" i="4"/>
  <c r="G69" i="4"/>
  <c r="K76" i="4" l="1"/>
  <c r="U76" i="4"/>
  <c r="D76" i="4"/>
  <c r="L76" i="4"/>
  <c r="G76" i="4"/>
  <c r="S76" i="4"/>
  <c r="O76" i="4"/>
  <c r="R76" i="4"/>
  <c r="C76" i="4"/>
  <c r="E76" i="4"/>
  <c r="T76" i="4"/>
  <c r="F76" i="4"/>
  <c r="J76" i="4"/>
  <c r="M76" i="4"/>
  <c r="H76" i="4"/>
  <c r="Q76" i="4"/>
  <c r="P76" i="4"/>
  <c r="I76" i="4"/>
  <c r="N76" i="4"/>
  <c r="B84" i="4"/>
  <c r="L19" i="5"/>
  <c r="H90" i="4"/>
  <c r="F87" i="4"/>
  <c r="O89" i="4"/>
  <c r="C92" i="4"/>
  <c r="C90" i="4"/>
  <c r="P86" i="4"/>
  <c r="I91" i="4"/>
  <c r="Q88" i="4"/>
  <c r="F91" i="4"/>
  <c r="J90" i="4"/>
  <c r="S89" i="4"/>
  <c r="R89" i="4"/>
  <c r="S90" i="4"/>
  <c r="M90" i="4"/>
  <c r="D89" i="4"/>
  <c r="Q91" i="4"/>
  <c r="J92" i="4"/>
  <c r="J91" i="4"/>
  <c r="O90" i="4"/>
  <c r="T90" i="4"/>
  <c r="K88" i="4"/>
  <c r="O87" i="4"/>
  <c r="E88" i="4"/>
  <c r="I88" i="4"/>
  <c r="C89" i="4"/>
  <c r="O92" i="4"/>
  <c r="K86" i="4"/>
  <c r="N90" i="4"/>
  <c r="K90" i="4"/>
  <c r="C91" i="4"/>
  <c r="C87" i="4"/>
  <c r="D86" i="4"/>
  <c r="T89" i="4"/>
  <c r="P91" i="4"/>
  <c r="J89" i="4"/>
  <c r="S91" i="4"/>
  <c r="G91" i="4"/>
  <c r="G90" i="4"/>
  <c r="U91" i="4"/>
  <c r="N92" i="4"/>
  <c r="D91" i="4"/>
  <c r="Q89" i="4"/>
  <c r="P18" i="5"/>
  <c r="M19" i="5" l="1"/>
  <c r="A104" i="4"/>
  <c r="A103" i="4"/>
  <c r="U90" i="4"/>
  <c r="R86" i="4"/>
  <c r="T86" i="4"/>
  <c r="L89" i="4"/>
  <c r="Q92" i="4"/>
  <c r="T87" i="4"/>
  <c r="S86" i="4"/>
  <c r="L87" i="4"/>
  <c r="E86" i="4"/>
  <c r="E92" i="4"/>
  <c r="P87" i="4"/>
  <c r="F88" i="4"/>
  <c r="J87" i="4"/>
  <c r="I90" i="4"/>
  <c r="I92" i="4"/>
  <c r="D88" i="4"/>
  <c r="Q86" i="4"/>
  <c r="J86" i="4"/>
  <c r="M86" i="4"/>
  <c r="I86" i="4"/>
  <c r="K87" i="4"/>
  <c r="L92" i="4"/>
  <c r="U92" i="4"/>
  <c r="L88" i="4"/>
  <c r="F92" i="4"/>
  <c r="H88" i="4"/>
  <c r="G88" i="4"/>
  <c r="G86" i="4"/>
  <c r="E90" i="4"/>
  <c r="L86" i="4"/>
  <c r="H87" i="4"/>
  <c r="U89" i="4"/>
  <c r="R92" i="4"/>
  <c r="O91" i="4"/>
  <c r="T91" i="4"/>
  <c r="L91" i="4"/>
  <c r="H92" i="4"/>
  <c r="M89" i="4"/>
  <c r="F90" i="4"/>
  <c r="K91" i="4"/>
  <c r="C86" i="4"/>
  <c r="S92" i="4"/>
  <c r="N89" i="4"/>
  <c r="G92" i="4"/>
  <c r="U86" i="4"/>
  <c r="E89" i="4"/>
  <c r="M92" i="4"/>
  <c r="A105" i="4"/>
  <c r="R90" i="4"/>
  <c r="N87" i="4"/>
  <c r="K89" i="4"/>
  <c r="E87" i="4"/>
  <c r="H89" i="4"/>
  <c r="K92" i="4"/>
  <c r="O86" i="4"/>
  <c r="P89" i="4"/>
  <c r="T92" i="4"/>
  <c r="U87" i="4"/>
  <c r="I87" i="4"/>
  <c r="M88" i="4"/>
  <c r="P88" i="4"/>
  <c r="P92" i="4"/>
  <c r="P90" i="4"/>
  <c r="Q87" i="4"/>
  <c r="C88" i="4"/>
  <c r="R87" i="4"/>
  <c r="N88" i="4"/>
  <c r="G87" i="4"/>
  <c r="T88" i="4"/>
  <c r="F89" i="4"/>
  <c r="M91" i="4"/>
  <c r="R88" i="4"/>
  <c r="N86" i="4"/>
  <c r="F86" i="4"/>
  <c r="L90" i="4"/>
  <c r="S88" i="4"/>
  <c r="N91" i="4"/>
  <c r="D90" i="4"/>
  <c r="D92" i="4"/>
  <c r="H86" i="4"/>
  <c r="U88" i="4"/>
  <c r="Q90" i="4"/>
  <c r="M87" i="4"/>
  <c r="O19" i="5"/>
  <c r="S87" i="4"/>
  <c r="J88" i="4"/>
  <c r="D87" i="4"/>
  <c r="G89" i="4"/>
  <c r="H91" i="4"/>
  <c r="I89" i="4"/>
  <c r="O88" i="4"/>
  <c r="E91" i="4"/>
  <c r="R91" i="4"/>
  <c r="K96" i="4" l="1"/>
  <c r="F96" i="4"/>
  <c r="T96" i="4"/>
  <c r="D96" i="4"/>
  <c r="O96" i="4"/>
  <c r="Q96" i="4"/>
  <c r="R96" i="4"/>
  <c r="G96" i="4"/>
  <c r="U96" i="4"/>
  <c r="S96" i="4"/>
  <c r="P96" i="4"/>
  <c r="M96" i="4"/>
  <c r="H96" i="4"/>
  <c r="J96" i="4"/>
  <c r="N96" i="4"/>
  <c r="I96" i="4"/>
  <c r="E96" i="4"/>
  <c r="L96" i="4"/>
  <c r="C96" i="4"/>
  <c r="B104" i="4"/>
  <c r="L20" i="5"/>
  <c r="Q106" i="4"/>
  <c r="H107" i="4"/>
  <c r="H110" i="4"/>
  <c r="M109" i="4"/>
  <c r="S108" i="4"/>
  <c r="O109" i="4"/>
  <c r="K107" i="4"/>
  <c r="J107" i="4"/>
  <c r="U107" i="4"/>
  <c r="F110" i="4"/>
  <c r="O106" i="4"/>
  <c r="F108" i="4"/>
  <c r="P19" i="5"/>
  <c r="H111" i="4"/>
  <c r="D108" i="4"/>
  <c r="N109" i="4"/>
  <c r="L107" i="4"/>
  <c r="S112" i="4"/>
  <c r="J112" i="4"/>
  <c r="N108" i="4"/>
  <c r="M20" i="5" l="1"/>
  <c r="A124" i="4"/>
  <c r="U111" i="4"/>
  <c r="F106" i="4"/>
  <c r="U109" i="4"/>
  <c r="T106" i="4"/>
  <c r="R106" i="4"/>
  <c r="F107" i="4"/>
  <c r="O110" i="4"/>
  <c r="K109" i="4"/>
  <c r="P108" i="4"/>
  <c r="O20" i="5"/>
  <c r="T111" i="4"/>
  <c r="S111" i="4"/>
  <c r="A123" i="4"/>
  <c r="E112" i="4"/>
  <c r="D109" i="4"/>
  <c r="H109" i="4"/>
  <c r="F111" i="4"/>
  <c r="R112" i="4"/>
  <c r="K108" i="4"/>
  <c r="P111" i="4"/>
  <c r="K111" i="4"/>
  <c r="I111" i="4"/>
  <c r="M112" i="4"/>
  <c r="J106" i="4"/>
  <c r="E108" i="4"/>
  <c r="D106" i="4"/>
  <c r="E109" i="4"/>
  <c r="J109" i="4"/>
  <c r="M107" i="4"/>
  <c r="T112" i="4"/>
  <c r="I112" i="4"/>
  <c r="P112" i="4"/>
  <c r="L109" i="4"/>
  <c r="H112" i="4"/>
  <c r="I109" i="4"/>
  <c r="S110" i="4"/>
  <c r="P107" i="4"/>
  <c r="N111" i="4"/>
  <c r="C109" i="4"/>
  <c r="E111" i="4"/>
  <c r="R111" i="4"/>
  <c r="R109" i="4"/>
  <c r="A125" i="4"/>
  <c r="H108" i="4"/>
  <c r="I106" i="4"/>
  <c r="L110" i="4"/>
  <c r="R107" i="4"/>
  <c r="N112" i="4"/>
  <c r="O112" i="4"/>
  <c r="P110" i="4"/>
  <c r="E106" i="4"/>
  <c r="C110" i="4"/>
  <c r="K106" i="4"/>
  <c r="G111" i="4"/>
  <c r="Q112" i="4"/>
  <c r="U106" i="4"/>
  <c r="Q109" i="4"/>
  <c r="G108" i="4"/>
  <c r="M108" i="4"/>
  <c r="Q107" i="4"/>
  <c r="S106" i="4"/>
  <c r="G109" i="4"/>
  <c r="C106" i="4"/>
  <c r="P106" i="4"/>
  <c r="G107" i="4"/>
  <c r="C108" i="4"/>
  <c r="T107" i="4"/>
  <c r="D112" i="4"/>
  <c r="N106" i="4"/>
  <c r="C111" i="4"/>
  <c r="E107" i="4"/>
  <c r="J110" i="4"/>
  <c r="N110" i="4"/>
  <c r="U110" i="4"/>
  <c r="L106" i="4"/>
  <c r="N107" i="4"/>
  <c r="I108" i="4"/>
  <c r="G110" i="4"/>
  <c r="J111" i="4"/>
  <c r="U108" i="4"/>
  <c r="P109" i="4"/>
  <c r="O108" i="4"/>
  <c r="L108" i="4"/>
  <c r="M111" i="4"/>
  <c r="G112" i="4"/>
  <c r="Q110" i="4"/>
  <c r="D111" i="4"/>
  <c r="U112" i="4"/>
  <c r="S107" i="4"/>
  <c r="K112" i="4"/>
  <c r="M106" i="4"/>
  <c r="K110" i="4"/>
  <c r="J108" i="4"/>
  <c r="O111" i="4"/>
  <c r="O107" i="4"/>
  <c r="F112" i="4"/>
  <c r="G106" i="4"/>
  <c r="F109" i="4"/>
  <c r="D107" i="4"/>
  <c r="T110" i="4"/>
  <c r="I110" i="4"/>
  <c r="T108" i="4"/>
  <c r="M110" i="4"/>
  <c r="D110" i="4"/>
  <c r="E110" i="4"/>
  <c r="Q111" i="4"/>
  <c r="Q108" i="4"/>
  <c r="L112" i="4"/>
  <c r="R110" i="4"/>
  <c r="C107" i="4"/>
  <c r="T109" i="4"/>
  <c r="I107" i="4"/>
  <c r="H106" i="4"/>
  <c r="S109" i="4"/>
  <c r="L111" i="4"/>
  <c r="C112" i="4"/>
  <c r="R108" i="4"/>
  <c r="Q116" i="4" l="1"/>
  <c r="E116" i="4"/>
  <c r="L116" i="4"/>
  <c r="N116" i="4"/>
  <c r="C116" i="4"/>
  <c r="H116" i="4"/>
  <c r="U116" i="4"/>
  <c r="D116" i="4"/>
  <c r="S116" i="4"/>
  <c r="F116" i="4"/>
  <c r="R116" i="4"/>
  <c r="K116" i="4"/>
  <c r="I116" i="4"/>
  <c r="O116" i="4"/>
  <c r="M116" i="4"/>
  <c r="J116" i="4"/>
  <c r="G116" i="4"/>
  <c r="T116" i="4"/>
  <c r="P116" i="4"/>
  <c r="L21" i="5"/>
  <c r="B124" i="4"/>
  <c r="B4" i="4"/>
  <c r="D130" i="4"/>
  <c r="S132" i="4"/>
  <c r="C130" i="4"/>
  <c r="O126" i="4"/>
  <c r="M129" i="4"/>
  <c r="F132" i="4"/>
  <c r="U129" i="4"/>
  <c r="P130" i="4"/>
  <c r="C126" i="4"/>
  <c r="M130" i="4"/>
  <c r="O127" i="4"/>
  <c r="R132" i="4"/>
  <c r="E132" i="4"/>
  <c r="A136" i="4"/>
  <c r="Q130" i="4"/>
  <c r="P132" i="4"/>
  <c r="T131" i="4"/>
  <c r="U132" i="4"/>
  <c r="P20" i="5"/>
  <c r="I131" i="4"/>
  <c r="J131" i="4"/>
  <c r="I129" i="4"/>
  <c r="J127" i="4"/>
  <c r="L131" i="4"/>
  <c r="E128" i="4"/>
  <c r="K131" i="4"/>
  <c r="C127" i="4"/>
  <c r="O128" i="4"/>
  <c r="N126" i="4"/>
  <c r="M21" i="5" l="1"/>
  <c r="G7" i="4"/>
  <c r="K10" i="4"/>
  <c r="D10" i="4"/>
  <c r="K128" i="4"/>
  <c r="F12" i="4"/>
  <c r="O131" i="4"/>
  <c r="F127" i="4"/>
  <c r="O9" i="4"/>
  <c r="P10" i="4"/>
  <c r="N12" i="4"/>
  <c r="H10" i="4"/>
  <c r="H11" i="4"/>
  <c r="U8" i="4"/>
  <c r="G10" i="4"/>
  <c r="Q11" i="4"/>
  <c r="D129" i="4"/>
  <c r="C7" i="4"/>
  <c r="M7" i="4"/>
  <c r="S127" i="4"/>
  <c r="D12" i="4"/>
  <c r="Q129" i="4"/>
  <c r="F9" i="4"/>
  <c r="U7" i="4"/>
  <c r="H128" i="4"/>
  <c r="G126" i="4"/>
  <c r="U128" i="4"/>
  <c r="L10" i="4"/>
  <c r="M8" i="4"/>
  <c r="C131" i="4"/>
  <c r="F11" i="4"/>
  <c r="U9" i="4"/>
  <c r="T6" i="4"/>
  <c r="H7" i="4"/>
  <c r="R9" i="4"/>
  <c r="G131" i="4"/>
  <c r="S12" i="4"/>
  <c r="G130" i="4"/>
  <c r="N8" i="4"/>
  <c r="S129" i="4"/>
  <c r="D131" i="4"/>
  <c r="N131" i="4"/>
  <c r="H8" i="4"/>
  <c r="L9" i="4"/>
  <c r="C6" i="4"/>
  <c r="S128" i="4"/>
  <c r="H132" i="4"/>
  <c r="I8" i="4"/>
  <c r="H9" i="4"/>
  <c r="M127" i="4"/>
  <c r="T132" i="4"/>
  <c r="E10" i="4"/>
  <c r="I127" i="4"/>
  <c r="J11" i="4"/>
  <c r="N10" i="4"/>
  <c r="K12" i="4"/>
  <c r="N130" i="4"/>
  <c r="T12" i="4"/>
  <c r="N132" i="4"/>
  <c r="S7" i="4"/>
  <c r="N7" i="4"/>
  <c r="P129" i="4"/>
  <c r="D126" i="4"/>
  <c r="L126" i="4"/>
  <c r="O12" i="4"/>
  <c r="F128" i="4"/>
  <c r="F129" i="4"/>
  <c r="K132" i="4"/>
  <c r="H127" i="4"/>
  <c r="P12" i="4"/>
  <c r="P7" i="4"/>
  <c r="O10" i="4"/>
  <c r="F7" i="4"/>
  <c r="T9" i="4"/>
  <c r="E12" i="4"/>
  <c r="M6" i="4"/>
  <c r="R129" i="4"/>
  <c r="T11" i="4"/>
  <c r="E7" i="4"/>
  <c r="S11" i="4"/>
  <c r="F10" i="4"/>
  <c r="O130" i="4"/>
  <c r="O21" i="5"/>
  <c r="E131" i="4"/>
  <c r="O11" i="4"/>
  <c r="T127" i="4"/>
  <c r="C10" i="4"/>
  <c r="E8" i="4"/>
  <c r="G9" i="4"/>
  <c r="P8" i="4"/>
  <c r="P6" i="4"/>
  <c r="H6" i="4"/>
  <c r="P127" i="4"/>
  <c r="E127" i="4"/>
  <c r="P128" i="4"/>
  <c r="J132" i="4"/>
  <c r="L7" i="4"/>
  <c r="J129" i="4"/>
  <c r="U11" i="4"/>
  <c r="C9" i="4"/>
  <c r="H126" i="4"/>
  <c r="E11" i="4"/>
  <c r="G12" i="4"/>
  <c r="I130" i="4"/>
  <c r="M12" i="4"/>
  <c r="Q126" i="4"/>
  <c r="U6" i="4"/>
  <c r="R11" i="4"/>
  <c r="J7" i="4"/>
  <c r="Q12" i="4"/>
  <c r="I10" i="4"/>
  <c r="T7" i="4"/>
  <c r="N11" i="4"/>
  <c r="M10" i="4"/>
  <c r="I6" i="4"/>
  <c r="J126" i="4"/>
  <c r="E126" i="4"/>
  <c r="E130" i="4"/>
  <c r="P131" i="4"/>
  <c r="N6" i="4"/>
  <c r="D7" i="4"/>
  <c r="H130" i="4"/>
  <c r="Q10" i="4"/>
  <c r="Q8" i="4"/>
  <c r="K11" i="4"/>
  <c r="D127" i="4"/>
  <c r="L11" i="4"/>
  <c r="R10" i="4"/>
  <c r="D132" i="4"/>
  <c r="T10" i="4"/>
  <c r="M132" i="4"/>
  <c r="I128" i="4"/>
  <c r="K6" i="4"/>
  <c r="K9" i="4"/>
  <c r="C12" i="4"/>
  <c r="C128" i="4"/>
  <c r="T126" i="4"/>
  <c r="O132" i="4"/>
  <c r="L8" i="4"/>
  <c r="J130" i="4"/>
  <c r="K8" i="4"/>
  <c r="K126" i="4"/>
  <c r="S8" i="4"/>
  <c r="J10" i="4"/>
  <c r="Q6" i="4"/>
  <c r="R126" i="4"/>
  <c r="U130" i="4"/>
  <c r="N128" i="4"/>
  <c r="N9" i="4"/>
  <c r="C8" i="4"/>
  <c r="F6" i="4"/>
  <c r="G11" i="4"/>
  <c r="M131" i="4"/>
  <c r="I7" i="4"/>
  <c r="C132" i="4"/>
  <c r="L130" i="4"/>
  <c r="R12" i="4"/>
  <c r="D9" i="4"/>
  <c r="N129" i="4"/>
  <c r="I132" i="4"/>
  <c r="C129" i="4"/>
  <c r="G8" i="4"/>
  <c r="I11" i="4"/>
  <c r="J12" i="4"/>
  <c r="U131" i="4"/>
  <c r="O6" i="4"/>
  <c r="L132" i="4"/>
  <c r="T128" i="4"/>
  <c r="I9" i="4"/>
  <c r="R127" i="4"/>
  <c r="Q127" i="4"/>
  <c r="L6" i="4"/>
  <c r="U12" i="4"/>
  <c r="O129" i="4"/>
  <c r="Q131" i="4"/>
  <c r="G6" i="4"/>
  <c r="S10" i="4"/>
  <c r="O8" i="4"/>
  <c r="O7" i="4"/>
  <c r="R131" i="4"/>
  <c r="Q128" i="4"/>
  <c r="R130" i="4"/>
  <c r="Q7" i="4"/>
  <c r="H131" i="4"/>
  <c r="J8" i="4"/>
  <c r="J128" i="4"/>
  <c r="J6" i="4"/>
  <c r="C11" i="4"/>
  <c r="K130" i="4"/>
  <c r="G127" i="4"/>
  <c r="H12" i="4"/>
  <c r="P21" i="5"/>
  <c r="D128" i="4"/>
  <c r="M9" i="4"/>
  <c r="L129" i="4"/>
  <c r="K127" i="4"/>
  <c r="R8" i="4"/>
  <c r="K129" i="4"/>
  <c r="S131" i="4"/>
  <c r="U10" i="4"/>
  <c r="S6" i="4"/>
  <c r="F131" i="4"/>
  <c r="T129" i="4"/>
  <c r="E129" i="4"/>
  <c r="D8" i="4"/>
  <c r="R7" i="4"/>
  <c r="L127" i="4"/>
  <c r="F8" i="4"/>
  <c r="S9" i="4"/>
  <c r="N127" i="4"/>
  <c r="U126" i="4"/>
  <c r="J9" i="4"/>
  <c r="I12" i="4"/>
  <c r="E9" i="4"/>
  <c r="P11" i="4"/>
  <c r="S130" i="4"/>
  <c r="S126" i="4"/>
  <c r="D6" i="4"/>
  <c r="F126" i="4"/>
  <c r="P9" i="4"/>
  <c r="R128" i="4"/>
  <c r="M126" i="4"/>
  <c r="P126" i="4"/>
  <c r="A137" i="4"/>
  <c r="U127" i="4"/>
  <c r="M11" i="4"/>
  <c r="L128" i="4"/>
  <c r="M128" i="4"/>
  <c r="L12" i="4"/>
  <c r="F130" i="4"/>
  <c r="G129" i="4"/>
  <c r="T130" i="4"/>
  <c r="Q9" i="4"/>
  <c r="Q132" i="4"/>
  <c r="I126" i="4"/>
  <c r="T8" i="4"/>
  <c r="H129" i="4"/>
  <c r="G128" i="4"/>
  <c r="G132" i="4"/>
  <c r="D11" i="4"/>
  <c r="R6" i="4"/>
  <c r="E6" i="4"/>
  <c r="K7" i="4"/>
  <c r="T136" i="4" l="1"/>
  <c r="H16" i="4"/>
  <c r="K13" i="4"/>
  <c r="K16" i="4"/>
  <c r="F13" i="4"/>
  <c r="D13" i="4"/>
  <c r="O13" i="4"/>
  <c r="N16" i="4"/>
  <c r="L136" i="4"/>
  <c r="G13" i="4"/>
  <c r="C13" i="4"/>
  <c r="S136" i="4"/>
  <c r="K136" i="4"/>
  <c r="P13" i="4"/>
  <c r="Q16" i="4"/>
  <c r="L13" i="4"/>
  <c r="I16" i="4"/>
  <c r="Q136" i="4"/>
  <c r="M136" i="4"/>
  <c r="R13" i="4"/>
  <c r="S13" i="4"/>
  <c r="G16" i="4"/>
  <c r="T13" i="4"/>
  <c r="E13" i="4"/>
  <c r="J13" i="4"/>
  <c r="R136" i="4"/>
  <c r="C136" i="4"/>
  <c r="Q13" i="4"/>
  <c r="U16" i="4"/>
  <c r="M16" i="4"/>
  <c r="D16" i="4"/>
  <c r="R16" i="4"/>
  <c r="H136" i="4"/>
  <c r="J136" i="4"/>
  <c r="E16" i="4"/>
  <c r="M13" i="4"/>
  <c r="P16" i="4"/>
  <c r="U136" i="4"/>
  <c r="T16" i="4"/>
  <c r="I13" i="4"/>
  <c r="E136" i="4"/>
  <c r="G136" i="4"/>
  <c r="F136" i="4"/>
  <c r="N136" i="4"/>
  <c r="D136" i="4"/>
  <c r="P136" i="4"/>
  <c r="S16" i="4"/>
  <c r="F16" i="4"/>
  <c r="L16" i="4"/>
  <c r="J16" i="4"/>
  <c r="C16" i="4"/>
  <c r="H13" i="4"/>
  <c r="O136" i="4"/>
  <c r="I136" i="4"/>
  <c r="N13" i="4"/>
  <c r="O16" i="4"/>
  <c r="F77" i="4" l="1"/>
  <c r="F97" i="4"/>
  <c r="F137" i="4"/>
  <c r="F117" i="4"/>
  <c r="F17" i="4"/>
  <c r="F37" i="4"/>
  <c r="F57" i="4"/>
  <c r="E15" i="4"/>
  <c r="E14" i="4"/>
  <c r="T15" i="4"/>
  <c r="T14" i="4"/>
  <c r="R15" i="4"/>
  <c r="R14" i="4"/>
  <c r="N15" i="4"/>
  <c r="N14" i="4"/>
  <c r="O15" i="4"/>
  <c r="O14" i="4"/>
  <c r="M97" i="4"/>
  <c r="M117" i="4"/>
  <c r="M137" i="4"/>
  <c r="M77" i="4"/>
  <c r="M37" i="4"/>
  <c r="M57" i="4"/>
  <c r="M17" i="4"/>
  <c r="F15" i="4"/>
  <c r="F14" i="4"/>
  <c r="Q137" i="4"/>
  <c r="Q57" i="4"/>
  <c r="Q117" i="4"/>
  <c r="Q97" i="4"/>
  <c r="Q17" i="4"/>
  <c r="Q37" i="4"/>
  <c r="Q77" i="4"/>
  <c r="K14" i="4"/>
  <c r="K15" i="4"/>
  <c r="M14" i="4"/>
  <c r="M15" i="4"/>
  <c r="E137" i="4"/>
  <c r="E57" i="4"/>
  <c r="E77" i="4"/>
  <c r="E117" i="4"/>
  <c r="E17" i="4"/>
  <c r="E97" i="4"/>
  <c r="E37" i="4"/>
  <c r="C15" i="4"/>
  <c r="C14" i="4"/>
  <c r="G15" i="4"/>
  <c r="G14" i="4"/>
  <c r="R77" i="4"/>
  <c r="R97" i="4"/>
  <c r="R137" i="4"/>
  <c r="R117" i="4"/>
  <c r="R17" i="4"/>
  <c r="R57" i="4"/>
  <c r="R37" i="4"/>
  <c r="D15" i="4"/>
  <c r="D14" i="4"/>
  <c r="I77" i="4"/>
  <c r="I97" i="4"/>
  <c r="I117" i="4"/>
  <c r="I137" i="4"/>
  <c r="I17" i="4"/>
  <c r="I37" i="4"/>
  <c r="I57" i="4"/>
  <c r="I15" i="4"/>
  <c r="I14" i="4"/>
  <c r="K137" i="4"/>
  <c r="K17" i="4"/>
  <c r="K77" i="4"/>
  <c r="K37" i="4"/>
  <c r="K117" i="4"/>
  <c r="K57" i="4"/>
  <c r="K97" i="4"/>
  <c r="T137" i="4"/>
  <c r="T117" i="4"/>
  <c r="T17" i="4"/>
  <c r="T97" i="4"/>
  <c r="T37" i="4"/>
  <c r="T77" i="4"/>
  <c r="T57" i="4"/>
  <c r="H137" i="4"/>
  <c r="H77" i="4"/>
  <c r="H17" i="4"/>
  <c r="H117" i="4"/>
  <c r="H37" i="4"/>
  <c r="H97" i="4"/>
  <c r="H57" i="4"/>
  <c r="S77" i="4"/>
  <c r="S97" i="4"/>
  <c r="S117" i="4"/>
  <c r="S137" i="4"/>
  <c r="S17" i="4"/>
  <c r="S37" i="4"/>
  <c r="S57" i="4"/>
  <c r="G77" i="4"/>
  <c r="G97" i="4"/>
  <c r="G117" i="4"/>
  <c r="G137" i="4"/>
  <c r="G17" i="4"/>
  <c r="G37" i="4"/>
  <c r="G57" i="4"/>
  <c r="O117" i="4"/>
  <c r="O137" i="4"/>
  <c r="O77" i="4"/>
  <c r="O57" i="4"/>
  <c r="O97" i="4"/>
  <c r="O37" i="4"/>
  <c r="O17" i="4"/>
  <c r="N137" i="4"/>
  <c r="N77" i="4"/>
  <c r="N37" i="4"/>
  <c r="N117" i="4"/>
  <c r="N57" i="4"/>
  <c r="N17" i="4"/>
  <c r="N97" i="4"/>
  <c r="D117" i="4"/>
  <c r="D137" i="4"/>
  <c r="D77" i="4"/>
  <c r="D97" i="4"/>
  <c r="D57" i="4"/>
  <c r="D37" i="4"/>
  <c r="D17" i="4"/>
  <c r="U77" i="4"/>
  <c r="U97" i="4"/>
  <c r="U117" i="4"/>
  <c r="U17" i="4"/>
  <c r="U37" i="4"/>
  <c r="U137" i="4"/>
  <c r="U57" i="4"/>
  <c r="C117" i="4"/>
  <c r="C137" i="4"/>
  <c r="C77" i="4"/>
  <c r="C97" i="4"/>
  <c r="C57" i="4"/>
  <c r="C37" i="4"/>
  <c r="C17" i="4"/>
  <c r="J77" i="4"/>
  <c r="J97" i="4"/>
  <c r="J117" i="4"/>
  <c r="J137" i="4"/>
  <c r="J17" i="4"/>
  <c r="J37" i="4"/>
  <c r="J57" i="4"/>
  <c r="P15" i="4"/>
  <c r="P14" i="4"/>
  <c r="L97" i="4"/>
  <c r="L117" i="4"/>
  <c r="L17" i="4"/>
  <c r="L137" i="4"/>
  <c r="L77" i="4"/>
  <c r="L37" i="4"/>
  <c r="L57" i="4"/>
  <c r="P117" i="4"/>
  <c r="P137" i="4"/>
  <c r="P77" i="4"/>
  <c r="P97" i="4"/>
  <c r="P57" i="4"/>
  <c r="P37" i="4"/>
  <c r="P17" i="4"/>
  <c r="J15" i="4"/>
  <c r="J14" i="4"/>
</calcChain>
</file>

<file path=xl/sharedStrings.xml><?xml version="1.0" encoding="utf-8"?>
<sst xmlns="http://schemas.openxmlformats.org/spreadsheetml/2006/main" count="596" uniqueCount="89">
  <si>
    <t>&lt;-ccv on/off [-1;0;1]</t>
  </si>
  <si>
    <t>GardeP</t>
  </si>
  <si>
    <t>KH-StL</t>
  </si>
  <si>
    <t>AstrC</t>
  </si>
  <si>
    <t>ok/ko</t>
  </si>
  <si>
    <t>SD</t>
  </si>
  <si>
    <t>AVL</t>
  </si>
  <si>
    <t>CP</t>
  </si>
  <si>
    <t>JMR</t>
  </si>
  <si>
    <t>JC</t>
  </si>
  <si>
    <t>PR</t>
  </si>
  <si>
    <t>DB</t>
  </si>
  <si>
    <t>PDS</t>
  </si>
  <si>
    <t>JG</t>
  </si>
  <si>
    <t>JUM</t>
  </si>
  <si>
    <t>MDE</t>
  </si>
  <si>
    <t>MDX</t>
  </si>
  <si>
    <t>GD</t>
  </si>
  <si>
    <t>MDT</t>
  </si>
  <si>
    <t>GN</t>
  </si>
  <si>
    <t>MC</t>
  </si>
  <si>
    <t>FL</t>
  </si>
  <si>
    <t>FMT</t>
  </si>
  <si>
    <t>NBD</t>
  </si>
  <si>
    <t>" =&gt;calcul faux pour l'instant</t>
  </si>
  <si>
    <t>PG</t>
  </si>
  <si>
    <t>?</t>
  </si>
  <si>
    <t>MDS CP</t>
  </si>
  <si>
    <t xml:space="preserve"> </t>
  </si>
  <si>
    <t>MDS</t>
  </si>
  <si>
    <t>MDS,JMR,JC</t>
  </si>
  <si>
    <t>MC, JC</t>
  </si>
  <si>
    <t>Vaccances</t>
  </si>
  <si>
    <t>Férié</t>
  </si>
  <si>
    <t>weekday</t>
  </si>
  <si>
    <t>date</t>
  </si>
  <si>
    <t>jours!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</si>
  <si>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</si>
  <si>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</si>
  <si>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</si>
  <si>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</si>
  <si>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</si>
  <si>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</si>
  <si>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</si>
  <si>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</si>
  <si>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</si>
  <si>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</si>
  <si>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</si>
  <si>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</si>
  <si>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</si>
  <si>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</si>
  <si>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</si>
  <si>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</si>
  <si>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</si>
  <si>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</si>
  <si>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</si>
  <si>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lundi</t>
  </si>
  <si>
    <t>mardi</t>
  </si>
  <si>
    <t>mercredi</t>
  </si>
  <si>
    <t>jeudi</t>
  </si>
  <si>
    <t>vendredi</t>
  </si>
  <si>
    <t>samedi</t>
  </si>
  <si>
    <t>dimanche</t>
  </si>
  <si>
    <t>ferie</t>
  </si>
  <si>
    <t>total</t>
  </si>
  <si>
    <t>totalS</t>
  </si>
  <si>
    <t>Y</t>
  </si>
  <si>
    <t>Z</t>
  </si>
  <si>
    <t>Synthese!</t>
  </si>
  <si>
    <t>Jaune</t>
  </si>
  <si>
    <t>col</t>
  </si>
  <si>
    <t>j</t>
  </si>
  <si>
    <t>range</t>
  </si>
  <si>
    <t>i3</t>
  </si>
  <si>
    <t>j3</t>
  </si>
  <si>
    <t>l1</t>
  </si>
  <si>
    <t>a1</t>
  </si>
  <si>
    <t>l2</t>
  </si>
  <si>
    <t>id</t>
  </si>
  <si>
    <t>entete</t>
  </si>
  <si>
    <t>j4</t>
  </si>
  <si>
    <t>mois</t>
  </si>
  <si>
    <t>début</t>
  </si>
  <si>
    <t>fin</t>
  </si>
  <si>
    <t>27+X</t>
  </si>
  <si>
    <t>verif</t>
  </si>
  <si>
    <t>JJ</t>
  </si>
  <si>
    <t>LA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</si>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</sst>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dd\ d\ mmmm\ yyyy"/>
    <numFmt numFmtId="165" formatCode="d/m"/>
    <numFmt numFmtId="166" formatCode="0.000"/>
  </numFmts>
  <fonts count="10">
    <font>
      <sz val="10"/>
      <color rgb="FF000000"/>
      <name val="Arial"/>
      <charset val="1"/>
    </font>
    <font>
      <sz val="9"/>
      <color rgb="FFA61D4C"/>
      <name val="Arial"/>
      <charset val="1"/>
    </font>
    <font>
      <sz val="11"/>
      <color rgb="FF000000"/>
      <name val="Arial"/>
      <charset val="1"/>
    </font>
    <font>
      <sz val="11"/>
      <color rgb="FF7E3794"/>
      <name val="Arial"/>
      <charset val="1"/>
    </font>
    <font>
      <sz val="9"/>
      <color rgb="FF7E3794"/>
      <name val="Arial"/>
      <charset val="1"/>
    </font>
    <font>
      <sz val="8"/>
      <color rgb="FF000000"/>
      <name val="&quot;Arial&quot;"/>
      <charset val="1"/>
    </font>
    <font>
      <sz val="11"/>
      <color rgb="FFF7981D"/>
      <name val="Arial"/>
      <charset val="1"/>
    </font>
    <font>
      <sz val="9"/>
      <color rgb="FF4285F4"/>
      <name val="Arial"/>
      <charset val="1"/>
    </font>
    <font>
      <sz val="9"/>
      <color rgb="FFF7981D"/>
      <name val="Arial"/>
      <charset val="1"/>
    </font>
    <font>
      <u/>
      <sz val="11"/>
      <color rgb="FF0000FF"/>
      <name val="Cambria"/>
      <charset val="1"/>
    </font>
  </fonts>
  <fills count="7">
    <fill>
      <patternFill patternType="none"/>
    </fill>
    <fill>
      <patternFill patternType="gray125"/>
    </fill>
    <fill>
      <patternFill patternType="solid">
        <fgColor rgb="FFC9DAF8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CFE2F3"/>
      </patternFill>
    </fill>
    <fill>
      <patternFill patternType="solid">
        <fgColor rgb="FFCFE2F3"/>
        <bgColor rgb="FFC9DAF8"/>
      </patternFill>
    </fill>
    <fill>
      <patternFill patternType="solid">
        <fgColor rgb="FFB7B7B7"/>
        <bgColor rgb="FF9FC5E8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/>
    <xf numFmtId="0" fontId="3" fillId="0" borderId="1" xfId="0" applyFont="1" applyBorder="1"/>
    <xf numFmtId="0" fontId="2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3" fillId="0" borderId="0" xfId="0" applyFont="1"/>
    <xf numFmtId="165" fontId="2" fillId="0" borderId="0" xfId="0" applyNumberFormat="1" applyFont="1"/>
    <xf numFmtId="0" fontId="2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5" borderId="0" xfId="0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164" fontId="2" fillId="0" borderId="0" xfId="0" applyNumberFormat="1" applyFont="1"/>
    <xf numFmtId="164" fontId="4" fillId="0" borderId="0" xfId="0" applyNumberFormat="1" applyFont="1"/>
    <xf numFmtId="0" fontId="7" fillId="0" borderId="0" xfId="0" applyFont="1"/>
    <xf numFmtId="166" fontId="2" fillId="0" borderId="0" xfId="0" applyNumberFormat="1" applyFont="1" applyAlignment="1">
      <alignment horizontal="center"/>
    </xf>
    <xf numFmtId="0" fontId="2" fillId="6" borderId="2" xfId="0" applyFont="1" applyFill="1" applyBorder="1"/>
    <xf numFmtId="0" fontId="2" fillId="0" borderId="3" xfId="0" applyFont="1" applyBorder="1"/>
    <xf numFmtId="0" fontId="8" fillId="0" borderId="0" xfId="0" applyFont="1"/>
    <xf numFmtId="0" fontId="2" fillId="6" borderId="4" xfId="0" applyFont="1" applyFill="1" applyBorder="1"/>
    <xf numFmtId="0" fontId="2" fillId="0" borderId="5" xfId="0" applyFont="1" applyBorder="1"/>
    <xf numFmtId="0" fontId="9" fillId="0" borderId="0" xfId="0" applyFont="1"/>
    <xf numFmtId="0" fontId="2" fillId="6" borderId="6" xfId="0" applyFont="1" applyFill="1" applyBorder="1"/>
    <xf numFmtId="0" fontId="2" fillId="0" borderId="7" xfId="0" applyFont="1" applyBorder="1"/>
    <xf numFmtId="164" fontId="3" fillId="0" borderId="0" xfId="0" applyNumberFormat="1" applyFont="1"/>
  </cellXfs>
  <cellStyles count="1">
    <cellStyle name="Normal" xfId="0" builtinId="0"/>
  </cellStyles>
  <dxfs count="41">
    <dxf>
      <fill>
        <patternFill>
          <bgColor rgb="FFB7E1CD"/>
        </patternFill>
      </fill>
    </dxf>
    <dxf>
      <fill>
        <patternFill>
          <bgColor rgb="FFB7E1CD"/>
        </patternFill>
      </fill>
    </dxf>
    <dxf>
      <fill>
        <patternFill>
          <bgColor rgb="FFB7E1CD"/>
        </patternFill>
      </fill>
    </dxf>
    <dxf>
      <fill>
        <patternFill>
          <bgColor rgb="FFB7E1CD"/>
        </patternFill>
      </fill>
    </dxf>
    <dxf>
      <fill>
        <patternFill>
          <bgColor rgb="FFB7E1CD"/>
        </patternFill>
      </fill>
    </dxf>
    <dxf>
      <fill>
        <patternFill>
          <bgColor rgb="FFB7E1CD"/>
        </patternFill>
      </fill>
    </dxf>
    <dxf>
      <fill>
        <patternFill>
          <bgColor rgb="FFB7E1CD"/>
        </patternFill>
      </fill>
    </dxf>
    <dxf>
      <fill>
        <patternFill>
          <bgColor rgb="FFB7E1CD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DD7E6B"/>
        </patternFill>
      </fill>
    </dxf>
    <dxf>
      <fill>
        <patternFill>
          <bgColor rgb="FF999999"/>
        </patternFill>
      </fill>
    </dxf>
    <dxf>
      <fill>
        <patternFill>
          <bgColor rgb="FF93C47D"/>
        </patternFill>
      </fill>
    </dxf>
    <dxf>
      <fill>
        <patternFill>
          <bgColor rgb="FFFFD966"/>
        </patternFill>
      </fill>
    </dxf>
    <dxf>
      <fill>
        <patternFill>
          <bgColor rgb="FFF4CCCC"/>
        </patternFill>
      </fill>
    </dxf>
    <dxf>
      <fill>
        <patternFill>
          <bgColor rgb="FF9FC5E8"/>
        </patternFill>
      </fill>
    </dxf>
    <dxf>
      <fill>
        <patternFill>
          <bgColor rgb="FFB7E1CD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DD7E6B"/>
        </patternFill>
      </fill>
    </dxf>
    <dxf>
      <fill>
        <patternFill>
          <bgColor rgb="FF999999"/>
        </patternFill>
      </fill>
    </dxf>
    <dxf>
      <fill>
        <patternFill>
          <bgColor rgb="FF93C47D"/>
        </patternFill>
      </fill>
    </dxf>
    <dxf>
      <fill>
        <patternFill>
          <bgColor rgb="FFFFD966"/>
        </patternFill>
      </fill>
    </dxf>
    <dxf>
      <fill>
        <patternFill>
          <bgColor rgb="FFF4CCCC"/>
        </patternFill>
      </fill>
    </dxf>
    <dxf>
      <fill>
        <patternFill>
          <bgColor rgb="FF9FC5E8"/>
        </patternFill>
      </fill>
    </dxf>
    <dxf>
      <fill>
        <patternFill>
          <bgColor rgb="FFB7E1CD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B7E1CD"/>
        </patternFill>
      </fill>
    </dxf>
    <dxf>
      <fill>
        <patternFill>
          <bgColor rgb="FFF4CCCC"/>
        </patternFill>
      </fill>
    </dxf>
    <dxf>
      <fill>
        <patternFill>
          <bgColor rgb="FF9FC5E8"/>
        </patternFill>
      </fill>
    </dxf>
    <dxf>
      <fill>
        <patternFill>
          <bgColor rgb="FFB7E1CD"/>
        </patternFill>
      </fill>
    </dxf>
    <dxf>
      <fill>
        <patternFill>
          <bgColor rgb="FFEA9999"/>
        </patternFill>
      </fill>
    </dxf>
    <dxf>
      <fill>
        <patternFill>
          <bgColor rgb="FFB7E1CD"/>
        </patternFill>
      </fill>
    </dxf>
    <dxf>
      <fill>
        <patternFill>
          <bgColor rgb="FF6D9EEB"/>
        </patternFill>
      </fill>
    </dxf>
    <dxf>
      <fill>
        <patternFill>
          <bgColor rgb="FFDD7E6B"/>
        </patternFill>
      </fill>
    </dxf>
    <dxf>
      <fill>
        <patternFill>
          <bgColor rgb="FF999999"/>
        </patternFill>
      </fill>
    </dxf>
    <dxf>
      <fill>
        <patternFill>
          <bgColor rgb="FF93C47D"/>
        </patternFill>
      </fill>
    </dxf>
    <dxf>
      <fill>
        <patternFill>
          <bgColor rgb="FFFFD966"/>
        </patternFill>
      </fill>
    </dxf>
    <dxf>
      <fill>
        <patternFill>
          <bgColor rgb="FFCC4125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6D9EEB"/>
      <rgbColor rgb="FFA61D4C"/>
      <rgbColor rgb="FFFFFFCC"/>
      <rgbColor rgb="FFCFE2F3"/>
      <rgbColor rgb="FF660066"/>
      <rgbColor rgb="FFDD7E6B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9D9"/>
      <rgbColor rgb="FFB7E1CD"/>
      <rgbColor rgb="FFFFD966"/>
      <rgbColor rgb="FF9FC5E8"/>
      <rgbColor rgb="FFEA9999"/>
      <rgbColor rgb="FFCC99FF"/>
      <rgbColor rgb="FFF4CCCC"/>
      <rgbColor rgb="FF4285F4"/>
      <rgbColor rgb="FF33CCCC"/>
      <rgbColor rgb="FF93C47D"/>
      <rgbColor rgb="FFFFCC00"/>
      <rgbColor rgb="FFF7981D"/>
      <rgbColor rgb="FFFF6600"/>
      <rgbColor rgb="FF666699"/>
      <rgbColor rgb="FF999999"/>
      <rgbColor rgb="FF003366"/>
      <rgbColor rgb="FF339966"/>
      <rgbColor rgb="FF003300"/>
      <rgbColor rgb="FF333300"/>
      <rgbColor rgb="FFCC4125"/>
      <rgbColor rgb="FF7E3794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Y1000"/>
  <sheetViews>
    <sheetView tabSelected="1" topLeftCell="D1" zoomScaleNormal="100" workbookViewId="0">
      <pane ySplit="1" topLeftCell="A3" activePane="bottomLeft" state="frozen"/>
      <selection pane="bottomLeft" activeCell="F16" sqref="F16"/>
    </sheetView>
  </sheetViews>
  <sheetFormatPr baseColWidth="10" defaultColWidth="12.6640625" defaultRowHeight="13.2"/>
  <cols>
    <col min="1" max="1" width="9" hidden="1" customWidth="1"/>
    <col min="2" max="2" width="4.77734375" hidden="1" customWidth="1"/>
    <col min="3" max="3" width="7.6640625" hidden="1" customWidth="1"/>
    <col min="4" max="4" width="22.44140625" customWidth="1"/>
    <col min="5" max="5" width="6.6640625" customWidth="1"/>
    <col min="6" max="6" width="9" customWidth="1"/>
    <col min="7" max="7" width="6.88671875" customWidth="1"/>
    <col min="8" max="8" width="6" customWidth="1"/>
    <col min="9" max="9" width="3.88671875" customWidth="1"/>
    <col min="10" max="18" width="10" customWidth="1"/>
    <col min="19" max="19" width="6.88671875" customWidth="1"/>
    <col min="20" max="20" width="10" customWidth="1"/>
    <col min="21" max="21" width="8.109375" customWidth="1"/>
    <col min="22" max="28" width="10" customWidth="1"/>
    <col min="33" max="33" width="6.88671875" customWidth="1"/>
    <col min="34" max="34" width="6" customWidth="1"/>
    <col min="35" max="35" width="6.109375" customWidth="1"/>
    <col min="36" max="37" width="5.88671875" customWidth="1"/>
    <col min="38" max="38" width="6" customWidth="1"/>
    <col min="39" max="40" width="7.21875" customWidth="1"/>
    <col min="41" max="42" width="6.33203125" customWidth="1"/>
    <col min="43" max="43" width="7.21875" customWidth="1"/>
    <col min="44" max="44" width="7.44140625" customWidth="1"/>
    <col min="45" max="45" width="7.21875" customWidth="1"/>
    <col min="46" max="47" width="6.109375" customWidth="1"/>
    <col min="48" max="51" width="6.33203125" customWidth="1"/>
  </cols>
  <sheetData>
    <row r="1" spans="1:51" ht="13.8">
      <c r="A1" s="1"/>
      <c r="B1" s="2"/>
      <c r="C1" s="2">
        <v>0</v>
      </c>
      <c r="D1" s="3" t="s">
        <v>0</v>
      </c>
      <c r="E1" s="2" t="s">
        <v>1</v>
      </c>
      <c r="F1" s="2" t="str">
        <f ca="1">IFERROR(__xludf.dummyfunction("importrange(Reglage!B11,""Synthese!F1:F187"")"),"CCVI")</f>
        <v>CCVI</v>
      </c>
      <c r="G1" s="2" t="s">
        <v>2</v>
      </c>
      <c r="H1" s="4" t="s">
        <v>3</v>
      </c>
      <c r="I1" s="5"/>
      <c r="J1" s="6" t="str">
        <f ca="1">IFERROR(__xludf.dummyfunction("IMPORTRANGE(Liens!B34, Liens!B35)"),"AVL")</f>
        <v>AVL</v>
      </c>
      <c r="K1" s="6" t="str">
        <f ca="1">IFERROR(__xludf.dummyfunction("IMPORTRANGE(Liens!C34, Liens!C35)"),"JMR")</f>
        <v>JMR</v>
      </c>
      <c r="L1" s="6" t="str">
        <f ca="1">IFERROR(__xludf.dummyfunction("IMPORTRANGE(Liens!D34, Liens!D35)"),"FL")</f>
        <v>FL</v>
      </c>
      <c r="M1" s="6" t="str">
        <f ca="1">IFERROR(__xludf.dummyfunction("IMPORTRANGE(Liens!E34, Liens!E35)"),"GD")</f>
        <v>GD</v>
      </c>
      <c r="N1" s="6" t="str">
        <f ca="1">IFERROR(__xludf.dummyfunction("IMPORTRANGE(Liens!F34, Liens!F35)"),"MDT")</f>
        <v>MDT</v>
      </c>
      <c r="O1" s="6" t="str">
        <f ca="1">IFERROR(__xludf.dummyfunction("IMPORTRANGE(Liens!G34, Liens!G35)"),"MC")</f>
        <v>MC</v>
      </c>
      <c r="P1" s="6" t="str">
        <f ca="1">IFERROR(__xludf.dummyfunction("IMPORTRANGE(Liens!H34, Liens!H35)"),"CP")</f>
        <v>CP</v>
      </c>
      <c r="Q1" s="6" t="str">
        <f ca="1">IFERROR(__xludf.dummyfunction("IMPORTRANGE(Liens!I34, Liens!I35)"),"SD")</f>
        <v>SD</v>
      </c>
      <c r="R1" s="6" t="str">
        <f ca="1">IFERROR(__xludf.dummyfunction("IMPORTRANGE(Liens!J34, Liens!J35)"),"JC")</f>
        <v>JC</v>
      </c>
      <c r="S1" s="6" t="str">
        <f ca="1">IFERROR(__xludf.dummyfunction("IMPORTRANGE(Liens!K34, Liens!K35)"),"DB")</f>
        <v>DB</v>
      </c>
      <c r="T1" s="6" t="str">
        <f ca="1">IFERROR(__xludf.dummyfunction("IMPORTRANGE(Liens!L34, Liens!L35)"),"PDS")</f>
        <v>PDS</v>
      </c>
      <c r="U1" s="6" t="str">
        <f ca="1">IFERROR(__xludf.dummyfunction("IMPORTRANGE(Liens!M34, Liens!M35)"),"JG")</f>
        <v>JG</v>
      </c>
      <c r="V1" s="6" t="str">
        <f ca="1">IFERROR(__xludf.dummyfunction("IMPORTRANGE(Liens!N34, Liens!N35)"),"MDS")</f>
        <v>MDS</v>
      </c>
      <c r="W1" s="6" t="str">
        <f ca="1">IFERROR(__xludf.dummyfunction("IMPORTRANGE(Liens!O34, Liens!O35)"),"MDE")</f>
        <v>MDE</v>
      </c>
      <c r="X1" s="6" t="str">
        <f ca="1">IFERROR(__xludf.dummyfunction("IMPORTRANGE(Liens!P34, Liens!P35)"),"MDX")</f>
        <v>MDX</v>
      </c>
      <c r="Y1" s="6" t="str">
        <f ca="1">IFERROR(__xludf.dummyfunction("IMPORTRANGE(Liens!Q34, Liens!Q35)"),"PR")</f>
        <v>PR</v>
      </c>
      <c r="Z1" s="6" t="str">
        <f ca="1">IFERROR(__xludf.dummyfunction("IMPORTRANGE(Liens!R34, Liens!R35)"),"FMT")</f>
        <v>FMT</v>
      </c>
      <c r="AA1" s="6" t="str">
        <f ca="1">IFERROR(__xludf.dummyfunction("IMPORTRANGE(Liens!S34, Liens!S35)"),"JUM")</f>
        <v>JUM</v>
      </c>
      <c r="AB1" s="7"/>
      <c r="AC1" s="5" t="s">
        <v>4</v>
      </c>
      <c r="AD1" s="2"/>
      <c r="AE1" s="2" t="s">
        <v>1</v>
      </c>
      <c r="AF1" s="8"/>
      <c r="AG1" s="8" t="s">
        <v>5</v>
      </c>
      <c r="AH1" s="5" t="s">
        <v>6</v>
      </c>
      <c r="AI1" s="5" t="s">
        <v>7</v>
      </c>
      <c r="AJ1" s="5" t="s">
        <v>8</v>
      </c>
      <c r="AK1" s="5" t="s">
        <v>9</v>
      </c>
      <c r="AL1" s="5" t="s">
        <v>10</v>
      </c>
      <c r="AM1" s="5" t="s">
        <v>11</v>
      </c>
      <c r="AN1" s="5" t="s">
        <v>12</v>
      </c>
      <c r="AO1" s="5" t="s">
        <v>13</v>
      </c>
      <c r="AP1" s="5" t="s">
        <v>14</v>
      </c>
      <c r="AQ1" s="5" t="s">
        <v>15</v>
      </c>
      <c r="AR1" s="5" t="s">
        <v>16</v>
      </c>
      <c r="AS1" s="5" t="s">
        <v>17</v>
      </c>
      <c r="AT1" s="5" t="s">
        <v>18</v>
      </c>
      <c r="AU1" s="5" t="s">
        <v>19</v>
      </c>
      <c r="AV1" s="8" t="s">
        <v>20</v>
      </c>
      <c r="AW1" s="8" t="s">
        <v>21</v>
      </c>
      <c r="AX1" s="8" t="s">
        <v>22</v>
      </c>
      <c r="AY1" s="8" t="s">
        <v>23</v>
      </c>
    </row>
    <row r="2" spans="1:51" ht="13.8">
      <c r="A2" s="2">
        <f ca="1">IFERROR(__xludf.dummyfunction("IMPORTRANGE(Reglage!B1,concatenate(Reglage!B2,""!A1:D187""))"),16)</f>
        <v>16</v>
      </c>
      <c r="B2" s="2"/>
      <c r="C2" s="2"/>
      <c r="D2" s="2"/>
      <c r="E2" s="2">
        <f ca="1">A2</f>
        <v>16</v>
      </c>
      <c r="F2" s="2">
        <f ca="1">IFERROR(__xludf.dummyfunction("""COMPUTED_VALUE"""),7)</f>
        <v>7</v>
      </c>
      <c r="G2" s="2"/>
      <c r="H2" s="4"/>
      <c r="I2" s="4"/>
      <c r="J2" s="1" t="str">
        <f ca="1">IFERROR(__xludf.dummyfunction("if(exact($C$1,Liens!B$37),"""",IMPORTRANGE(Liens!B34, Liens!B36))"),"GardeP-16")</f>
        <v>GardeP-16</v>
      </c>
      <c r="K2" s="1" t="str">
        <f ca="1">IFERROR(__xludf.dummyfunction("if(exact($C$1,Liens!C$37),"""",IMPORTRANGE(Liens!C34, Liens!C36))"),"GardeP-16")</f>
        <v>GardeP-16</v>
      </c>
      <c r="L2" s="1" t="str">
        <f ca="1">IFERROR(__xludf.dummyfunction("if(exact($C$1,Liens!D$37),"""",IMPORTRANGE(Liens!D34, Liens!D36))"),"GardeP-16")</f>
        <v>GardeP-16</v>
      </c>
      <c r="M2" s="1" t="str">
        <f ca="1">IFERROR(__xludf.dummyfunction("if(exact($C$1,Liens!E$37),"""",IMPORTRANGE(Liens!E34, Liens!E36))"),"GardeP-16")</f>
        <v>GardeP-16</v>
      </c>
      <c r="N2" s="1" t="str">
        <f ca="1">IFERROR(__xludf.dummyfunction("if(exact($C$1,Liens!F$37),"""",IMPORTRANGE(Liens!F34, Liens!F36))"),"GardeP-16")</f>
        <v>GardeP-16</v>
      </c>
      <c r="O2" s="1" t="str">
        <f ca="1">IFERROR(__xludf.dummyfunction("if(exact($C$1,Liens!G$37),"""",IMPORTRANGE(Liens!G34, Liens!G36))"),"GardeP-16")</f>
        <v>GardeP-16</v>
      </c>
      <c r="P2" s="1" t="str">
        <f ca="1">IFERROR(__xludf.dummyfunction("if(exact($C$1,Liens!H$37),"""",IMPORTRANGE(Liens!H34, Liens!H36))"),"GardeP-16")</f>
        <v>GardeP-16</v>
      </c>
      <c r="Q2" s="1" t="str">
        <f ca="1">IFERROR(__xludf.dummyfunction("if(exact($C$1,Liens!I$37),"""",IMPORTRANGE(Liens!I34, Liens!I36))"),"GardeP-16")</f>
        <v>GardeP-16</v>
      </c>
      <c r="R2" s="1" t="str">
        <f ca="1">IFERROR(__xludf.dummyfunction("if(exact($C$1,Liens!J$37),"""",IMPORTRANGE(Liens!J34, Liens!J36))"),"GardeP-16")</f>
        <v>GardeP-16</v>
      </c>
      <c r="S2" s="1" t="str">
        <f ca="1">IFERROR(__xludf.dummyfunction("if(exact($C$1,Liens!K$37),"""",IMPORTRANGE(Liens!K34, Liens!K36))"),"GardeP-16")</f>
        <v>GardeP-16</v>
      </c>
      <c r="T2" s="1" t="str">
        <f ca="1">IFERROR(__xludf.dummyfunction("if(exact($C$1,Liens!L$37),"""",IMPORTRANGE(Liens!L34, Liens!L36))"),"GardeP-16")</f>
        <v>GardeP-16</v>
      </c>
      <c r="U2" s="1" t="str">
        <f ca="1">IFERROR(__xludf.dummyfunction("if(exact($C$1,Liens!M$37),"""",IMPORTRANGE(Liens!M34, Liens!M36))"),"GardeP-16")</f>
        <v>GardeP-16</v>
      </c>
      <c r="V2" s="1" t="str">
        <f ca="1">IFERROR(__xludf.dummyfunction("if(exact($C$1,Liens!N$37),"""",IMPORTRANGE(Liens!N34, Liens!N36))"),"GardeP-16")</f>
        <v>GardeP-16</v>
      </c>
      <c r="W2" s="1" t="str">
        <f ca="1">IFERROR(__xludf.dummyfunction("if(exact($C$1,Liens!O$37),"""",IMPORTRANGE(Liens!O34, Liens!O36))"),"GardeP-16")</f>
        <v>GardeP-16</v>
      </c>
      <c r="X2" s="1" t="str">
        <f ca="1">IFERROR(__xludf.dummyfunction("if(exact($C$1,Liens!P$37),"""",IMPORTRANGE(Liens!P34, Liens!P36))"),"GardeP-16")</f>
        <v>GardeP-16</v>
      </c>
      <c r="Y2" s="1" t="str">
        <f ca="1">IFERROR(__xludf.dummyfunction("if(exact($C$1,Liens!Q$37),"""",IMPORTRANGE(Liens!Q34, Liens!Q36))"),"GardeP-16")</f>
        <v>GardeP-16</v>
      </c>
      <c r="Z2" s="1" t="str">
        <f ca="1">IFERROR(__xludf.dummyfunction("if(exact($C$1,Liens!R$37),"""",IMPORTRANGE(Liens!R34, Liens!R36))"),"GardeP-16")</f>
        <v>GardeP-16</v>
      </c>
      <c r="AA2" s="1" t="str">
        <f ca="1">IFERROR(__xludf.dummyfunction("if(exact($C$1,Liens!S$37),"""",IMPORTRANGE(Liens!S34, Liens!S36))"),"GardeP-16")</f>
        <v>GardeP-16</v>
      </c>
      <c r="AB2" s="1"/>
      <c r="AC2" s="5" t="s">
        <v>24</v>
      </c>
      <c r="AD2" s="2"/>
      <c r="AE2" s="2" t="str">
        <f ca="1">AA2</f>
        <v>GardeP-16</v>
      </c>
      <c r="AF2" s="8"/>
      <c r="AG2" s="8" t="str">
        <f t="shared" ref="AG2:AY2" ca="1" si="0">J$2</f>
        <v>GardeP-16</v>
      </c>
      <c r="AH2" s="8" t="str">
        <f t="shared" ca="1" si="0"/>
        <v>GardeP-16</v>
      </c>
      <c r="AI2" s="8" t="str">
        <f t="shared" ca="1" si="0"/>
        <v>GardeP-16</v>
      </c>
      <c r="AJ2" s="8" t="str">
        <f t="shared" ca="1" si="0"/>
        <v>GardeP-16</v>
      </c>
      <c r="AK2" s="8" t="str">
        <f t="shared" ca="1" si="0"/>
        <v>GardeP-16</v>
      </c>
      <c r="AL2" s="8" t="str">
        <f t="shared" ca="1" si="0"/>
        <v>GardeP-16</v>
      </c>
      <c r="AM2" s="8" t="str">
        <f t="shared" ca="1" si="0"/>
        <v>GardeP-16</v>
      </c>
      <c r="AN2" s="8" t="str">
        <f t="shared" ca="1" si="0"/>
        <v>GardeP-16</v>
      </c>
      <c r="AO2" s="8" t="str">
        <f t="shared" ca="1" si="0"/>
        <v>GardeP-16</v>
      </c>
      <c r="AP2" s="8" t="str">
        <f t="shared" ca="1" si="0"/>
        <v>GardeP-16</v>
      </c>
      <c r="AQ2" s="8" t="str">
        <f t="shared" ca="1" si="0"/>
        <v>GardeP-16</v>
      </c>
      <c r="AR2" s="8" t="str">
        <f t="shared" ca="1" si="0"/>
        <v>GardeP-16</v>
      </c>
      <c r="AS2" s="8" t="str">
        <f t="shared" ca="1" si="0"/>
        <v>GardeP-16</v>
      </c>
      <c r="AT2" s="8" t="str">
        <f t="shared" ca="1" si="0"/>
        <v>GardeP-16</v>
      </c>
      <c r="AU2" s="8" t="str">
        <f t="shared" ca="1" si="0"/>
        <v>GardeP-16</v>
      </c>
      <c r="AV2" s="8" t="str">
        <f t="shared" ca="1" si="0"/>
        <v>GardeP-16</v>
      </c>
      <c r="AW2" s="8" t="str">
        <f t="shared" ca="1" si="0"/>
        <v>GardeP-16</v>
      </c>
      <c r="AX2" s="8" t="str">
        <f t="shared" ca="1" si="0"/>
        <v>GardeP-16</v>
      </c>
      <c r="AY2" s="8">
        <f t="shared" si="0"/>
        <v>0</v>
      </c>
    </row>
    <row r="3" spans="1:51" ht="13.8">
      <c r="A3" s="2">
        <f ca="1">IFERROR(__xludf.dummyfunction("""COMPUTED_VALUE"""),7)</f>
        <v>7</v>
      </c>
      <c r="B3" s="2"/>
      <c r="C3" s="2"/>
      <c r="D3" s="2"/>
      <c r="E3" s="2" t="s">
        <v>25</v>
      </c>
      <c r="F3" s="2" t="str">
        <f ca="1">IFERROR(__xludf.dummyfunction("""COMPUTED_VALUE"""),"PA")</f>
        <v>PA</v>
      </c>
      <c r="G3" s="2"/>
      <c r="H3" s="5"/>
      <c r="I3" s="5"/>
      <c r="J3" s="5" t="str">
        <f ca="1">IFERROR(__xludf.dummyfunction("""COMPUTED_VALUE"""),"AVL")</f>
        <v>AVL</v>
      </c>
      <c r="K3" s="5" t="str">
        <f ca="1">IFERROR(__xludf.dummyfunction("""COMPUTED_VALUE"""),"JMR")</f>
        <v>JMR</v>
      </c>
      <c r="L3" s="5" t="str">
        <f ca="1">IFERROR(__xludf.dummyfunction("""COMPUTED_VALUE"""),"FL")</f>
        <v>FL</v>
      </c>
      <c r="M3" s="5" t="str">
        <f ca="1">IFERROR(__xludf.dummyfunction("""COMPUTED_VALUE"""),"GD")</f>
        <v>GD</v>
      </c>
      <c r="N3" s="5" t="str">
        <f ca="1">IFERROR(__xludf.dummyfunction("""COMPUTED_VALUE"""),"MDT")</f>
        <v>MDT</v>
      </c>
      <c r="O3" s="5" t="str">
        <f ca="1">IFERROR(__xludf.dummyfunction("""COMPUTED_VALUE"""),"MC")</f>
        <v>MC</v>
      </c>
      <c r="P3" s="5" t="str">
        <f ca="1">IFERROR(__xludf.dummyfunction("""COMPUTED_VALUE"""),"CP")</f>
        <v>CP</v>
      </c>
      <c r="Q3" s="5" t="str">
        <f ca="1">IFERROR(__xludf.dummyfunction("""COMPUTED_VALUE"""),"SD")</f>
        <v>SD</v>
      </c>
      <c r="R3" s="5" t="str">
        <f ca="1">IFERROR(__xludf.dummyfunction("""COMPUTED_VALUE"""),"JC")</f>
        <v>JC</v>
      </c>
      <c r="S3" s="5" t="str">
        <f ca="1">IFERROR(__xludf.dummyfunction("""COMPUTED_VALUE"""),"DB")</f>
        <v>DB</v>
      </c>
      <c r="T3" s="5" t="str">
        <f ca="1">IFERROR(__xludf.dummyfunction("""COMPUTED_VALUE"""),"PDS")</f>
        <v>PDS</v>
      </c>
      <c r="U3" s="5" t="str">
        <f ca="1">IFERROR(__xludf.dummyfunction("""COMPUTED_VALUE"""),"JG")</f>
        <v>JG</v>
      </c>
      <c r="V3" s="5" t="str">
        <f ca="1">IFERROR(__xludf.dummyfunction("""COMPUTED_VALUE"""),"MDS")</f>
        <v>MDS</v>
      </c>
      <c r="W3" s="5" t="str">
        <f ca="1">IFERROR(__xludf.dummyfunction("""COMPUTED_VALUE"""),"MDE")</f>
        <v>MDE</v>
      </c>
      <c r="X3" s="5" t="str">
        <f ca="1">IFERROR(__xludf.dummyfunction("""COMPUTED_VALUE"""),"MDX")</f>
        <v>MDX</v>
      </c>
      <c r="Y3" s="5" t="str">
        <f ca="1">IFERROR(__xludf.dummyfunction("""COMPUTED_VALUE"""),"PR")</f>
        <v>PR</v>
      </c>
      <c r="Z3" s="5" t="str">
        <f ca="1">IFERROR(__xludf.dummyfunction("""COMPUTED_VALUE"""),"FMT")</f>
        <v>FMT</v>
      </c>
      <c r="AA3" s="5" t="str">
        <f ca="1">IFERROR(__xludf.dummyfunction("""COMPUTED_VALUE"""),"JUM")</f>
        <v>JUM</v>
      </c>
      <c r="AB3" s="5"/>
      <c r="AC3" s="5"/>
      <c r="AD3" s="2"/>
      <c r="AE3" s="2" t="s">
        <v>25</v>
      </c>
      <c r="AF3" s="8"/>
      <c r="AG3" s="8" t="str">
        <f t="shared" ref="AG3:AY3" ca="1" si="1">J$3</f>
        <v>AVL</v>
      </c>
      <c r="AH3" s="8" t="str">
        <f t="shared" ca="1" si="1"/>
        <v>JMR</v>
      </c>
      <c r="AI3" s="8" t="str">
        <f t="shared" ca="1" si="1"/>
        <v>FL</v>
      </c>
      <c r="AJ3" s="8" t="str">
        <f t="shared" ca="1" si="1"/>
        <v>GD</v>
      </c>
      <c r="AK3" s="8" t="str">
        <f t="shared" ca="1" si="1"/>
        <v>MDT</v>
      </c>
      <c r="AL3" s="8" t="str">
        <f t="shared" ca="1" si="1"/>
        <v>MC</v>
      </c>
      <c r="AM3" s="8" t="str">
        <f t="shared" ca="1" si="1"/>
        <v>CP</v>
      </c>
      <c r="AN3" s="8" t="str">
        <f t="shared" ca="1" si="1"/>
        <v>SD</v>
      </c>
      <c r="AO3" s="8" t="str">
        <f t="shared" ca="1" si="1"/>
        <v>JC</v>
      </c>
      <c r="AP3" s="8" t="str">
        <f t="shared" ca="1" si="1"/>
        <v>DB</v>
      </c>
      <c r="AQ3" s="8" t="str">
        <f t="shared" ca="1" si="1"/>
        <v>PDS</v>
      </c>
      <c r="AR3" s="8" t="str">
        <f t="shared" ca="1" si="1"/>
        <v>JG</v>
      </c>
      <c r="AS3" s="8" t="str">
        <f t="shared" ca="1" si="1"/>
        <v>MDS</v>
      </c>
      <c r="AT3" s="8" t="str">
        <f t="shared" ca="1" si="1"/>
        <v>MDE</v>
      </c>
      <c r="AU3" s="8" t="str">
        <f t="shared" ca="1" si="1"/>
        <v>MDX</v>
      </c>
      <c r="AV3" s="8" t="str">
        <f t="shared" ca="1" si="1"/>
        <v>PR</v>
      </c>
      <c r="AW3" s="8" t="str">
        <f t="shared" ca="1" si="1"/>
        <v>FMT</v>
      </c>
      <c r="AX3" s="8" t="str">
        <f t="shared" ca="1" si="1"/>
        <v>JUM</v>
      </c>
      <c r="AY3" s="8">
        <f t="shared" si="1"/>
        <v>0</v>
      </c>
    </row>
    <row r="4" spans="1:51" ht="13.8">
      <c r="A4" s="5" t="str">
        <f ca="1">IFERROR(__xludf.dummyfunction("""COMPUTED_VALUE"""),"Vaccances")</f>
        <v>Vaccances</v>
      </c>
      <c r="B4" s="5" t="str">
        <f ca="1">IFERROR(__xludf.dummyfunction("""COMPUTED_VALUE"""),"Férié")</f>
        <v>Férié</v>
      </c>
      <c r="C4" s="5" t="str">
        <f ca="1">IFERROR(__xludf.dummyfunction("""COMPUTED_VALUE"""),"weekday")</f>
        <v>weekday</v>
      </c>
      <c r="D4" s="5" t="str">
        <f ca="1">IFERROR(__xludf.dummyfunction("""COMPUTED_VALUE"""),"date")</f>
        <v>date</v>
      </c>
      <c r="E4" s="5"/>
      <c r="F4" s="5"/>
      <c r="G4" s="5"/>
      <c r="H4" s="5"/>
      <c r="I4" s="5"/>
      <c r="J4" s="5" t="str">
        <f ca="1">IFERROR(__xludf.dummyfunction("""COMPUTED_VALUE"""),"AVLP16")</f>
        <v>AVLP16</v>
      </c>
      <c r="K4" s="5" t="str">
        <f ca="1">IFERROR(__xludf.dummyfunction("""COMPUTED_VALUE"""),"JMRP16")</f>
        <v>JMRP16</v>
      </c>
      <c r="L4" s="5" t="str">
        <f ca="1">IFERROR(__xludf.dummyfunction("""COMPUTED_VALUE"""),"FLP16")</f>
        <v>FLP16</v>
      </c>
      <c r="M4" s="5" t="str">
        <f ca="1">IFERROR(__xludf.dummyfunction("""COMPUTED_VALUE"""),"GDP16")</f>
        <v>GDP16</v>
      </c>
      <c r="N4" s="5" t="str">
        <f ca="1">IFERROR(__xludf.dummyfunction("""COMPUTED_VALUE"""),"MDTP16")</f>
        <v>MDTP16</v>
      </c>
      <c r="O4" s="5" t="str">
        <f ca="1">IFERROR(__xludf.dummyfunction("""COMPUTED_VALUE"""),"MCP16")</f>
        <v>MCP16</v>
      </c>
      <c r="P4" s="5" t="str">
        <f ca="1">IFERROR(__xludf.dummyfunction("""COMPUTED_VALUE"""),"CPP16")</f>
        <v>CPP16</v>
      </c>
      <c r="Q4" s="5" t="str">
        <f ca="1">IFERROR(__xludf.dummyfunction("""COMPUTED_VALUE"""),"SDP16")</f>
        <v>SDP16</v>
      </c>
      <c r="R4" s="5" t="str">
        <f ca="1">IFERROR(__xludf.dummyfunction("""COMPUTED_VALUE"""),"JCP16")</f>
        <v>JCP16</v>
      </c>
      <c r="S4" s="5" t="str">
        <f ca="1">IFERROR(__xludf.dummyfunction("""COMPUTED_VALUE"""),"DBP16")</f>
        <v>DBP16</v>
      </c>
      <c r="T4" s="5" t="str">
        <f ca="1">IFERROR(__xludf.dummyfunction("""COMPUTED_VALUE"""),"PDSP16")</f>
        <v>PDSP16</v>
      </c>
      <c r="U4" s="5" t="str">
        <f ca="1">IFERROR(__xludf.dummyfunction("""COMPUTED_VALUE"""),"JGP16")</f>
        <v>JGP16</v>
      </c>
      <c r="V4" s="5" t="str">
        <f ca="1">IFERROR(__xludf.dummyfunction("""COMPUTED_VALUE"""),"MDSP16")</f>
        <v>MDSP16</v>
      </c>
      <c r="W4" s="5" t="str">
        <f ca="1">IFERROR(__xludf.dummyfunction("""COMPUTED_VALUE"""),"MDEP16")</f>
        <v>MDEP16</v>
      </c>
      <c r="X4" s="5" t="str">
        <f ca="1">IFERROR(__xludf.dummyfunction("""COMPUTED_VALUE"""),"MDXP16")</f>
        <v>MDXP16</v>
      </c>
      <c r="Y4" s="5" t="str">
        <f ca="1">IFERROR(__xludf.dummyfunction("""COMPUTED_VALUE"""),"PRP16")</f>
        <v>PRP16</v>
      </c>
      <c r="Z4" s="5" t="str">
        <f ca="1">IFERROR(__xludf.dummyfunction("""COMPUTED_VALUE"""),"FMTP16")</f>
        <v>FMTP16</v>
      </c>
      <c r="AA4" s="5" t="str">
        <f ca="1">IFERROR(__xludf.dummyfunction("""COMPUTED_VALUE"""),"JUMP16")</f>
        <v>JUMP16</v>
      </c>
      <c r="AB4" s="5"/>
      <c r="AC4" s="5"/>
      <c r="AD4" s="5"/>
      <c r="AE4" s="5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</row>
    <row r="5" spans="1:51" ht="13.8">
      <c r="A5" s="5"/>
      <c r="B5" s="5"/>
      <c r="C5" s="5">
        <f ca="1">IFERROR(__xludf.dummyfunction("""COMPUTED_VALUE"""),5)</f>
        <v>5</v>
      </c>
      <c r="D5" s="9">
        <f ca="1">IFERROR(__xludf.dummyfunction("""COMPUTED_VALUE"""),45078)</f>
        <v>45078</v>
      </c>
      <c r="E5" s="5"/>
      <c r="F5" s="5"/>
      <c r="G5" s="5"/>
      <c r="H5" s="5" t="s">
        <v>13</v>
      </c>
      <c r="I5" s="5"/>
      <c r="J5" s="5">
        <f ca="1">IFERROR(__xludf.dummyfunction("""COMPUTED_VALUE"""),1)</f>
        <v>1</v>
      </c>
      <c r="K5" s="5">
        <f ca="1">IFERROR(__xludf.dummyfunction("""COMPUTED_VALUE"""),-2)</f>
        <v>-2</v>
      </c>
      <c r="L5" s="5">
        <f ca="1">IFERROR(__xludf.dummyfunction("""COMPUTED_VALUE"""),-2)</f>
        <v>-2</v>
      </c>
      <c r="M5" s="5">
        <f ca="1">IFERROR(__xludf.dummyfunction("""COMPUTED_VALUE"""),-3)</f>
        <v>-3</v>
      </c>
      <c r="N5" s="5">
        <f ca="1">IFERROR(__xludf.dummyfunction("""COMPUTED_VALUE"""),-3)</f>
        <v>-3</v>
      </c>
      <c r="O5" s="5">
        <f ca="1">IFERROR(__xludf.dummyfunction("""COMPUTED_VALUE"""),1)</f>
        <v>1</v>
      </c>
      <c r="P5" s="5">
        <f ca="1">IFERROR(__xludf.dummyfunction("""COMPUTED_VALUE"""),-2)</f>
        <v>-2</v>
      </c>
      <c r="Q5" s="5">
        <f ca="1">IFERROR(__xludf.dummyfunction("""COMPUTED_VALUE"""),0)</f>
        <v>0</v>
      </c>
      <c r="R5" s="5">
        <f ca="1">IFERROR(__xludf.dummyfunction("""COMPUTED_VALUE"""),-1)</f>
        <v>-1</v>
      </c>
      <c r="S5" s="5">
        <f ca="1">IFERROR(__xludf.dummyfunction("""COMPUTED_VALUE"""),1)</f>
        <v>1</v>
      </c>
      <c r="T5" s="5">
        <f ca="1">IFERROR(__xludf.dummyfunction("""COMPUTED_VALUE"""),-1)</f>
        <v>-1</v>
      </c>
      <c r="U5" s="5">
        <f ca="1">IFERROR(__xludf.dummyfunction("""COMPUTED_VALUE"""),1)</f>
        <v>1</v>
      </c>
      <c r="V5" s="5">
        <f ca="1">IFERROR(__xludf.dummyfunction("""COMPUTED_VALUE"""),-1)</f>
        <v>-1</v>
      </c>
      <c r="W5" s="5">
        <f ca="1">IFERROR(__xludf.dummyfunction("""COMPUTED_VALUE"""),-1)</f>
        <v>-1</v>
      </c>
      <c r="X5" s="5">
        <f ca="1">IFERROR(__xludf.dummyfunction("""COMPUTED_VALUE"""),-2)</f>
        <v>-2</v>
      </c>
      <c r="Y5" s="5">
        <f ca="1">IFERROR(__xludf.dummyfunction("""COMPUTED_VALUE"""),-1)</f>
        <v>-1</v>
      </c>
      <c r="Z5" s="5">
        <f ca="1">IFERROR(__xludf.dummyfunction("""COMPUTED_VALUE"""),-2)</f>
        <v>-2</v>
      </c>
      <c r="AA5" s="5">
        <f ca="1">IFERROR(__xludf.dummyfunction("""COMPUTED_VALUE"""),-2)</f>
        <v>-2</v>
      </c>
      <c r="AB5" s="5"/>
      <c r="AC5" s="5">
        <f t="shared" ref="AC5:AC36" ca="1" si="2">J5*AG5+K5*AH5+L5*AI5+M5*AJ5+N5*AK5+O5*AL5+P5*AM5+Q5*AN5+R5*AO5+S5*AP5+T5*AQ5+U5*AR5+V5*AS5+W5*AT5+X5*AU5+Y5*AV5+Z5*AW5+AA5*AX5+AB5*AY5</f>
        <v>0</v>
      </c>
      <c r="AD5" s="5"/>
      <c r="AE5" s="5" t="s">
        <v>11</v>
      </c>
      <c r="AF5" s="8"/>
      <c r="AG5" s="8">
        <f t="shared" ref="AG5:AG68" ca="1" si="3">IF(EXACT(J$1,$E5),IF(EXACT(J$1,$F5),-1,1),0)</f>
        <v>0</v>
      </c>
      <c r="AH5" s="8">
        <f t="shared" ref="AH5:AH68" ca="1" si="4">IF(EXACT(K$1,$E5),IF(EXACT(K$1,$F5),-1,1),0)</f>
        <v>0</v>
      </c>
      <c r="AI5" s="8">
        <f t="shared" ref="AI5:AI68" ca="1" si="5">IF(EXACT(L$1,$E5),IF(EXACT(L$1,$F5),-1,1),0)</f>
        <v>0</v>
      </c>
      <c r="AJ5" s="8">
        <f t="shared" ref="AJ5:AJ68" ca="1" si="6">IF(EXACT(M$1,$E5),IF(EXACT(M$1,$F5),-1,1),0)</f>
        <v>0</v>
      </c>
      <c r="AK5" s="8">
        <f t="shared" ref="AK5:AK68" ca="1" si="7">IF(EXACT(N$1,$E5),IF(EXACT(N$1,$F5),-1,1),0)</f>
        <v>0</v>
      </c>
      <c r="AL5" s="8">
        <f t="shared" ref="AL5:AL68" ca="1" si="8">IF(EXACT(O$1,$E5),IF(EXACT(O$1,$F5),-1,1),0)</f>
        <v>0</v>
      </c>
      <c r="AM5" s="8">
        <f t="shared" ref="AM5:AM68" ca="1" si="9">IF(EXACT(P$1,$E5),IF(EXACT(P$1,$F5),-1,1),0)</f>
        <v>0</v>
      </c>
      <c r="AN5" s="8">
        <f t="shared" ref="AN5:AN68" ca="1" si="10">IF(EXACT(Q$1,$E5),IF(EXACT(Q$1,$F5),-1,1),0)</f>
        <v>0</v>
      </c>
      <c r="AO5" s="8">
        <f t="shared" ref="AO5:AO68" ca="1" si="11">IF(EXACT(R$1,$E5),IF(EXACT(R$1,$F5),-1,1),0)</f>
        <v>0</v>
      </c>
      <c r="AP5" s="8">
        <f t="shared" ref="AP5:AP68" ca="1" si="12">IF(EXACT(S$1,$E5),IF(EXACT(S$1,$F5),-1,1),0)</f>
        <v>0</v>
      </c>
      <c r="AQ5" s="8">
        <f t="shared" ref="AQ5:AQ68" ca="1" si="13">IF(EXACT(T$1,$E5),IF(EXACT(T$1,$F5),-1,1),0)</f>
        <v>0</v>
      </c>
      <c r="AR5" s="8">
        <f t="shared" ref="AR5:AR68" ca="1" si="14">IF(EXACT(U$1,$E5),IF(EXACT(U$1,$F5),-1,1),0)</f>
        <v>0</v>
      </c>
      <c r="AS5" s="8">
        <f t="shared" ref="AS5:AS68" ca="1" si="15">IF(EXACT(V$1,$E5),IF(EXACT(V$1,$F5),-1,1),0)</f>
        <v>0</v>
      </c>
      <c r="AT5" s="8">
        <f t="shared" ref="AT5:AT68" ca="1" si="16">IF(EXACT(W$1,$E5),IF(EXACT(W$1,$F5),-1,1),0)</f>
        <v>0</v>
      </c>
      <c r="AU5" s="8">
        <f t="shared" ref="AU5:AU68" ca="1" si="17">IF(EXACT(X$1,$E5),IF(EXACT(X$1,$F5),-1,1),0)</f>
        <v>0</v>
      </c>
      <c r="AV5" s="8">
        <f t="shared" ref="AV5:AV68" ca="1" si="18">IF(EXACT(Y$1,$E5),IF(EXACT(Y$1,$F5),-1,1),0)</f>
        <v>0</v>
      </c>
      <c r="AW5" s="8">
        <f t="shared" ref="AW5:AW68" ca="1" si="19">IF(EXACT(Z$1,$E5),IF(EXACT(Z$1,$F5),-1,1),0)</f>
        <v>0</v>
      </c>
      <c r="AX5" s="8">
        <f t="shared" ref="AX5:AX68" ca="1" si="20">IF(EXACT(AA$1,$E5),IF(EXACT(AA$1,$F5),-1,1),0)</f>
        <v>0</v>
      </c>
      <c r="AY5" s="8">
        <f t="shared" ref="AY5:AY68" si="21">IF(EXACT(AB$1,$E5),IF(EXACT(AB$1,$F5),-1,1),0)</f>
        <v>-1</v>
      </c>
    </row>
    <row r="6" spans="1:51" ht="13.8">
      <c r="A6" s="5"/>
      <c r="B6" s="5"/>
      <c r="C6" s="5">
        <f ca="1">IFERROR(__xludf.dummyfunction("""COMPUTED_VALUE"""),6)</f>
        <v>6</v>
      </c>
      <c r="D6" s="9">
        <f ca="1">IFERROR(__xludf.dummyfunction("""COMPUTED_VALUE"""),45079)</f>
        <v>45079</v>
      </c>
      <c r="E6" s="5"/>
      <c r="F6" s="5"/>
      <c r="G6" s="5"/>
      <c r="H6" s="5"/>
      <c r="I6" s="5"/>
      <c r="J6" s="5">
        <f ca="1">IFERROR(__xludf.dummyfunction("""COMPUTED_VALUE"""),-3)</f>
        <v>-3</v>
      </c>
      <c r="K6" s="5">
        <f ca="1">IFERROR(__xludf.dummyfunction("""COMPUTED_VALUE"""),-2)</f>
        <v>-2</v>
      </c>
      <c r="L6" s="5">
        <f ca="1">IFERROR(__xludf.dummyfunction("""COMPUTED_VALUE"""),-1)</f>
        <v>-1</v>
      </c>
      <c r="M6" s="5">
        <f ca="1">IFERROR(__xludf.dummyfunction("""COMPUTED_VALUE"""),-3)</f>
        <v>-3</v>
      </c>
      <c r="N6" s="5">
        <f ca="1">IFERROR(__xludf.dummyfunction("""COMPUTED_VALUE"""),-3)</f>
        <v>-3</v>
      </c>
      <c r="O6" s="5">
        <f ca="1">IFERROR(__xludf.dummyfunction("""COMPUTED_VALUE"""),1)</f>
        <v>1</v>
      </c>
      <c r="P6" s="5">
        <f ca="1">IFERROR(__xludf.dummyfunction("""COMPUTED_VALUE"""),-1)</f>
        <v>-1</v>
      </c>
      <c r="Q6" s="5">
        <f ca="1">IFERROR(__xludf.dummyfunction("""COMPUTED_VALUE"""),-1)</f>
        <v>-1</v>
      </c>
      <c r="R6" s="5">
        <f ca="1">IFERROR(__xludf.dummyfunction("""COMPUTED_VALUE"""),-1)</f>
        <v>-1</v>
      </c>
      <c r="S6" s="5">
        <f ca="1">IFERROR(__xludf.dummyfunction("""COMPUTED_VALUE"""),-1)</f>
        <v>-1</v>
      </c>
      <c r="T6" s="5">
        <f ca="1">IFERROR(__xludf.dummyfunction("""COMPUTED_VALUE"""),-1)</f>
        <v>-1</v>
      </c>
      <c r="U6" s="5">
        <f ca="1">IFERROR(__xludf.dummyfunction("""COMPUTED_VALUE"""),-1)</f>
        <v>-1</v>
      </c>
      <c r="V6" s="5">
        <f ca="1">IFERROR(__xludf.dummyfunction("""COMPUTED_VALUE"""),-3)</f>
        <v>-3</v>
      </c>
      <c r="W6" s="5">
        <f ca="1">IFERROR(__xludf.dummyfunction("""COMPUTED_VALUE"""),-1)</f>
        <v>-1</v>
      </c>
      <c r="X6" s="5">
        <f ca="1">IFERROR(__xludf.dummyfunction("""COMPUTED_VALUE"""),-1)</f>
        <v>-1</v>
      </c>
      <c r="Y6" s="5">
        <f ca="1">IFERROR(__xludf.dummyfunction("""COMPUTED_VALUE"""),-1)</f>
        <v>-1</v>
      </c>
      <c r="Z6" s="5">
        <f ca="1">IFERROR(__xludf.dummyfunction("""COMPUTED_VALUE"""),-1)</f>
        <v>-1</v>
      </c>
      <c r="AA6" s="5">
        <f ca="1">IFERROR(__xludf.dummyfunction("""COMPUTED_VALUE"""),-1)</f>
        <v>-1</v>
      </c>
      <c r="AB6" s="5"/>
      <c r="AC6" s="5">
        <f t="shared" ca="1" si="2"/>
        <v>0</v>
      </c>
      <c r="AD6" s="5"/>
      <c r="AE6" s="5" t="s">
        <v>9</v>
      </c>
      <c r="AF6" s="8"/>
      <c r="AG6" s="8">
        <f t="shared" ca="1" si="3"/>
        <v>0</v>
      </c>
      <c r="AH6" s="8">
        <f t="shared" ca="1" si="4"/>
        <v>0</v>
      </c>
      <c r="AI6" s="8">
        <f t="shared" ca="1" si="5"/>
        <v>0</v>
      </c>
      <c r="AJ6" s="8">
        <f t="shared" ca="1" si="6"/>
        <v>0</v>
      </c>
      <c r="AK6" s="8">
        <f t="shared" ca="1" si="7"/>
        <v>0</v>
      </c>
      <c r="AL6" s="8">
        <f t="shared" ca="1" si="8"/>
        <v>0</v>
      </c>
      <c r="AM6" s="8">
        <f t="shared" ca="1" si="9"/>
        <v>0</v>
      </c>
      <c r="AN6" s="8">
        <f t="shared" ca="1" si="10"/>
        <v>0</v>
      </c>
      <c r="AO6" s="8">
        <f t="shared" ca="1" si="11"/>
        <v>0</v>
      </c>
      <c r="AP6" s="8">
        <f t="shared" ca="1" si="12"/>
        <v>0</v>
      </c>
      <c r="AQ6" s="8">
        <f t="shared" ca="1" si="13"/>
        <v>0</v>
      </c>
      <c r="AR6" s="8">
        <f t="shared" ca="1" si="14"/>
        <v>0</v>
      </c>
      <c r="AS6" s="8">
        <f t="shared" ca="1" si="15"/>
        <v>0</v>
      </c>
      <c r="AT6" s="8">
        <f t="shared" ca="1" si="16"/>
        <v>0</v>
      </c>
      <c r="AU6" s="8">
        <f t="shared" ca="1" si="17"/>
        <v>0</v>
      </c>
      <c r="AV6" s="8">
        <f t="shared" ca="1" si="18"/>
        <v>0</v>
      </c>
      <c r="AW6" s="8">
        <f t="shared" ca="1" si="19"/>
        <v>0</v>
      </c>
      <c r="AX6" s="8">
        <f t="shared" ca="1" si="20"/>
        <v>0</v>
      </c>
      <c r="AY6" s="8">
        <f t="shared" si="21"/>
        <v>-1</v>
      </c>
    </row>
    <row r="7" spans="1:51" ht="13.8">
      <c r="A7" s="5"/>
      <c r="B7" s="5"/>
      <c r="C7" s="5">
        <f ca="1">IFERROR(__xludf.dummyfunction("""COMPUTED_VALUE"""),7)</f>
        <v>7</v>
      </c>
      <c r="D7" s="9">
        <f ca="1">IFERROR(__xludf.dummyfunction("""COMPUTED_VALUE"""),45080)</f>
        <v>45080</v>
      </c>
      <c r="E7" s="5" t="s">
        <v>8</v>
      </c>
      <c r="F7" s="5"/>
      <c r="G7" s="5" t="s">
        <v>26</v>
      </c>
      <c r="H7" s="5" t="s">
        <v>27</v>
      </c>
      <c r="I7" s="5"/>
      <c r="J7" s="5">
        <f ca="1">IFERROR(__xludf.dummyfunction("""COMPUTED_VALUE"""),-3)</f>
        <v>-3</v>
      </c>
      <c r="K7" s="5">
        <f ca="1">IFERROR(__xludf.dummyfunction("""COMPUTED_VALUE"""),0)</f>
        <v>0</v>
      </c>
      <c r="L7" s="5">
        <f ca="1">IFERROR(__xludf.dummyfunction("""COMPUTED_VALUE"""),0)</f>
        <v>0</v>
      </c>
      <c r="M7" s="5">
        <f ca="1">IFERROR(__xludf.dummyfunction("""COMPUTED_VALUE"""),-3)</f>
        <v>-3</v>
      </c>
      <c r="N7" s="5">
        <f ca="1">IFERROR(__xludf.dummyfunction("""COMPUTED_VALUE"""),-3)</f>
        <v>-3</v>
      </c>
      <c r="O7" s="5">
        <f ca="1">IFERROR(__xludf.dummyfunction("""COMPUTED_VALUE"""),1)</f>
        <v>1</v>
      </c>
      <c r="P7" s="5">
        <f ca="1">IFERROR(__xludf.dummyfunction("""COMPUTED_VALUE"""),1)</f>
        <v>1</v>
      </c>
      <c r="Q7" s="5">
        <f ca="1">IFERROR(__xludf.dummyfunction("""COMPUTED_VALUE"""),-1)</f>
        <v>-1</v>
      </c>
      <c r="R7" s="5">
        <f ca="1">IFERROR(__xludf.dummyfunction("""COMPUTED_VALUE"""),-1)</f>
        <v>-1</v>
      </c>
      <c r="S7" s="5">
        <f ca="1">IFERROR(__xludf.dummyfunction("""COMPUTED_VALUE"""),-1)</f>
        <v>-1</v>
      </c>
      <c r="T7" s="5">
        <f ca="1">IFERROR(__xludf.dummyfunction("""COMPUTED_VALUE"""),-1)</f>
        <v>-1</v>
      </c>
      <c r="U7" s="5">
        <f ca="1">IFERROR(__xludf.dummyfunction("""COMPUTED_VALUE"""),-1)</f>
        <v>-1</v>
      </c>
      <c r="V7" s="5">
        <f ca="1">IFERROR(__xludf.dummyfunction("""COMPUTED_VALUE"""),-3)</f>
        <v>-3</v>
      </c>
      <c r="W7" s="5">
        <f ca="1">IFERROR(__xludf.dummyfunction("""COMPUTED_VALUE"""),-1)</f>
        <v>-1</v>
      </c>
      <c r="X7" s="5">
        <f ca="1">IFERROR(__xludf.dummyfunction("""COMPUTED_VALUE"""),-1)</f>
        <v>-1</v>
      </c>
      <c r="Y7" s="5">
        <f ca="1">IFERROR(__xludf.dummyfunction("""COMPUTED_VALUE"""),-1)</f>
        <v>-1</v>
      </c>
      <c r="Z7" s="5">
        <f ca="1">IFERROR(__xludf.dummyfunction("""COMPUTED_VALUE"""),0)</f>
        <v>0</v>
      </c>
      <c r="AA7" s="5">
        <f ca="1">IFERROR(__xludf.dummyfunction("""COMPUTED_VALUE"""),0)</f>
        <v>0</v>
      </c>
      <c r="AB7" s="5"/>
      <c r="AC7" s="5">
        <f t="shared" ca="1" si="2"/>
        <v>0</v>
      </c>
      <c r="AD7" s="5"/>
      <c r="AE7" s="5" t="s">
        <v>17</v>
      </c>
      <c r="AF7" s="8"/>
      <c r="AG7" s="8">
        <f t="shared" ca="1" si="3"/>
        <v>0</v>
      </c>
      <c r="AH7" s="8">
        <f t="shared" ca="1" si="4"/>
        <v>1</v>
      </c>
      <c r="AI7" s="8">
        <f t="shared" ca="1" si="5"/>
        <v>0</v>
      </c>
      <c r="AJ7" s="8">
        <f t="shared" ca="1" si="6"/>
        <v>0</v>
      </c>
      <c r="AK7" s="8">
        <f t="shared" ca="1" si="7"/>
        <v>0</v>
      </c>
      <c r="AL7" s="8">
        <f t="shared" ca="1" si="8"/>
        <v>0</v>
      </c>
      <c r="AM7" s="8">
        <f t="shared" ca="1" si="9"/>
        <v>0</v>
      </c>
      <c r="AN7" s="8">
        <f t="shared" ca="1" si="10"/>
        <v>0</v>
      </c>
      <c r="AO7" s="8">
        <f t="shared" ca="1" si="11"/>
        <v>0</v>
      </c>
      <c r="AP7" s="8">
        <f t="shared" ca="1" si="12"/>
        <v>0</v>
      </c>
      <c r="AQ7" s="8">
        <f t="shared" ca="1" si="13"/>
        <v>0</v>
      </c>
      <c r="AR7" s="8">
        <f t="shared" ca="1" si="14"/>
        <v>0</v>
      </c>
      <c r="AS7" s="8">
        <f t="shared" ca="1" si="15"/>
        <v>0</v>
      </c>
      <c r="AT7" s="8">
        <f t="shared" ca="1" si="16"/>
        <v>0</v>
      </c>
      <c r="AU7" s="8">
        <f t="shared" ca="1" si="17"/>
        <v>0</v>
      </c>
      <c r="AV7" s="8">
        <f t="shared" ca="1" si="18"/>
        <v>0</v>
      </c>
      <c r="AW7" s="8">
        <f t="shared" ca="1" si="19"/>
        <v>0</v>
      </c>
      <c r="AX7" s="8">
        <f t="shared" ca="1" si="20"/>
        <v>0</v>
      </c>
      <c r="AY7" s="8">
        <f t="shared" si="21"/>
        <v>0</v>
      </c>
    </row>
    <row r="8" spans="1:51" ht="13.8">
      <c r="A8" s="5"/>
      <c r="B8" s="5"/>
      <c r="C8" s="5">
        <f ca="1">IFERROR(__xludf.dummyfunction("""COMPUTED_VALUE"""),1)</f>
        <v>1</v>
      </c>
      <c r="D8" s="9">
        <f ca="1">IFERROR(__xludf.dummyfunction("""COMPUTED_VALUE"""),45081)</f>
        <v>45081</v>
      </c>
      <c r="E8" s="5"/>
      <c r="F8" s="5"/>
      <c r="G8" s="5"/>
      <c r="H8" s="5"/>
      <c r="I8" s="5" t="s">
        <v>26</v>
      </c>
      <c r="J8" s="5">
        <f ca="1">IFERROR(__xludf.dummyfunction("""COMPUTED_VALUE"""),1)</f>
        <v>1</v>
      </c>
      <c r="K8" s="5">
        <f ca="1">IFERROR(__xludf.dummyfunction("""COMPUTED_VALUE"""),1)</f>
        <v>1</v>
      </c>
      <c r="L8" s="5">
        <f ca="1">IFERROR(__xludf.dummyfunction("""COMPUTED_VALUE"""),0)</f>
        <v>0</v>
      </c>
      <c r="M8" s="5">
        <f ca="1">IFERROR(__xludf.dummyfunction("""COMPUTED_VALUE"""),-3)</f>
        <v>-3</v>
      </c>
      <c r="N8" s="5">
        <f ca="1">IFERROR(__xludf.dummyfunction("""COMPUTED_VALUE"""),-3)</f>
        <v>-3</v>
      </c>
      <c r="O8" s="5">
        <f ca="1">IFERROR(__xludf.dummyfunction("""COMPUTED_VALUE"""),1)</f>
        <v>1</v>
      </c>
      <c r="P8" s="5">
        <f ca="1">IFERROR(__xludf.dummyfunction("""COMPUTED_VALUE"""),1)</f>
        <v>1</v>
      </c>
      <c r="Q8" s="5">
        <f ca="1">IFERROR(__xludf.dummyfunction("""COMPUTED_VALUE"""),-1)</f>
        <v>-1</v>
      </c>
      <c r="R8" s="5">
        <f ca="1">IFERROR(__xludf.dummyfunction("""COMPUTED_VALUE"""),-1)</f>
        <v>-1</v>
      </c>
      <c r="S8" s="5">
        <f ca="1">IFERROR(__xludf.dummyfunction("""COMPUTED_VALUE"""),-1)</f>
        <v>-1</v>
      </c>
      <c r="T8" s="5">
        <f ca="1">IFERROR(__xludf.dummyfunction("""COMPUTED_VALUE"""),-1)</f>
        <v>-1</v>
      </c>
      <c r="U8" s="5">
        <f ca="1">IFERROR(__xludf.dummyfunction("""COMPUTED_VALUE"""),-1)</f>
        <v>-1</v>
      </c>
      <c r="V8" s="5">
        <f ca="1">IFERROR(__xludf.dummyfunction("""COMPUTED_VALUE"""),-1)</f>
        <v>-1</v>
      </c>
      <c r="W8" s="5">
        <f ca="1">IFERROR(__xludf.dummyfunction("""COMPUTED_VALUE"""),-1)</f>
        <v>-1</v>
      </c>
      <c r="X8" s="5">
        <f ca="1">IFERROR(__xludf.dummyfunction("""COMPUTED_VALUE"""),-1)</f>
        <v>-1</v>
      </c>
      <c r="Y8" s="5">
        <f ca="1">IFERROR(__xludf.dummyfunction("""COMPUTED_VALUE"""),-1)</f>
        <v>-1</v>
      </c>
      <c r="Z8" s="5">
        <f ca="1">IFERROR(__xludf.dummyfunction("""COMPUTED_VALUE"""),1)</f>
        <v>1</v>
      </c>
      <c r="AA8" s="5">
        <f ca="1">IFERROR(__xludf.dummyfunction("""COMPUTED_VALUE"""),1)</f>
        <v>1</v>
      </c>
      <c r="AB8" s="5"/>
      <c r="AC8" s="5">
        <f t="shared" ca="1" si="2"/>
        <v>0</v>
      </c>
      <c r="AD8" s="5"/>
      <c r="AE8" s="5" t="s">
        <v>6</v>
      </c>
      <c r="AF8" s="8"/>
      <c r="AG8" s="8">
        <f t="shared" ca="1" si="3"/>
        <v>0</v>
      </c>
      <c r="AH8" s="8">
        <f t="shared" ca="1" si="4"/>
        <v>0</v>
      </c>
      <c r="AI8" s="8">
        <f t="shared" ca="1" si="5"/>
        <v>0</v>
      </c>
      <c r="AJ8" s="8">
        <f t="shared" ca="1" si="6"/>
        <v>0</v>
      </c>
      <c r="AK8" s="8">
        <f t="shared" ca="1" si="7"/>
        <v>0</v>
      </c>
      <c r="AL8" s="8">
        <f t="shared" ca="1" si="8"/>
        <v>0</v>
      </c>
      <c r="AM8" s="8">
        <f t="shared" ca="1" si="9"/>
        <v>0</v>
      </c>
      <c r="AN8" s="8">
        <f t="shared" ca="1" si="10"/>
        <v>0</v>
      </c>
      <c r="AO8" s="8">
        <f t="shared" ca="1" si="11"/>
        <v>0</v>
      </c>
      <c r="AP8" s="8">
        <f t="shared" ca="1" si="12"/>
        <v>0</v>
      </c>
      <c r="AQ8" s="8">
        <f t="shared" ca="1" si="13"/>
        <v>0</v>
      </c>
      <c r="AR8" s="8">
        <f t="shared" ca="1" si="14"/>
        <v>0</v>
      </c>
      <c r="AS8" s="8">
        <f t="shared" ca="1" si="15"/>
        <v>0</v>
      </c>
      <c r="AT8" s="8">
        <f t="shared" ca="1" si="16"/>
        <v>0</v>
      </c>
      <c r="AU8" s="8">
        <f t="shared" ca="1" si="17"/>
        <v>0</v>
      </c>
      <c r="AV8" s="8">
        <f t="shared" ca="1" si="18"/>
        <v>0</v>
      </c>
      <c r="AW8" s="8">
        <f t="shared" ca="1" si="19"/>
        <v>0</v>
      </c>
      <c r="AX8" s="8">
        <f t="shared" ca="1" si="20"/>
        <v>0</v>
      </c>
      <c r="AY8" s="8">
        <f t="shared" si="21"/>
        <v>-1</v>
      </c>
    </row>
    <row r="9" spans="1:51" ht="13.8">
      <c r="A9" s="5"/>
      <c r="B9" s="5"/>
      <c r="C9" s="5">
        <f ca="1">IFERROR(__xludf.dummyfunction("""COMPUTED_VALUE"""),2)</f>
        <v>2</v>
      </c>
      <c r="D9" s="9">
        <f ca="1">IFERROR(__xludf.dummyfunction("""COMPUTED_VALUE"""),45082)</f>
        <v>45082</v>
      </c>
      <c r="E9" s="5"/>
      <c r="F9" s="5"/>
      <c r="G9" s="5" t="s">
        <v>26</v>
      </c>
      <c r="H9" s="5" t="s">
        <v>7</v>
      </c>
      <c r="I9" s="5"/>
      <c r="J9" s="5">
        <f ca="1">IFERROR(__xludf.dummyfunction("""COMPUTED_VALUE"""),1)</f>
        <v>1</v>
      </c>
      <c r="K9" s="5">
        <f ca="1">IFERROR(__xludf.dummyfunction("""COMPUTED_VALUE"""),-3)</f>
        <v>-3</v>
      </c>
      <c r="L9" s="5">
        <f ca="1">IFERROR(__xludf.dummyfunction("""COMPUTED_VALUE"""),0)</f>
        <v>0</v>
      </c>
      <c r="M9" s="5">
        <f ca="1">IFERROR(__xludf.dummyfunction("""COMPUTED_VALUE"""),-3)</f>
        <v>-3</v>
      </c>
      <c r="N9" s="5">
        <f ca="1">IFERROR(__xludf.dummyfunction("""COMPUTED_VALUE"""),1)</f>
        <v>1</v>
      </c>
      <c r="O9" s="5">
        <f ca="1">IFERROR(__xludf.dummyfunction("""COMPUTED_VALUE"""),1)</f>
        <v>1</v>
      </c>
      <c r="P9" s="5">
        <f ca="1">IFERROR(__xludf.dummyfunction("""COMPUTED_VALUE"""),1)</f>
        <v>1</v>
      </c>
      <c r="Q9" s="5">
        <f ca="1">IFERROR(__xludf.dummyfunction("""COMPUTED_VALUE"""),-1)</f>
        <v>-1</v>
      </c>
      <c r="R9" s="5">
        <f ca="1">IFERROR(__xludf.dummyfunction("""COMPUTED_VALUE"""),1)</f>
        <v>1</v>
      </c>
      <c r="S9" s="5">
        <f ca="1">IFERROR(__xludf.dummyfunction("""COMPUTED_VALUE"""),-1)</f>
        <v>-1</v>
      </c>
      <c r="T9" s="5">
        <f ca="1">IFERROR(__xludf.dummyfunction("""COMPUTED_VALUE"""),-1)</f>
        <v>-1</v>
      </c>
      <c r="U9" s="5">
        <f ca="1">IFERROR(__xludf.dummyfunction("""COMPUTED_VALUE"""),-1)</f>
        <v>-1</v>
      </c>
      <c r="V9" s="5">
        <f ca="1">IFERROR(__xludf.dummyfunction("""COMPUTED_VALUE"""),-3)</f>
        <v>-3</v>
      </c>
      <c r="W9" s="5">
        <f ca="1">IFERROR(__xludf.dummyfunction("""COMPUTED_VALUE"""),-1)</f>
        <v>-1</v>
      </c>
      <c r="X9" s="5">
        <f ca="1">IFERROR(__xludf.dummyfunction("""COMPUTED_VALUE"""),1)</f>
        <v>1</v>
      </c>
      <c r="Y9" s="5">
        <f ca="1">IFERROR(__xludf.dummyfunction("""COMPUTED_VALUE"""),-1)</f>
        <v>-1</v>
      </c>
      <c r="Z9" s="5">
        <f ca="1">IFERROR(__xludf.dummyfunction("""COMPUTED_VALUE"""),2)</f>
        <v>2</v>
      </c>
      <c r="AA9" s="5">
        <f ca="1">IFERROR(__xludf.dummyfunction("""COMPUTED_VALUE"""),2)</f>
        <v>2</v>
      </c>
      <c r="AB9" s="5"/>
      <c r="AC9" s="5">
        <f t="shared" ca="1" si="2"/>
        <v>0</v>
      </c>
      <c r="AD9" s="5"/>
      <c r="AE9" s="5" t="s">
        <v>13</v>
      </c>
      <c r="AF9" s="8"/>
      <c r="AG9" s="8">
        <f t="shared" ca="1" si="3"/>
        <v>0</v>
      </c>
      <c r="AH9" s="8">
        <f t="shared" ca="1" si="4"/>
        <v>0</v>
      </c>
      <c r="AI9" s="8">
        <f t="shared" ca="1" si="5"/>
        <v>0</v>
      </c>
      <c r="AJ9" s="8">
        <f t="shared" ca="1" si="6"/>
        <v>0</v>
      </c>
      <c r="AK9" s="8">
        <f t="shared" ca="1" si="7"/>
        <v>0</v>
      </c>
      <c r="AL9" s="8">
        <f t="shared" ca="1" si="8"/>
        <v>0</v>
      </c>
      <c r="AM9" s="8">
        <f t="shared" ca="1" si="9"/>
        <v>0</v>
      </c>
      <c r="AN9" s="8">
        <f t="shared" ca="1" si="10"/>
        <v>0</v>
      </c>
      <c r="AO9" s="8">
        <f t="shared" ca="1" si="11"/>
        <v>0</v>
      </c>
      <c r="AP9" s="8">
        <f t="shared" ca="1" si="12"/>
        <v>0</v>
      </c>
      <c r="AQ9" s="8">
        <f t="shared" ca="1" si="13"/>
        <v>0</v>
      </c>
      <c r="AR9" s="8">
        <f t="shared" ca="1" si="14"/>
        <v>0</v>
      </c>
      <c r="AS9" s="8">
        <f t="shared" ca="1" si="15"/>
        <v>0</v>
      </c>
      <c r="AT9" s="8">
        <f t="shared" ca="1" si="16"/>
        <v>0</v>
      </c>
      <c r="AU9" s="8">
        <f t="shared" ca="1" si="17"/>
        <v>0</v>
      </c>
      <c r="AV9" s="8">
        <f t="shared" ca="1" si="18"/>
        <v>0</v>
      </c>
      <c r="AW9" s="8">
        <f t="shared" ca="1" si="19"/>
        <v>0</v>
      </c>
      <c r="AX9" s="8">
        <f t="shared" ca="1" si="20"/>
        <v>0</v>
      </c>
      <c r="AY9" s="8">
        <f t="shared" si="21"/>
        <v>-1</v>
      </c>
    </row>
    <row r="10" spans="1:51" ht="13.8">
      <c r="A10" s="5"/>
      <c r="B10" s="5"/>
      <c r="C10" s="5">
        <f ca="1">IFERROR(__xludf.dummyfunction("""COMPUTED_VALUE"""),3)</f>
        <v>3</v>
      </c>
      <c r="D10" s="9">
        <f ca="1">IFERROR(__xludf.dummyfunction("""COMPUTED_VALUE"""),45083)</f>
        <v>45083</v>
      </c>
      <c r="E10" s="5"/>
      <c r="F10" s="5" t="s">
        <v>18</v>
      </c>
      <c r="G10" s="5"/>
      <c r="H10" s="5"/>
      <c r="I10" s="5"/>
      <c r="J10" s="5">
        <f ca="1">IFERROR(__xludf.dummyfunction("""COMPUTED_VALUE"""),-3)</f>
        <v>-3</v>
      </c>
      <c r="K10" s="5">
        <f ca="1">IFERROR(__xludf.dummyfunction("""COMPUTED_VALUE"""),1)</f>
        <v>1</v>
      </c>
      <c r="L10" s="5">
        <f ca="1">IFERROR(__xludf.dummyfunction("""COMPUTED_VALUE"""),-1)</f>
        <v>-1</v>
      </c>
      <c r="M10" s="5">
        <f ca="1">IFERROR(__xludf.dummyfunction("""COMPUTED_VALUE"""),-3)</f>
        <v>-3</v>
      </c>
      <c r="N10" s="5">
        <f ca="1">IFERROR(__xludf.dummyfunction("""COMPUTED_VALUE"""),1)</f>
        <v>1</v>
      </c>
      <c r="O10" s="5">
        <f ca="1">IFERROR(__xludf.dummyfunction("""COMPUTED_VALUE"""),1)</f>
        <v>1</v>
      </c>
      <c r="P10" s="5">
        <f ca="1">IFERROR(__xludf.dummyfunction("""COMPUTED_VALUE"""),1)</f>
        <v>1</v>
      </c>
      <c r="Q10" s="5">
        <f ca="1">IFERROR(__xludf.dummyfunction("""COMPUTED_VALUE"""),1)</f>
        <v>1</v>
      </c>
      <c r="R10" s="5">
        <f ca="1">IFERROR(__xludf.dummyfunction("""COMPUTED_VALUE"""),1)</f>
        <v>1</v>
      </c>
      <c r="S10" s="5">
        <f ca="1">IFERROR(__xludf.dummyfunction("""COMPUTED_VALUE"""),-1)</f>
        <v>-1</v>
      </c>
      <c r="T10" s="5">
        <f ca="1">IFERROR(__xludf.dummyfunction("""COMPUTED_VALUE"""),-1)</f>
        <v>-1</v>
      </c>
      <c r="U10" s="5">
        <f ca="1">IFERROR(__xludf.dummyfunction("""COMPUTED_VALUE"""),-1)</f>
        <v>-1</v>
      </c>
      <c r="V10" s="5">
        <f ca="1">IFERROR(__xludf.dummyfunction("""COMPUTED_VALUE"""),-3)</f>
        <v>-3</v>
      </c>
      <c r="W10" s="5">
        <f ca="1">IFERROR(__xludf.dummyfunction("""COMPUTED_VALUE"""),-1)</f>
        <v>-1</v>
      </c>
      <c r="X10" s="5">
        <f ca="1">IFERROR(__xludf.dummyfunction("""COMPUTED_VALUE"""),-1)</f>
        <v>-1</v>
      </c>
      <c r="Y10" s="5">
        <f ca="1">IFERROR(__xludf.dummyfunction("""COMPUTED_VALUE"""),-1)</f>
        <v>-1</v>
      </c>
      <c r="Z10" s="5">
        <f ca="1">IFERROR(__xludf.dummyfunction("""COMPUTED_VALUE"""),3)</f>
        <v>3</v>
      </c>
      <c r="AA10" s="5">
        <f ca="1">IFERROR(__xludf.dummyfunction("""COMPUTED_VALUE"""),3)</f>
        <v>3</v>
      </c>
      <c r="AB10" s="5"/>
      <c r="AC10" s="5">
        <f t="shared" ca="1" si="2"/>
        <v>0</v>
      </c>
      <c r="AD10" s="5"/>
      <c r="AE10" s="5" t="s">
        <v>18</v>
      </c>
      <c r="AF10" s="8"/>
      <c r="AG10" s="8">
        <f t="shared" ca="1" si="3"/>
        <v>0</v>
      </c>
      <c r="AH10" s="8">
        <f t="shared" ca="1" si="4"/>
        <v>0</v>
      </c>
      <c r="AI10" s="8">
        <f t="shared" ca="1" si="5"/>
        <v>0</v>
      </c>
      <c r="AJ10" s="8">
        <f t="shared" ca="1" si="6"/>
        <v>0</v>
      </c>
      <c r="AK10" s="8">
        <f t="shared" ca="1" si="7"/>
        <v>0</v>
      </c>
      <c r="AL10" s="8">
        <f t="shared" ca="1" si="8"/>
        <v>0</v>
      </c>
      <c r="AM10" s="8">
        <f t="shared" ca="1" si="9"/>
        <v>0</v>
      </c>
      <c r="AN10" s="8">
        <f t="shared" ca="1" si="10"/>
        <v>0</v>
      </c>
      <c r="AO10" s="8">
        <f t="shared" ca="1" si="11"/>
        <v>0</v>
      </c>
      <c r="AP10" s="8">
        <f t="shared" ca="1" si="12"/>
        <v>0</v>
      </c>
      <c r="AQ10" s="8">
        <f t="shared" ca="1" si="13"/>
        <v>0</v>
      </c>
      <c r="AR10" s="8">
        <f t="shared" ca="1" si="14"/>
        <v>0</v>
      </c>
      <c r="AS10" s="8">
        <f t="shared" ca="1" si="15"/>
        <v>0</v>
      </c>
      <c r="AT10" s="8">
        <f t="shared" ca="1" si="16"/>
        <v>0</v>
      </c>
      <c r="AU10" s="8">
        <f t="shared" ca="1" si="17"/>
        <v>0</v>
      </c>
      <c r="AV10" s="8">
        <f t="shared" ca="1" si="18"/>
        <v>0</v>
      </c>
      <c r="AW10" s="8">
        <f t="shared" ca="1" si="19"/>
        <v>0</v>
      </c>
      <c r="AX10" s="8">
        <f t="shared" ca="1" si="20"/>
        <v>0</v>
      </c>
      <c r="AY10" s="8">
        <f t="shared" si="21"/>
        <v>1</v>
      </c>
    </row>
    <row r="11" spans="1:51" ht="13.8">
      <c r="A11" s="5"/>
      <c r="B11" s="5"/>
      <c r="C11" s="5">
        <f ca="1">IFERROR(__xludf.dummyfunction("""COMPUTED_VALUE"""),4)</f>
        <v>4</v>
      </c>
      <c r="D11" s="9">
        <f ca="1">IFERROR(__xludf.dummyfunction("""COMPUTED_VALUE"""),45084)</f>
        <v>45084</v>
      </c>
      <c r="E11" s="5"/>
      <c r="F11" s="5"/>
      <c r="G11" s="5"/>
      <c r="H11" s="5"/>
      <c r="I11" s="5"/>
      <c r="J11" s="5">
        <f ca="1">IFERROR(__xludf.dummyfunction("""COMPUTED_VALUE"""),-3)</f>
        <v>-3</v>
      </c>
      <c r="K11" s="5">
        <f ca="1">IFERROR(__xludf.dummyfunction("""COMPUTED_VALUE"""),-3)</f>
        <v>-3</v>
      </c>
      <c r="L11" s="5">
        <f ca="1">IFERROR(__xludf.dummyfunction("""COMPUTED_VALUE"""),0)</f>
        <v>0</v>
      </c>
      <c r="M11" s="5">
        <f ca="1">IFERROR(__xludf.dummyfunction("""COMPUTED_VALUE"""),-3)</f>
        <v>-3</v>
      </c>
      <c r="N11" s="5">
        <f ca="1">IFERROR(__xludf.dummyfunction("""COMPUTED_VALUE"""),1)</f>
        <v>1</v>
      </c>
      <c r="O11" s="5">
        <f ca="1">IFERROR(__xludf.dummyfunction("""COMPUTED_VALUE"""),1)</f>
        <v>1</v>
      </c>
      <c r="P11" s="5">
        <f ca="1">IFERROR(__xludf.dummyfunction("""COMPUTED_VALUE"""),1)</f>
        <v>1</v>
      </c>
      <c r="Q11" s="5">
        <f ca="1">IFERROR(__xludf.dummyfunction("""COMPUTED_VALUE"""),1)</f>
        <v>1</v>
      </c>
      <c r="R11" s="5">
        <f ca="1">IFERROR(__xludf.dummyfunction("""COMPUTED_VALUE"""),1)</f>
        <v>1</v>
      </c>
      <c r="S11" s="5">
        <f ca="1">IFERROR(__xludf.dummyfunction("""COMPUTED_VALUE"""),-1)</f>
        <v>-1</v>
      </c>
      <c r="T11" s="5">
        <f ca="1">IFERROR(__xludf.dummyfunction("""COMPUTED_VALUE"""),-1)</f>
        <v>-1</v>
      </c>
      <c r="U11" s="5">
        <f ca="1">IFERROR(__xludf.dummyfunction("""COMPUTED_VALUE"""),-1)</f>
        <v>-1</v>
      </c>
      <c r="V11" s="5">
        <f ca="1">IFERROR(__xludf.dummyfunction("""COMPUTED_VALUE"""),-3)</f>
        <v>-3</v>
      </c>
      <c r="W11" s="5">
        <f ca="1">IFERROR(__xludf.dummyfunction("""COMPUTED_VALUE"""),-1)</f>
        <v>-1</v>
      </c>
      <c r="X11" s="5">
        <f ca="1">IFERROR(__xludf.dummyfunction("""COMPUTED_VALUE"""),-1)</f>
        <v>-1</v>
      </c>
      <c r="Y11" s="5">
        <f ca="1">IFERROR(__xludf.dummyfunction("""COMPUTED_VALUE"""),-1)</f>
        <v>-1</v>
      </c>
      <c r="Z11" s="5">
        <f ca="1">IFERROR(__xludf.dummyfunction("""COMPUTED_VALUE"""),-3)</f>
        <v>-3</v>
      </c>
      <c r="AA11" s="5"/>
      <c r="AB11" s="5"/>
      <c r="AC11" s="5">
        <f t="shared" ca="1" si="2"/>
        <v>0</v>
      </c>
      <c r="AD11" s="5"/>
      <c r="AE11" s="5" t="s">
        <v>7</v>
      </c>
      <c r="AF11" s="8"/>
      <c r="AG11" s="8">
        <f t="shared" ca="1" si="3"/>
        <v>0</v>
      </c>
      <c r="AH11" s="8">
        <f t="shared" ca="1" si="4"/>
        <v>0</v>
      </c>
      <c r="AI11" s="8">
        <f t="shared" ca="1" si="5"/>
        <v>0</v>
      </c>
      <c r="AJ11" s="8">
        <f t="shared" ca="1" si="6"/>
        <v>0</v>
      </c>
      <c r="AK11" s="8">
        <f t="shared" ca="1" si="7"/>
        <v>0</v>
      </c>
      <c r="AL11" s="8">
        <f t="shared" ca="1" si="8"/>
        <v>0</v>
      </c>
      <c r="AM11" s="8">
        <f t="shared" ca="1" si="9"/>
        <v>0</v>
      </c>
      <c r="AN11" s="8">
        <f t="shared" ca="1" si="10"/>
        <v>0</v>
      </c>
      <c r="AO11" s="8">
        <f t="shared" ca="1" si="11"/>
        <v>0</v>
      </c>
      <c r="AP11" s="8">
        <f t="shared" ca="1" si="12"/>
        <v>0</v>
      </c>
      <c r="AQ11" s="8">
        <f t="shared" ca="1" si="13"/>
        <v>0</v>
      </c>
      <c r="AR11" s="8">
        <f t="shared" ca="1" si="14"/>
        <v>0</v>
      </c>
      <c r="AS11" s="8">
        <f t="shared" ca="1" si="15"/>
        <v>0</v>
      </c>
      <c r="AT11" s="8">
        <f t="shared" ca="1" si="16"/>
        <v>0</v>
      </c>
      <c r="AU11" s="8">
        <f t="shared" ca="1" si="17"/>
        <v>0</v>
      </c>
      <c r="AV11" s="8">
        <f t="shared" ca="1" si="18"/>
        <v>0</v>
      </c>
      <c r="AW11" s="8">
        <f t="shared" ca="1" si="19"/>
        <v>0</v>
      </c>
      <c r="AX11" s="8">
        <f t="shared" ca="1" si="20"/>
        <v>0</v>
      </c>
      <c r="AY11" s="8">
        <f t="shared" si="21"/>
        <v>-1</v>
      </c>
    </row>
    <row r="12" spans="1:51" ht="13.8">
      <c r="A12" s="5"/>
      <c r="B12" s="5"/>
      <c r="C12" s="5">
        <f ca="1">IFERROR(__xludf.dummyfunction("""COMPUTED_VALUE"""),5)</f>
        <v>5</v>
      </c>
      <c r="D12" s="9">
        <f ca="1">IFERROR(__xludf.dummyfunction("""COMPUTED_VALUE"""),45085)</f>
        <v>45085</v>
      </c>
      <c r="E12" s="5"/>
      <c r="F12" s="5"/>
      <c r="G12" s="5"/>
      <c r="H12" s="5"/>
      <c r="I12" s="5"/>
      <c r="J12" s="5">
        <f ca="1">IFERROR(__xludf.dummyfunction("""COMPUTED_VALUE"""),3)</f>
        <v>3</v>
      </c>
      <c r="K12" s="5">
        <f ca="1">IFERROR(__xludf.dummyfunction("""COMPUTED_VALUE"""),-3)</f>
        <v>-3</v>
      </c>
      <c r="L12" s="5">
        <f ca="1">IFERROR(__xludf.dummyfunction("""COMPUTED_VALUE"""),1)</f>
        <v>1</v>
      </c>
      <c r="M12" s="5">
        <f ca="1">IFERROR(__xludf.dummyfunction("""COMPUTED_VALUE"""),-3)</f>
        <v>-3</v>
      </c>
      <c r="N12" s="5">
        <f ca="1">IFERROR(__xludf.dummyfunction("""COMPUTED_VALUE"""),1)</f>
        <v>1</v>
      </c>
      <c r="O12" s="5">
        <f ca="1">IFERROR(__xludf.dummyfunction("""COMPUTED_VALUE"""),1)</f>
        <v>1</v>
      </c>
      <c r="P12" s="5">
        <f ca="1">IFERROR(__xludf.dummyfunction("""COMPUTED_VALUE"""),-1)</f>
        <v>-1</v>
      </c>
      <c r="Q12" s="5">
        <f ca="1">IFERROR(__xludf.dummyfunction("""COMPUTED_VALUE"""),1)</f>
        <v>1</v>
      </c>
      <c r="R12" s="5">
        <f ca="1">IFERROR(__xludf.dummyfunction("""COMPUTED_VALUE"""),1)</f>
        <v>1</v>
      </c>
      <c r="S12" s="5">
        <f ca="1">IFERROR(__xludf.dummyfunction("""COMPUTED_VALUE"""),1)</f>
        <v>1</v>
      </c>
      <c r="T12" s="5">
        <f ca="1">IFERROR(__xludf.dummyfunction("""COMPUTED_VALUE"""),-1)</f>
        <v>-1</v>
      </c>
      <c r="U12" s="5">
        <f ca="1">IFERROR(__xludf.dummyfunction("""COMPUTED_VALUE"""),1)</f>
        <v>1</v>
      </c>
      <c r="V12" s="5">
        <f ca="1">IFERROR(__xludf.dummyfunction("""COMPUTED_VALUE"""),-1)</f>
        <v>-1</v>
      </c>
      <c r="W12" s="5">
        <f ca="1">IFERROR(__xludf.dummyfunction("""COMPUTED_VALUE"""),-1)</f>
        <v>-1</v>
      </c>
      <c r="X12" s="5">
        <f ca="1">IFERROR(__xludf.dummyfunction("""COMPUTED_VALUE"""),-1)</f>
        <v>-1</v>
      </c>
      <c r="Y12" s="5">
        <f ca="1">IFERROR(__xludf.dummyfunction("""COMPUTED_VALUE"""),-1)</f>
        <v>-1</v>
      </c>
      <c r="Z12" s="5">
        <f ca="1">IFERROR(__xludf.dummyfunction("""COMPUTED_VALUE"""),-3)</f>
        <v>-3</v>
      </c>
      <c r="AA12" s="5"/>
      <c r="AB12" s="5"/>
      <c r="AC12" s="5">
        <f t="shared" ca="1" si="2"/>
        <v>0</v>
      </c>
      <c r="AD12" s="5"/>
      <c r="AE12" s="5" t="s">
        <v>6</v>
      </c>
      <c r="AF12" s="8"/>
      <c r="AG12" s="8">
        <f t="shared" ca="1" si="3"/>
        <v>0</v>
      </c>
      <c r="AH12" s="8">
        <f t="shared" ca="1" si="4"/>
        <v>0</v>
      </c>
      <c r="AI12" s="8">
        <f t="shared" ca="1" si="5"/>
        <v>0</v>
      </c>
      <c r="AJ12" s="8">
        <f t="shared" ca="1" si="6"/>
        <v>0</v>
      </c>
      <c r="AK12" s="8">
        <f t="shared" ca="1" si="7"/>
        <v>0</v>
      </c>
      <c r="AL12" s="8">
        <f t="shared" ca="1" si="8"/>
        <v>0</v>
      </c>
      <c r="AM12" s="8">
        <f t="shared" ca="1" si="9"/>
        <v>0</v>
      </c>
      <c r="AN12" s="8">
        <f t="shared" ca="1" si="10"/>
        <v>0</v>
      </c>
      <c r="AO12" s="8">
        <f t="shared" ca="1" si="11"/>
        <v>0</v>
      </c>
      <c r="AP12" s="8">
        <f t="shared" ca="1" si="12"/>
        <v>0</v>
      </c>
      <c r="AQ12" s="8">
        <f t="shared" ca="1" si="13"/>
        <v>0</v>
      </c>
      <c r="AR12" s="8">
        <f t="shared" ca="1" si="14"/>
        <v>0</v>
      </c>
      <c r="AS12" s="8">
        <f t="shared" ca="1" si="15"/>
        <v>0</v>
      </c>
      <c r="AT12" s="8">
        <f t="shared" ca="1" si="16"/>
        <v>0</v>
      </c>
      <c r="AU12" s="8">
        <f t="shared" ca="1" si="17"/>
        <v>0</v>
      </c>
      <c r="AV12" s="8">
        <f t="shared" ca="1" si="18"/>
        <v>0</v>
      </c>
      <c r="AW12" s="8">
        <f t="shared" ca="1" si="19"/>
        <v>0</v>
      </c>
      <c r="AX12" s="8">
        <f t="shared" ca="1" si="20"/>
        <v>0</v>
      </c>
      <c r="AY12" s="8">
        <f t="shared" si="21"/>
        <v>-1</v>
      </c>
    </row>
    <row r="13" spans="1:51" ht="13.8">
      <c r="A13" s="5"/>
      <c r="B13" s="5"/>
      <c r="C13" s="5">
        <f ca="1">IFERROR(__xludf.dummyfunction("""COMPUTED_VALUE"""),6)</f>
        <v>6</v>
      </c>
      <c r="D13" s="9">
        <f ca="1">IFERROR(__xludf.dummyfunction("""COMPUTED_VALUE"""),45086)</f>
        <v>45086</v>
      </c>
      <c r="E13" s="5" t="s">
        <v>21</v>
      </c>
      <c r="F13" s="5"/>
      <c r="G13" s="5"/>
      <c r="H13" s="5"/>
      <c r="I13" s="5"/>
      <c r="J13" s="5">
        <f ca="1">IFERROR(__xludf.dummyfunction("""COMPUTED_VALUE"""),-3)</f>
        <v>-3</v>
      </c>
      <c r="K13" s="5">
        <f ca="1">IFERROR(__xludf.dummyfunction("""COMPUTED_VALUE"""),-3)</f>
        <v>-3</v>
      </c>
      <c r="L13" s="5">
        <f ca="1">IFERROR(__xludf.dummyfunction("""COMPUTED_VALUE"""),1)</f>
        <v>1</v>
      </c>
      <c r="M13" s="5">
        <f ca="1">IFERROR(__xludf.dummyfunction("""COMPUTED_VALUE"""),-3)</f>
        <v>-3</v>
      </c>
      <c r="N13" s="5">
        <f ca="1">IFERROR(__xludf.dummyfunction("""COMPUTED_VALUE"""),-3)</f>
        <v>-3</v>
      </c>
      <c r="O13" s="5">
        <f ca="1">IFERROR(__xludf.dummyfunction("""COMPUTED_VALUE"""),-2)</f>
        <v>-2</v>
      </c>
      <c r="P13" s="5">
        <f ca="1">IFERROR(__xludf.dummyfunction("""COMPUTED_VALUE"""),-1)</f>
        <v>-1</v>
      </c>
      <c r="Q13" s="5">
        <f ca="1">IFERROR(__xludf.dummyfunction("""COMPUTED_VALUE"""),-1)</f>
        <v>-1</v>
      </c>
      <c r="R13" s="5">
        <f ca="1">IFERROR(__xludf.dummyfunction("""COMPUTED_VALUE"""),1)</f>
        <v>1</v>
      </c>
      <c r="S13" s="5">
        <f ca="1">IFERROR(__xludf.dummyfunction("""COMPUTED_VALUE"""),1)</f>
        <v>1</v>
      </c>
      <c r="T13" s="5">
        <f ca="1">IFERROR(__xludf.dummyfunction("""COMPUTED_VALUE"""),-1)</f>
        <v>-1</v>
      </c>
      <c r="U13" s="5">
        <f ca="1">IFERROR(__xludf.dummyfunction("""COMPUTED_VALUE"""),1)</f>
        <v>1</v>
      </c>
      <c r="V13" s="5">
        <f ca="1">IFERROR(__xludf.dummyfunction("""COMPUTED_VALUE"""),-3)</f>
        <v>-3</v>
      </c>
      <c r="W13" s="5">
        <f ca="1">IFERROR(__xludf.dummyfunction("""COMPUTED_VALUE"""),-1)</f>
        <v>-1</v>
      </c>
      <c r="X13" s="5">
        <f ca="1">IFERROR(__xludf.dummyfunction("""COMPUTED_VALUE"""),-1)</f>
        <v>-1</v>
      </c>
      <c r="Y13" s="5">
        <f ca="1">IFERROR(__xludf.dummyfunction("""COMPUTED_VALUE"""),-1)</f>
        <v>-1</v>
      </c>
      <c r="Z13" s="5">
        <f ca="1">IFERROR(__xludf.dummyfunction("""COMPUTED_VALUE"""),-3)</f>
        <v>-3</v>
      </c>
      <c r="AA13" s="5"/>
      <c r="AB13" s="5"/>
      <c r="AC13" s="5">
        <f t="shared" ca="1" si="2"/>
        <v>1</v>
      </c>
      <c r="AD13" s="5"/>
      <c r="AE13" s="5" t="s">
        <v>17</v>
      </c>
      <c r="AF13" s="8"/>
      <c r="AG13" s="8">
        <f t="shared" ca="1" si="3"/>
        <v>0</v>
      </c>
      <c r="AH13" s="8">
        <f t="shared" ca="1" si="4"/>
        <v>0</v>
      </c>
      <c r="AI13" s="8">
        <f t="shared" ca="1" si="5"/>
        <v>1</v>
      </c>
      <c r="AJ13" s="8">
        <f t="shared" ca="1" si="6"/>
        <v>0</v>
      </c>
      <c r="AK13" s="8">
        <f t="shared" ca="1" si="7"/>
        <v>0</v>
      </c>
      <c r="AL13" s="8">
        <f t="shared" ca="1" si="8"/>
        <v>0</v>
      </c>
      <c r="AM13" s="8">
        <f t="shared" ca="1" si="9"/>
        <v>0</v>
      </c>
      <c r="AN13" s="8">
        <f t="shared" ca="1" si="10"/>
        <v>0</v>
      </c>
      <c r="AO13" s="8">
        <f t="shared" ca="1" si="11"/>
        <v>0</v>
      </c>
      <c r="AP13" s="8">
        <f t="shared" ca="1" si="12"/>
        <v>0</v>
      </c>
      <c r="AQ13" s="8">
        <f t="shared" ca="1" si="13"/>
        <v>0</v>
      </c>
      <c r="AR13" s="8">
        <f t="shared" ca="1" si="14"/>
        <v>0</v>
      </c>
      <c r="AS13" s="8">
        <f t="shared" ca="1" si="15"/>
        <v>0</v>
      </c>
      <c r="AT13" s="8">
        <f t="shared" ca="1" si="16"/>
        <v>0</v>
      </c>
      <c r="AU13" s="8">
        <f t="shared" ca="1" si="17"/>
        <v>0</v>
      </c>
      <c r="AV13" s="8">
        <f t="shared" ca="1" si="18"/>
        <v>0</v>
      </c>
      <c r="AW13" s="8">
        <f t="shared" ca="1" si="19"/>
        <v>0</v>
      </c>
      <c r="AX13" s="8">
        <f t="shared" ca="1" si="20"/>
        <v>0</v>
      </c>
      <c r="AY13" s="8">
        <f t="shared" si="21"/>
        <v>0</v>
      </c>
    </row>
    <row r="14" spans="1:51" ht="13.8">
      <c r="A14" s="5"/>
      <c r="B14" s="5"/>
      <c r="C14" s="5">
        <f ca="1">IFERROR(__xludf.dummyfunction("""COMPUTED_VALUE"""),7)</f>
        <v>7</v>
      </c>
      <c r="D14" s="9">
        <f ca="1">IFERROR(__xludf.dummyfunction("""COMPUTED_VALUE"""),45087)</f>
        <v>45087</v>
      </c>
      <c r="E14" s="5"/>
      <c r="F14" s="5" t="s">
        <v>9</v>
      </c>
      <c r="G14" s="5"/>
      <c r="H14" s="5"/>
      <c r="I14" s="5"/>
      <c r="J14" s="5">
        <f ca="1">IFERROR(__xludf.dummyfunction("""COMPUTED_VALUE"""),-3)</f>
        <v>-3</v>
      </c>
      <c r="K14" s="5">
        <f ca="1">IFERROR(__xludf.dummyfunction("""COMPUTED_VALUE"""),0)</f>
        <v>0</v>
      </c>
      <c r="L14" s="5">
        <f ca="1">IFERROR(__xludf.dummyfunction("""COMPUTED_VALUE"""),-1)</f>
        <v>-1</v>
      </c>
      <c r="M14" s="5">
        <f ca="1">IFERROR(__xludf.dummyfunction("""COMPUTED_VALUE"""),-3)</f>
        <v>-3</v>
      </c>
      <c r="N14" s="5">
        <f ca="1">IFERROR(__xludf.dummyfunction("""COMPUTED_VALUE"""),-3)</f>
        <v>-3</v>
      </c>
      <c r="O14" s="5">
        <f ca="1">IFERROR(__xludf.dummyfunction("""COMPUTED_VALUE"""),-2)</f>
        <v>-2</v>
      </c>
      <c r="P14" s="5">
        <f ca="1">IFERROR(__xludf.dummyfunction("""COMPUTED_VALUE"""),-1)</f>
        <v>-1</v>
      </c>
      <c r="Q14" s="5">
        <f ca="1">IFERROR(__xludf.dummyfunction("""COMPUTED_VALUE"""),-1)</f>
        <v>-1</v>
      </c>
      <c r="R14" s="5">
        <f ca="1">IFERROR(__xludf.dummyfunction("""COMPUTED_VALUE"""),2)</f>
        <v>2</v>
      </c>
      <c r="S14" s="5">
        <f ca="1">IFERROR(__xludf.dummyfunction("""COMPUTED_VALUE"""),1)</f>
        <v>1</v>
      </c>
      <c r="T14" s="5">
        <f ca="1">IFERROR(__xludf.dummyfunction("""COMPUTED_VALUE"""),-1)</f>
        <v>-1</v>
      </c>
      <c r="U14" s="5">
        <f ca="1">IFERROR(__xludf.dummyfunction("""COMPUTED_VALUE"""),-1)</f>
        <v>-1</v>
      </c>
      <c r="V14" s="5">
        <f ca="1">IFERROR(__xludf.dummyfunction("""COMPUTED_VALUE"""),-3)</f>
        <v>-3</v>
      </c>
      <c r="W14" s="5">
        <f ca="1">IFERROR(__xludf.dummyfunction("""COMPUTED_VALUE"""),-1)</f>
        <v>-1</v>
      </c>
      <c r="X14" s="5">
        <f ca="1">IFERROR(__xludf.dummyfunction("""COMPUTED_VALUE"""),-1)</f>
        <v>-1</v>
      </c>
      <c r="Y14" s="5">
        <f ca="1">IFERROR(__xludf.dummyfunction("""COMPUTED_VALUE"""),-1)</f>
        <v>-1</v>
      </c>
      <c r="Z14" s="5">
        <f ca="1">IFERROR(__xludf.dummyfunction("""COMPUTED_VALUE"""),-3)</f>
        <v>-3</v>
      </c>
      <c r="AA14" s="5"/>
      <c r="AB14" s="5"/>
      <c r="AC14" s="5">
        <f t="shared" ca="1" si="2"/>
        <v>0</v>
      </c>
      <c r="AD14" s="5"/>
      <c r="AE14" s="5" t="s">
        <v>16</v>
      </c>
      <c r="AF14" s="8"/>
      <c r="AG14" s="8">
        <f t="shared" ca="1" si="3"/>
        <v>0</v>
      </c>
      <c r="AH14" s="8">
        <f t="shared" ca="1" si="4"/>
        <v>0</v>
      </c>
      <c r="AI14" s="8">
        <f t="shared" ca="1" si="5"/>
        <v>0</v>
      </c>
      <c r="AJ14" s="8">
        <f t="shared" ca="1" si="6"/>
        <v>0</v>
      </c>
      <c r="AK14" s="8">
        <f t="shared" ca="1" si="7"/>
        <v>0</v>
      </c>
      <c r="AL14" s="8">
        <f t="shared" ca="1" si="8"/>
        <v>0</v>
      </c>
      <c r="AM14" s="8">
        <f t="shared" ca="1" si="9"/>
        <v>0</v>
      </c>
      <c r="AN14" s="8">
        <f t="shared" ca="1" si="10"/>
        <v>0</v>
      </c>
      <c r="AO14" s="8">
        <f t="shared" ca="1" si="11"/>
        <v>0</v>
      </c>
      <c r="AP14" s="8">
        <f t="shared" ca="1" si="12"/>
        <v>0</v>
      </c>
      <c r="AQ14" s="8">
        <f t="shared" ca="1" si="13"/>
        <v>0</v>
      </c>
      <c r="AR14" s="8">
        <f t="shared" ca="1" si="14"/>
        <v>0</v>
      </c>
      <c r="AS14" s="8">
        <f t="shared" ca="1" si="15"/>
        <v>0</v>
      </c>
      <c r="AT14" s="8">
        <f t="shared" ca="1" si="16"/>
        <v>0</v>
      </c>
      <c r="AU14" s="8">
        <f t="shared" ca="1" si="17"/>
        <v>0</v>
      </c>
      <c r="AV14" s="8">
        <f t="shared" ca="1" si="18"/>
        <v>0</v>
      </c>
      <c r="AW14" s="8">
        <f t="shared" ca="1" si="19"/>
        <v>0</v>
      </c>
      <c r="AX14" s="8">
        <f t="shared" ca="1" si="20"/>
        <v>0</v>
      </c>
      <c r="AY14" s="8">
        <f t="shared" si="21"/>
        <v>1</v>
      </c>
    </row>
    <row r="15" spans="1:51" ht="13.8">
      <c r="A15" s="5"/>
      <c r="B15" s="5"/>
      <c r="C15" s="5">
        <f ca="1">IFERROR(__xludf.dummyfunction("""COMPUTED_VALUE"""),1)</f>
        <v>1</v>
      </c>
      <c r="D15" s="9">
        <f ca="1">IFERROR(__xludf.dummyfunction("""COMPUTED_VALUE"""),45088)</f>
        <v>45088</v>
      </c>
      <c r="E15" s="5"/>
      <c r="F15" s="5"/>
      <c r="G15" s="5"/>
      <c r="H15" s="5"/>
      <c r="I15" s="5"/>
      <c r="J15" s="5">
        <f ca="1">IFERROR(__xludf.dummyfunction("""COMPUTED_VALUE"""),-3)</f>
        <v>-3</v>
      </c>
      <c r="K15" s="5">
        <f ca="1">IFERROR(__xludf.dummyfunction("""COMPUTED_VALUE"""),-2)</f>
        <v>-2</v>
      </c>
      <c r="L15" s="5">
        <f ca="1">IFERROR(__xludf.dummyfunction("""COMPUTED_VALUE"""),-1)</f>
        <v>-1</v>
      </c>
      <c r="M15" s="5">
        <f ca="1">IFERROR(__xludf.dummyfunction("""COMPUTED_VALUE"""),-3)</f>
        <v>-3</v>
      </c>
      <c r="N15" s="5">
        <f ca="1">IFERROR(__xludf.dummyfunction("""COMPUTED_VALUE"""),-3)</f>
        <v>-3</v>
      </c>
      <c r="O15" s="5">
        <f ca="1">IFERROR(__xludf.dummyfunction("""COMPUTED_VALUE"""),-2)</f>
        <v>-2</v>
      </c>
      <c r="P15" s="5">
        <f ca="1">IFERROR(__xludf.dummyfunction("""COMPUTED_VALUE"""),-1)</f>
        <v>-1</v>
      </c>
      <c r="Q15" s="5">
        <f ca="1">IFERROR(__xludf.dummyfunction("""COMPUTED_VALUE"""),-1)</f>
        <v>-1</v>
      </c>
      <c r="R15" s="5">
        <f ca="1">IFERROR(__xludf.dummyfunction("""COMPUTED_VALUE"""),0)</f>
        <v>0</v>
      </c>
      <c r="S15" s="5">
        <f ca="1">IFERROR(__xludf.dummyfunction("""COMPUTED_VALUE"""),1)</f>
        <v>1</v>
      </c>
      <c r="T15" s="5">
        <f ca="1">IFERROR(__xludf.dummyfunction("""COMPUTED_VALUE"""),1)</f>
        <v>1</v>
      </c>
      <c r="U15" s="5">
        <f ca="1">IFERROR(__xludf.dummyfunction("""COMPUTED_VALUE"""),-1)</f>
        <v>-1</v>
      </c>
      <c r="V15" s="5">
        <f ca="1">IFERROR(__xludf.dummyfunction("""COMPUTED_VALUE"""),-3)</f>
        <v>-3</v>
      </c>
      <c r="W15" s="5">
        <f ca="1">IFERROR(__xludf.dummyfunction("""COMPUTED_VALUE"""),-1)</f>
        <v>-1</v>
      </c>
      <c r="X15" s="5">
        <f ca="1">IFERROR(__xludf.dummyfunction("""COMPUTED_VALUE"""),-1)</f>
        <v>-1</v>
      </c>
      <c r="Y15" s="5">
        <f ca="1">IFERROR(__xludf.dummyfunction("""COMPUTED_VALUE"""),-1)</f>
        <v>-1</v>
      </c>
      <c r="Z15" s="5">
        <f ca="1">IFERROR(__xludf.dummyfunction("""COMPUTED_VALUE"""),-3)</f>
        <v>-3</v>
      </c>
      <c r="AA15" s="5"/>
      <c r="AB15" s="5"/>
      <c r="AC15" s="5">
        <f t="shared" ca="1" si="2"/>
        <v>0</v>
      </c>
      <c r="AD15" s="5"/>
      <c r="AE15" s="5" t="s">
        <v>12</v>
      </c>
      <c r="AF15" s="8"/>
      <c r="AG15" s="8">
        <f t="shared" ca="1" si="3"/>
        <v>0</v>
      </c>
      <c r="AH15" s="8">
        <f t="shared" ca="1" si="4"/>
        <v>0</v>
      </c>
      <c r="AI15" s="8">
        <f t="shared" ca="1" si="5"/>
        <v>0</v>
      </c>
      <c r="AJ15" s="8">
        <f t="shared" ca="1" si="6"/>
        <v>0</v>
      </c>
      <c r="AK15" s="8">
        <f t="shared" ca="1" si="7"/>
        <v>0</v>
      </c>
      <c r="AL15" s="8">
        <f t="shared" ca="1" si="8"/>
        <v>0</v>
      </c>
      <c r="AM15" s="8">
        <f t="shared" ca="1" si="9"/>
        <v>0</v>
      </c>
      <c r="AN15" s="8">
        <f t="shared" ca="1" si="10"/>
        <v>0</v>
      </c>
      <c r="AO15" s="8">
        <f t="shared" ca="1" si="11"/>
        <v>0</v>
      </c>
      <c r="AP15" s="8">
        <f t="shared" ca="1" si="12"/>
        <v>0</v>
      </c>
      <c r="AQ15" s="8">
        <f t="shared" ca="1" si="13"/>
        <v>0</v>
      </c>
      <c r="AR15" s="8">
        <f t="shared" ca="1" si="14"/>
        <v>0</v>
      </c>
      <c r="AS15" s="8">
        <f t="shared" ca="1" si="15"/>
        <v>0</v>
      </c>
      <c r="AT15" s="8">
        <f t="shared" ca="1" si="16"/>
        <v>0</v>
      </c>
      <c r="AU15" s="8">
        <f t="shared" ca="1" si="17"/>
        <v>0</v>
      </c>
      <c r="AV15" s="8">
        <f t="shared" ca="1" si="18"/>
        <v>0</v>
      </c>
      <c r="AW15" s="8">
        <f t="shared" ca="1" si="19"/>
        <v>0</v>
      </c>
      <c r="AX15" s="8">
        <f t="shared" ca="1" si="20"/>
        <v>0</v>
      </c>
      <c r="AY15" s="8">
        <f t="shared" si="21"/>
        <v>-1</v>
      </c>
    </row>
    <row r="16" spans="1:51" ht="13.8">
      <c r="A16" s="5"/>
      <c r="B16" s="5"/>
      <c r="C16" s="5">
        <f ca="1">IFERROR(__xludf.dummyfunction("""COMPUTED_VALUE"""),2)</f>
        <v>2</v>
      </c>
      <c r="D16" s="9">
        <f ca="1">IFERROR(__xludf.dummyfunction("""COMPUTED_VALUE"""),45089)</f>
        <v>45089</v>
      </c>
      <c r="E16" s="5" t="s">
        <v>5</v>
      </c>
      <c r="F16" s="5"/>
      <c r="G16" s="5"/>
      <c r="H16" s="5"/>
      <c r="I16" s="5"/>
      <c r="J16" s="5">
        <f ca="1">IFERROR(__xludf.dummyfunction("""COMPUTED_VALUE"""),1)</f>
        <v>1</v>
      </c>
      <c r="K16" s="5">
        <f ca="1">IFERROR(__xludf.dummyfunction("""COMPUTED_VALUE"""),-1)</f>
        <v>-1</v>
      </c>
      <c r="L16" s="5">
        <f ca="1">IFERROR(__xludf.dummyfunction("""COMPUTED_VALUE"""),-1)</f>
        <v>-1</v>
      </c>
      <c r="M16" s="5">
        <f ca="1">IFERROR(__xludf.dummyfunction("""COMPUTED_VALUE"""),-3)</f>
        <v>-3</v>
      </c>
      <c r="N16" s="5">
        <f ca="1">IFERROR(__xludf.dummyfunction("""COMPUTED_VALUE"""),-3)</f>
        <v>-3</v>
      </c>
      <c r="O16" s="5">
        <f ca="1">IFERROR(__xludf.dummyfunction("""COMPUTED_VALUE"""),-2)</f>
        <v>-2</v>
      </c>
      <c r="P16" s="5">
        <f ca="1">IFERROR(__xludf.dummyfunction("""COMPUTED_VALUE"""),1)</f>
        <v>1</v>
      </c>
      <c r="Q16" s="5">
        <f ca="1">IFERROR(__xludf.dummyfunction("""COMPUTED_VALUE"""),1)</f>
        <v>1</v>
      </c>
      <c r="R16" s="5">
        <f ca="1">IFERROR(__xludf.dummyfunction("""COMPUTED_VALUE"""),1)</f>
        <v>1</v>
      </c>
      <c r="S16" s="5">
        <f ca="1">IFERROR(__xludf.dummyfunction("""COMPUTED_VALUE"""),1)</f>
        <v>1</v>
      </c>
      <c r="T16" s="5">
        <f ca="1">IFERROR(__xludf.dummyfunction("""COMPUTED_VALUE"""),-1)</f>
        <v>-1</v>
      </c>
      <c r="U16" s="5">
        <f ca="1">IFERROR(__xludf.dummyfunction("""COMPUTED_VALUE"""),1)</f>
        <v>1</v>
      </c>
      <c r="V16" s="5">
        <f ca="1">IFERROR(__xludf.dummyfunction("""COMPUTED_VALUE"""),-3)</f>
        <v>-3</v>
      </c>
      <c r="W16" s="5">
        <f ca="1">IFERROR(__xludf.dummyfunction("""COMPUTED_VALUE"""),-1)</f>
        <v>-1</v>
      </c>
      <c r="X16" s="5">
        <f ca="1">IFERROR(__xludf.dummyfunction("""COMPUTED_VALUE"""),1)</f>
        <v>1</v>
      </c>
      <c r="Y16" s="5">
        <f ca="1">IFERROR(__xludf.dummyfunction("""COMPUTED_VALUE"""),-1)</f>
        <v>-1</v>
      </c>
      <c r="Z16" s="5">
        <f ca="1">IFERROR(__xludf.dummyfunction("""COMPUTED_VALUE"""),-3)</f>
        <v>-3</v>
      </c>
      <c r="AA16" s="5"/>
      <c r="AB16" s="5"/>
      <c r="AC16" s="5">
        <f t="shared" ca="1" si="2"/>
        <v>1</v>
      </c>
      <c r="AD16" s="5"/>
      <c r="AE16" s="5" t="s">
        <v>20</v>
      </c>
      <c r="AF16" s="8"/>
      <c r="AG16" s="8">
        <f t="shared" ca="1" si="3"/>
        <v>0</v>
      </c>
      <c r="AH16" s="8">
        <f t="shared" ca="1" si="4"/>
        <v>0</v>
      </c>
      <c r="AI16" s="8">
        <f t="shared" ca="1" si="5"/>
        <v>0</v>
      </c>
      <c r="AJ16" s="8">
        <f t="shared" ca="1" si="6"/>
        <v>0</v>
      </c>
      <c r="AK16" s="8">
        <f t="shared" ca="1" si="7"/>
        <v>0</v>
      </c>
      <c r="AL16" s="8">
        <f t="shared" ca="1" si="8"/>
        <v>0</v>
      </c>
      <c r="AM16" s="8">
        <f t="shared" ca="1" si="9"/>
        <v>0</v>
      </c>
      <c r="AN16" s="8">
        <f t="shared" ca="1" si="10"/>
        <v>1</v>
      </c>
      <c r="AO16" s="8">
        <f t="shared" ca="1" si="11"/>
        <v>0</v>
      </c>
      <c r="AP16" s="8">
        <f t="shared" ca="1" si="12"/>
        <v>0</v>
      </c>
      <c r="AQ16" s="8">
        <f t="shared" ca="1" si="13"/>
        <v>0</v>
      </c>
      <c r="AR16" s="8">
        <f t="shared" ca="1" si="14"/>
        <v>0</v>
      </c>
      <c r="AS16" s="8">
        <f t="shared" ca="1" si="15"/>
        <v>0</v>
      </c>
      <c r="AT16" s="8">
        <f t="shared" ca="1" si="16"/>
        <v>0</v>
      </c>
      <c r="AU16" s="8">
        <f t="shared" ca="1" si="17"/>
        <v>0</v>
      </c>
      <c r="AV16" s="8">
        <f t="shared" ca="1" si="18"/>
        <v>0</v>
      </c>
      <c r="AW16" s="8">
        <f t="shared" ca="1" si="19"/>
        <v>0</v>
      </c>
      <c r="AX16" s="8">
        <f t="shared" ca="1" si="20"/>
        <v>0</v>
      </c>
      <c r="AY16" s="8">
        <f t="shared" si="21"/>
        <v>0</v>
      </c>
    </row>
    <row r="17" spans="1:51" ht="13.8">
      <c r="A17" s="5"/>
      <c r="B17" s="5"/>
      <c r="C17" s="5">
        <f ca="1">IFERROR(__xludf.dummyfunction("""COMPUTED_VALUE"""),3)</f>
        <v>3</v>
      </c>
      <c r="D17" s="9">
        <f ca="1">IFERROR(__xludf.dummyfunction("""COMPUTED_VALUE"""),45090)</f>
        <v>45090</v>
      </c>
      <c r="E17" s="5"/>
      <c r="F17" s="5"/>
      <c r="G17" s="5"/>
      <c r="H17" s="5"/>
      <c r="I17" s="5"/>
      <c r="J17" s="5">
        <f ca="1">IFERROR(__xludf.dummyfunction("""COMPUTED_VALUE"""),-3)</f>
        <v>-3</v>
      </c>
      <c r="K17" s="5">
        <f ca="1">IFERROR(__xludf.dummyfunction("""COMPUTED_VALUE"""),-7)</f>
        <v>-7</v>
      </c>
      <c r="L17" s="5">
        <f ca="1">IFERROR(__xludf.dummyfunction("""COMPUTED_VALUE"""),-1)</f>
        <v>-1</v>
      </c>
      <c r="M17" s="5">
        <f ca="1">IFERROR(__xludf.dummyfunction("""COMPUTED_VALUE"""),-3)</f>
        <v>-3</v>
      </c>
      <c r="N17" s="5">
        <f ca="1">IFERROR(__xludf.dummyfunction("""COMPUTED_VALUE"""),-3)</f>
        <v>-3</v>
      </c>
      <c r="O17" s="5">
        <f ca="1">IFERROR(__xludf.dummyfunction("""COMPUTED_VALUE"""),1)</f>
        <v>1</v>
      </c>
      <c r="P17" s="5">
        <f ca="1">IFERROR(__xludf.dummyfunction("""COMPUTED_VALUE"""),1)</f>
        <v>1</v>
      </c>
      <c r="Q17" s="5">
        <f ca="1">IFERROR(__xludf.dummyfunction("""COMPUTED_VALUE"""),1)</f>
        <v>1</v>
      </c>
      <c r="R17" s="5">
        <f ca="1">IFERROR(__xludf.dummyfunction("""COMPUTED_VALUE"""),1)</f>
        <v>1</v>
      </c>
      <c r="S17" s="5">
        <f ca="1">IFERROR(__xludf.dummyfunction("""COMPUTED_VALUE"""),-1)</f>
        <v>-1</v>
      </c>
      <c r="T17" s="5">
        <f ca="1">IFERROR(__xludf.dummyfunction("""COMPUTED_VALUE"""),-1)</f>
        <v>-1</v>
      </c>
      <c r="U17" s="5">
        <f ca="1">IFERROR(__xludf.dummyfunction("""COMPUTED_VALUE"""),-1)</f>
        <v>-1</v>
      </c>
      <c r="V17" s="5">
        <f ca="1">IFERROR(__xludf.dummyfunction("""COMPUTED_VALUE"""),-1)</f>
        <v>-1</v>
      </c>
      <c r="W17" s="5">
        <f ca="1">IFERROR(__xludf.dummyfunction("""COMPUTED_VALUE"""),1)</f>
        <v>1</v>
      </c>
      <c r="X17" s="5">
        <f ca="1">IFERROR(__xludf.dummyfunction("""COMPUTED_VALUE"""),-1)</f>
        <v>-1</v>
      </c>
      <c r="Y17" s="5">
        <f ca="1">IFERROR(__xludf.dummyfunction("""COMPUTED_VALUE"""),-1)</f>
        <v>-1</v>
      </c>
      <c r="Z17" s="5">
        <f ca="1">IFERROR(__xludf.dummyfunction("""COMPUTED_VALUE"""),-3)</f>
        <v>-3</v>
      </c>
      <c r="AA17" s="5"/>
      <c r="AB17" s="5"/>
      <c r="AC17" s="5">
        <f t="shared" ca="1" si="2"/>
        <v>0</v>
      </c>
      <c r="AD17" s="5"/>
      <c r="AE17" s="5" t="s">
        <v>15</v>
      </c>
      <c r="AF17" s="8"/>
      <c r="AG17" s="8">
        <f t="shared" ca="1" si="3"/>
        <v>0</v>
      </c>
      <c r="AH17" s="8">
        <f t="shared" ca="1" si="4"/>
        <v>0</v>
      </c>
      <c r="AI17" s="8">
        <f t="shared" ca="1" si="5"/>
        <v>0</v>
      </c>
      <c r="AJ17" s="8">
        <f t="shared" ca="1" si="6"/>
        <v>0</v>
      </c>
      <c r="AK17" s="8">
        <f t="shared" ca="1" si="7"/>
        <v>0</v>
      </c>
      <c r="AL17" s="8">
        <f t="shared" ca="1" si="8"/>
        <v>0</v>
      </c>
      <c r="AM17" s="8">
        <f t="shared" ca="1" si="9"/>
        <v>0</v>
      </c>
      <c r="AN17" s="8">
        <f t="shared" ca="1" si="10"/>
        <v>0</v>
      </c>
      <c r="AO17" s="8">
        <f t="shared" ca="1" si="11"/>
        <v>0</v>
      </c>
      <c r="AP17" s="8">
        <f t="shared" ca="1" si="12"/>
        <v>0</v>
      </c>
      <c r="AQ17" s="8">
        <f t="shared" ca="1" si="13"/>
        <v>0</v>
      </c>
      <c r="AR17" s="8">
        <f t="shared" ca="1" si="14"/>
        <v>0</v>
      </c>
      <c r="AS17" s="8">
        <f t="shared" ca="1" si="15"/>
        <v>0</v>
      </c>
      <c r="AT17" s="8">
        <f t="shared" ca="1" si="16"/>
        <v>0</v>
      </c>
      <c r="AU17" s="8">
        <f t="shared" ca="1" si="17"/>
        <v>0</v>
      </c>
      <c r="AV17" s="8">
        <f t="shared" ca="1" si="18"/>
        <v>0</v>
      </c>
      <c r="AW17" s="8">
        <f t="shared" ca="1" si="19"/>
        <v>0</v>
      </c>
      <c r="AX17" s="8">
        <f t="shared" ca="1" si="20"/>
        <v>0</v>
      </c>
      <c r="AY17" s="8">
        <f t="shared" si="21"/>
        <v>-1</v>
      </c>
    </row>
    <row r="18" spans="1:51" ht="13.8">
      <c r="A18" s="5"/>
      <c r="B18" s="5"/>
      <c r="C18" s="5">
        <f ca="1">IFERROR(__xludf.dummyfunction("""COMPUTED_VALUE"""),4)</f>
        <v>4</v>
      </c>
      <c r="D18" s="9">
        <f ca="1">IFERROR(__xludf.dummyfunction("""COMPUTED_VALUE"""),45091)</f>
        <v>45091</v>
      </c>
      <c r="E18" s="5"/>
      <c r="F18" s="5"/>
      <c r="G18" s="5"/>
      <c r="H18" s="5"/>
      <c r="I18" s="5"/>
      <c r="J18" s="5">
        <f ca="1">IFERROR(__xludf.dummyfunction("""COMPUTED_VALUE"""),-3)</f>
        <v>-3</v>
      </c>
      <c r="K18" s="5">
        <f ca="1">IFERROR(__xludf.dummyfunction("""COMPUTED_VALUE"""),-2)</f>
        <v>-2</v>
      </c>
      <c r="L18" s="5">
        <f ca="1">IFERROR(__xludf.dummyfunction("""COMPUTED_VALUE"""),-1)</f>
        <v>-1</v>
      </c>
      <c r="M18" s="5">
        <f ca="1">IFERROR(__xludf.dummyfunction("""COMPUTED_VALUE"""),-3)</f>
        <v>-3</v>
      </c>
      <c r="N18" s="5">
        <f ca="1">IFERROR(__xludf.dummyfunction("""COMPUTED_VALUE"""),-3)</f>
        <v>-3</v>
      </c>
      <c r="O18" s="5">
        <f ca="1">IFERROR(__xludf.dummyfunction("""COMPUTED_VALUE"""),1)</f>
        <v>1</v>
      </c>
      <c r="P18" s="5">
        <f ca="1">IFERROR(__xludf.dummyfunction("""COMPUTED_VALUE"""),2)</f>
        <v>2</v>
      </c>
      <c r="Q18" s="5">
        <f ca="1">IFERROR(__xludf.dummyfunction("""COMPUTED_VALUE"""),-1)</f>
        <v>-1</v>
      </c>
      <c r="R18" s="5">
        <f ca="1">IFERROR(__xludf.dummyfunction("""COMPUTED_VALUE"""),-1)</f>
        <v>-1</v>
      </c>
      <c r="S18" s="5">
        <f ca="1">IFERROR(__xludf.dummyfunction("""COMPUTED_VALUE"""),-1)</f>
        <v>-1</v>
      </c>
      <c r="T18" s="5">
        <f ca="1">IFERROR(__xludf.dummyfunction("""COMPUTED_VALUE"""),1)</f>
        <v>1</v>
      </c>
      <c r="U18" s="5">
        <f ca="1">IFERROR(__xludf.dummyfunction("""COMPUTED_VALUE"""),-1)</f>
        <v>-1</v>
      </c>
      <c r="V18" s="5">
        <f ca="1">IFERROR(__xludf.dummyfunction("""COMPUTED_VALUE"""),-3)</f>
        <v>-3</v>
      </c>
      <c r="W18" s="5">
        <f ca="1">IFERROR(__xludf.dummyfunction("""COMPUTED_VALUE"""),1)</f>
        <v>1</v>
      </c>
      <c r="X18" s="5">
        <f ca="1">IFERROR(__xludf.dummyfunction("""COMPUTED_VALUE"""),-1)</f>
        <v>-1</v>
      </c>
      <c r="Y18" s="5">
        <f ca="1">IFERROR(__xludf.dummyfunction("""COMPUTED_VALUE"""),-1)</f>
        <v>-1</v>
      </c>
      <c r="Z18" s="5">
        <f ca="1">IFERROR(__xludf.dummyfunction("""COMPUTED_VALUE"""),-3)</f>
        <v>-3</v>
      </c>
      <c r="AA18" s="5"/>
      <c r="AB18" s="5"/>
      <c r="AC18" s="5">
        <f t="shared" ca="1" si="2"/>
        <v>0</v>
      </c>
      <c r="AD18" s="5"/>
      <c r="AE18" s="5" t="s">
        <v>12</v>
      </c>
      <c r="AF18" s="8"/>
      <c r="AG18" s="8">
        <f t="shared" ca="1" si="3"/>
        <v>0</v>
      </c>
      <c r="AH18" s="8">
        <f t="shared" ca="1" si="4"/>
        <v>0</v>
      </c>
      <c r="AI18" s="8">
        <f t="shared" ca="1" si="5"/>
        <v>0</v>
      </c>
      <c r="AJ18" s="8">
        <f t="shared" ca="1" si="6"/>
        <v>0</v>
      </c>
      <c r="AK18" s="8">
        <f t="shared" ca="1" si="7"/>
        <v>0</v>
      </c>
      <c r="AL18" s="8">
        <f t="shared" ca="1" si="8"/>
        <v>0</v>
      </c>
      <c r="AM18" s="8">
        <f t="shared" ca="1" si="9"/>
        <v>0</v>
      </c>
      <c r="AN18" s="8">
        <f t="shared" ca="1" si="10"/>
        <v>0</v>
      </c>
      <c r="AO18" s="8">
        <f t="shared" ca="1" si="11"/>
        <v>0</v>
      </c>
      <c r="AP18" s="8">
        <f t="shared" ca="1" si="12"/>
        <v>0</v>
      </c>
      <c r="AQ18" s="8">
        <f t="shared" ca="1" si="13"/>
        <v>0</v>
      </c>
      <c r="AR18" s="8">
        <f t="shared" ca="1" si="14"/>
        <v>0</v>
      </c>
      <c r="AS18" s="8">
        <f t="shared" ca="1" si="15"/>
        <v>0</v>
      </c>
      <c r="AT18" s="8">
        <f t="shared" ca="1" si="16"/>
        <v>0</v>
      </c>
      <c r="AU18" s="8">
        <f t="shared" ca="1" si="17"/>
        <v>0</v>
      </c>
      <c r="AV18" s="8">
        <f t="shared" ca="1" si="18"/>
        <v>0</v>
      </c>
      <c r="AW18" s="8">
        <f t="shared" ca="1" si="19"/>
        <v>0</v>
      </c>
      <c r="AX18" s="8">
        <f t="shared" ca="1" si="20"/>
        <v>0</v>
      </c>
      <c r="AY18" s="8">
        <f t="shared" si="21"/>
        <v>-1</v>
      </c>
    </row>
    <row r="19" spans="1:51" ht="13.8">
      <c r="A19" s="5"/>
      <c r="B19" s="5"/>
      <c r="C19" s="5">
        <f ca="1">IFERROR(__xludf.dummyfunction("""COMPUTED_VALUE"""),5)</f>
        <v>5</v>
      </c>
      <c r="D19" s="9">
        <f ca="1">IFERROR(__xludf.dummyfunction("""COMPUTED_VALUE"""),45092)</f>
        <v>45092</v>
      </c>
      <c r="E19" s="5"/>
      <c r="F19" s="5"/>
      <c r="G19" s="5"/>
      <c r="H19" s="5"/>
      <c r="I19" s="5"/>
      <c r="J19" s="5">
        <f ca="1">IFERROR(__xludf.dummyfunction("""COMPUTED_VALUE"""),-3)</f>
        <v>-3</v>
      </c>
      <c r="K19" s="5">
        <f ca="1">IFERROR(__xludf.dummyfunction("""COMPUTED_VALUE"""),-2)</f>
        <v>-2</v>
      </c>
      <c r="L19" s="5">
        <f ca="1">IFERROR(__xludf.dummyfunction("""COMPUTED_VALUE"""),-1)</f>
        <v>-1</v>
      </c>
      <c r="M19" s="5">
        <f ca="1">IFERROR(__xludf.dummyfunction("""COMPUTED_VALUE"""),-3)</f>
        <v>-3</v>
      </c>
      <c r="N19" s="5">
        <f ca="1">IFERROR(__xludf.dummyfunction("""COMPUTED_VALUE"""),-3)</f>
        <v>-3</v>
      </c>
      <c r="O19" s="5">
        <f ca="1">IFERROR(__xludf.dummyfunction("""COMPUTED_VALUE"""),-2)</f>
        <v>-2</v>
      </c>
      <c r="P19" s="5">
        <f ca="1">IFERROR(__xludf.dummyfunction("""COMPUTED_VALUE"""),-1)</f>
        <v>-1</v>
      </c>
      <c r="Q19" s="5">
        <f ca="1">IFERROR(__xludf.dummyfunction("""COMPUTED_VALUE"""),-1)</f>
        <v>-1</v>
      </c>
      <c r="R19" s="5">
        <f ca="1">IFERROR(__xludf.dummyfunction("""COMPUTED_VALUE"""),-1)</f>
        <v>-1</v>
      </c>
      <c r="S19" s="5">
        <f ca="1">IFERROR(__xludf.dummyfunction("""COMPUTED_VALUE"""),1)</f>
        <v>1</v>
      </c>
      <c r="T19" s="5">
        <f ca="1">IFERROR(__xludf.dummyfunction("""COMPUTED_VALUE"""),1)</f>
        <v>1</v>
      </c>
      <c r="U19" s="5">
        <f ca="1">IFERROR(__xludf.dummyfunction("""COMPUTED_VALUE"""),1)</f>
        <v>1</v>
      </c>
      <c r="V19" s="5">
        <f ca="1">IFERROR(__xludf.dummyfunction("""COMPUTED_VALUE"""),-3)</f>
        <v>-3</v>
      </c>
      <c r="W19" s="5">
        <f ca="1">IFERROR(__xludf.dummyfunction("""COMPUTED_VALUE"""),-1)</f>
        <v>-1</v>
      </c>
      <c r="X19" s="5">
        <f ca="1">IFERROR(__xludf.dummyfunction("""COMPUTED_VALUE"""),1)</f>
        <v>1</v>
      </c>
      <c r="Y19" s="5">
        <f ca="1">IFERROR(__xludf.dummyfunction("""COMPUTED_VALUE"""),-1)</f>
        <v>-1</v>
      </c>
      <c r="Z19" s="5">
        <f ca="1">IFERROR(__xludf.dummyfunction("""COMPUTED_VALUE"""),-3)</f>
        <v>-3</v>
      </c>
      <c r="AA19" s="5"/>
      <c r="AB19" s="5"/>
      <c r="AC19" s="5">
        <f t="shared" ca="1" si="2"/>
        <v>0</v>
      </c>
      <c r="AD19" s="5"/>
      <c r="AE19" s="5" t="s">
        <v>18</v>
      </c>
      <c r="AF19" s="8"/>
      <c r="AG19" s="8">
        <f t="shared" ca="1" si="3"/>
        <v>0</v>
      </c>
      <c r="AH19" s="8">
        <f t="shared" ca="1" si="4"/>
        <v>0</v>
      </c>
      <c r="AI19" s="8">
        <f t="shared" ca="1" si="5"/>
        <v>0</v>
      </c>
      <c r="AJ19" s="8">
        <f t="shared" ca="1" si="6"/>
        <v>0</v>
      </c>
      <c r="AK19" s="8">
        <f t="shared" ca="1" si="7"/>
        <v>0</v>
      </c>
      <c r="AL19" s="8">
        <f t="shared" ca="1" si="8"/>
        <v>0</v>
      </c>
      <c r="AM19" s="8">
        <f t="shared" ca="1" si="9"/>
        <v>0</v>
      </c>
      <c r="AN19" s="8">
        <f t="shared" ca="1" si="10"/>
        <v>0</v>
      </c>
      <c r="AO19" s="8">
        <f t="shared" ca="1" si="11"/>
        <v>0</v>
      </c>
      <c r="AP19" s="8">
        <f t="shared" ca="1" si="12"/>
        <v>0</v>
      </c>
      <c r="AQ19" s="8">
        <f t="shared" ca="1" si="13"/>
        <v>0</v>
      </c>
      <c r="AR19" s="8">
        <f t="shared" ca="1" si="14"/>
        <v>0</v>
      </c>
      <c r="AS19" s="8">
        <f t="shared" ca="1" si="15"/>
        <v>0</v>
      </c>
      <c r="AT19" s="8">
        <f t="shared" ca="1" si="16"/>
        <v>0</v>
      </c>
      <c r="AU19" s="8">
        <f t="shared" ca="1" si="17"/>
        <v>0</v>
      </c>
      <c r="AV19" s="8">
        <f t="shared" ca="1" si="18"/>
        <v>0</v>
      </c>
      <c r="AW19" s="8">
        <f t="shared" ca="1" si="19"/>
        <v>0</v>
      </c>
      <c r="AX19" s="8">
        <f t="shared" ca="1" si="20"/>
        <v>0</v>
      </c>
      <c r="AY19" s="8">
        <f t="shared" si="21"/>
        <v>-1</v>
      </c>
    </row>
    <row r="20" spans="1:51" ht="13.8">
      <c r="A20" s="5"/>
      <c r="B20" s="5"/>
      <c r="C20" s="5">
        <f ca="1">IFERROR(__xludf.dummyfunction("""COMPUTED_VALUE"""),6)</f>
        <v>6</v>
      </c>
      <c r="D20" s="9">
        <f ca="1">IFERROR(__xludf.dummyfunction("""COMPUTED_VALUE"""),45093)</f>
        <v>45093</v>
      </c>
      <c r="E20" s="5"/>
      <c r="F20" s="5"/>
      <c r="G20" s="5"/>
      <c r="H20" s="5"/>
      <c r="I20" s="5"/>
      <c r="J20" s="5">
        <f ca="1">IFERROR(__xludf.dummyfunction("""COMPUTED_VALUE"""),1)</f>
        <v>1</v>
      </c>
      <c r="K20" s="5">
        <f ca="1">IFERROR(__xludf.dummyfunction("""COMPUTED_VALUE"""),-2)</f>
        <v>-2</v>
      </c>
      <c r="L20" s="5">
        <f ca="1">IFERROR(__xludf.dummyfunction("""COMPUTED_VALUE"""),-1)</f>
        <v>-1</v>
      </c>
      <c r="M20" s="5">
        <f ca="1">IFERROR(__xludf.dummyfunction("""COMPUTED_VALUE"""),-3)</f>
        <v>-3</v>
      </c>
      <c r="N20" s="5">
        <f ca="1">IFERROR(__xludf.dummyfunction("""COMPUTED_VALUE"""),-3)</f>
        <v>-3</v>
      </c>
      <c r="O20" s="5">
        <f ca="1">IFERROR(__xludf.dummyfunction("""COMPUTED_VALUE"""),-2)</f>
        <v>-2</v>
      </c>
      <c r="P20" s="5">
        <f ca="1">IFERROR(__xludf.dummyfunction("""COMPUTED_VALUE"""),-1)</f>
        <v>-1</v>
      </c>
      <c r="Q20" s="5">
        <f ca="1">IFERROR(__xludf.dummyfunction("""COMPUTED_VALUE"""),-1)</f>
        <v>-1</v>
      </c>
      <c r="R20" s="5">
        <f ca="1">IFERROR(__xludf.dummyfunction("""COMPUTED_VALUE"""),-1)</f>
        <v>-1</v>
      </c>
      <c r="S20" s="5">
        <f ca="1">IFERROR(__xludf.dummyfunction("""COMPUTED_VALUE"""),0)</f>
        <v>0</v>
      </c>
      <c r="T20" s="5">
        <f ca="1">IFERROR(__xludf.dummyfunction("""COMPUTED_VALUE"""),-1)</f>
        <v>-1</v>
      </c>
      <c r="U20" s="5">
        <f ca="1">IFERROR(__xludf.dummyfunction("""COMPUTED_VALUE"""),1)</f>
        <v>1</v>
      </c>
      <c r="V20" s="5">
        <f ca="1">IFERROR(__xludf.dummyfunction("""COMPUTED_VALUE"""),-3)</f>
        <v>-3</v>
      </c>
      <c r="W20" s="5">
        <f ca="1">IFERROR(__xludf.dummyfunction("""COMPUTED_VALUE"""),-1)</f>
        <v>-1</v>
      </c>
      <c r="X20" s="5">
        <f ca="1">IFERROR(__xludf.dummyfunction("""COMPUTED_VALUE"""),-1)</f>
        <v>-1</v>
      </c>
      <c r="Y20" s="5">
        <f ca="1">IFERROR(__xludf.dummyfunction("""COMPUTED_VALUE"""),-1)</f>
        <v>-1</v>
      </c>
      <c r="Z20" s="5">
        <f ca="1">IFERROR(__xludf.dummyfunction("""COMPUTED_VALUE"""),-3)</f>
        <v>-3</v>
      </c>
      <c r="AA20" s="5"/>
      <c r="AB20" s="5"/>
      <c r="AC20" s="5">
        <f t="shared" ca="1" si="2"/>
        <v>0</v>
      </c>
      <c r="AD20" s="5"/>
      <c r="AE20" s="5" t="s">
        <v>5</v>
      </c>
      <c r="AF20" s="8"/>
      <c r="AG20" s="8">
        <f t="shared" ca="1" si="3"/>
        <v>0</v>
      </c>
      <c r="AH20" s="8">
        <f t="shared" ca="1" si="4"/>
        <v>0</v>
      </c>
      <c r="AI20" s="8">
        <f t="shared" ca="1" si="5"/>
        <v>0</v>
      </c>
      <c r="AJ20" s="8">
        <f t="shared" ca="1" si="6"/>
        <v>0</v>
      </c>
      <c r="AK20" s="8">
        <f t="shared" ca="1" si="7"/>
        <v>0</v>
      </c>
      <c r="AL20" s="8">
        <f t="shared" ca="1" si="8"/>
        <v>0</v>
      </c>
      <c r="AM20" s="8">
        <f t="shared" ca="1" si="9"/>
        <v>0</v>
      </c>
      <c r="AN20" s="8">
        <f t="shared" ca="1" si="10"/>
        <v>0</v>
      </c>
      <c r="AO20" s="8">
        <f t="shared" ca="1" si="11"/>
        <v>0</v>
      </c>
      <c r="AP20" s="8">
        <f t="shared" ca="1" si="12"/>
        <v>0</v>
      </c>
      <c r="AQ20" s="8">
        <f t="shared" ca="1" si="13"/>
        <v>0</v>
      </c>
      <c r="AR20" s="8">
        <f t="shared" ca="1" si="14"/>
        <v>0</v>
      </c>
      <c r="AS20" s="8">
        <f t="shared" ca="1" si="15"/>
        <v>0</v>
      </c>
      <c r="AT20" s="8">
        <f t="shared" ca="1" si="16"/>
        <v>0</v>
      </c>
      <c r="AU20" s="8">
        <f t="shared" ca="1" si="17"/>
        <v>0</v>
      </c>
      <c r="AV20" s="8">
        <f t="shared" ca="1" si="18"/>
        <v>0</v>
      </c>
      <c r="AW20" s="8">
        <f t="shared" ca="1" si="19"/>
        <v>0</v>
      </c>
      <c r="AX20" s="8">
        <f t="shared" ca="1" si="20"/>
        <v>0</v>
      </c>
      <c r="AY20" s="8">
        <f t="shared" si="21"/>
        <v>-1</v>
      </c>
    </row>
    <row r="21" spans="1:51" ht="13.8">
      <c r="A21" s="5"/>
      <c r="B21" s="5"/>
      <c r="C21" s="5">
        <f ca="1">IFERROR(__xludf.dummyfunction("""COMPUTED_VALUE"""),7)</f>
        <v>7</v>
      </c>
      <c r="D21" s="9">
        <f ca="1">IFERROR(__xludf.dummyfunction("""COMPUTED_VALUE"""),45094)</f>
        <v>45094</v>
      </c>
      <c r="E21" s="5"/>
      <c r="F21" s="5"/>
      <c r="G21" s="5"/>
      <c r="H21" s="5"/>
      <c r="I21" s="5"/>
      <c r="J21" s="5">
        <f ca="1">IFERROR(__xludf.dummyfunction("""COMPUTED_VALUE"""),1)</f>
        <v>1</v>
      </c>
      <c r="K21" s="5">
        <f ca="1">IFERROR(__xludf.dummyfunction("""COMPUTED_VALUE"""),-2)</f>
        <v>-2</v>
      </c>
      <c r="L21" s="5">
        <f ca="1">IFERROR(__xludf.dummyfunction("""COMPUTED_VALUE"""),-1)</f>
        <v>-1</v>
      </c>
      <c r="M21" s="5">
        <f ca="1">IFERROR(__xludf.dummyfunction("""COMPUTED_VALUE"""),-3)</f>
        <v>-3</v>
      </c>
      <c r="N21" s="5">
        <f ca="1">IFERROR(__xludf.dummyfunction("""COMPUTED_VALUE"""),-3)</f>
        <v>-3</v>
      </c>
      <c r="O21" s="5">
        <f ca="1">IFERROR(__xludf.dummyfunction("""COMPUTED_VALUE"""),-2)</f>
        <v>-2</v>
      </c>
      <c r="P21" s="5">
        <f ca="1">IFERROR(__xludf.dummyfunction("""COMPUTED_VALUE"""),-1)</f>
        <v>-1</v>
      </c>
      <c r="Q21" s="5">
        <f ca="1">IFERROR(__xludf.dummyfunction("""COMPUTED_VALUE"""),1)</f>
        <v>1</v>
      </c>
      <c r="R21" s="5">
        <f ca="1">IFERROR(__xludf.dummyfunction("""COMPUTED_VALUE"""),-1)</f>
        <v>-1</v>
      </c>
      <c r="S21" s="5">
        <f ca="1">IFERROR(__xludf.dummyfunction("""COMPUTED_VALUE"""),0)</f>
        <v>0</v>
      </c>
      <c r="T21" s="5">
        <f ca="1">IFERROR(__xludf.dummyfunction("""COMPUTED_VALUE"""),1)</f>
        <v>1</v>
      </c>
      <c r="U21" s="5">
        <f ca="1">IFERROR(__xludf.dummyfunction("""COMPUTED_VALUE"""),-1)</f>
        <v>-1</v>
      </c>
      <c r="V21" s="5">
        <f ca="1">IFERROR(__xludf.dummyfunction("""COMPUTED_VALUE"""),-3)</f>
        <v>-3</v>
      </c>
      <c r="W21" s="5">
        <f ca="1">IFERROR(__xludf.dummyfunction("""COMPUTED_VALUE"""),-1)</f>
        <v>-1</v>
      </c>
      <c r="X21" s="5">
        <f ca="1">IFERROR(__xludf.dummyfunction("""COMPUTED_VALUE"""),-1)</f>
        <v>-1</v>
      </c>
      <c r="Y21" s="5">
        <f ca="1">IFERROR(__xludf.dummyfunction("""COMPUTED_VALUE"""),-1)</f>
        <v>-1</v>
      </c>
      <c r="Z21" s="5">
        <f ca="1">IFERROR(__xludf.dummyfunction("""COMPUTED_VALUE"""),-3)</f>
        <v>-3</v>
      </c>
      <c r="AA21" s="5"/>
      <c r="AB21" s="5"/>
      <c r="AC21" s="5">
        <f t="shared" ca="1" si="2"/>
        <v>0</v>
      </c>
      <c r="AD21" s="5"/>
      <c r="AE21" s="5" t="s">
        <v>22</v>
      </c>
      <c r="AF21" s="8"/>
      <c r="AG21" s="8">
        <f t="shared" ca="1" si="3"/>
        <v>0</v>
      </c>
      <c r="AH21" s="8">
        <f t="shared" ca="1" si="4"/>
        <v>0</v>
      </c>
      <c r="AI21" s="8">
        <f t="shared" ca="1" si="5"/>
        <v>0</v>
      </c>
      <c r="AJ21" s="8">
        <f t="shared" ca="1" si="6"/>
        <v>0</v>
      </c>
      <c r="AK21" s="8">
        <f t="shared" ca="1" si="7"/>
        <v>0</v>
      </c>
      <c r="AL21" s="8">
        <f t="shared" ca="1" si="8"/>
        <v>0</v>
      </c>
      <c r="AM21" s="8">
        <f t="shared" ca="1" si="9"/>
        <v>0</v>
      </c>
      <c r="AN21" s="8">
        <f t="shared" ca="1" si="10"/>
        <v>0</v>
      </c>
      <c r="AO21" s="8">
        <f t="shared" ca="1" si="11"/>
        <v>0</v>
      </c>
      <c r="AP21" s="8">
        <f t="shared" ca="1" si="12"/>
        <v>0</v>
      </c>
      <c r="AQ21" s="8">
        <f t="shared" ca="1" si="13"/>
        <v>0</v>
      </c>
      <c r="AR21" s="8">
        <f t="shared" ca="1" si="14"/>
        <v>0</v>
      </c>
      <c r="AS21" s="8">
        <f t="shared" ca="1" si="15"/>
        <v>0</v>
      </c>
      <c r="AT21" s="8">
        <f t="shared" ca="1" si="16"/>
        <v>0</v>
      </c>
      <c r="AU21" s="8">
        <f t="shared" ca="1" si="17"/>
        <v>0</v>
      </c>
      <c r="AV21" s="8">
        <f t="shared" ca="1" si="18"/>
        <v>0</v>
      </c>
      <c r="AW21" s="8">
        <f t="shared" ca="1" si="19"/>
        <v>0</v>
      </c>
      <c r="AX21" s="8">
        <f t="shared" ca="1" si="20"/>
        <v>0</v>
      </c>
      <c r="AY21" s="8">
        <f t="shared" si="21"/>
        <v>-1</v>
      </c>
    </row>
    <row r="22" spans="1:51" ht="13.8">
      <c r="A22" s="5"/>
      <c r="B22" s="5"/>
      <c r="C22" s="5">
        <f ca="1">IFERROR(__xludf.dummyfunction("""COMPUTED_VALUE"""),1)</f>
        <v>1</v>
      </c>
      <c r="D22" s="9">
        <f ca="1">IFERROR(__xludf.dummyfunction("""COMPUTED_VALUE"""),45095)</f>
        <v>45095</v>
      </c>
      <c r="E22" s="5"/>
      <c r="F22" s="5"/>
      <c r="G22" s="5" t="s">
        <v>28</v>
      </c>
      <c r="H22" s="5" t="s">
        <v>21</v>
      </c>
      <c r="I22" s="5"/>
      <c r="J22" s="5">
        <f ca="1">IFERROR(__xludf.dummyfunction("""COMPUTED_VALUE"""),1)</f>
        <v>1</v>
      </c>
      <c r="K22" s="5">
        <f ca="1">IFERROR(__xludf.dummyfunction("""COMPUTED_VALUE"""),-2)</f>
        <v>-2</v>
      </c>
      <c r="L22" s="5">
        <f ca="1">IFERROR(__xludf.dummyfunction("""COMPUTED_VALUE"""),1)</f>
        <v>1</v>
      </c>
      <c r="M22" s="5">
        <f ca="1">IFERROR(__xludf.dummyfunction("""COMPUTED_VALUE"""),-3)</f>
        <v>-3</v>
      </c>
      <c r="N22" s="5">
        <f ca="1">IFERROR(__xludf.dummyfunction("""COMPUTED_VALUE"""),-3)</f>
        <v>-3</v>
      </c>
      <c r="O22" s="5">
        <f ca="1">IFERROR(__xludf.dummyfunction("""COMPUTED_VALUE"""),-2)</f>
        <v>-2</v>
      </c>
      <c r="P22" s="5">
        <f ca="1">IFERROR(__xludf.dummyfunction("""COMPUTED_VALUE"""),0)</f>
        <v>0</v>
      </c>
      <c r="Q22" s="5">
        <f ca="1">IFERROR(__xludf.dummyfunction("""COMPUTED_VALUE"""),-1)</f>
        <v>-1</v>
      </c>
      <c r="R22" s="5">
        <f ca="1">IFERROR(__xludf.dummyfunction("""COMPUTED_VALUE"""),-1)</f>
        <v>-1</v>
      </c>
      <c r="S22" s="5">
        <f ca="1">IFERROR(__xludf.dummyfunction("""COMPUTED_VALUE"""),0)</f>
        <v>0</v>
      </c>
      <c r="T22" s="5">
        <f ca="1">IFERROR(__xludf.dummyfunction("""COMPUTED_VALUE"""),3)</f>
        <v>3</v>
      </c>
      <c r="U22" s="5">
        <f ca="1">IFERROR(__xludf.dummyfunction("""COMPUTED_VALUE"""),-1)</f>
        <v>-1</v>
      </c>
      <c r="V22" s="5">
        <f ca="1">IFERROR(__xludf.dummyfunction("""COMPUTED_VALUE"""),-3)</f>
        <v>-3</v>
      </c>
      <c r="W22" s="5">
        <f ca="1">IFERROR(__xludf.dummyfunction("""COMPUTED_VALUE"""),-1)</f>
        <v>-1</v>
      </c>
      <c r="X22" s="5">
        <f ca="1">IFERROR(__xludf.dummyfunction("""COMPUTED_VALUE"""),-1)</f>
        <v>-1</v>
      </c>
      <c r="Y22" s="5">
        <f ca="1">IFERROR(__xludf.dummyfunction("""COMPUTED_VALUE"""),-1)</f>
        <v>-1</v>
      </c>
      <c r="Z22" s="5">
        <f ca="1">IFERROR(__xludf.dummyfunction("""COMPUTED_VALUE"""),-3)</f>
        <v>-3</v>
      </c>
      <c r="AA22" s="5"/>
      <c r="AB22" s="5"/>
      <c r="AC22" s="5">
        <f t="shared" ca="1" si="2"/>
        <v>0</v>
      </c>
      <c r="AD22" s="5"/>
      <c r="AE22" s="5" t="s">
        <v>8</v>
      </c>
      <c r="AF22" s="8"/>
      <c r="AG22" s="8">
        <f t="shared" ca="1" si="3"/>
        <v>0</v>
      </c>
      <c r="AH22" s="8">
        <f t="shared" ca="1" si="4"/>
        <v>0</v>
      </c>
      <c r="AI22" s="8">
        <f t="shared" ca="1" si="5"/>
        <v>0</v>
      </c>
      <c r="AJ22" s="8">
        <f t="shared" ca="1" si="6"/>
        <v>0</v>
      </c>
      <c r="AK22" s="8">
        <f t="shared" ca="1" si="7"/>
        <v>0</v>
      </c>
      <c r="AL22" s="8">
        <f t="shared" ca="1" si="8"/>
        <v>0</v>
      </c>
      <c r="AM22" s="8">
        <f t="shared" ca="1" si="9"/>
        <v>0</v>
      </c>
      <c r="AN22" s="8">
        <f t="shared" ca="1" si="10"/>
        <v>0</v>
      </c>
      <c r="AO22" s="8">
        <f t="shared" ca="1" si="11"/>
        <v>0</v>
      </c>
      <c r="AP22" s="8">
        <f t="shared" ca="1" si="12"/>
        <v>0</v>
      </c>
      <c r="AQ22" s="8">
        <f t="shared" ca="1" si="13"/>
        <v>0</v>
      </c>
      <c r="AR22" s="8">
        <f t="shared" ca="1" si="14"/>
        <v>0</v>
      </c>
      <c r="AS22" s="8">
        <f t="shared" ca="1" si="15"/>
        <v>0</v>
      </c>
      <c r="AT22" s="8">
        <f t="shared" ca="1" si="16"/>
        <v>0</v>
      </c>
      <c r="AU22" s="8">
        <f t="shared" ca="1" si="17"/>
        <v>0</v>
      </c>
      <c r="AV22" s="8">
        <f t="shared" ca="1" si="18"/>
        <v>0</v>
      </c>
      <c r="AW22" s="8">
        <f t="shared" ca="1" si="19"/>
        <v>0</v>
      </c>
      <c r="AX22" s="8">
        <f t="shared" ca="1" si="20"/>
        <v>0</v>
      </c>
      <c r="AY22" s="8">
        <f t="shared" si="21"/>
        <v>-1</v>
      </c>
    </row>
    <row r="23" spans="1:51" ht="13.8">
      <c r="A23" s="5"/>
      <c r="B23" s="5"/>
      <c r="C23" s="5">
        <f ca="1">IFERROR(__xludf.dummyfunction("""COMPUTED_VALUE"""),2)</f>
        <v>2</v>
      </c>
      <c r="D23" s="9">
        <f ca="1">IFERROR(__xludf.dummyfunction("""COMPUTED_VALUE"""),45096)</f>
        <v>45096</v>
      </c>
      <c r="E23" s="5"/>
      <c r="F23" s="5"/>
      <c r="G23" s="5"/>
      <c r="H23" s="5"/>
      <c r="I23" s="5"/>
      <c r="J23" s="5">
        <f ca="1">IFERROR(__xludf.dummyfunction("""COMPUTED_VALUE"""),1)</f>
        <v>1</v>
      </c>
      <c r="K23" s="5">
        <f ca="1">IFERROR(__xludf.dummyfunction("""COMPUTED_VALUE"""),-2)</f>
        <v>-2</v>
      </c>
      <c r="L23" s="5">
        <f ca="1">IFERROR(__xludf.dummyfunction("""COMPUTED_VALUE"""),-1)</f>
        <v>-1</v>
      </c>
      <c r="M23" s="5">
        <f ca="1">IFERROR(__xludf.dummyfunction("""COMPUTED_VALUE"""),-3)</f>
        <v>-3</v>
      </c>
      <c r="N23" s="5">
        <f ca="1">IFERROR(__xludf.dummyfunction("""COMPUTED_VALUE"""),1)</f>
        <v>1</v>
      </c>
      <c r="O23" s="5">
        <f ca="1">IFERROR(__xludf.dummyfunction("""COMPUTED_VALUE"""),1)</f>
        <v>1</v>
      </c>
      <c r="P23" s="5">
        <f ca="1">IFERROR(__xludf.dummyfunction("""COMPUTED_VALUE"""),1)</f>
        <v>1</v>
      </c>
      <c r="Q23" s="5">
        <f ca="1">IFERROR(__xludf.dummyfunction("""COMPUTED_VALUE"""),-1)</f>
        <v>-1</v>
      </c>
      <c r="R23" s="5">
        <f ca="1">IFERROR(__xludf.dummyfunction("""COMPUTED_VALUE"""),1)</f>
        <v>1</v>
      </c>
      <c r="S23" s="5">
        <f ca="1">IFERROR(__xludf.dummyfunction("""COMPUTED_VALUE"""),1)</f>
        <v>1</v>
      </c>
      <c r="T23" s="5">
        <f ca="1">IFERROR(__xludf.dummyfunction("""COMPUTED_VALUE"""),-1)</f>
        <v>-1</v>
      </c>
      <c r="U23" s="5">
        <f ca="1">IFERROR(__xludf.dummyfunction("""COMPUTED_VALUE"""),1)</f>
        <v>1</v>
      </c>
      <c r="V23" s="5">
        <f ca="1">IFERROR(__xludf.dummyfunction("""COMPUTED_VALUE"""),-3)</f>
        <v>-3</v>
      </c>
      <c r="W23" s="5">
        <f ca="1">IFERROR(__xludf.dummyfunction("""COMPUTED_VALUE"""),-1)</f>
        <v>-1</v>
      </c>
      <c r="X23" s="5">
        <f ca="1">IFERROR(__xludf.dummyfunction("""COMPUTED_VALUE"""),1)</f>
        <v>1</v>
      </c>
      <c r="Y23" s="5">
        <f ca="1">IFERROR(__xludf.dummyfunction("""COMPUTED_VALUE"""),-1)</f>
        <v>-1</v>
      </c>
      <c r="Z23" s="5">
        <f ca="1">IFERROR(__xludf.dummyfunction("""COMPUTED_VALUE"""),-3)</f>
        <v>-3</v>
      </c>
      <c r="AA23" s="5"/>
      <c r="AB23" s="5"/>
      <c r="AC23" s="5">
        <f t="shared" ca="1" si="2"/>
        <v>0</v>
      </c>
      <c r="AD23" s="5"/>
      <c r="AE23" s="5" t="s">
        <v>16</v>
      </c>
      <c r="AF23" s="8"/>
      <c r="AG23" s="8">
        <f t="shared" ca="1" si="3"/>
        <v>0</v>
      </c>
      <c r="AH23" s="8">
        <f t="shared" ca="1" si="4"/>
        <v>0</v>
      </c>
      <c r="AI23" s="8">
        <f t="shared" ca="1" si="5"/>
        <v>0</v>
      </c>
      <c r="AJ23" s="8">
        <f t="shared" ca="1" si="6"/>
        <v>0</v>
      </c>
      <c r="AK23" s="8">
        <f t="shared" ca="1" si="7"/>
        <v>0</v>
      </c>
      <c r="AL23" s="8">
        <f t="shared" ca="1" si="8"/>
        <v>0</v>
      </c>
      <c r="AM23" s="8">
        <f t="shared" ca="1" si="9"/>
        <v>0</v>
      </c>
      <c r="AN23" s="8">
        <f t="shared" ca="1" si="10"/>
        <v>0</v>
      </c>
      <c r="AO23" s="8">
        <f t="shared" ca="1" si="11"/>
        <v>0</v>
      </c>
      <c r="AP23" s="8">
        <f t="shared" ca="1" si="12"/>
        <v>0</v>
      </c>
      <c r="AQ23" s="8">
        <f t="shared" ca="1" si="13"/>
        <v>0</v>
      </c>
      <c r="AR23" s="8">
        <f t="shared" ca="1" si="14"/>
        <v>0</v>
      </c>
      <c r="AS23" s="8">
        <f t="shared" ca="1" si="15"/>
        <v>0</v>
      </c>
      <c r="AT23" s="8">
        <f t="shared" ca="1" si="16"/>
        <v>0</v>
      </c>
      <c r="AU23" s="8">
        <f t="shared" ca="1" si="17"/>
        <v>0</v>
      </c>
      <c r="AV23" s="8">
        <f t="shared" ca="1" si="18"/>
        <v>0</v>
      </c>
      <c r="AW23" s="8">
        <f t="shared" ca="1" si="19"/>
        <v>0</v>
      </c>
      <c r="AX23" s="8">
        <f t="shared" ca="1" si="20"/>
        <v>0</v>
      </c>
      <c r="AY23" s="8">
        <f t="shared" si="21"/>
        <v>-1</v>
      </c>
    </row>
    <row r="24" spans="1:51" ht="13.8">
      <c r="A24" s="5"/>
      <c r="B24" s="5"/>
      <c r="C24" s="5">
        <f ca="1">IFERROR(__xludf.dummyfunction("""COMPUTED_VALUE"""),3)</f>
        <v>3</v>
      </c>
      <c r="D24" s="9">
        <f ca="1">IFERROR(__xludf.dummyfunction("""COMPUTED_VALUE"""),45097)</f>
        <v>45097</v>
      </c>
      <c r="E24" s="5"/>
      <c r="F24" s="5"/>
      <c r="G24" s="5"/>
      <c r="H24" s="5"/>
      <c r="I24" s="5"/>
      <c r="J24" s="5">
        <f ca="1">IFERROR(__xludf.dummyfunction("""COMPUTED_VALUE"""),-3)</f>
        <v>-3</v>
      </c>
      <c r="K24" s="5">
        <f ca="1">IFERROR(__xludf.dummyfunction("""COMPUTED_VALUE"""),-2)</f>
        <v>-2</v>
      </c>
      <c r="L24" s="5">
        <f ca="1">IFERROR(__xludf.dummyfunction("""COMPUTED_VALUE"""),-1)</f>
        <v>-1</v>
      </c>
      <c r="M24" s="5">
        <f ca="1">IFERROR(__xludf.dummyfunction("""COMPUTED_VALUE"""),-3)</f>
        <v>-3</v>
      </c>
      <c r="N24" s="5">
        <f ca="1">IFERROR(__xludf.dummyfunction("""COMPUTED_VALUE"""),-3)</f>
        <v>-3</v>
      </c>
      <c r="O24" s="5">
        <f ca="1">IFERROR(__xludf.dummyfunction("""COMPUTED_VALUE"""),1)</f>
        <v>1</v>
      </c>
      <c r="P24" s="5">
        <f ca="1">IFERROR(__xludf.dummyfunction("""COMPUTED_VALUE"""),1)</f>
        <v>1</v>
      </c>
      <c r="Q24" s="5">
        <f ca="1">IFERROR(__xludf.dummyfunction("""COMPUTED_VALUE"""),-1)</f>
        <v>-1</v>
      </c>
      <c r="R24" s="5">
        <f ca="1">IFERROR(__xludf.dummyfunction("""COMPUTED_VALUE"""),1)</f>
        <v>1</v>
      </c>
      <c r="S24" s="5">
        <f ca="1">IFERROR(__xludf.dummyfunction("""COMPUTED_VALUE"""),-1)</f>
        <v>-1</v>
      </c>
      <c r="T24" s="5">
        <f ca="1">IFERROR(__xludf.dummyfunction("""COMPUTED_VALUE"""),-1)</f>
        <v>-1</v>
      </c>
      <c r="U24" s="5">
        <f ca="1">IFERROR(__xludf.dummyfunction("""COMPUTED_VALUE"""),-1)</f>
        <v>-1</v>
      </c>
      <c r="V24" s="5">
        <f ca="1">IFERROR(__xludf.dummyfunction("""COMPUTED_VALUE"""),-3)</f>
        <v>-3</v>
      </c>
      <c r="W24" s="5">
        <f ca="1">IFERROR(__xludf.dummyfunction("""COMPUTED_VALUE"""),1)</f>
        <v>1</v>
      </c>
      <c r="X24" s="5">
        <f ca="1">IFERROR(__xludf.dummyfunction("""COMPUTED_VALUE"""),-1)</f>
        <v>-1</v>
      </c>
      <c r="Y24" s="5">
        <f ca="1">IFERROR(__xludf.dummyfunction("""COMPUTED_VALUE"""),-1)</f>
        <v>-1</v>
      </c>
      <c r="Z24" s="5">
        <f ca="1">IFERROR(__xludf.dummyfunction("""COMPUTED_VALUE"""),-3)</f>
        <v>-3</v>
      </c>
      <c r="AA24" s="5"/>
      <c r="AB24" s="5"/>
      <c r="AC24" s="5">
        <f t="shared" ca="1" si="2"/>
        <v>0</v>
      </c>
      <c r="AD24" s="5"/>
      <c r="AE24" s="5" t="s">
        <v>12</v>
      </c>
      <c r="AF24" s="8"/>
      <c r="AG24" s="8">
        <f t="shared" ca="1" si="3"/>
        <v>0</v>
      </c>
      <c r="AH24" s="8">
        <f t="shared" ca="1" si="4"/>
        <v>0</v>
      </c>
      <c r="AI24" s="8">
        <f t="shared" ca="1" si="5"/>
        <v>0</v>
      </c>
      <c r="AJ24" s="8">
        <f t="shared" ca="1" si="6"/>
        <v>0</v>
      </c>
      <c r="AK24" s="8">
        <f t="shared" ca="1" si="7"/>
        <v>0</v>
      </c>
      <c r="AL24" s="8">
        <f t="shared" ca="1" si="8"/>
        <v>0</v>
      </c>
      <c r="AM24" s="8">
        <f t="shared" ca="1" si="9"/>
        <v>0</v>
      </c>
      <c r="AN24" s="8">
        <f t="shared" ca="1" si="10"/>
        <v>0</v>
      </c>
      <c r="AO24" s="8">
        <f t="shared" ca="1" si="11"/>
        <v>0</v>
      </c>
      <c r="AP24" s="8">
        <f t="shared" ca="1" si="12"/>
        <v>0</v>
      </c>
      <c r="AQ24" s="8">
        <f t="shared" ca="1" si="13"/>
        <v>0</v>
      </c>
      <c r="AR24" s="8">
        <f t="shared" ca="1" si="14"/>
        <v>0</v>
      </c>
      <c r="AS24" s="8">
        <f t="shared" ca="1" si="15"/>
        <v>0</v>
      </c>
      <c r="AT24" s="8">
        <f t="shared" ca="1" si="16"/>
        <v>0</v>
      </c>
      <c r="AU24" s="8">
        <f t="shared" ca="1" si="17"/>
        <v>0</v>
      </c>
      <c r="AV24" s="8">
        <f t="shared" ca="1" si="18"/>
        <v>0</v>
      </c>
      <c r="AW24" s="8">
        <f t="shared" ca="1" si="19"/>
        <v>0</v>
      </c>
      <c r="AX24" s="8">
        <f t="shared" ca="1" si="20"/>
        <v>0</v>
      </c>
      <c r="AY24" s="8">
        <f t="shared" si="21"/>
        <v>-1</v>
      </c>
    </row>
    <row r="25" spans="1:51" ht="13.8">
      <c r="A25" s="5"/>
      <c r="B25" s="5"/>
      <c r="C25" s="5">
        <f ca="1">IFERROR(__xludf.dummyfunction("""COMPUTED_VALUE"""),4)</f>
        <v>4</v>
      </c>
      <c r="D25" s="9">
        <f ca="1">IFERROR(__xludf.dummyfunction("""COMPUTED_VALUE"""),45098)</f>
        <v>45098</v>
      </c>
      <c r="E25" s="5"/>
      <c r="F25" s="5"/>
      <c r="G25" s="5"/>
      <c r="H25" s="5"/>
      <c r="I25" s="5"/>
      <c r="J25" s="5">
        <f ca="1">IFERROR(__xludf.dummyfunction("""COMPUTED_VALUE"""),-3)</f>
        <v>-3</v>
      </c>
      <c r="K25" s="5">
        <f ca="1">IFERROR(__xludf.dummyfunction("""COMPUTED_VALUE"""),-2)</f>
        <v>-2</v>
      </c>
      <c r="L25" s="5">
        <f ca="1">IFERROR(__xludf.dummyfunction("""COMPUTED_VALUE"""),-1)</f>
        <v>-1</v>
      </c>
      <c r="M25" s="5">
        <f ca="1">IFERROR(__xludf.dummyfunction("""COMPUTED_VALUE"""),1)</f>
        <v>1</v>
      </c>
      <c r="N25" s="5">
        <f ca="1">IFERROR(__xludf.dummyfunction("""COMPUTED_VALUE"""),-3)</f>
        <v>-3</v>
      </c>
      <c r="O25" s="5">
        <f ca="1">IFERROR(__xludf.dummyfunction("""COMPUTED_VALUE"""),1)</f>
        <v>1</v>
      </c>
      <c r="P25" s="5">
        <f ca="1">IFERROR(__xludf.dummyfunction("""COMPUTED_VALUE"""),1)</f>
        <v>1</v>
      </c>
      <c r="Q25" s="5">
        <f ca="1">IFERROR(__xludf.dummyfunction("""COMPUTED_VALUE"""),-1)</f>
        <v>-1</v>
      </c>
      <c r="R25" s="5">
        <f ca="1">IFERROR(__xludf.dummyfunction("""COMPUTED_VALUE"""),1)</f>
        <v>1</v>
      </c>
      <c r="S25" s="5">
        <f ca="1">IFERROR(__xludf.dummyfunction("""COMPUTED_VALUE"""),-1)</f>
        <v>-1</v>
      </c>
      <c r="T25" s="5">
        <f ca="1">IFERROR(__xludf.dummyfunction("""COMPUTED_VALUE"""),-1)</f>
        <v>-1</v>
      </c>
      <c r="U25" s="5">
        <f ca="1">IFERROR(__xludf.dummyfunction("""COMPUTED_VALUE"""),-1)</f>
        <v>-1</v>
      </c>
      <c r="V25" s="5">
        <f ca="1">IFERROR(__xludf.dummyfunction("""COMPUTED_VALUE"""),-3)</f>
        <v>-3</v>
      </c>
      <c r="W25" s="5">
        <f ca="1">IFERROR(__xludf.dummyfunction("""COMPUTED_VALUE"""),1)</f>
        <v>1</v>
      </c>
      <c r="X25" s="5">
        <f ca="1">IFERROR(__xludf.dummyfunction("""COMPUTED_VALUE"""),-1)</f>
        <v>-1</v>
      </c>
      <c r="Y25" s="5">
        <f ca="1">IFERROR(__xludf.dummyfunction("""COMPUTED_VALUE"""),-1)</f>
        <v>-1</v>
      </c>
      <c r="Z25" s="5">
        <f ca="1">IFERROR(__xludf.dummyfunction("""COMPUTED_VALUE"""),-3)</f>
        <v>-3</v>
      </c>
      <c r="AA25" s="5"/>
      <c r="AB25" s="5"/>
      <c r="AC25" s="5">
        <f t="shared" ca="1" si="2"/>
        <v>0</v>
      </c>
      <c r="AD25" s="5"/>
      <c r="AE25" s="5" t="s">
        <v>7</v>
      </c>
      <c r="AF25" s="8"/>
      <c r="AG25" s="8">
        <f t="shared" ca="1" si="3"/>
        <v>0</v>
      </c>
      <c r="AH25" s="8">
        <f t="shared" ca="1" si="4"/>
        <v>0</v>
      </c>
      <c r="AI25" s="8">
        <f t="shared" ca="1" si="5"/>
        <v>0</v>
      </c>
      <c r="AJ25" s="8">
        <f t="shared" ca="1" si="6"/>
        <v>0</v>
      </c>
      <c r="AK25" s="8">
        <f t="shared" ca="1" si="7"/>
        <v>0</v>
      </c>
      <c r="AL25" s="8">
        <f t="shared" ca="1" si="8"/>
        <v>0</v>
      </c>
      <c r="AM25" s="8">
        <f t="shared" ca="1" si="9"/>
        <v>0</v>
      </c>
      <c r="AN25" s="8">
        <f t="shared" ca="1" si="10"/>
        <v>0</v>
      </c>
      <c r="AO25" s="8">
        <f t="shared" ca="1" si="11"/>
        <v>0</v>
      </c>
      <c r="AP25" s="8">
        <f t="shared" ca="1" si="12"/>
        <v>0</v>
      </c>
      <c r="AQ25" s="8">
        <f t="shared" ca="1" si="13"/>
        <v>0</v>
      </c>
      <c r="AR25" s="8">
        <f t="shared" ca="1" si="14"/>
        <v>0</v>
      </c>
      <c r="AS25" s="8">
        <f t="shared" ca="1" si="15"/>
        <v>0</v>
      </c>
      <c r="AT25" s="8">
        <f t="shared" ca="1" si="16"/>
        <v>0</v>
      </c>
      <c r="AU25" s="8">
        <f t="shared" ca="1" si="17"/>
        <v>0</v>
      </c>
      <c r="AV25" s="8">
        <f t="shared" ca="1" si="18"/>
        <v>0</v>
      </c>
      <c r="AW25" s="8">
        <f t="shared" ca="1" si="19"/>
        <v>0</v>
      </c>
      <c r="AX25" s="8">
        <f t="shared" ca="1" si="20"/>
        <v>0</v>
      </c>
      <c r="AY25" s="8">
        <f t="shared" si="21"/>
        <v>-1</v>
      </c>
    </row>
    <row r="26" spans="1:51" ht="13.8">
      <c r="A26" s="5"/>
      <c r="B26" s="5"/>
      <c r="C26" s="5">
        <f ca="1">IFERROR(__xludf.dummyfunction("""COMPUTED_VALUE"""),5)</f>
        <v>5</v>
      </c>
      <c r="D26" s="9">
        <f ca="1">IFERROR(__xludf.dummyfunction("""COMPUTED_VALUE"""),45099)</f>
        <v>45099</v>
      </c>
      <c r="E26" s="5"/>
      <c r="F26" s="5"/>
      <c r="G26" s="5"/>
      <c r="H26" s="5"/>
      <c r="I26" s="5"/>
      <c r="J26" s="5">
        <f ca="1">IFERROR(__xludf.dummyfunction("""COMPUTED_VALUE"""),1)</f>
        <v>1</v>
      </c>
      <c r="K26" s="5">
        <f ca="1">IFERROR(__xludf.dummyfunction("""COMPUTED_VALUE"""),-2)</f>
        <v>-2</v>
      </c>
      <c r="L26" s="5">
        <f ca="1">IFERROR(__xludf.dummyfunction("""COMPUTED_VALUE"""),-1)</f>
        <v>-1</v>
      </c>
      <c r="M26" s="5">
        <f ca="1">IFERROR(__xludf.dummyfunction("""COMPUTED_VALUE"""),1)</f>
        <v>1</v>
      </c>
      <c r="N26" s="5">
        <f ca="1">IFERROR(__xludf.dummyfunction("""COMPUTED_VALUE"""),-3)</f>
        <v>-3</v>
      </c>
      <c r="O26" s="5">
        <f ca="1">IFERROR(__xludf.dummyfunction("""COMPUTED_VALUE"""),1)</f>
        <v>1</v>
      </c>
      <c r="P26" s="5">
        <f ca="1">IFERROR(__xludf.dummyfunction("""COMPUTED_VALUE"""),-1)</f>
        <v>-1</v>
      </c>
      <c r="Q26" s="5">
        <f ca="1">IFERROR(__xludf.dummyfunction("""COMPUTED_VALUE"""),-1)</f>
        <v>-1</v>
      </c>
      <c r="R26" s="5">
        <f ca="1">IFERROR(__xludf.dummyfunction("""COMPUTED_VALUE"""),1)</f>
        <v>1</v>
      </c>
      <c r="S26" s="5">
        <f ca="1">IFERROR(__xludf.dummyfunction("""COMPUTED_VALUE"""),1)</f>
        <v>1</v>
      </c>
      <c r="T26" s="5">
        <f ca="1">IFERROR(__xludf.dummyfunction("""COMPUTED_VALUE"""),-1)</f>
        <v>-1</v>
      </c>
      <c r="U26" s="5">
        <f ca="1">IFERROR(__xludf.dummyfunction("""COMPUTED_VALUE"""),1)</f>
        <v>1</v>
      </c>
      <c r="V26" s="5">
        <f ca="1">IFERROR(__xludf.dummyfunction("""COMPUTED_VALUE"""),-3)</f>
        <v>-3</v>
      </c>
      <c r="W26" s="5">
        <f ca="1">IFERROR(__xludf.dummyfunction("""COMPUTED_VALUE"""),1)</f>
        <v>1</v>
      </c>
      <c r="X26" s="5">
        <f ca="1">IFERROR(__xludf.dummyfunction("""COMPUTED_VALUE"""),1)</f>
        <v>1</v>
      </c>
      <c r="Y26" s="5">
        <f ca="1">IFERROR(__xludf.dummyfunction("""COMPUTED_VALUE"""),-1)</f>
        <v>-1</v>
      </c>
      <c r="Z26" s="5">
        <f ca="1">IFERROR(__xludf.dummyfunction("""COMPUTED_VALUE"""),-3)</f>
        <v>-3</v>
      </c>
      <c r="AA26" s="5"/>
      <c r="AB26" s="5"/>
      <c r="AC26" s="5">
        <f t="shared" ca="1" si="2"/>
        <v>0</v>
      </c>
      <c r="AD26" s="5"/>
      <c r="AE26" s="5" t="s">
        <v>8</v>
      </c>
      <c r="AF26" s="8"/>
      <c r="AG26" s="8">
        <f t="shared" ca="1" si="3"/>
        <v>0</v>
      </c>
      <c r="AH26" s="8">
        <f t="shared" ca="1" si="4"/>
        <v>0</v>
      </c>
      <c r="AI26" s="8">
        <f t="shared" ca="1" si="5"/>
        <v>0</v>
      </c>
      <c r="AJ26" s="8">
        <f t="shared" ca="1" si="6"/>
        <v>0</v>
      </c>
      <c r="AK26" s="8">
        <f t="shared" ca="1" si="7"/>
        <v>0</v>
      </c>
      <c r="AL26" s="8">
        <f t="shared" ca="1" si="8"/>
        <v>0</v>
      </c>
      <c r="AM26" s="8">
        <f t="shared" ca="1" si="9"/>
        <v>0</v>
      </c>
      <c r="AN26" s="8">
        <f t="shared" ca="1" si="10"/>
        <v>0</v>
      </c>
      <c r="AO26" s="8">
        <f t="shared" ca="1" si="11"/>
        <v>0</v>
      </c>
      <c r="AP26" s="8">
        <f t="shared" ca="1" si="12"/>
        <v>0</v>
      </c>
      <c r="AQ26" s="8">
        <f t="shared" ca="1" si="13"/>
        <v>0</v>
      </c>
      <c r="AR26" s="8">
        <f t="shared" ca="1" si="14"/>
        <v>0</v>
      </c>
      <c r="AS26" s="8">
        <f t="shared" ca="1" si="15"/>
        <v>0</v>
      </c>
      <c r="AT26" s="8">
        <f t="shared" ca="1" si="16"/>
        <v>0</v>
      </c>
      <c r="AU26" s="8">
        <f t="shared" ca="1" si="17"/>
        <v>0</v>
      </c>
      <c r="AV26" s="8">
        <f t="shared" ca="1" si="18"/>
        <v>0</v>
      </c>
      <c r="AW26" s="8">
        <f t="shared" ca="1" si="19"/>
        <v>0</v>
      </c>
      <c r="AX26" s="8">
        <f t="shared" ca="1" si="20"/>
        <v>0</v>
      </c>
      <c r="AY26" s="8">
        <f t="shared" si="21"/>
        <v>-1</v>
      </c>
    </row>
    <row r="27" spans="1:51" ht="13.8">
      <c r="A27" s="5"/>
      <c r="B27" s="5"/>
      <c r="C27" s="5">
        <f ca="1">IFERROR(__xludf.dummyfunction("""COMPUTED_VALUE"""),6)</f>
        <v>6</v>
      </c>
      <c r="D27" s="9">
        <f ca="1">IFERROR(__xludf.dummyfunction("""COMPUTED_VALUE"""),45100)</f>
        <v>45100</v>
      </c>
      <c r="E27" s="5"/>
      <c r="F27" s="5"/>
      <c r="G27" s="5"/>
      <c r="H27" s="5" t="s">
        <v>15</v>
      </c>
      <c r="I27" s="5"/>
      <c r="J27" s="5">
        <f ca="1">IFERROR(__xludf.dummyfunction("""COMPUTED_VALUE"""),-3)</f>
        <v>-3</v>
      </c>
      <c r="K27" s="5">
        <f ca="1">IFERROR(__xludf.dummyfunction("""COMPUTED_VALUE"""),-2)</f>
        <v>-2</v>
      </c>
      <c r="L27" s="5">
        <f ca="1">IFERROR(__xludf.dummyfunction("""COMPUTED_VALUE"""),-1)</f>
        <v>-1</v>
      </c>
      <c r="M27" s="5">
        <f ca="1">IFERROR(__xludf.dummyfunction("""COMPUTED_VALUE"""),1)</f>
        <v>1</v>
      </c>
      <c r="N27" s="5">
        <f ca="1">IFERROR(__xludf.dummyfunction("""COMPUTED_VALUE"""),1)</f>
        <v>1</v>
      </c>
      <c r="O27" s="5">
        <f ca="1">IFERROR(__xludf.dummyfunction("""COMPUTED_VALUE"""),-2)</f>
        <v>-2</v>
      </c>
      <c r="P27" s="5">
        <f ca="1">IFERROR(__xludf.dummyfunction("""COMPUTED_VALUE"""),-1)</f>
        <v>-1</v>
      </c>
      <c r="Q27" s="5">
        <f ca="1">IFERROR(__xludf.dummyfunction("""COMPUTED_VALUE"""),-1)</f>
        <v>-1</v>
      </c>
      <c r="R27" s="5">
        <f ca="1">IFERROR(__xludf.dummyfunction("""COMPUTED_VALUE"""),-1)</f>
        <v>-1</v>
      </c>
      <c r="S27" s="5">
        <f ca="1">IFERROR(__xludf.dummyfunction("""COMPUTED_VALUE"""),-1)</f>
        <v>-1</v>
      </c>
      <c r="T27" s="5">
        <f ca="1">IFERROR(__xludf.dummyfunction("""COMPUTED_VALUE"""),-1)</f>
        <v>-1</v>
      </c>
      <c r="U27" s="5">
        <f ca="1">IFERROR(__xludf.dummyfunction("""COMPUTED_VALUE"""),-1)</f>
        <v>-1</v>
      </c>
      <c r="V27" s="5">
        <f ca="1">IFERROR(__xludf.dummyfunction("""COMPUTED_VALUE"""),-3)</f>
        <v>-3</v>
      </c>
      <c r="W27" s="5">
        <f ca="1">IFERROR(__xludf.dummyfunction("""COMPUTED_VALUE"""),1)</f>
        <v>1</v>
      </c>
      <c r="X27" s="5">
        <f ca="1">IFERROR(__xludf.dummyfunction("""COMPUTED_VALUE"""),1)</f>
        <v>1</v>
      </c>
      <c r="Y27" s="5">
        <f ca="1">IFERROR(__xludf.dummyfunction("""COMPUTED_VALUE"""),-1)</f>
        <v>-1</v>
      </c>
      <c r="Z27" s="5">
        <f ca="1">IFERROR(__xludf.dummyfunction("""COMPUTED_VALUE"""),-3)</f>
        <v>-3</v>
      </c>
      <c r="AA27" s="5"/>
      <c r="AB27" s="5"/>
      <c r="AC27" s="5">
        <f t="shared" ca="1" si="2"/>
        <v>0</v>
      </c>
      <c r="AD27" s="5"/>
      <c r="AE27" s="5" t="s">
        <v>20</v>
      </c>
      <c r="AF27" s="8"/>
      <c r="AG27" s="8">
        <f t="shared" ca="1" si="3"/>
        <v>0</v>
      </c>
      <c r="AH27" s="8">
        <f t="shared" ca="1" si="4"/>
        <v>0</v>
      </c>
      <c r="AI27" s="8">
        <f t="shared" ca="1" si="5"/>
        <v>0</v>
      </c>
      <c r="AJ27" s="8">
        <f t="shared" ca="1" si="6"/>
        <v>0</v>
      </c>
      <c r="AK27" s="8">
        <f t="shared" ca="1" si="7"/>
        <v>0</v>
      </c>
      <c r="AL27" s="8">
        <f t="shared" ca="1" si="8"/>
        <v>0</v>
      </c>
      <c r="AM27" s="8">
        <f t="shared" ca="1" si="9"/>
        <v>0</v>
      </c>
      <c r="AN27" s="8">
        <f t="shared" ca="1" si="10"/>
        <v>0</v>
      </c>
      <c r="AO27" s="8">
        <f t="shared" ca="1" si="11"/>
        <v>0</v>
      </c>
      <c r="AP27" s="8">
        <f t="shared" ca="1" si="12"/>
        <v>0</v>
      </c>
      <c r="AQ27" s="8">
        <f t="shared" ca="1" si="13"/>
        <v>0</v>
      </c>
      <c r="AR27" s="8">
        <f t="shared" ca="1" si="14"/>
        <v>0</v>
      </c>
      <c r="AS27" s="8">
        <f t="shared" ca="1" si="15"/>
        <v>0</v>
      </c>
      <c r="AT27" s="8">
        <f t="shared" ca="1" si="16"/>
        <v>0</v>
      </c>
      <c r="AU27" s="8">
        <f t="shared" ca="1" si="17"/>
        <v>0</v>
      </c>
      <c r="AV27" s="8">
        <f t="shared" ca="1" si="18"/>
        <v>0</v>
      </c>
      <c r="AW27" s="8">
        <f t="shared" ca="1" si="19"/>
        <v>0</v>
      </c>
      <c r="AX27" s="8">
        <f t="shared" ca="1" si="20"/>
        <v>0</v>
      </c>
      <c r="AY27" s="8">
        <f t="shared" si="21"/>
        <v>-1</v>
      </c>
    </row>
    <row r="28" spans="1:51" ht="13.8">
      <c r="A28" s="5"/>
      <c r="B28" s="5"/>
      <c r="C28" s="5">
        <f ca="1">IFERROR(__xludf.dummyfunction("""COMPUTED_VALUE"""),7)</f>
        <v>7</v>
      </c>
      <c r="D28" s="9">
        <f ca="1">IFERROR(__xludf.dummyfunction("""COMPUTED_VALUE"""),45101)</f>
        <v>45101</v>
      </c>
      <c r="E28" s="5"/>
      <c r="F28" s="5"/>
      <c r="G28" s="5"/>
      <c r="H28" s="5"/>
      <c r="I28" s="5"/>
      <c r="J28" s="5">
        <f ca="1">IFERROR(__xludf.dummyfunction("""COMPUTED_VALUE"""),-3)</f>
        <v>-3</v>
      </c>
      <c r="K28" s="5">
        <f ca="1">IFERROR(__xludf.dummyfunction("""COMPUTED_VALUE"""),-2)</f>
        <v>-2</v>
      </c>
      <c r="L28" s="5">
        <f ca="1">IFERROR(__xludf.dummyfunction("""COMPUTED_VALUE"""),-1)</f>
        <v>-1</v>
      </c>
      <c r="M28" s="5">
        <f ca="1">IFERROR(__xludf.dummyfunction("""COMPUTED_VALUE"""),-3)</f>
        <v>-3</v>
      </c>
      <c r="N28" s="5">
        <f ca="1">IFERROR(__xludf.dummyfunction("""COMPUTED_VALUE"""),1)</f>
        <v>1</v>
      </c>
      <c r="O28" s="5">
        <f ca="1">IFERROR(__xludf.dummyfunction("""COMPUTED_VALUE"""),-2)</f>
        <v>-2</v>
      </c>
      <c r="P28" s="5">
        <f ca="1">IFERROR(__xludf.dummyfunction("""COMPUTED_VALUE"""),1)</f>
        <v>1</v>
      </c>
      <c r="Q28" s="5">
        <f ca="1">IFERROR(__xludf.dummyfunction("""COMPUTED_VALUE"""),1)</f>
        <v>1</v>
      </c>
      <c r="R28" s="5">
        <f ca="1">IFERROR(__xludf.dummyfunction("""COMPUTED_VALUE"""),-1)</f>
        <v>-1</v>
      </c>
      <c r="S28" s="5">
        <f ca="1">IFERROR(__xludf.dummyfunction("""COMPUTED_VALUE"""),1)</f>
        <v>1</v>
      </c>
      <c r="T28" s="5">
        <f ca="1">IFERROR(__xludf.dummyfunction("""COMPUTED_VALUE"""),-1)</f>
        <v>-1</v>
      </c>
      <c r="U28" s="5">
        <f ca="1">IFERROR(__xludf.dummyfunction("""COMPUTED_VALUE"""),-1)</f>
        <v>-1</v>
      </c>
      <c r="V28" s="5">
        <f ca="1">IFERROR(__xludf.dummyfunction("""COMPUTED_VALUE"""),-3)</f>
        <v>-3</v>
      </c>
      <c r="W28" s="5">
        <f ca="1">IFERROR(__xludf.dummyfunction("""COMPUTED_VALUE"""),1)</f>
        <v>1</v>
      </c>
      <c r="X28" s="5">
        <f ca="1">IFERROR(__xludf.dummyfunction("""COMPUTED_VALUE"""),-1)</f>
        <v>-1</v>
      </c>
      <c r="Y28" s="5">
        <f ca="1">IFERROR(__xludf.dummyfunction("""COMPUTED_VALUE"""),-1)</f>
        <v>-1</v>
      </c>
      <c r="Z28" s="5">
        <f ca="1">IFERROR(__xludf.dummyfunction("""COMPUTED_VALUE"""),-3)</f>
        <v>-3</v>
      </c>
      <c r="AA28" s="5"/>
      <c r="AB28" s="5"/>
      <c r="AC28" s="5">
        <f t="shared" ca="1" si="2"/>
        <v>0</v>
      </c>
      <c r="AD28" s="5"/>
      <c r="AE28" s="5" t="s">
        <v>5</v>
      </c>
      <c r="AF28" s="8"/>
      <c r="AG28" s="8">
        <f t="shared" ca="1" si="3"/>
        <v>0</v>
      </c>
      <c r="AH28" s="8">
        <f t="shared" ca="1" si="4"/>
        <v>0</v>
      </c>
      <c r="AI28" s="8">
        <f t="shared" ca="1" si="5"/>
        <v>0</v>
      </c>
      <c r="AJ28" s="8">
        <f t="shared" ca="1" si="6"/>
        <v>0</v>
      </c>
      <c r="AK28" s="8">
        <f t="shared" ca="1" si="7"/>
        <v>0</v>
      </c>
      <c r="AL28" s="8">
        <f t="shared" ca="1" si="8"/>
        <v>0</v>
      </c>
      <c r="AM28" s="8">
        <f t="shared" ca="1" si="9"/>
        <v>0</v>
      </c>
      <c r="AN28" s="8">
        <f t="shared" ca="1" si="10"/>
        <v>0</v>
      </c>
      <c r="AO28" s="8">
        <f t="shared" ca="1" si="11"/>
        <v>0</v>
      </c>
      <c r="AP28" s="8">
        <f t="shared" ca="1" si="12"/>
        <v>0</v>
      </c>
      <c r="AQ28" s="8">
        <f t="shared" ca="1" si="13"/>
        <v>0</v>
      </c>
      <c r="AR28" s="8">
        <f t="shared" ca="1" si="14"/>
        <v>0</v>
      </c>
      <c r="AS28" s="8">
        <f t="shared" ca="1" si="15"/>
        <v>0</v>
      </c>
      <c r="AT28" s="8">
        <f t="shared" ca="1" si="16"/>
        <v>0</v>
      </c>
      <c r="AU28" s="8">
        <f t="shared" ca="1" si="17"/>
        <v>0</v>
      </c>
      <c r="AV28" s="8">
        <f t="shared" ca="1" si="18"/>
        <v>0</v>
      </c>
      <c r="AW28" s="8">
        <f t="shared" ca="1" si="19"/>
        <v>0</v>
      </c>
      <c r="AX28" s="8">
        <f t="shared" ca="1" si="20"/>
        <v>0</v>
      </c>
      <c r="AY28" s="8">
        <f t="shared" si="21"/>
        <v>-1</v>
      </c>
    </row>
    <row r="29" spans="1:51" ht="13.8">
      <c r="A29" s="5"/>
      <c r="B29" s="5"/>
      <c r="C29" s="5">
        <f ca="1">IFERROR(__xludf.dummyfunction("""COMPUTED_VALUE"""),1)</f>
        <v>1</v>
      </c>
      <c r="D29" s="9">
        <f ca="1">IFERROR(__xludf.dummyfunction("""COMPUTED_VALUE"""),45102)</f>
        <v>45102</v>
      </c>
      <c r="E29" s="5"/>
      <c r="F29" s="5"/>
      <c r="G29" s="5"/>
      <c r="H29" s="5"/>
      <c r="I29" s="5"/>
      <c r="J29" s="5">
        <f ca="1">IFERROR(__xludf.dummyfunction("""COMPUTED_VALUE"""),1)</f>
        <v>1</v>
      </c>
      <c r="K29" s="5">
        <f ca="1">IFERROR(__xludf.dummyfunction("""COMPUTED_VALUE"""),-2)</f>
        <v>-2</v>
      </c>
      <c r="L29" s="5">
        <f ca="1">IFERROR(__xludf.dummyfunction("""COMPUTED_VALUE"""),-1)</f>
        <v>-1</v>
      </c>
      <c r="M29" s="5">
        <f ca="1">IFERROR(__xludf.dummyfunction("""COMPUTED_VALUE"""),1)</f>
        <v>1</v>
      </c>
      <c r="N29" s="5">
        <f ca="1">IFERROR(__xludf.dummyfunction("""COMPUTED_VALUE"""),1)</f>
        <v>1</v>
      </c>
      <c r="O29" s="5">
        <f ca="1">IFERROR(__xludf.dummyfunction("""COMPUTED_VALUE"""),-2)</f>
        <v>-2</v>
      </c>
      <c r="P29" s="5">
        <f ca="1">IFERROR(__xludf.dummyfunction("""COMPUTED_VALUE"""),-1)</f>
        <v>-1</v>
      </c>
      <c r="Q29" s="5">
        <f ca="1">IFERROR(__xludf.dummyfunction("""COMPUTED_VALUE"""),1)</f>
        <v>1</v>
      </c>
      <c r="R29" s="5">
        <f ca="1">IFERROR(__xludf.dummyfunction("""COMPUTED_VALUE"""),-1)</f>
        <v>-1</v>
      </c>
      <c r="S29" s="5">
        <f ca="1">IFERROR(__xludf.dummyfunction("""COMPUTED_VALUE"""),1)</f>
        <v>1</v>
      </c>
      <c r="T29" s="5">
        <f ca="1">IFERROR(__xludf.dummyfunction("""COMPUTED_VALUE"""),1)</f>
        <v>1</v>
      </c>
      <c r="U29" s="5">
        <f ca="1">IFERROR(__xludf.dummyfunction("""COMPUTED_VALUE"""),-1)</f>
        <v>-1</v>
      </c>
      <c r="V29" s="5">
        <f ca="1">IFERROR(__xludf.dummyfunction("""COMPUTED_VALUE"""),-3)</f>
        <v>-3</v>
      </c>
      <c r="W29" s="5">
        <f ca="1">IFERROR(__xludf.dummyfunction("""COMPUTED_VALUE"""),1)</f>
        <v>1</v>
      </c>
      <c r="X29" s="5">
        <f ca="1">IFERROR(__xludf.dummyfunction("""COMPUTED_VALUE"""),1)</f>
        <v>1</v>
      </c>
      <c r="Y29" s="5">
        <f ca="1">IFERROR(__xludf.dummyfunction("""COMPUTED_VALUE"""),-1)</f>
        <v>-1</v>
      </c>
      <c r="Z29" s="5">
        <f ca="1">IFERROR(__xludf.dummyfunction("""COMPUTED_VALUE"""),-3)</f>
        <v>-3</v>
      </c>
      <c r="AA29" s="5"/>
      <c r="AB29" s="5"/>
      <c r="AC29" s="5">
        <f t="shared" ca="1" si="2"/>
        <v>0</v>
      </c>
      <c r="AD29" s="5"/>
      <c r="AE29" s="5" t="s">
        <v>11</v>
      </c>
      <c r="AF29" s="8"/>
      <c r="AG29" s="8">
        <f t="shared" ca="1" si="3"/>
        <v>0</v>
      </c>
      <c r="AH29" s="8">
        <f t="shared" ca="1" si="4"/>
        <v>0</v>
      </c>
      <c r="AI29" s="8">
        <f t="shared" ca="1" si="5"/>
        <v>0</v>
      </c>
      <c r="AJ29" s="8">
        <f t="shared" ca="1" si="6"/>
        <v>0</v>
      </c>
      <c r="AK29" s="8">
        <f t="shared" ca="1" si="7"/>
        <v>0</v>
      </c>
      <c r="AL29" s="8">
        <f t="shared" ca="1" si="8"/>
        <v>0</v>
      </c>
      <c r="AM29" s="8">
        <f t="shared" ca="1" si="9"/>
        <v>0</v>
      </c>
      <c r="AN29" s="8">
        <f t="shared" ca="1" si="10"/>
        <v>0</v>
      </c>
      <c r="AO29" s="8">
        <f t="shared" ca="1" si="11"/>
        <v>0</v>
      </c>
      <c r="AP29" s="8">
        <f t="shared" ca="1" si="12"/>
        <v>0</v>
      </c>
      <c r="AQ29" s="8">
        <f t="shared" ca="1" si="13"/>
        <v>0</v>
      </c>
      <c r="AR29" s="8">
        <f t="shared" ca="1" si="14"/>
        <v>0</v>
      </c>
      <c r="AS29" s="8">
        <f t="shared" ca="1" si="15"/>
        <v>0</v>
      </c>
      <c r="AT29" s="8">
        <f t="shared" ca="1" si="16"/>
        <v>0</v>
      </c>
      <c r="AU29" s="8">
        <f t="shared" ca="1" si="17"/>
        <v>0</v>
      </c>
      <c r="AV29" s="8">
        <f t="shared" ca="1" si="18"/>
        <v>0</v>
      </c>
      <c r="AW29" s="8">
        <f t="shared" ca="1" si="19"/>
        <v>0</v>
      </c>
      <c r="AX29" s="8">
        <f t="shared" ca="1" si="20"/>
        <v>0</v>
      </c>
      <c r="AY29" s="8">
        <f t="shared" si="21"/>
        <v>-1</v>
      </c>
    </row>
    <row r="30" spans="1:51" ht="13.8">
      <c r="A30" s="5"/>
      <c r="B30" s="5"/>
      <c r="C30" s="5">
        <f ca="1">IFERROR(__xludf.dummyfunction("""COMPUTED_VALUE"""),2)</f>
        <v>2</v>
      </c>
      <c r="D30" s="9">
        <f ca="1">IFERROR(__xludf.dummyfunction("""COMPUTED_VALUE"""),45103)</f>
        <v>45103</v>
      </c>
      <c r="E30" s="5"/>
      <c r="F30" s="5"/>
      <c r="G30" s="5"/>
      <c r="H30" s="5"/>
      <c r="I30" s="10"/>
      <c r="J30" s="5">
        <f ca="1">IFERROR(__xludf.dummyfunction("""COMPUTED_VALUE"""),1)</f>
        <v>1</v>
      </c>
      <c r="K30" s="5">
        <f ca="1">IFERROR(__xludf.dummyfunction("""COMPUTED_VALUE"""),-2)</f>
        <v>-2</v>
      </c>
      <c r="L30" s="5">
        <f ca="1">IFERROR(__xludf.dummyfunction("""COMPUTED_VALUE"""),-1)</f>
        <v>-1</v>
      </c>
      <c r="M30" s="5">
        <f ca="1">IFERROR(__xludf.dummyfunction("""COMPUTED_VALUE"""),1)</f>
        <v>1</v>
      </c>
      <c r="N30" s="5">
        <f ca="1">IFERROR(__xludf.dummyfunction("""COMPUTED_VALUE"""),-3)</f>
        <v>-3</v>
      </c>
      <c r="O30" s="5">
        <f ca="1">IFERROR(__xludf.dummyfunction("""COMPUTED_VALUE"""),-2)</f>
        <v>-2</v>
      </c>
      <c r="P30" s="5">
        <f ca="1">IFERROR(__xludf.dummyfunction("""COMPUTED_VALUE"""),1)</f>
        <v>1</v>
      </c>
      <c r="Q30" s="5">
        <f ca="1">IFERROR(__xludf.dummyfunction("""COMPUTED_VALUE"""),-1)</f>
        <v>-1</v>
      </c>
      <c r="R30" s="5">
        <f ca="1">IFERROR(__xludf.dummyfunction("""COMPUTED_VALUE"""),1)</f>
        <v>1</v>
      </c>
      <c r="S30" s="5">
        <f ca="1">IFERROR(__xludf.dummyfunction("""COMPUTED_VALUE"""),1)</f>
        <v>1</v>
      </c>
      <c r="T30" s="5">
        <f ca="1">IFERROR(__xludf.dummyfunction("""COMPUTED_VALUE"""),-1)</f>
        <v>-1</v>
      </c>
      <c r="U30" s="5">
        <f ca="1">IFERROR(__xludf.dummyfunction("""COMPUTED_VALUE"""),1)</f>
        <v>1</v>
      </c>
      <c r="V30" s="5">
        <f ca="1">IFERROR(__xludf.dummyfunction("""COMPUTED_VALUE"""),-3)</f>
        <v>-3</v>
      </c>
      <c r="W30" s="5">
        <f ca="1">IFERROR(__xludf.dummyfunction("""COMPUTED_VALUE"""),-1)</f>
        <v>-1</v>
      </c>
      <c r="X30" s="5">
        <f ca="1">IFERROR(__xludf.dummyfunction("""COMPUTED_VALUE"""),1)</f>
        <v>1</v>
      </c>
      <c r="Y30" s="5">
        <f ca="1">IFERROR(__xludf.dummyfunction("""COMPUTED_VALUE"""),-1)</f>
        <v>-1</v>
      </c>
      <c r="Z30" s="5">
        <f ca="1">IFERROR(__xludf.dummyfunction("""COMPUTED_VALUE"""),-3)</f>
        <v>-3</v>
      </c>
      <c r="AA30" s="5"/>
      <c r="AB30" s="5"/>
      <c r="AC30" s="5">
        <f t="shared" ca="1" si="2"/>
        <v>0</v>
      </c>
      <c r="AD30" s="5"/>
      <c r="AE30" s="5" t="s">
        <v>15</v>
      </c>
      <c r="AF30" s="8"/>
      <c r="AG30" s="8">
        <f t="shared" ca="1" si="3"/>
        <v>0</v>
      </c>
      <c r="AH30" s="8">
        <f t="shared" ca="1" si="4"/>
        <v>0</v>
      </c>
      <c r="AI30" s="8">
        <f t="shared" ca="1" si="5"/>
        <v>0</v>
      </c>
      <c r="AJ30" s="8">
        <f t="shared" ca="1" si="6"/>
        <v>0</v>
      </c>
      <c r="AK30" s="8">
        <f t="shared" ca="1" si="7"/>
        <v>0</v>
      </c>
      <c r="AL30" s="8">
        <f t="shared" ca="1" si="8"/>
        <v>0</v>
      </c>
      <c r="AM30" s="8">
        <f t="shared" ca="1" si="9"/>
        <v>0</v>
      </c>
      <c r="AN30" s="8">
        <f t="shared" ca="1" si="10"/>
        <v>0</v>
      </c>
      <c r="AO30" s="8">
        <f t="shared" ca="1" si="11"/>
        <v>0</v>
      </c>
      <c r="AP30" s="8">
        <f t="shared" ca="1" si="12"/>
        <v>0</v>
      </c>
      <c r="AQ30" s="8">
        <f t="shared" ca="1" si="13"/>
        <v>0</v>
      </c>
      <c r="AR30" s="8">
        <f t="shared" ca="1" si="14"/>
        <v>0</v>
      </c>
      <c r="AS30" s="8">
        <f t="shared" ca="1" si="15"/>
        <v>0</v>
      </c>
      <c r="AT30" s="8">
        <f t="shared" ca="1" si="16"/>
        <v>0</v>
      </c>
      <c r="AU30" s="8">
        <f t="shared" ca="1" si="17"/>
        <v>0</v>
      </c>
      <c r="AV30" s="8">
        <f t="shared" ca="1" si="18"/>
        <v>0</v>
      </c>
      <c r="AW30" s="8">
        <f t="shared" ca="1" si="19"/>
        <v>0</v>
      </c>
      <c r="AX30" s="8">
        <f t="shared" ca="1" si="20"/>
        <v>0</v>
      </c>
      <c r="AY30" s="8">
        <f t="shared" si="21"/>
        <v>-1</v>
      </c>
    </row>
    <row r="31" spans="1:51" ht="13.8">
      <c r="A31" s="5"/>
      <c r="B31" s="5"/>
      <c r="C31" s="5">
        <f ca="1">IFERROR(__xludf.dummyfunction("""COMPUTED_VALUE"""),3)</f>
        <v>3</v>
      </c>
      <c r="D31" s="9">
        <f ca="1">IFERROR(__xludf.dummyfunction("""COMPUTED_VALUE"""),45104)</f>
        <v>45104</v>
      </c>
      <c r="E31" s="5"/>
      <c r="F31" s="5"/>
      <c r="G31" s="5"/>
      <c r="H31" s="5"/>
      <c r="I31" s="10"/>
      <c r="J31" s="5">
        <f ca="1">IFERROR(__xludf.dummyfunction("""COMPUTED_VALUE"""),-3)</f>
        <v>-3</v>
      </c>
      <c r="K31" s="5">
        <f ca="1">IFERROR(__xludf.dummyfunction("""COMPUTED_VALUE"""),-3)</f>
        <v>-3</v>
      </c>
      <c r="L31" s="5">
        <f ca="1">IFERROR(__xludf.dummyfunction("""COMPUTED_VALUE"""),-1)</f>
        <v>-1</v>
      </c>
      <c r="M31" s="5">
        <f ca="1">IFERROR(__xludf.dummyfunction("""COMPUTED_VALUE"""),-3)</f>
        <v>-3</v>
      </c>
      <c r="N31" s="5">
        <f ca="1">IFERROR(__xludf.dummyfunction("""COMPUTED_VALUE"""),-3)</f>
        <v>-3</v>
      </c>
      <c r="O31" s="5">
        <f ca="1">IFERROR(__xludf.dummyfunction("""COMPUTED_VALUE"""),1)</f>
        <v>1</v>
      </c>
      <c r="P31" s="5">
        <f ca="1">IFERROR(__xludf.dummyfunction("""COMPUTED_VALUE"""),1)</f>
        <v>1</v>
      </c>
      <c r="Q31" s="5">
        <f ca="1">IFERROR(__xludf.dummyfunction("""COMPUTED_VALUE"""),1)</f>
        <v>1</v>
      </c>
      <c r="R31" s="5">
        <f ca="1">IFERROR(__xludf.dummyfunction("""COMPUTED_VALUE"""),1)</f>
        <v>1</v>
      </c>
      <c r="S31" s="5">
        <f ca="1">IFERROR(__xludf.dummyfunction("""COMPUTED_VALUE"""),-1)</f>
        <v>-1</v>
      </c>
      <c r="T31" s="5">
        <f ca="1">IFERROR(__xludf.dummyfunction("""COMPUTED_VALUE"""),-1)</f>
        <v>-1</v>
      </c>
      <c r="U31" s="5">
        <f ca="1">IFERROR(__xludf.dummyfunction("""COMPUTED_VALUE"""),-1)</f>
        <v>-1</v>
      </c>
      <c r="V31" s="5">
        <f ca="1">IFERROR(__xludf.dummyfunction("""COMPUTED_VALUE"""),-3)</f>
        <v>-3</v>
      </c>
      <c r="W31" s="5">
        <f ca="1">IFERROR(__xludf.dummyfunction("""COMPUTED_VALUE"""),1)</f>
        <v>1</v>
      </c>
      <c r="X31" s="5">
        <f ca="1">IFERROR(__xludf.dummyfunction("""COMPUTED_VALUE"""),-1)</f>
        <v>-1</v>
      </c>
      <c r="Y31" s="5">
        <f ca="1">IFERROR(__xludf.dummyfunction("""COMPUTED_VALUE"""),-1)</f>
        <v>-1</v>
      </c>
      <c r="Z31" s="5">
        <f ca="1">IFERROR(__xludf.dummyfunction("""COMPUTED_VALUE"""),-3)</f>
        <v>-3</v>
      </c>
      <c r="AA31" s="5"/>
      <c r="AB31" s="5"/>
      <c r="AC31" s="5">
        <f t="shared" ca="1" si="2"/>
        <v>0</v>
      </c>
      <c r="AD31" s="5"/>
      <c r="AE31" s="5" t="s">
        <v>13</v>
      </c>
      <c r="AF31" s="8"/>
      <c r="AG31" s="8">
        <f t="shared" ca="1" si="3"/>
        <v>0</v>
      </c>
      <c r="AH31" s="8">
        <f t="shared" ca="1" si="4"/>
        <v>0</v>
      </c>
      <c r="AI31" s="8">
        <f t="shared" ca="1" si="5"/>
        <v>0</v>
      </c>
      <c r="AJ31" s="8">
        <f t="shared" ca="1" si="6"/>
        <v>0</v>
      </c>
      <c r="AK31" s="8">
        <f t="shared" ca="1" si="7"/>
        <v>0</v>
      </c>
      <c r="AL31" s="8">
        <f t="shared" ca="1" si="8"/>
        <v>0</v>
      </c>
      <c r="AM31" s="8">
        <f t="shared" ca="1" si="9"/>
        <v>0</v>
      </c>
      <c r="AN31" s="8">
        <f t="shared" ca="1" si="10"/>
        <v>0</v>
      </c>
      <c r="AO31" s="8">
        <f t="shared" ca="1" si="11"/>
        <v>0</v>
      </c>
      <c r="AP31" s="8">
        <f t="shared" ca="1" si="12"/>
        <v>0</v>
      </c>
      <c r="AQ31" s="8">
        <f t="shared" ca="1" si="13"/>
        <v>0</v>
      </c>
      <c r="AR31" s="8">
        <f t="shared" ca="1" si="14"/>
        <v>0</v>
      </c>
      <c r="AS31" s="8">
        <f t="shared" ca="1" si="15"/>
        <v>0</v>
      </c>
      <c r="AT31" s="8">
        <f t="shared" ca="1" si="16"/>
        <v>0</v>
      </c>
      <c r="AU31" s="8">
        <f t="shared" ca="1" si="17"/>
        <v>0</v>
      </c>
      <c r="AV31" s="8">
        <f t="shared" ca="1" si="18"/>
        <v>0</v>
      </c>
      <c r="AW31" s="8">
        <f t="shared" ca="1" si="19"/>
        <v>0</v>
      </c>
      <c r="AX31" s="8">
        <f t="shared" ca="1" si="20"/>
        <v>0</v>
      </c>
      <c r="AY31" s="8">
        <f t="shared" si="21"/>
        <v>-1</v>
      </c>
    </row>
    <row r="32" spans="1:51" ht="13.8">
      <c r="A32" s="5"/>
      <c r="B32" s="5"/>
      <c r="C32" s="5">
        <f ca="1">IFERROR(__xludf.dummyfunction("""COMPUTED_VALUE"""),4)</f>
        <v>4</v>
      </c>
      <c r="D32" s="9">
        <f ca="1">IFERROR(__xludf.dummyfunction("""COMPUTED_VALUE"""),45105)</f>
        <v>45105</v>
      </c>
      <c r="E32" s="5"/>
      <c r="F32" s="5"/>
      <c r="G32" s="5"/>
      <c r="H32" s="5"/>
      <c r="I32" s="10"/>
      <c r="J32" s="5">
        <f ca="1">IFERROR(__xludf.dummyfunction("""COMPUTED_VALUE"""),-3)</f>
        <v>-3</v>
      </c>
      <c r="K32" s="5">
        <f ca="1">IFERROR(__xludf.dummyfunction("""COMPUTED_VALUE"""),-1)</f>
        <v>-1</v>
      </c>
      <c r="L32" s="5">
        <f ca="1">IFERROR(__xludf.dummyfunction("""COMPUTED_VALUE"""),-1)</f>
        <v>-1</v>
      </c>
      <c r="M32" s="5">
        <f ca="1">IFERROR(__xludf.dummyfunction("""COMPUTED_VALUE"""),1)</f>
        <v>1</v>
      </c>
      <c r="N32" s="5">
        <f ca="1">IFERROR(__xludf.dummyfunction("""COMPUTED_VALUE"""),-3)</f>
        <v>-3</v>
      </c>
      <c r="O32" s="5">
        <f ca="1">IFERROR(__xludf.dummyfunction("""COMPUTED_VALUE"""),1)</f>
        <v>1</v>
      </c>
      <c r="P32" s="5">
        <f ca="1">IFERROR(__xludf.dummyfunction("""COMPUTED_VALUE"""),1)</f>
        <v>1</v>
      </c>
      <c r="Q32" s="5">
        <f ca="1">IFERROR(__xludf.dummyfunction("""COMPUTED_VALUE"""),-1)</f>
        <v>-1</v>
      </c>
      <c r="R32" s="5">
        <f ca="1">IFERROR(__xludf.dummyfunction("""COMPUTED_VALUE"""),1)</f>
        <v>1</v>
      </c>
      <c r="S32" s="5">
        <f ca="1">IFERROR(__xludf.dummyfunction("""COMPUTED_VALUE"""),-1)</f>
        <v>-1</v>
      </c>
      <c r="T32" s="5">
        <f ca="1">IFERROR(__xludf.dummyfunction("""COMPUTED_VALUE"""),-1)</f>
        <v>-1</v>
      </c>
      <c r="U32" s="5">
        <f ca="1">IFERROR(__xludf.dummyfunction("""COMPUTED_VALUE"""),-1)</f>
        <v>-1</v>
      </c>
      <c r="V32" s="5">
        <f ca="1">IFERROR(__xludf.dummyfunction("""COMPUTED_VALUE"""),-3)</f>
        <v>-3</v>
      </c>
      <c r="W32" s="5">
        <f ca="1">IFERROR(__xludf.dummyfunction("""COMPUTED_VALUE"""),1)</f>
        <v>1</v>
      </c>
      <c r="X32" s="5">
        <f ca="1">IFERROR(__xludf.dummyfunction("""COMPUTED_VALUE"""),-1)</f>
        <v>-1</v>
      </c>
      <c r="Y32" s="5">
        <f ca="1">IFERROR(__xludf.dummyfunction("""COMPUTED_VALUE"""),-1)</f>
        <v>-1</v>
      </c>
      <c r="Z32" s="5">
        <f ca="1">IFERROR(__xludf.dummyfunction("""COMPUTED_VALUE"""),-3)</f>
        <v>-3</v>
      </c>
      <c r="AA32" s="5"/>
      <c r="AB32" s="5"/>
      <c r="AC32" s="5">
        <f t="shared" ca="1" si="2"/>
        <v>0</v>
      </c>
      <c r="AD32" s="5"/>
      <c r="AE32" s="5" t="s">
        <v>22</v>
      </c>
      <c r="AF32" s="8"/>
      <c r="AG32" s="8">
        <f t="shared" ca="1" si="3"/>
        <v>0</v>
      </c>
      <c r="AH32" s="8">
        <f t="shared" ca="1" si="4"/>
        <v>0</v>
      </c>
      <c r="AI32" s="8">
        <f t="shared" ca="1" si="5"/>
        <v>0</v>
      </c>
      <c r="AJ32" s="8">
        <f t="shared" ca="1" si="6"/>
        <v>0</v>
      </c>
      <c r="AK32" s="8">
        <f t="shared" ca="1" si="7"/>
        <v>0</v>
      </c>
      <c r="AL32" s="8">
        <f t="shared" ca="1" si="8"/>
        <v>0</v>
      </c>
      <c r="AM32" s="8">
        <f t="shared" ca="1" si="9"/>
        <v>0</v>
      </c>
      <c r="AN32" s="8">
        <f t="shared" ca="1" si="10"/>
        <v>0</v>
      </c>
      <c r="AO32" s="8">
        <f t="shared" ca="1" si="11"/>
        <v>0</v>
      </c>
      <c r="AP32" s="8">
        <f t="shared" ca="1" si="12"/>
        <v>0</v>
      </c>
      <c r="AQ32" s="8">
        <f t="shared" ca="1" si="13"/>
        <v>0</v>
      </c>
      <c r="AR32" s="8">
        <f t="shared" ca="1" si="14"/>
        <v>0</v>
      </c>
      <c r="AS32" s="8">
        <f t="shared" ca="1" si="15"/>
        <v>0</v>
      </c>
      <c r="AT32" s="8">
        <f t="shared" ca="1" si="16"/>
        <v>0</v>
      </c>
      <c r="AU32" s="8">
        <f t="shared" ca="1" si="17"/>
        <v>0</v>
      </c>
      <c r="AV32" s="8">
        <f t="shared" ca="1" si="18"/>
        <v>0</v>
      </c>
      <c r="AW32" s="8">
        <f t="shared" ca="1" si="19"/>
        <v>0</v>
      </c>
      <c r="AX32" s="8">
        <f t="shared" ca="1" si="20"/>
        <v>0</v>
      </c>
      <c r="AY32" s="8">
        <f t="shared" si="21"/>
        <v>-1</v>
      </c>
    </row>
    <row r="33" spans="1:51" ht="13.8">
      <c r="A33" s="5"/>
      <c r="B33" s="5"/>
      <c r="C33" s="5">
        <f ca="1">IFERROR(__xludf.dummyfunction("""COMPUTED_VALUE"""),5)</f>
        <v>5</v>
      </c>
      <c r="D33" s="9">
        <f ca="1">IFERROR(__xludf.dummyfunction("""COMPUTED_VALUE"""),45106)</f>
        <v>45106</v>
      </c>
      <c r="E33" s="5"/>
      <c r="F33" s="5"/>
      <c r="G33" s="5"/>
      <c r="H33" s="5"/>
      <c r="I33" s="10"/>
      <c r="J33" s="5">
        <f ca="1">IFERROR(__xludf.dummyfunction("""COMPUTED_VALUE"""),3)</f>
        <v>3</v>
      </c>
      <c r="K33" s="5">
        <f ca="1">IFERROR(__xludf.dummyfunction("""COMPUTED_VALUE"""),-1)</f>
        <v>-1</v>
      </c>
      <c r="L33" s="5">
        <f ca="1">IFERROR(__xludf.dummyfunction("""COMPUTED_VALUE"""),-1)</f>
        <v>-1</v>
      </c>
      <c r="M33" s="5">
        <f ca="1">IFERROR(__xludf.dummyfunction("""COMPUTED_VALUE"""),1)</f>
        <v>1</v>
      </c>
      <c r="N33" s="5">
        <f ca="1">IFERROR(__xludf.dummyfunction("""COMPUTED_VALUE"""),-3)</f>
        <v>-3</v>
      </c>
      <c r="O33" s="5">
        <f ca="1">IFERROR(__xludf.dummyfunction("""COMPUTED_VALUE"""),1)</f>
        <v>1</v>
      </c>
      <c r="P33" s="5">
        <f ca="1">IFERROR(__xludf.dummyfunction("""COMPUTED_VALUE"""),-1)</f>
        <v>-1</v>
      </c>
      <c r="Q33" s="5">
        <f ca="1">IFERROR(__xludf.dummyfunction("""COMPUTED_VALUE"""),-1)</f>
        <v>-1</v>
      </c>
      <c r="R33" s="5">
        <f ca="1">IFERROR(__xludf.dummyfunction("""COMPUTED_VALUE"""),-1)</f>
        <v>-1</v>
      </c>
      <c r="S33" s="5">
        <f ca="1">IFERROR(__xludf.dummyfunction("""COMPUTED_VALUE"""),-1)</f>
        <v>-1</v>
      </c>
      <c r="T33" s="5">
        <f ca="1">IFERROR(__xludf.dummyfunction("""COMPUTED_VALUE"""),-1)</f>
        <v>-1</v>
      </c>
      <c r="U33" s="5">
        <f ca="1">IFERROR(__xludf.dummyfunction("""COMPUTED_VALUE"""),1)</f>
        <v>1</v>
      </c>
      <c r="V33" s="5">
        <f ca="1">IFERROR(__xludf.dummyfunction("""COMPUTED_VALUE"""),-3)</f>
        <v>-3</v>
      </c>
      <c r="W33" s="5">
        <f ca="1">IFERROR(__xludf.dummyfunction("""COMPUTED_VALUE"""),1)</f>
        <v>1</v>
      </c>
      <c r="X33" s="5">
        <f ca="1">IFERROR(__xludf.dummyfunction("""COMPUTED_VALUE"""),-1)</f>
        <v>-1</v>
      </c>
      <c r="Y33" s="5">
        <f ca="1">IFERROR(__xludf.dummyfunction("""COMPUTED_VALUE"""),-1)</f>
        <v>-1</v>
      </c>
      <c r="Z33" s="5">
        <f ca="1">IFERROR(__xludf.dummyfunction("""COMPUTED_VALUE"""),-3)</f>
        <v>-3</v>
      </c>
      <c r="AA33" s="5"/>
      <c r="AB33" s="5"/>
      <c r="AC33" s="5">
        <f t="shared" ca="1" si="2"/>
        <v>0</v>
      </c>
      <c r="AD33" s="5"/>
      <c r="AE33" s="5" t="s">
        <v>6</v>
      </c>
      <c r="AF33" s="8"/>
      <c r="AG33" s="8">
        <f t="shared" ca="1" si="3"/>
        <v>0</v>
      </c>
      <c r="AH33" s="8">
        <f t="shared" ca="1" si="4"/>
        <v>0</v>
      </c>
      <c r="AI33" s="8">
        <f t="shared" ca="1" si="5"/>
        <v>0</v>
      </c>
      <c r="AJ33" s="8">
        <f t="shared" ca="1" si="6"/>
        <v>0</v>
      </c>
      <c r="AK33" s="8">
        <f t="shared" ca="1" si="7"/>
        <v>0</v>
      </c>
      <c r="AL33" s="8">
        <f t="shared" ca="1" si="8"/>
        <v>0</v>
      </c>
      <c r="AM33" s="8">
        <f t="shared" ca="1" si="9"/>
        <v>0</v>
      </c>
      <c r="AN33" s="8">
        <f t="shared" ca="1" si="10"/>
        <v>0</v>
      </c>
      <c r="AO33" s="8">
        <f t="shared" ca="1" si="11"/>
        <v>0</v>
      </c>
      <c r="AP33" s="8">
        <f t="shared" ca="1" si="12"/>
        <v>0</v>
      </c>
      <c r="AQ33" s="8">
        <f t="shared" ca="1" si="13"/>
        <v>0</v>
      </c>
      <c r="AR33" s="8">
        <f t="shared" ca="1" si="14"/>
        <v>0</v>
      </c>
      <c r="AS33" s="8">
        <f t="shared" ca="1" si="15"/>
        <v>0</v>
      </c>
      <c r="AT33" s="8">
        <f t="shared" ca="1" si="16"/>
        <v>0</v>
      </c>
      <c r="AU33" s="8">
        <f t="shared" ca="1" si="17"/>
        <v>0</v>
      </c>
      <c r="AV33" s="8">
        <f t="shared" ca="1" si="18"/>
        <v>0</v>
      </c>
      <c r="AW33" s="8">
        <f t="shared" ca="1" si="19"/>
        <v>0</v>
      </c>
      <c r="AX33" s="8">
        <f t="shared" ca="1" si="20"/>
        <v>0</v>
      </c>
      <c r="AY33" s="8">
        <f t="shared" si="21"/>
        <v>-1</v>
      </c>
    </row>
    <row r="34" spans="1:51" ht="13.8">
      <c r="A34" s="5"/>
      <c r="B34" s="5"/>
      <c r="C34" s="5">
        <f ca="1">IFERROR(__xludf.dummyfunction("""COMPUTED_VALUE"""),6)</f>
        <v>6</v>
      </c>
      <c r="D34" s="9">
        <f ca="1">IFERROR(__xludf.dummyfunction("""COMPUTED_VALUE"""),45107)</f>
        <v>45107</v>
      </c>
      <c r="E34" s="5"/>
      <c r="F34" s="5"/>
      <c r="G34" s="5"/>
      <c r="H34" s="5"/>
      <c r="I34" s="5"/>
      <c r="J34" s="5">
        <f ca="1">IFERROR(__xludf.dummyfunction("""COMPUTED_VALUE"""),-3)</f>
        <v>-3</v>
      </c>
      <c r="K34" s="5">
        <f ca="1">IFERROR(__xludf.dummyfunction("""COMPUTED_VALUE"""),-3)</f>
        <v>-3</v>
      </c>
      <c r="L34" s="5">
        <f ca="1">IFERROR(__xludf.dummyfunction("""COMPUTED_VALUE"""),-1)</f>
        <v>-1</v>
      </c>
      <c r="M34" s="5">
        <f ca="1">IFERROR(__xludf.dummyfunction("""COMPUTED_VALUE"""),1)</f>
        <v>1</v>
      </c>
      <c r="N34" s="5">
        <f ca="1">IFERROR(__xludf.dummyfunction("""COMPUTED_VALUE"""),-3)</f>
        <v>-3</v>
      </c>
      <c r="O34" s="5">
        <f ca="1">IFERROR(__xludf.dummyfunction("""COMPUTED_VALUE"""),1)</f>
        <v>1</v>
      </c>
      <c r="P34" s="5">
        <f ca="1">IFERROR(__xludf.dummyfunction("""COMPUTED_VALUE"""),-1)</f>
        <v>-1</v>
      </c>
      <c r="Q34" s="5">
        <f ca="1">IFERROR(__xludf.dummyfunction("""COMPUTED_VALUE"""),-1)</f>
        <v>-1</v>
      </c>
      <c r="R34" s="5">
        <f ca="1">IFERROR(__xludf.dummyfunction("""COMPUTED_VALUE"""),-1)</f>
        <v>-1</v>
      </c>
      <c r="S34" s="5">
        <f ca="1">IFERROR(__xludf.dummyfunction("""COMPUTED_VALUE"""),1)</f>
        <v>1</v>
      </c>
      <c r="T34" s="5">
        <f ca="1">IFERROR(__xludf.dummyfunction("""COMPUTED_VALUE"""),-1)</f>
        <v>-1</v>
      </c>
      <c r="U34" s="5">
        <f ca="1">IFERROR(__xludf.dummyfunction("""COMPUTED_VALUE"""),-1)</f>
        <v>-1</v>
      </c>
      <c r="V34" s="5">
        <f ca="1">IFERROR(__xludf.dummyfunction("""COMPUTED_VALUE"""),-3)</f>
        <v>-3</v>
      </c>
      <c r="W34" s="5">
        <f ca="1">IFERROR(__xludf.dummyfunction("""COMPUTED_VALUE"""),-1)</f>
        <v>-1</v>
      </c>
      <c r="X34" s="5">
        <f ca="1">IFERROR(__xludf.dummyfunction("""COMPUTED_VALUE"""),-1)</f>
        <v>-1</v>
      </c>
      <c r="Y34" s="5">
        <f ca="1">IFERROR(__xludf.dummyfunction("""COMPUTED_VALUE"""),-1)</f>
        <v>-1</v>
      </c>
      <c r="Z34" s="5">
        <f ca="1">IFERROR(__xludf.dummyfunction("""COMPUTED_VALUE"""),-3)</f>
        <v>-3</v>
      </c>
      <c r="AA34" s="5"/>
      <c r="AB34" s="5"/>
      <c r="AC34" s="5">
        <f t="shared" ca="1" si="2"/>
        <v>0</v>
      </c>
      <c r="AD34" s="5"/>
      <c r="AE34" s="5" t="s">
        <v>8</v>
      </c>
      <c r="AF34" s="8"/>
      <c r="AG34" s="8">
        <f t="shared" ca="1" si="3"/>
        <v>0</v>
      </c>
      <c r="AH34" s="8">
        <f t="shared" ca="1" si="4"/>
        <v>0</v>
      </c>
      <c r="AI34" s="8">
        <f t="shared" ca="1" si="5"/>
        <v>0</v>
      </c>
      <c r="AJ34" s="8">
        <f t="shared" ca="1" si="6"/>
        <v>0</v>
      </c>
      <c r="AK34" s="8">
        <f t="shared" ca="1" si="7"/>
        <v>0</v>
      </c>
      <c r="AL34" s="8">
        <f t="shared" ca="1" si="8"/>
        <v>0</v>
      </c>
      <c r="AM34" s="8">
        <f t="shared" ca="1" si="9"/>
        <v>0</v>
      </c>
      <c r="AN34" s="8">
        <f t="shared" ca="1" si="10"/>
        <v>0</v>
      </c>
      <c r="AO34" s="8">
        <f t="shared" ca="1" si="11"/>
        <v>0</v>
      </c>
      <c r="AP34" s="8">
        <f t="shared" ca="1" si="12"/>
        <v>0</v>
      </c>
      <c r="AQ34" s="8">
        <f t="shared" ca="1" si="13"/>
        <v>0</v>
      </c>
      <c r="AR34" s="8">
        <f t="shared" ca="1" si="14"/>
        <v>0</v>
      </c>
      <c r="AS34" s="8">
        <f t="shared" ca="1" si="15"/>
        <v>0</v>
      </c>
      <c r="AT34" s="8">
        <f t="shared" ca="1" si="16"/>
        <v>0</v>
      </c>
      <c r="AU34" s="8">
        <f t="shared" ca="1" si="17"/>
        <v>0</v>
      </c>
      <c r="AV34" s="8">
        <f t="shared" ca="1" si="18"/>
        <v>0</v>
      </c>
      <c r="AW34" s="8">
        <f t="shared" ca="1" si="19"/>
        <v>0</v>
      </c>
      <c r="AX34" s="8">
        <f t="shared" ca="1" si="20"/>
        <v>0</v>
      </c>
      <c r="AY34" s="8">
        <f t="shared" si="21"/>
        <v>-1</v>
      </c>
    </row>
    <row r="35" spans="1:51" ht="13.8">
      <c r="A35" s="5"/>
      <c r="B35" s="5"/>
      <c r="C35" s="5">
        <f ca="1">IFERROR(__xludf.dummyfunction("""COMPUTED_VALUE"""),7)</f>
        <v>7</v>
      </c>
      <c r="D35" s="9">
        <f ca="1">IFERROR(__xludf.dummyfunction("""COMPUTED_VALUE"""),45108)</f>
        <v>45108</v>
      </c>
      <c r="E35" s="5"/>
      <c r="F35" s="5"/>
      <c r="G35" s="5"/>
      <c r="H35" s="5"/>
      <c r="I35" s="5"/>
      <c r="J35" s="5">
        <f ca="1">IFERROR(__xludf.dummyfunction("""COMPUTED_VALUE"""),-3)</f>
        <v>-3</v>
      </c>
      <c r="K35" s="5">
        <f ca="1">IFERROR(__xludf.dummyfunction("""COMPUTED_VALUE"""),-2)</f>
        <v>-2</v>
      </c>
      <c r="L35" s="5">
        <f ca="1">IFERROR(__xludf.dummyfunction("""COMPUTED_VALUE"""),1)</f>
        <v>1</v>
      </c>
      <c r="M35" s="5">
        <f ca="1">IFERROR(__xludf.dummyfunction("""COMPUTED_VALUE"""),1)</f>
        <v>1</v>
      </c>
      <c r="N35" s="5">
        <f ca="1">IFERROR(__xludf.dummyfunction("""COMPUTED_VALUE"""),1)</f>
        <v>1</v>
      </c>
      <c r="O35" s="5">
        <f ca="1">IFERROR(__xludf.dummyfunction("""COMPUTED_VALUE"""),1)</f>
        <v>1</v>
      </c>
      <c r="P35" s="5">
        <f ca="1">IFERROR(__xludf.dummyfunction("""COMPUTED_VALUE"""),1)</f>
        <v>1</v>
      </c>
      <c r="Q35" s="5">
        <f ca="1">IFERROR(__xludf.dummyfunction("""COMPUTED_VALUE"""),-1)</f>
        <v>-1</v>
      </c>
      <c r="R35" s="5">
        <f ca="1">IFERROR(__xludf.dummyfunction("""COMPUTED_VALUE"""),-1)</f>
        <v>-1</v>
      </c>
      <c r="S35" s="5">
        <f ca="1">IFERROR(__xludf.dummyfunction("""COMPUTED_VALUE"""),1)</f>
        <v>1</v>
      </c>
      <c r="T35" s="5">
        <f ca="1">IFERROR(__xludf.dummyfunction("""COMPUTED_VALUE"""),-1)</f>
        <v>-1</v>
      </c>
      <c r="U35" s="5">
        <f ca="1">IFERROR(__xludf.dummyfunction("""COMPUTED_VALUE"""),-1)</f>
        <v>-1</v>
      </c>
      <c r="V35" s="5">
        <f ca="1">IFERROR(__xludf.dummyfunction("""COMPUTED_VALUE"""),-3)</f>
        <v>-3</v>
      </c>
      <c r="W35" s="5">
        <f ca="1">IFERROR(__xludf.dummyfunction("""COMPUTED_VALUE"""),-1)</f>
        <v>-1</v>
      </c>
      <c r="X35" s="5">
        <f ca="1">IFERROR(__xludf.dummyfunction("""COMPUTED_VALUE"""),-1)</f>
        <v>-1</v>
      </c>
      <c r="Y35" s="5">
        <f ca="1">IFERROR(__xludf.dummyfunction("""COMPUTED_VALUE"""),-1)</f>
        <v>-1</v>
      </c>
      <c r="Z35" s="5">
        <f ca="1">IFERROR(__xludf.dummyfunction("""COMPUTED_VALUE"""),-3)</f>
        <v>-3</v>
      </c>
      <c r="AA35" s="5"/>
      <c r="AB35" s="5"/>
      <c r="AC35" s="5">
        <f t="shared" ca="1" si="2"/>
        <v>0</v>
      </c>
      <c r="AD35" s="5"/>
      <c r="AE35" s="5" t="s">
        <v>9</v>
      </c>
      <c r="AF35" s="8"/>
      <c r="AG35" s="8">
        <f t="shared" ca="1" si="3"/>
        <v>0</v>
      </c>
      <c r="AH35" s="8">
        <f t="shared" ca="1" si="4"/>
        <v>0</v>
      </c>
      <c r="AI35" s="8">
        <f t="shared" ca="1" si="5"/>
        <v>0</v>
      </c>
      <c r="AJ35" s="8">
        <f t="shared" ca="1" si="6"/>
        <v>0</v>
      </c>
      <c r="AK35" s="8">
        <f t="shared" ca="1" si="7"/>
        <v>0</v>
      </c>
      <c r="AL35" s="8">
        <f t="shared" ca="1" si="8"/>
        <v>0</v>
      </c>
      <c r="AM35" s="8">
        <f t="shared" ca="1" si="9"/>
        <v>0</v>
      </c>
      <c r="AN35" s="8">
        <f t="shared" ca="1" si="10"/>
        <v>0</v>
      </c>
      <c r="AO35" s="8">
        <f t="shared" ca="1" si="11"/>
        <v>0</v>
      </c>
      <c r="AP35" s="8">
        <f t="shared" ca="1" si="12"/>
        <v>0</v>
      </c>
      <c r="AQ35" s="8">
        <f t="shared" ca="1" si="13"/>
        <v>0</v>
      </c>
      <c r="AR35" s="8">
        <f t="shared" ca="1" si="14"/>
        <v>0</v>
      </c>
      <c r="AS35" s="8">
        <f t="shared" ca="1" si="15"/>
        <v>0</v>
      </c>
      <c r="AT35" s="8">
        <f t="shared" ca="1" si="16"/>
        <v>0</v>
      </c>
      <c r="AU35" s="8">
        <f t="shared" ca="1" si="17"/>
        <v>0</v>
      </c>
      <c r="AV35" s="8">
        <f t="shared" ca="1" si="18"/>
        <v>0</v>
      </c>
      <c r="AW35" s="8">
        <f t="shared" ca="1" si="19"/>
        <v>0</v>
      </c>
      <c r="AX35" s="8">
        <f t="shared" ca="1" si="20"/>
        <v>0</v>
      </c>
      <c r="AY35" s="8">
        <f t="shared" si="21"/>
        <v>-1</v>
      </c>
    </row>
    <row r="36" spans="1:51" ht="13.8">
      <c r="A36" s="5"/>
      <c r="B36" s="5"/>
      <c r="C36" s="5">
        <f ca="1">IFERROR(__xludf.dummyfunction("""COMPUTED_VALUE"""),1)</f>
        <v>1</v>
      </c>
      <c r="D36" s="9">
        <f ca="1">IFERROR(__xludf.dummyfunction("""COMPUTED_VALUE"""),45109)</f>
        <v>45109</v>
      </c>
      <c r="E36" s="5"/>
      <c r="F36" s="5"/>
      <c r="G36" s="5"/>
      <c r="H36" s="5"/>
      <c r="I36" s="5"/>
      <c r="J36" s="5">
        <f ca="1">IFERROR(__xludf.dummyfunction("""COMPUTED_VALUE"""),-3)</f>
        <v>-3</v>
      </c>
      <c r="K36" s="5">
        <f ca="1">IFERROR(__xludf.dummyfunction("""COMPUTED_VALUE"""),-3)</f>
        <v>-3</v>
      </c>
      <c r="L36" s="5">
        <f ca="1">IFERROR(__xludf.dummyfunction("""COMPUTED_VALUE"""),1)</f>
        <v>1</v>
      </c>
      <c r="M36" s="5">
        <f ca="1">IFERROR(__xludf.dummyfunction("""COMPUTED_VALUE"""),1)</f>
        <v>1</v>
      </c>
      <c r="N36" s="5">
        <f ca="1">IFERROR(__xludf.dummyfunction("""COMPUTED_VALUE"""),1)</f>
        <v>1</v>
      </c>
      <c r="O36" s="5">
        <f ca="1">IFERROR(__xludf.dummyfunction("""COMPUTED_VALUE"""),1)</f>
        <v>1</v>
      </c>
      <c r="P36" s="5">
        <f ca="1">IFERROR(__xludf.dummyfunction("""COMPUTED_VALUE"""),1)</f>
        <v>1</v>
      </c>
      <c r="Q36" s="5">
        <f ca="1">IFERROR(__xludf.dummyfunction("""COMPUTED_VALUE"""),1)</f>
        <v>1</v>
      </c>
      <c r="R36" s="5">
        <f ca="1">IFERROR(__xludf.dummyfunction("""COMPUTED_VALUE"""),-1)</f>
        <v>-1</v>
      </c>
      <c r="S36" s="5">
        <f ca="1">IFERROR(__xludf.dummyfunction("""COMPUTED_VALUE"""),1)</f>
        <v>1</v>
      </c>
      <c r="T36" s="5">
        <f ca="1">IFERROR(__xludf.dummyfunction("""COMPUTED_VALUE"""),1)</f>
        <v>1</v>
      </c>
      <c r="U36" s="5">
        <f ca="1">IFERROR(__xludf.dummyfunction("""COMPUTED_VALUE"""),-1)</f>
        <v>-1</v>
      </c>
      <c r="V36" s="5">
        <f ca="1">IFERROR(__xludf.dummyfunction("""COMPUTED_VALUE"""),-3)</f>
        <v>-3</v>
      </c>
      <c r="W36" s="5">
        <f ca="1">IFERROR(__xludf.dummyfunction("""COMPUTED_VALUE"""),-1)</f>
        <v>-1</v>
      </c>
      <c r="X36" s="5">
        <f ca="1">IFERROR(__xludf.dummyfunction("""COMPUTED_VALUE"""),-1)</f>
        <v>-1</v>
      </c>
      <c r="Y36" s="5">
        <f ca="1">IFERROR(__xludf.dummyfunction("""COMPUTED_VALUE"""),-1)</f>
        <v>-1</v>
      </c>
      <c r="Z36" s="5">
        <f ca="1">IFERROR(__xludf.dummyfunction("""COMPUTED_VALUE"""),-3)</f>
        <v>-3</v>
      </c>
      <c r="AA36" s="5">
        <f ca="1">IFERROR(__xludf.dummyfunction("""COMPUTED_VALUE"""),-1)</f>
        <v>-1</v>
      </c>
      <c r="AB36" s="5"/>
      <c r="AC36" s="5">
        <f t="shared" ca="1" si="2"/>
        <v>0</v>
      </c>
      <c r="AD36" s="5"/>
      <c r="AE36" s="5" t="s">
        <v>13</v>
      </c>
      <c r="AF36" s="8"/>
      <c r="AG36" s="8">
        <f t="shared" ca="1" si="3"/>
        <v>0</v>
      </c>
      <c r="AH36" s="8">
        <f t="shared" ca="1" si="4"/>
        <v>0</v>
      </c>
      <c r="AI36" s="8">
        <f t="shared" ca="1" si="5"/>
        <v>0</v>
      </c>
      <c r="AJ36" s="8">
        <f t="shared" ca="1" si="6"/>
        <v>0</v>
      </c>
      <c r="AK36" s="8">
        <f t="shared" ca="1" si="7"/>
        <v>0</v>
      </c>
      <c r="AL36" s="8">
        <f t="shared" ca="1" si="8"/>
        <v>0</v>
      </c>
      <c r="AM36" s="8">
        <f t="shared" ca="1" si="9"/>
        <v>0</v>
      </c>
      <c r="AN36" s="8">
        <f t="shared" ca="1" si="10"/>
        <v>0</v>
      </c>
      <c r="AO36" s="8">
        <f t="shared" ca="1" si="11"/>
        <v>0</v>
      </c>
      <c r="AP36" s="8">
        <f t="shared" ca="1" si="12"/>
        <v>0</v>
      </c>
      <c r="AQ36" s="8">
        <f t="shared" ca="1" si="13"/>
        <v>0</v>
      </c>
      <c r="AR36" s="8">
        <f t="shared" ca="1" si="14"/>
        <v>0</v>
      </c>
      <c r="AS36" s="8">
        <f t="shared" ca="1" si="15"/>
        <v>0</v>
      </c>
      <c r="AT36" s="8">
        <f t="shared" ca="1" si="16"/>
        <v>0</v>
      </c>
      <c r="AU36" s="8">
        <f t="shared" ca="1" si="17"/>
        <v>0</v>
      </c>
      <c r="AV36" s="8">
        <f t="shared" ca="1" si="18"/>
        <v>0</v>
      </c>
      <c r="AW36" s="8">
        <f t="shared" ca="1" si="19"/>
        <v>0</v>
      </c>
      <c r="AX36" s="8">
        <f t="shared" ca="1" si="20"/>
        <v>0</v>
      </c>
      <c r="AY36" s="8">
        <f t="shared" si="21"/>
        <v>-1</v>
      </c>
    </row>
    <row r="37" spans="1:51" ht="13.8">
      <c r="A37" s="5"/>
      <c r="B37" s="5"/>
      <c r="C37" s="5">
        <f ca="1">IFERROR(__xludf.dummyfunction("""COMPUTED_VALUE"""),2)</f>
        <v>2</v>
      </c>
      <c r="D37" s="9">
        <f ca="1">IFERROR(__xludf.dummyfunction("""COMPUTED_VALUE"""),45110)</f>
        <v>45110</v>
      </c>
      <c r="E37" s="5"/>
      <c r="F37" s="5"/>
      <c r="G37" s="5"/>
      <c r="H37" s="5"/>
      <c r="I37" s="5"/>
      <c r="J37" s="5">
        <f ca="1">IFERROR(__xludf.dummyfunction("""COMPUTED_VALUE"""),1)</f>
        <v>1</v>
      </c>
      <c r="K37" s="5">
        <f ca="1">IFERROR(__xludf.dummyfunction("""COMPUTED_VALUE"""),0)</f>
        <v>0</v>
      </c>
      <c r="L37" s="5">
        <f ca="1">IFERROR(__xludf.dummyfunction("""COMPUTED_VALUE"""),1)</f>
        <v>1</v>
      </c>
      <c r="M37" s="5">
        <f ca="1">IFERROR(__xludf.dummyfunction("""COMPUTED_VALUE"""),1)</f>
        <v>1</v>
      </c>
      <c r="N37" s="5">
        <f ca="1">IFERROR(__xludf.dummyfunction("""COMPUTED_VALUE"""),1)</f>
        <v>1</v>
      </c>
      <c r="O37" s="5">
        <f ca="1">IFERROR(__xludf.dummyfunction("""COMPUTED_VALUE"""),1)</f>
        <v>1</v>
      </c>
      <c r="P37" s="5">
        <f ca="1">IFERROR(__xludf.dummyfunction("""COMPUTED_VALUE"""),1)</f>
        <v>1</v>
      </c>
      <c r="Q37" s="5">
        <f ca="1">IFERROR(__xludf.dummyfunction("""COMPUTED_VALUE"""),-1)</f>
        <v>-1</v>
      </c>
      <c r="R37" s="5">
        <f ca="1">IFERROR(__xludf.dummyfunction("""COMPUTED_VALUE"""),-1)</f>
        <v>-1</v>
      </c>
      <c r="S37" s="5">
        <f ca="1">IFERROR(__xludf.dummyfunction("""COMPUTED_VALUE"""),-1)</f>
        <v>-1</v>
      </c>
      <c r="T37" s="5">
        <f ca="1">IFERROR(__xludf.dummyfunction("""COMPUTED_VALUE"""),-1)</f>
        <v>-1</v>
      </c>
      <c r="U37" s="5">
        <f ca="1">IFERROR(__xludf.dummyfunction("""COMPUTED_VALUE"""),-1)</f>
        <v>-1</v>
      </c>
      <c r="V37" s="5">
        <f ca="1">IFERROR(__xludf.dummyfunction("""COMPUTED_VALUE"""),1)</f>
        <v>1</v>
      </c>
      <c r="W37" s="5">
        <f ca="1">IFERROR(__xludf.dummyfunction("""COMPUTED_VALUE"""),1)</f>
        <v>1</v>
      </c>
      <c r="X37" s="5">
        <f ca="1">IFERROR(__xludf.dummyfunction("""COMPUTED_VALUE"""),-1)</f>
        <v>-1</v>
      </c>
      <c r="Y37" s="5">
        <f ca="1">IFERROR(__xludf.dummyfunction("""COMPUTED_VALUE"""),-1)</f>
        <v>-1</v>
      </c>
      <c r="Z37" s="5">
        <f ca="1">IFERROR(__xludf.dummyfunction("""COMPUTED_VALUE"""),-3)</f>
        <v>-3</v>
      </c>
      <c r="AA37" s="5">
        <f ca="1">IFERROR(__xludf.dummyfunction("""COMPUTED_VALUE"""),-1)</f>
        <v>-1</v>
      </c>
      <c r="AB37" s="5"/>
      <c r="AC37" s="5">
        <f t="shared" ref="AC37:AC68" ca="1" si="22">J37*AG37+K37*AH37+L37*AI37+M37*AJ37+N37*AK37+O37*AL37+P37*AM37+Q37*AN37+R37*AO37+S37*AP37+T37*AQ37+U37*AR37+V37*AS37+W37*AT37+X37*AU37+Y37*AV37+Z37*AW37+AA37*AX37+AB37*AY37</f>
        <v>0</v>
      </c>
      <c r="AD37" s="5"/>
      <c r="AE37" s="5" t="s">
        <v>15</v>
      </c>
      <c r="AF37" s="8"/>
      <c r="AG37" s="8">
        <f t="shared" ca="1" si="3"/>
        <v>0</v>
      </c>
      <c r="AH37" s="8">
        <f t="shared" ca="1" si="4"/>
        <v>0</v>
      </c>
      <c r="AI37" s="8">
        <f t="shared" ca="1" si="5"/>
        <v>0</v>
      </c>
      <c r="AJ37" s="8">
        <f t="shared" ca="1" si="6"/>
        <v>0</v>
      </c>
      <c r="AK37" s="8">
        <f t="shared" ca="1" si="7"/>
        <v>0</v>
      </c>
      <c r="AL37" s="8">
        <f t="shared" ca="1" si="8"/>
        <v>0</v>
      </c>
      <c r="AM37" s="8">
        <f t="shared" ca="1" si="9"/>
        <v>0</v>
      </c>
      <c r="AN37" s="8">
        <f t="shared" ca="1" si="10"/>
        <v>0</v>
      </c>
      <c r="AO37" s="8">
        <f t="shared" ca="1" si="11"/>
        <v>0</v>
      </c>
      <c r="AP37" s="8">
        <f t="shared" ca="1" si="12"/>
        <v>0</v>
      </c>
      <c r="AQ37" s="8">
        <f t="shared" ca="1" si="13"/>
        <v>0</v>
      </c>
      <c r="AR37" s="8">
        <f t="shared" ca="1" si="14"/>
        <v>0</v>
      </c>
      <c r="AS37" s="8">
        <f t="shared" ca="1" si="15"/>
        <v>0</v>
      </c>
      <c r="AT37" s="8">
        <f t="shared" ca="1" si="16"/>
        <v>0</v>
      </c>
      <c r="AU37" s="8">
        <f t="shared" ca="1" si="17"/>
        <v>0</v>
      </c>
      <c r="AV37" s="8">
        <f t="shared" ca="1" si="18"/>
        <v>0</v>
      </c>
      <c r="AW37" s="8">
        <f t="shared" ca="1" si="19"/>
        <v>0</v>
      </c>
      <c r="AX37" s="8">
        <f t="shared" ca="1" si="20"/>
        <v>0</v>
      </c>
      <c r="AY37" s="8">
        <f t="shared" si="21"/>
        <v>-1</v>
      </c>
    </row>
    <row r="38" spans="1:51" ht="13.8">
      <c r="A38" s="5"/>
      <c r="B38" s="5"/>
      <c r="C38" s="5">
        <f ca="1">IFERROR(__xludf.dummyfunction("""COMPUTED_VALUE"""),3)</f>
        <v>3</v>
      </c>
      <c r="D38" s="9">
        <f ca="1">IFERROR(__xludf.dummyfunction("""COMPUTED_VALUE"""),45111)</f>
        <v>45111</v>
      </c>
      <c r="E38" s="5"/>
      <c r="F38" s="5"/>
      <c r="G38" s="5"/>
      <c r="H38" s="11" t="s">
        <v>15</v>
      </c>
      <c r="I38" s="5"/>
      <c r="J38" s="5">
        <f ca="1">IFERROR(__xludf.dummyfunction("""COMPUTED_VALUE"""),-3)</f>
        <v>-3</v>
      </c>
      <c r="K38" s="5">
        <f ca="1">IFERROR(__xludf.dummyfunction("""COMPUTED_VALUE"""),-3)</f>
        <v>-3</v>
      </c>
      <c r="L38" s="5">
        <f ca="1">IFERROR(__xludf.dummyfunction("""COMPUTED_VALUE"""),1)</f>
        <v>1</v>
      </c>
      <c r="M38" s="5">
        <f ca="1">IFERROR(__xludf.dummyfunction("""COMPUTED_VALUE"""),-3)</f>
        <v>-3</v>
      </c>
      <c r="N38" s="5">
        <f ca="1">IFERROR(__xludf.dummyfunction("""COMPUTED_VALUE"""),1)</f>
        <v>1</v>
      </c>
      <c r="O38" s="5">
        <f ca="1">IFERROR(__xludf.dummyfunction("""COMPUTED_VALUE"""),1)</f>
        <v>1</v>
      </c>
      <c r="P38" s="5">
        <f ca="1">IFERROR(__xludf.dummyfunction("""COMPUTED_VALUE"""),1)</f>
        <v>1</v>
      </c>
      <c r="Q38" s="5">
        <f ca="1">IFERROR(__xludf.dummyfunction("""COMPUTED_VALUE"""),1)</f>
        <v>1</v>
      </c>
      <c r="R38" s="5">
        <f ca="1">IFERROR(__xludf.dummyfunction("""COMPUTED_VALUE"""),1)</f>
        <v>1</v>
      </c>
      <c r="S38" s="5">
        <f ca="1">IFERROR(__xludf.dummyfunction("""COMPUTED_VALUE"""),-1)</f>
        <v>-1</v>
      </c>
      <c r="T38" s="5">
        <f ca="1">IFERROR(__xludf.dummyfunction("""COMPUTED_VALUE"""),-1)</f>
        <v>-1</v>
      </c>
      <c r="U38" s="5">
        <f ca="1">IFERROR(__xludf.dummyfunction("""COMPUTED_VALUE"""),-1)</f>
        <v>-1</v>
      </c>
      <c r="V38" s="5">
        <f ca="1">IFERROR(__xludf.dummyfunction("""COMPUTED_VALUE"""),1)</f>
        <v>1</v>
      </c>
      <c r="W38" s="5">
        <f ca="1">IFERROR(__xludf.dummyfunction("""COMPUTED_VALUE"""),1)</f>
        <v>1</v>
      </c>
      <c r="X38" s="5">
        <f ca="1">IFERROR(__xludf.dummyfunction("""COMPUTED_VALUE"""),-1)</f>
        <v>-1</v>
      </c>
      <c r="Y38" s="5">
        <f ca="1">IFERROR(__xludf.dummyfunction("""COMPUTED_VALUE"""),-1)</f>
        <v>-1</v>
      </c>
      <c r="Z38" s="5">
        <f ca="1">IFERROR(__xludf.dummyfunction("""COMPUTED_VALUE"""),-3)</f>
        <v>-3</v>
      </c>
      <c r="AA38" s="5">
        <f ca="1">IFERROR(__xludf.dummyfunction("""COMPUTED_VALUE"""),-1)</f>
        <v>-1</v>
      </c>
      <c r="AB38" s="5"/>
      <c r="AC38" s="5">
        <f t="shared" ca="1" si="22"/>
        <v>0</v>
      </c>
      <c r="AD38" s="5"/>
      <c r="AE38" s="5" t="s">
        <v>8</v>
      </c>
      <c r="AF38" s="8"/>
      <c r="AG38" s="8">
        <f t="shared" ca="1" si="3"/>
        <v>0</v>
      </c>
      <c r="AH38" s="8">
        <f t="shared" ca="1" si="4"/>
        <v>0</v>
      </c>
      <c r="AI38" s="8">
        <f t="shared" ca="1" si="5"/>
        <v>0</v>
      </c>
      <c r="AJ38" s="8">
        <f t="shared" ca="1" si="6"/>
        <v>0</v>
      </c>
      <c r="AK38" s="8">
        <f t="shared" ca="1" si="7"/>
        <v>0</v>
      </c>
      <c r="AL38" s="8">
        <f t="shared" ca="1" si="8"/>
        <v>0</v>
      </c>
      <c r="AM38" s="8">
        <f t="shared" ca="1" si="9"/>
        <v>0</v>
      </c>
      <c r="AN38" s="8">
        <f t="shared" ca="1" si="10"/>
        <v>0</v>
      </c>
      <c r="AO38" s="8">
        <f t="shared" ca="1" si="11"/>
        <v>0</v>
      </c>
      <c r="AP38" s="8">
        <f t="shared" ca="1" si="12"/>
        <v>0</v>
      </c>
      <c r="AQ38" s="8">
        <f t="shared" ca="1" si="13"/>
        <v>0</v>
      </c>
      <c r="AR38" s="8">
        <f t="shared" ca="1" si="14"/>
        <v>0</v>
      </c>
      <c r="AS38" s="8">
        <f t="shared" ca="1" si="15"/>
        <v>0</v>
      </c>
      <c r="AT38" s="8">
        <f t="shared" ca="1" si="16"/>
        <v>0</v>
      </c>
      <c r="AU38" s="8">
        <f t="shared" ca="1" si="17"/>
        <v>0</v>
      </c>
      <c r="AV38" s="8">
        <f t="shared" ca="1" si="18"/>
        <v>0</v>
      </c>
      <c r="AW38" s="8">
        <f t="shared" ca="1" si="19"/>
        <v>0</v>
      </c>
      <c r="AX38" s="8">
        <f t="shared" ca="1" si="20"/>
        <v>0</v>
      </c>
      <c r="AY38" s="8">
        <f t="shared" si="21"/>
        <v>-1</v>
      </c>
    </row>
    <row r="39" spans="1:51" ht="13.8">
      <c r="A39" s="5"/>
      <c r="B39" s="5"/>
      <c r="C39" s="5">
        <f ca="1">IFERROR(__xludf.dummyfunction("""COMPUTED_VALUE"""),4)</f>
        <v>4</v>
      </c>
      <c r="D39" s="9">
        <f ca="1">IFERROR(__xludf.dummyfunction("""COMPUTED_VALUE"""),45112)</f>
        <v>45112</v>
      </c>
      <c r="E39" s="5"/>
      <c r="F39" s="5"/>
      <c r="G39" s="5"/>
      <c r="H39" s="5"/>
      <c r="I39" s="5"/>
      <c r="J39" s="5">
        <f ca="1">IFERROR(__xludf.dummyfunction("""COMPUTED_VALUE"""),-3)</f>
        <v>-3</v>
      </c>
      <c r="K39" s="5">
        <f ca="1">IFERROR(__xludf.dummyfunction("""COMPUTED_VALUE"""),0)</f>
        <v>0</v>
      </c>
      <c r="L39" s="5">
        <f ca="1">IFERROR(__xludf.dummyfunction("""COMPUTED_VALUE"""),1)</f>
        <v>1</v>
      </c>
      <c r="M39" s="5">
        <f ca="1">IFERROR(__xludf.dummyfunction("""COMPUTED_VALUE"""),1)</f>
        <v>1</v>
      </c>
      <c r="N39" s="5">
        <f ca="1">IFERROR(__xludf.dummyfunction("""COMPUTED_VALUE"""),1)</f>
        <v>1</v>
      </c>
      <c r="O39" s="5">
        <f ca="1">IFERROR(__xludf.dummyfunction("""COMPUTED_VALUE"""),1)</f>
        <v>1</v>
      </c>
      <c r="P39" s="5">
        <f ca="1">IFERROR(__xludf.dummyfunction("""COMPUTED_VALUE"""),2)</f>
        <v>2</v>
      </c>
      <c r="Q39" s="5">
        <f ca="1">IFERROR(__xludf.dummyfunction("""COMPUTED_VALUE"""),1)</f>
        <v>1</v>
      </c>
      <c r="R39" s="5">
        <f ca="1">IFERROR(__xludf.dummyfunction("""COMPUTED_VALUE"""),1)</f>
        <v>1</v>
      </c>
      <c r="S39" s="5">
        <f ca="1">IFERROR(__xludf.dummyfunction("""COMPUTED_VALUE"""),-1)</f>
        <v>-1</v>
      </c>
      <c r="T39" s="5">
        <f ca="1">IFERROR(__xludf.dummyfunction("""COMPUTED_VALUE"""),-1)</f>
        <v>-1</v>
      </c>
      <c r="U39" s="5">
        <f ca="1">IFERROR(__xludf.dummyfunction("""COMPUTED_VALUE"""),-1)</f>
        <v>-1</v>
      </c>
      <c r="V39" s="5">
        <f ca="1">IFERROR(__xludf.dummyfunction("""COMPUTED_VALUE"""),1)</f>
        <v>1</v>
      </c>
      <c r="W39" s="5">
        <f ca="1">IFERROR(__xludf.dummyfunction("""COMPUTED_VALUE"""),1)</f>
        <v>1</v>
      </c>
      <c r="X39" s="5">
        <f ca="1">IFERROR(__xludf.dummyfunction("""COMPUTED_VALUE"""),-1)</f>
        <v>-1</v>
      </c>
      <c r="Y39" s="5">
        <f ca="1">IFERROR(__xludf.dummyfunction("""COMPUTED_VALUE"""),-1)</f>
        <v>-1</v>
      </c>
      <c r="Z39" s="5">
        <f ca="1">IFERROR(__xludf.dummyfunction("""COMPUTED_VALUE"""),-3)</f>
        <v>-3</v>
      </c>
      <c r="AA39" s="5">
        <f ca="1">IFERROR(__xludf.dummyfunction("""COMPUTED_VALUE"""),-1)</f>
        <v>-1</v>
      </c>
      <c r="AB39" s="5"/>
      <c r="AC39" s="5">
        <f t="shared" ca="1" si="22"/>
        <v>0</v>
      </c>
      <c r="AD39" s="5"/>
      <c r="AE39" s="5" t="s">
        <v>5</v>
      </c>
      <c r="AF39" s="8"/>
      <c r="AG39" s="8">
        <f t="shared" ca="1" si="3"/>
        <v>0</v>
      </c>
      <c r="AH39" s="8">
        <f t="shared" ca="1" si="4"/>
        <v>0</v>
      </c>
      <c r="AI39" s="8">
        <f t="shared" ca="1" si="5"/>
        <v>0</v>
      </c>
      <c r="AJ39" s="8">
        <f t="shared" ca="1" si="6"/>
        <v>0</v>
      </c>
      <c r="AK39" s="8">
        <f t="shared" ca="1" si="7"/>
        <v>0</v>
      </c>
      <c r="AL39" s="8">
        <f t="shared" ca="1" si="8"/>
        <v>0</v>
      </c>
      <c r="AM39" s="8">
        <f t="shared" ca="1" si="9"/>
        <v>0</v>
      </c>
      <c r="AN39" s="8">
        <f t="shared" ca="1" si="10"/>
        <v>0</v>
      </c>
      <c r="AO39" s="8">
        <f t="shared" ca="1" si="11"/>
        <v>0</v>
      </c>
      <c r="AP39" s="8">
        <f t="shared" ca="1" si="12"/>
        <v>0</v>
      </c>
      <c r="AQ39" s="8">
        <f t="shared" ca="1" si="13"/>
        <v>0</v>
      </c>
      <c r="AR39" s="8">
        <f t="shared" ca="1" si="14"/>
        <v>0</v>
      </c>
      <c r="AS39" s="8">
        <f t="shared" ca="1" si="15"/>
        <v>0</v>
      </c>
      <c r="AT39" s="8">
        <f t="shared" ca="1" si="16"/>
        <v>0</v>
      </c>
      <c r="AU39" s="8">
        <f t="shared" ca="1" si="17"/>
        <v>0</v>
      </c>
      <c r="AV39" s="8">
        <f t="shared" ca="1" si="18"/>
        <v>0</v>
      </c>
      <c r="AW39" s="8">
        <f t="shared" ca="1" si="19"/>
        <v>0</v>
      </c>
      <c r="AX39" s="8">
        <f t="shared" ca="1" si="20"/>
        <v>0</v>
      </c>
      <c r="AY39" s="8">
        <f t="shared" si="21"/>
        <v>-1</v>
      </c>
    </row>
    <row r="40" spans="1:51" ht="13.8">
      <c r="A40" s="5"/>
      <c r="B40" s="5"/>
      <c r="C40" s="5">
        <f ca="1">IFERROR(__xludf.dummyfunction("""COMPUTED_VALUE"""),5)</f>
        <v>5</v>
      </c>
      <c r="D40" s="9">
        <f ca="1">IFERROR(__xludf.dummyfunction("""COMPUTED_VALUE"""),45113)</f>
        <v>45113</v>
      </c>
      <c r="E40" s="5"/>
      <c r="F40" s="5"/>
      <c r="G40" s="5"/>
      <c r="H40" s="5"/>
      <c r="I40" s="5"/>
      <c r="J40" s="5">
        <f ca="1">IFERROR(__xludf.dummyfunction("""COMPUTED_VALUE"""),1)</f>
        <v>1</v>
      </c>
      <c r="K40" s="5">
        <f ca="1">IFERROR(__xludf.dummyfunction("""COMPUTED_VALUE"""),-2)</f>
        <v>-2</v>
      </c>
      <c r="L40" s="5">
        <f ca="1">IFERROR(__xludf.dummyfunction("""COMPUTED_VALUE"""),-1)</f>
        <v>-1</v>
      </c>
      <c r="M40" s="5">
        <f ca="1">IFERROR(__xludf.dummyfunction("""COMPUTED_VALUE"""),1)</f>
        <v>1</v>
      </c>
      <c r="N40" s="5">
        <f ca="1">IFERROR(__xludf.dummyfunction("""COMPUTED_VALUE"""),1)</f>
        <v>1</v>
      </c>
      <c r="O40" s="5">
        <f ca="1">IFERROR(__xludf.dummyfunction("""COMPUTED_VALUE"""),1)</f>
        <v>1</v>
      </c>
      <c r="P40" s="5">
        <f ca="1">IFERROR(__xludf.dummyfunction("""COMPUTED_VALUE"""),-1)</f>
        <v>-1</v>
      </c>
      <c r="Q40" s="5">
        <f ca="1">IFERROR(__xludf.dummyfunction("""COMPUTED_VALUE"""),1)</f>
        <v>1</v>
      </c>
      <c r="R40" s="5">
        <f ca="1">IFERROR(__xludf.dummyfunction("""COMPUTED_VALUE"""),1)</f>
        <v>1</v>
      </c>
      <c r="S40" s="5">
        <f ca="1">IFERROR(__xludf.dummyfunction("""COMPUTED_VALUE"""),1)</f>
        <v>1</v>
      </c>
      <c r="T40" s="5">
        <f ca="1">IFERROR(__xludf.dummyfunction("""COMPUTED_VALUE"""),-1)</f>
        <v>-1</v>
      </c>
      <c r="U40" s="5">
        <f ca="1">IFERROR(__xludf.dummyfunction("""COMPUTED_VALUE"""),-1)</f>
        <v>-1</v>
      </c>
      <c r="V40" s="5">
        <f ca="1">IFERROR(__xludf.dummyfunction("""COMPUTED_VALUE"""),-3)</f>
        <v>-3</v>
      </c>
      <c r="W40" s="5">
        <f ca="1">IFERROR(__xludf.dummyfunction("""COMPUTED_VALUE"""),1)</f>
        <v>1</v>
      </c>
      <c r="X40" s="5">
        <f ca="1">IFERROR(__xludf.dummyfunction("""COMPUTED_VALUE"""),-1)</f>
        <v>-1</v>
      </c>
      <c r="Y40" s="5">
        <f ca="1">IFERROR(__xludf.dummyfunction("""COMPUTED_VALUE"""),-1)</f>
        <v>-1</v>
      </c>
      <c r="Z40" s="5">
        <f ca="1">IFERROR(__xludf.dummyfunction("""COMPUTED_VALUE"""),-3)</f>
        <v>-3</v>
      </c>
      <c r="AA40" s="5">
        <f ca="1">IFERROR(__xludf.dummyfunction("""COMPUTED_VALUE"""),-1)</f>
        <v>-1</v>
      </c>
      <c r="AB40" s="5"/>
      <c r="AC40" s="5">
        <f t="shared" ca="1" si="22"/>
        <v>0</v>
      </c>
      <c r="AD40" s="5"/>
      <c r="AE40" s="5" t="s">
        <v>22</v>
      </c>
      <c r="AF40" s="8"/>
      <c r="AG40" s="8">
        <f t="shared" ca="1" si="3"/>
        <v>0</v>
      </c>
      <c r="AH40" s="8">
        <f t="shared" ca="1" si="4"/>
        <v>0</v>
      </c>
      <c r="AI40" s="8">
        <f t="shared" ca="1" si="5"/>
        <v>0</v>
      </c>
      <c r="AJ40" s="8">
        <f t="shared" ca="1" si="6"/>
        <v>0</v>
      </c>
      <c r="AK40" s="8">
        <f t="shared" ca="1" si="7"/>
        <v>0</v>
      </c>
      <c r="AL40" s="8">
        <f t="shared" ca="1" si="8"/>
        <v>0</v>
      </c>
      <c r="AM40" s="8">
        <f t="shared" ca="1" si="9"/>
        <v>0</v>
      </c>
      <c r="AN40" s="8">
        <f t="shared" ca="1" si="10"/>
        <v>0</v>
      </c>
      <c r="AO40" s="8">
        <f t="shared" ca="1" si="11"/>
        <v>0</v>
      </c>
      <c r="AP40" s="8">
        <f t="shared" ca="1" si="12"/>
        <v>0</v>
      </c>
      <c r="AQ40" s="8">
        <f t="shared" ca="1" si="13"/>
        <v>0</v>
      </c>
      <c r="AR40" s="8">
        <f t="shared" ca="1" si="14"/>
        <v>0</v>
      </c>
      <c r="AS40" s="8">
        <f t="shared" ca="1" si="15"/>
        <v>0</v>
      </c>
      <c r="AT40" s="8">
        <f t="shared" ca="1" si="16"/>
        <v>0</v>
      </c>
      <c r="AU40" s="8">
        <f t="shared" ca="1" si="17"/>
        <v>0</v>
      </c>
      <c r="AV40" s="8">
        <f t="shared" ca="1" si="18"/>
        <v>0</v>
      </c>
      <c r="AW40" s="8">
        <f t="shared" ca="1" si="19"/>
        <v>0</v>
      </c>
      <c r="AX40" s="8">
        <f t="shared" ca="1" si="20"/>
        <v>0</v>
      </c>
      <c r="AY40" s="8">
        <f t="shared" si="21"/>
        <v>-1</v>
      </c>
    </row>
    <row r="41" spans="1:51" ht="13.8">
      <c r="A41" s="5"/>
      <c r="B41" s="5"/>
      <c r="C41" s="5">
        <f ca="1">IFERROR(__xludf.dummyfunction("""COMPUTED_VALUE"""),6)</f>
        <v>6</v>
      </c>
      <c r="D41" s="9">
        <f ca="1">IFERROR(__xludf.dummyfunction("""COMPUTED_VALUE"""),45114)</f>
        <v>45114</v>
      </c>
      <c r="E41" s="5"/>
      <c r="F41" s="5"/>
      <c r="G41" s="5"/>
      <c r="H41" s="5"/>
      <c r="I41" s="5"/>
      <c r="J41" s="5">
        <f ca="1">IFERROR(__xludf.dummyfunction("""COMPUTED_VALUE"""),1)</f>
        <v>1</v>
      </c>
      <c r="K41" s="5">
        <f ca="1">IFERROR(__xludf.dummyfunction("""COMPUTED_VALUE"""),-3)</f>
        <v>-3</v>
      </c>
      <c r="L41" s="5">
        <f ca="1">IFERROR(__xludf.dummyfunction("""COMPUTED_VALUE"""),1)</f>
        <v>1</v>
      </c>
      <c r="M41" s="5">
        <f ca="1">IFERROR(__xludf.dummyfunction("""COMPUTED_VALUE"""),1)</f>
        <v>1</v>
      </c>
      <c r="N41" s="5">
        <f ca="1">IFERROR(__xludf.dummyfunction("""COMPUTED_VALUE"""),1)</f>
        <v>1</v>
      </c>
      <c r="O41" s="5">
        <f ca="1">IFERROR(__xludf.dummyfunction("""COMPUTED_VALUE"""),-2)</f>
        <v>-2</v>
      </c>
      <c r="P41" s="5">
        <f ca="1">IFERROR(__xludf.dummyfunction("""COMPUTED_VALUE"""),-1)</f>
        <v>-1</v>
      </c>
      <c r="Q41" s="5">
        <f ca="1">IFERROR(__xludf.dummyfunction("""COMPUTED_VALUE"""),-1)</f>
        <v>-1</v>
      </c>
      <c r="R41" s="5">
        <f ca="1">IFERROR(__xludf.dummyfunction("""COMPUTED_VALUE"""),-1)</f>
        <v>-1</v>
      </c>
      <c r="S41" s="5">
        <f ca="1">IFERROR(__xludf.dummyfunction("""COMPUTED_VALUE"""),1)</f>
        <v>1</v>
      </c>
      <c r="T41" s="5">
        <f ca="1">IFERROR(__xludf.dummyfunction("""COMPUTED_VALUE"""),-1)</f>
        <v>-1</v>
      </c>
      <c r="U41" s="5">
        <f ca="1">IFERROR(__xludf.dummyfunction("""COMPUTED_VALUE"""),-1)</f>
        <v>-1</v>
      </c>
      <c r="V41" s="5">
        <v>0</v>
      </c>
      <c r="W41" s="5">
        <f ca="1">IFERROR(__xludf.dummyfunction("""COMPUTED_VALUE"""),-1)</f>
        <v>-1</v>
      </c>
      <c r="X41" s="5">
        <f ca="1">IFERROR(__xludf.dummyfunction("""COMPUTED_VALUE"""),-1)</f>
        <v>-1</v>
      </c>
      <c r="Y41" s="5">
        <f ca="1">IFERROR(__xludf.dummyfunction("""COMPUTED_VALUE"""),-1)</f>
        <v>-1</v>
      </c>
      <c r="Z41" s="5">
        <f ca="1">IFERROR(__xludf.dummyfunction("""COMPUTED_VALUE"""),-3)</f>
        <v>-3</v>
      </c>
      <c r="AA41" s="5">
        <f ca="1">IFERROR(__xludf.dummyfunction("""COMPUTED_VALUE"""),-1)</f>
        <v>-1</v>
      </c>
      <c r="AB41" s="5"/>
      <c r="AC41" s="5">
        <f t="shared" ca="1" si="22"/>
        <v>0</v>
      </c>
      <c r="AD41" s="5"/>
      <c r="AE41" s="5" t="s">
        <v>9</v>
      </c>
      <c r="AF41" s="8"/>
      <c r="AG41" s="8">
        <f t="shared" ca="1" si="3"/>
        <v>0</v>
      </c>
      <c r="AH41" s="8">
        <f t="shared" ca="1" si="4"/>
        <v>0</v>
      </c>
      <c r="AI41" s="8">
        <f t="shared" ca="1" si="5"/>
        <v>0</v>
      </c>
      <c r="AJ41" s="8">
        <f t="shared" ca="1" si="6"/>
        <v>0</v>
      </c>
      <c r="AK41" s="8">
        <f t="shared" ca="1" si="7"/>
        <v>0</v>
      </c>
      <c r="AL41" s="8">
        <f t="shared" ca="1" si="8"/>
        <v>0</v>
      </c>
      <c r="AM41" s="8">
        <f t="shared" ca="1" si="9"/>
        <v>0</v>
      </c>
      <c r="AN41" s="8">
        <f t="shared" ca="1" si="10"/>
        <v>0</v>
      </c>
      <c r="AO41" s="8">
        <f t="shared" ca="1" si="11"/>
        <v>0</v>
      </c>
      <c r="AP41" s="8">
        <f t="shared" ca="1" si="12"/>
        <v>0</v>
      </c>
      <c r="AQ41" s="8">
        <f t="shared" ca="1" si="13"/>
        <v>0</v>
      </c>
      <c r="AR41" s="8">
        <f t="shared" ca="1" si="14"/>
        <v>0</v>
      </c>
      <c r="AS41" s="8">
        <f t="shared" ca="1" si="15"/>
        <v>0</v>
      </c>
      <c r="AT41" s="8">
        <f t="shared" ca="1" si="16"/>
        <v>0</v>
      </c>
      <c r="AU41" s="8">
        <f t="shared" ca="1" si="17"/>
        <v>0</v>
      </c>
      <c r="AV41" s="8">
        <f t="shared" ca="1" si="18"/>
        <v>0</v>
      </c>
      <c r="AW41" s="8">
        <f t="shared" ca="1" si="19"/>
        <v>0</v>
      </c>
      <c r="AX41" s="8">
        <f t="shared" ca="1" si="20"/>
        <v>0</v>
      </c>
      <c r="AY41" s="8">
        <f t="shared" si="21"/>
        <v>-1</v>
      </c>
    </row>
    <row r="42" spans="1:51" ht="13.8">
      <c r="A42" s="5">
        <f ca="1">IFERROR(__xludf.dummyfunction("""COMPUTED_VALUE"""),1)</f>
        <v>1</v>
      </c>
      <c r="B42" s="5"/>
      <c r="C42" s="5">
        <f ca="1">IFERROR(__xludf.dummyfunction("""COMPUTED_VALUE"""),7)</f>
        <v>7</v>
      </c>
      <c r="D42" s="9">
        <f ca="1">IFERROR(__xludf.dummyfunction("""COMPUTED_VALUE"""),45115)</f>
        <v>45115</v>
      </c>
      <c r="E42" s="5"/>
      <c r="F42" s="5"/>
      <c r="G42" s="5"/>
      <c r="H42" s="5"/>
      <c r="I42" s="5"/>
      <c r="J42" s="5">
        <f ca="1">IFERROR(__xludf.dummyfunction("""COMPUTED_VALUE"""),1)</f>
        <v>1</v>
      </c>
      <c r="K42" s="5">
        <f ca="1">IFERROR(__xludf.dummyfunction("""COMPUTED_VALUE"""),-1)</f>
        <v>-1</v>
      </c>
      <c r="L42" s="5">
        <f ca="1">IFERROR(__xludf.dummyfunction("""COMPUTED_VALUE"""),1)</f>
        <v>1</v>
      </c>
      <c r="M42" s="5">
        <f ca="1">IFERROR(__xludf.dummyfunction("""COMPUTED_VALUE"""),1)</f>
        <v>1</v>
      </c>
      <c r="N42" s="5">
        <f ca="1">IFERROR(__xludf.dummyfunction("""COMPUTED_VALUE"""),-3)</f>
        <v>-3</v>
      </c>
      <c r="O42" s="5">
        <f ca="1">IFERROR(__xludf.dummyfunction("""COMPUTED_VALUE"""),-2)</f>
        <v>-2</v>
      </c>
      <c r="P42" s="5">
        <f ca="1">IFERROR(__xludf.dummyfunction("""COMPUTED_VALUE"""),-1)</f>
        <v>-1</v>
      </c>
      <c r="Q42" s="5">
        <f ca="1">IFERROR(__xludf.dummyfunction("""COMPUTED_VALUE"""),-1)</f>
        <v>-1</v>
      </c>
      <c r="R42" s="5">
        <f ca="1">IFERROR(__xludf.dummyfunction("""COMPUTED_VALUE"""),-1)</f>
        <v>-1</v>
      </c>
      <c r="S42" s="5">
        <f ca="1">IFERROR(__xludf.dummyfunction("""COMPUTED_VALUE"""),1)</f>
        <v>1</v>
      </c>
      <c r="T42" s="5">
        <f ca="1">IFERROR(__xludf.dummyfunction("""COMPUTED_VALUE"""),3)</f>
        <v>3</v>
      </c>
      <c r="U42" s="5">
        <f ca="1">IFERROR(__xludf.dummyfunction("""COMPUTED_VALUE"""),-1)</f>
        <v>-1</v>
      </c>
      <c r="V42" s="5">
        <f ca="1">IFERROR(__xludf.dummyfunction("""COMPUTED_VALUE"""),-3)</f>
        <v>-3</v>
      </c>
      <c r="W42" s="5">
        <f ca="1">IFERROR(__xludf.dummyfunction("""COMPUTED_VALUE"""),-1)</f>
        <v>-1</v>
      </c>
      <c r="X42" s="5">
        <f ca="1">IFERROR(__xludf.dummyfunction("""COMPUTED_VALUE"""),-1)</f>
        <v>-1</v>
      </c>
      <c r="Y42" s="5">
        <f ca="1">IFERROR(__xludf.dummyfunction("""COMPUTED_VALUE"""),-1)</f>
        <v>-1</v>
      </c>
      <c r="Z42" s="5">
        <f ca="1">IFERROR(__xludf.dummyfunction("""COMPUTED_VALUE"""),-3)</f>
        <v>-3</v>
      </c>
      <c r="AA42" s="5">
        <f ca="1">IFERROR(__xludf.dummyfunction("""COMPUTED_VALUE"""),-1)</f>
        <v>-1</v>
      </c>
      <c r="AB42" s="5"/>
      <c r="AC42" s="5">
        <f t="shared" ca="1" si="22"/>
        <v>0</v>
      </c>
      <c r="AD42" s="5"/>
      <c r="AE42" s="5" t="s">
        <v>12</v>
      </c>
      <c r="AF42" s="8"/>
      <c r="AG42" s="8">
        <f t="shared" ca="1" si="3"/>
        <v>0</v>
      </c>
      <c r="AH42" s="8">
        <f t="shared" ca="1" si="4"/>
        <v>0</v>
      </c>
      <c r="AI42" s="8">
        <f t="shared" ca="1" si="5"/>
        <v>0</v>
      </c>
      <c r="AJ42" s="8">
        <f t="shared" ca="1" si="6"/>
        <v>0</v>
      </c>
      <c r="AK42" s="8">
        <f t="shared" ca="1" si="7"/>
        <v>0</v>
      </c>
      <c r="AL42" s="8">
        <f t="shared" ca="1" si="8"/>
        <v>0</v>
      </c>
      <c r="AM42" s="8">
        <f t="shared" ca="1" si="9"/>
        <v>0</v>
      </c>
      <c r="AN42" s="8">
        <f t="shared" ca="1" si="10"/>
        <v>0</v>
      </c>
      <c r="AO42" s="8">
        <f t="shared" ca="1" si="11"/>
        <v>0</v>
      </c>
      <c r="AP42" s="8">
        <f t="shared" ca="1" si="12"/>
        <v>0</v>
      </c>
      <c r="AQ42" s="8">
        <f t="shared" ca="1" si="13"/>
        <v>0</v>
      </c>
      <c r="AR42" s="8">
        <f t="shared" ca="1" si="14"/>
        <v>0</v>
      </c>
      <c r="AS42" s="8">
        <f t="shared" ca="1" si="15"/>
        <v>0</v>
      </c>
      <c r="AT42" s="8">
        <f t="shared" ca="1" si="16"/>
        <v>0</v>
      </c>
      <c r="AU42" s="8">
        <f t="shared" ca="1" si="17"/>
        <v>0</v>
      </c>
      <c r="AV42" s="8">
        <f t="shared" ca="1" si="18"/>
        <v>0</v>
      </c>
      <c r="AW42" s="8">
        <f t="shared" ca="1" si="19"/>
        <v>0</v>
      </c>
      <c r="AX42" s="8">
        <f t="shared" ca="1" si="20"/>
        <v>0</v>
      </c>
      <c r="AY42" s="8">
        <f t="shared" si="21"/>
        <v>-1</v>
      </c>
    </row>
    <row r="43" spans="1:51" ht="13.8">
      <c r="A43" s="5">
        <f ca="1">IFERROR(__xludf.dummyfunction("""COMPUTED_VALUE"""),1)</f>
        <v>1</v>
      </c>
      <c r="B43" s="5"/>
      <c r="C43" s="5">
        <f ca="1">IFERROR(__xludf.dummyfunction("""COMPUTED_VALUE"""),1)</f>
        <v>1</v>
      </c>
      <c r="D43" s="9">
        <f ca="1">IFERROR(__xludf.dummyfunction("""COMPUTED_VALUE"""),45116)</f>
        <v>45116</v>
      </c>
      <c r="E43" s="5"/>
      <c r="F43" s="5"/>
      <c r="G43" s="5"/>
      <c r="H43" s="5"/>
      <c r="I43" s="5"/>
      <c r="J43" s="5">
        <f ca="1">IFERROR(__xludf.dummyfunction("""COMPUTED_VALUE"""),1)</f>
        <v>1</v>
      </c>
      <c r="K43" s="5">
        <f ca="1">IFERROR(__xludf.dummyfunction("""COMPUTED_VALUE"""),1)</f>
        <v>1</v>
      </c>
      <c r="L43" s="5">
        <f ca="1">IFERROR(__xludf.dummyfunction("""COMPUTED_VALUE"""),1)</f>
        <v>1</v>
      </c>
      <c r="M43" s="5">
        <f ca="1">IFERROR(__xludf.dummyfunction("""COMPUTED_VALUE"""),1)</f>
        <v>1</v>
      </c>
      <c r="N43" s="5">
        <f ca="1">IFERROR(__xludf.dummyfunction("""COMPUTED_VALUE"""),-3)</f>
        <v>-3</v>
      </c>
      <c r="O43" s="5">
        <f ca="1">IFERROR(__xludf.dummyfunction("""COMPUTED_VALUE"""),-2)</f>
        <v>-2</v>
      </c>
      <c r="P43" s="5">
        <f ca="1">IFERROR(__xludf.dummyfunction("""COMPUTED_VALUE"""),-1)</f>
        <v>-1</v>
      </c>
      <c r="Q43" s="5">
        <f ca="1">IFERROR(__xludf.dummyfunction("""COMPUTED_VALUE"""),-1)</f>
        <v>-1</v>
      </c>
      <c r="R43" s="5">
        <f ca="1">IFERROR(__xludf.dummyfunction("""COMPUTED_VALUE"""),-1)</f>
        <v>-1</v>
      </c>
      <c r="S43" s="5">
        <f ca="1">IFERROR(__xludf.dummyfunction("""COMPUTED_VALUE"""),1)</f>
        <v>1</v>
      </c>
      <c r="T43" s="5">
        <f ca="1">IFERROR(__xludf.dummyfunction("""COMPUTED_VALUE"""),1)</f>
        <v>1</v>
      </c>
      <c r="U43" s="5">
        <f ca="1">IFERROR(__xludf.dummyfunction("""COMPUTED_VALUE"""),-1)</f>
        <v>-1</v>
      </c>
      <c r="V43" s="5">
        <f ca="1">IFERROR(__xludf.dummyfunction("""COMPUTED_VALUE"""),-3)</f>
        <v>-3</v>
      </c>
      <c r="W43" s="5">
        <f ca="1">IFERROR(__xludf.dummyfunction("""COMPUTED_VALUE"""),-1)</f>
        <v>-1</v>
      </c>
      <c r="X43" s="5">
        <f ca="1">IFERROR(__xludf.dummyfunction("""COMPUTED_VALUE"""),-1)</f>
        <v>-1</v>
      </c>
      <c r="Y43" s="5">
        <f ca="1">IFERROR(__xludf.dummyfunction("""COMPUTED_VALUE"""),-1)</f>
        <v>-1</v>
      </c>
      <c r="Z43" s="5">
        <f ca="1">IFERROR(__xludf.dummyfunction("""COMPUTED_VALUE"""),-3)</f>
        <v>-3</v>
      </c>
      <c r="AA43" s="5">
        <f ca="1">IFERROR(__xludf.dummyfunction("""COMPUTED_VALUE"""),-1)</f>
        <v>-1</v>
      </c>
      <c r="AB43" s="5"/>
      <c r="AC43" s="5">
        <f t="shared" ca="1" si="22"/>
        <v>0</v>
      </c>
      <c r="AD43" s="5"/>
      <c r="AE43" s="5" t="s">
        <v>11</v>
      </c>
      <c r="AF43" s="8"/>
      <c r="AG43" s="8">
        <f t="shared" ca="1" si="3"/>
        <v>0</v>
      </c>
      <c r="AH43" s="8">
        <f t="shared" ca="1" si="4"/>
        <v>0</v>
      </c>
      <c r="AI43" s="8">
        <f t="shared" ca="1" si="5"/>
        <v>0</v>
      </c>
      <c r="AJ43" s="8">
        <f t="shared" ca="1" si="6"/>
        <v>0</v>
      </c>
      <c r="AK43" s="8">
        <f t="shared" ca="1" si="7"/>
        <v>0</v>
      </c>
      <c r="AL43" s="8">
        <f t="shared" ca="1" si="8"/>
        <v>0</v>
      </c>
      <c r="AM43" s="8">
        <f t="shared" ca="1" si="9"/>
        <v>0</v>
      </c>
      <c r="AN43" s="8">
        <f t="shared" ca="1" si="10"/>
        <v>0</v>
      </c>
      <c r="AO43" s="8">
        <f t="shared" ca="1" si="11"/>
        <v>0</v>
      </c>
      <c r="AP43" s="8">
        <f t="shared" ca="1" si="12"/>
        <v>0</v>
      </c>
      <c r="AQ43" s="8">
        <f t="shared" ca="1" si="13"/>
        <v>0</v>
      </c>
      <c r="AR43" s="8">
        <f t="shared" ca="1" si="14"/>
        <v>0</v>
      </c>
      <c r="AS43" s="8">
        <f t="shared" ca="1" si="15"/>
        <v>0</v>
      </c>
      <c r="AT43" s="8">
        <f t="shared" ca="1" si="16"/>
        <v>0</v>
      </c>
      <c r="AU43" s="8">
        <f t="shared" ca="1" si="17"/>
        <v>0</v>
      </c>
      <c r="AV43" s="8">
        <f t="shared" ca="1" si="18"/>
        <v>0</v>
      </c>
      <c r="AW43" s="8">
        <f t="shared" ca="1" si="19"/>
        <v>0</v>
      </c>
      <c r="AX43" s="8">
        <f t="shared" ca="1" si="20"/>
        <v>0</v>
      </c>
      <c r="AY43" s="8">
        <f t="shared" si="21"/>
        <v>-1</v>
      </c>
    </row>
    <row r="44" spans="1:51" ht="13.8">
      <c r="A44" s="5">
        <f ca="1">IFERROR(__xludf.dummyfunction("""COMPUTED_VALUE"""),1)</f>
        <v>1</v>
      </c>
      <c r="B44" s="5"/>
      <c r="C44" s="5">
        <f ca="1">IFERROR(__xludf.dummyfunction("""COMPUTED_VALUE"""),2)</f>
        <v>2</v>
      </c>
      <c r="D44" s="9">
        <f ca="1">IFERROR(__xludf.dummyfunction("""COMPUTED_VALUE"""),45117)</f>
        <v>45117</v>
      </c>
      <c r="E44" s="5"/>
      <c r="F44" s="5"/>
      <c r="G44" s="5"/>
      <c r="H44" s="5"/>
      <c r="I44" s="12"/>
      <c r="J44" s="5">
        <f ca="1">IFERROR(__xludf.dummyfunction("""COMPUTED_VALUE"""),1)</f>
        <v>1</v>
      </c>
      <c r="K44" s="5">
        <f ca="1">IFERROR(__xludf.dummyfunction("""COMPUTED_VALUE"""),-1)</f>
        <v>-1</v>
      </c>
      <c r="L44" s="5">
        <f ca="1">IFERROR(__xludf.dummyfunction("""COMPUTED_VALUE"""),1)</f>
        <v>1</v>
      </c>
      <c r="M44" s="5">
        <f ca="1">IFERROR(__xludf.dummyfunction("""COMPUTED_VALUE"""),1)</f>
        <v>1</v>
      </c>
      <c r="N44" s="5">
        <f ca="1">IFERROR(__xludf.dummyfunction("""COMPUTED_VALUE"""),-3)</f>
        <v>-3</v>
      </c>
      <c r="O44" s="5">
        <f ca="1">IFERROR(__xludf.dummyfunction("""COMPUTED_VALUE"""),1)</f>
        <v>1</v>
      </c>
      <c r="P44" s="5">
        <f ca="1">IFERROR(__xludf.dummyfunction("""COMPUTED_VALUE"""),-1)</f>
        <v>-1</v>
      </c>
      <c r="Q44" s="5">
        <f ca="1">IFERROR(__xludf.dummyfunction("""COMPUTED_VALUE"""),-1)</f>
        <v>-1</v>
      </c>
      <c r="R44" s="5">
        <f ca="1">IFERROR(__xludf.dummyfunction("""COMPUTED_VALUE"""),-1)</f>
        <v>-1</v>
      </c>
      <c r="S44" s="5">
        <f ca="1">IFERROR(__xludf.dummyfunction("""COMPUTED_VALUE"""),3)</f>
        <v>3</v>
      </c>
      <c r="T44" s="5">
        <f ca="1">IFERROR(__xludf.dummyfunction("""COMPUTED_VALUE"""),1)</f>
        <v>1</v>
      </c>
      <c r="U44" s="5">
        <f ca="1">IFERROR(__xludf.dummyfunction("""COMPUTED_VALUE"""),-1)</f>
        <v>-1</v>
      </c>
      <c r="V44" s="5">
        <f ca="1">IFERROR(__xludf.dummyfunction("""COMPUTED_VALUE"""),1)</f>
        <v>1</v>
      </c>
      <c r="W44" s="5">
        <f ca="1">IFERROR(__xludf.dummyfunction("""COMPUTED_VALUE"""),-1)</f>
        <v>-1</v>
      </c>
      <c r="X44" s="5">
        <f ca="1">IFERROR(__xludf.dummyfunction("""COMPUTED_VALUE"""),-1)</f>
        <v>-1</v>
      </c>
      <c r="Y44" s="5">
        <f ca="1">IFERROR(__xludf.dummyfunction("""COMPUTED_VALUE"""),-1)</f>
        <v>-1</v>
      </c>
      <c r="Z44" s="5">
        <f ca="1">IFERROR(__xludf.dummyfunction("""COMPUTED_VALUE"""),-3)</f>
        <v>-3</v>
      </c>
      <c r="AA44" s="5">
        <f ca="1">IFERROR(__xludf.dummyfunction("""COMPUTED_VALUE"""),-1)</f>
        <v>-1</v>
      </c>
      <c r="AB44" s="5"/>
      <c r="AC44" s="5">
        <f t="shared" ca="1" si="22"/>
        <v>0</v>
      </c>
      <c r="AD44" s="5"/>
      <c r="AE44" s="5" t="s">
        <v>7</v>
      </c>
      <c r="AF44" s="8"/>
      <c r="AG44" s="8">
        <f t="shared" ca="1" si="3"/>
        <v>0</v>
      </c>
      <c r="AH44" s="8">
        <f t="shared" ca="1" si="4"/>
        <v>0</v>
      </c>
      <c r="AI44" s="8">
        <f t="shared" ca="1" si="5"/>
        <v>0</v>
      </c>
      <c r="AJ44" s="8">
        <f t="shared" ca="1" si="6"/>
        <v>0</v>
      </c>
      <c r="AK44" s="8">
        <f t="shared" ca="1" si="7"/>
        <v>0</v>
      </c>
      <c r="AL44" s="8">
        <f t="shared" ca="1" si="8"/>
        <v>0</v>
      </c>
      <c r="AM44" s="8">
        <f t="shared" ca="1" si="9"/>
        <v>0</v>
      </c>
      <c r="AN44" s="8">
        <f t="shared" ca="1" si="10"/>
        <v>0</v>
      </c>
      <c r="AO44" s="8">
        <f t="shared" ca="1" si="11"/>
        <v>0</v>
      </c>
      <c r="AP44" s="8">
        <f t="shared" ca="1" si="12"/>
        <v>0</v>
      </c>
      <c r="AQ44" s="8">
        <f t="shared" ca="1" si="13"/>
        <v>0</v>
      </c>
      <c r="AR44" s="8">
        <f t="shared" ca="1" si="14"/>
        <v>0</v>
      </c>
      <c r="AS44" s="8">
        <f t="shared" ca="1" si="15"/>
        <v>0</v>
      </c>
      <c r="AT44" s="8">
        <f t="shared" ca="1" si="16"/>
        <v>0</v>
      </c>
      <c r="AU44" s="8">
        <f t="shared" ca="1" si="17"/>
        <v>0</v>
      </c>
      <c r="AV44" s="8">
        <f t="shared" ca="1" si="18"/>
        <v>0</v>
      </c>
      <c r="AW44" s="8">
        <f t="shared" ca="1" si="19"/>
        <v>0</v>
      </c>
      <c r="AX44" s="8">
        <f t="shared" ca="1" si="20"/>
        <v>0</v>
      </c>
      <c r="AY44" s="8">
        <f t="shared" si="21"/>
        <v>-1</v>
      </c>
    </row>
    <row r="45" spans="1:51" ht="13.8">
      <c r="A45" s="5">
        <f ca="1">IFERROR(__xludf.dummyfunction("""COMPUTED_VALUE"""),1)</f>
        <v>1</v>
      </c>
      <c r="B45" s="5"/>
      <c r="C45" s="5">
        <f ca="1">IFERROR(__xludf.dummyfunction("""COMPUTED_VALUE"""),3)</f>
        <v>3</v>
      </c>
      <c r="D45" s="9">
        <f ca="1">IFERROR(__xludf.dummyfunction("""COMPUTED_VALUE"""),45118)</f>
        <v>45118</v>
      </c>
      <c r="E45" s="5"/>
      <c r="F45" s="5"/>
      <c r="G45" s="5"/>
      <c r="H45" s="5"/>
      <c r="I45" s="5"/>
      <c r="J45" s="5">
        <f ca="1">IFERROR(__xludf.dummyfunction("""COMPUTED_VALUE"""),1)</f>
        <v>1</v>
      </c>
      <c r="K45" s="5">
        <f ca="1">IFERROR(__xludf.dummyfunction("""COMPUTED_VALUE"""),-3)</f>
        <v>-3</v>
      </c>
      <c r="L45" s="5">
        <f ca="1">IFERROR(__xludf.dummyfunction("""COMPUTED_VALUE"""),1)</f>
        <v>1</v>
      </c>
      <c r="M45" s="5">
        <f ca="1">IFERROR(__xludf.dummyfunction("""COMPUTED_VALUE"""),1)</f>
        <v>1</v>
      </c>
      <c r="N45" s="5">
        <f ca="1">IFERROR(__xludf.dummyfunction("""COMPUTED_VALUE"""),-3)</f>
        <v>-3</v>
      </c>
      <c r="O45" s="5">
        <f ca="1">IFERROR(__xludf.dummyfunction("""COMPUTED_VALUE"""),1)</f>
        <v>1</v>
      </c>
      <c r="P45" s="5">
        <f ca="1">IFERROR(__xludf.dummyfunction("""COMPUTED_VALUE"""),-1)</f>
        <v>-1</v>
      </c>
      <c r="Q45" s="5">
        <f ca="1">IFERROR(__xludf.dummyfunction("""COMPUTED_VALUE"""),1)</f>
        <v>1</v>
      </c>
      <c r="R45" s="5">
        <f ca="1">IFERROR(__xludf.dummyfunction("""COMPUTED_VALUE"""),-1)</f>
        <v>-1</v>
      </c>
      <c r="S45" s="5">
        <f ca="1">IFERROR(__xludf.dummyfunction("""COMPUTED_VALUE"""),-1)</f>
        <v>-1</v>
      </c>
      <c r="T45" s="5">
        <f ca="1">IFERROR(__xludf.dummyfunction("""COMPUTED_VALUE"""),1)</f>
        <v>1</v>
      </c>
      <c r="U45" s="5">
        <f ca="1">IFERROR(__xludf.dummyfunction("""COMPUTED_VALUE"""),-1)</f>
        <v>-1</v>
      </c>
      <c r="V45" s="5">
        <f ca="1">IFERROR(__xludf.dummyfunction("""COMPUTED_VALUE"""),1)</f>
        <v>1</v>
      </c>
      <c r="W45" s="5">
        <f ca="1">IFERROR(__xludf.dummyfunction("""COMPUTED_VALUE"""),-1)</f>
        <v>-1</v>
      </c>
      <c r="X45" s="5">
        <f ca="1">IFERROR(__xludf.dummyfunction("""COMPUTED_VALUE"""),-1)</f>
        <v>-1</v>
      </c>
      <c r="Y45" s="5">
        <f ca="1">IFERROR(__xludf.dummyfunction("""COMPUTED_VALUE"""),-1)</f>
        <v>-1</v>
      </c>
      <c r="Z45" s="5">
        <f ca="1">IFERROR(__xludf.dummyfunction("""COMPUTED_VALUE"""),-3)</f>
        <v>-3</v>
      </c>
      <c r="AA45" s="5">
        <f ca="1">IFERROR(__xludf.dummyfunction("""COMPUTED_VALUE"""),-1)</f>
        <v>-1</v>
      </c>
      <c r="AB45" s="5"/>
      <c r="AC45" s="5">
        <f t="shared" ca="1" si="22"/>
        <v>0</v>
      </c>
      <c r="AD45" s="5"/>
      <c r="AE45" s="5" t="s">
        <v>5</v>
      </c>
      <c r="AF45" s="8"/>
      <c r="AG45" s="8">
        <f t="shared" ca="1" si="3"/>
        <v>0</v>
      </c>
      <c r="AH45" s="8">
        <f t="shared" ca="1" si="4"/>
        <v>0</v>
      </c>
      <c r="AI45" s="8">
        <f t="shared" ca="1" si="5"/>
        <v>0</v>
      </c>
      <c r="AJ45" s="8">
        <f t="shared" ca="1" si="6"/>
        <v>0</v>
      </c>
      <c r="AK45" s="8">
        <f t="shared" ca="1" si="7"/>
        <v>0</v>
      </c>
      <c r="AL45" s="8">
        <f t="shared" ca="1" si="8"/>
        <v>0</v>
      </c>
      <c r="AM45" s="8">
        <f t="shared" ca="1" si="9"/>
        <v>0</v>
      </c>
      <c r="AN45" s="8">
        <f t="shared" ca="1" si="10"/>
        <v>0</v>
      </c>
      <c r="AO45" s="8">
        <f t="shared" ca="1" si="11"/>
        <v>0</v>
      </c>
      <c r="AP45" s="8">
        <f t="shared" ca="1" si="12"/>
        <v>0</v>
      </c>
      <c r="AQ45" s="8">
        <f t="shared" ca="1" si="13"/>
        <v>0</v>
      </c>
      <c r="AR45" s="8">
        <f t="shared" ca="1" si="14"/>
        <v>0</v>
      </c>
      <c r="AS45" s="8">
        <f t="shared" ca="1" si="15"/>
        <v>0</v>
      </c>
      <c r="AT45" s="8">
        <f t="shared" ca="1" si="16"/>
        <v>0</v>
      </c>
      <c r="AU45" s="8">
        <f t="shared" ca="1" si="17"/>
        <v>0</v>
      </c>
      <c r="AV45" s="8">
        <f t="shared" ca="1" si="18"/>
        <v>0</v>
      </c>
      <c r="AW45" s="8">
        <f t="shared" ca="1" si="19"/>
        <v>0</v>
      </c>
      <c r="AX45" s="8">
        <f t="shared" ca="1" si="20"/>
        <v>0</v>
      </c>
      <c r="AY45" s="8">
        <f t="shared" si="21"/>
        <v>-1</v>
      </c>
    </row>
    <row r="46" spans="1:51" ht="13.8">
      <c r="A46" s="5">
        <f ca="1">IFERROR(__xludf.dummyfunction("""COMPUTED_VALUE"""),1)</f>
        <v>1</v>
      </c>
      <c r="B46" s="5"/>
      <c r="C46" s="5">
        <f ca="1">IFERROR(__xludf.dummyfunction("""COMPUTED_VALUE"""),4)</f>
        <v>4</v>
      </c>
      <c r="D46" s="9">
        <f ca="1">IFERROR(__xludf.dummyfunction("""COMPUTED_VALUE"""),45119)</f>
        <v>45119</v>
      </c>
      <c r="E46" s="5"/>
      <c r="F46" s="5"/>
      <c r="G46" s="5"/>
      <c r="H46" s="5"/>
      <c r="I46" s="5"/>
      <c r="J46" s="5">
        <f ca="1">IFERROR(__xludf.dummyfunction("""COMPUTED_VALUE"""),3)</f>
        <v>3</v>
      </c>
      <c r="K46" s="5">
        <f ca="1">IFERROR(__xludf.dummyfunction("""COMPUTED_VALUE"""),-1)</f>
        <v>-1</v>
      </c>
      <c r="L46" s="5">
        <f ca="1">IFERROR(__xludf.dummyfunction("""COMPUTED_VALUE"""),1)</f>
        <v>1</v>
      </c>
      <c r="M46" s="5">
        <f ca="1">IFERROR(__xludf.dummyfunction("""COMPUTED_VALUE"""),3)</f>
        <v>3</v>
      </c>
      <c r="N46" s="5">
        <f ca="1">IFERROR(__xludf.dummyfunction("""COMPUTED_VALUE"""),-3)</f>
        <v>-3</v>
      </c>
      <c r="O46" s="5">
        <f ca="1">IFERROR(__xludf.dummyfunction("""COMPUTED_VALUE"""),1)</f>
        <v>1</v>
      </c>
      <c r="P46" s="5">
        <f ca="1">IFERROR(__xludf.dummyfunction("""COMPUTED_VALUE"""),-1)</f>
        <v>-1</v>
      </c>
      <c r="Q46" s="5">
        <f ca="1">IFERROR(__xludf.dummyfunction("""COMPUTED_VALUE"""),1)</f>
        <v>1</v>
      </c>
      <c r="R46" s="5">
        <f ca="1">IFERROR(__xludf.dummyfunction("""COMPUTED_VALUE"""),-1)</f>
        <v>-1</v>
      </c>
      <c r="S46" s="5">
        <f ca="1">IFERROR(__xludf.dummyfunction("""COMPUTED_VALUE"""),-1)</f>
        <v>-1</v>
      </c>
      <c r="T46" s="5">
        <f ca="1">IFERROR(__xludf.dummyfunction("""COMPUTED_VALUE"""),1)</f>
        <v>1</v>
      </c>
      <c r="U46" s="5">
        <f ca="1">IFERROR(__xludf.dummyfunction("""COMPUTED_VALUE"""),-1)</f>
        <v>-1</v>
      </c>
      <c r="V46" s="5">
        <f ca="1">IFERROR(__xludf.dummyfunction("""COMPUTED_VALUE"""),-1)</f>
        <v>-1</v>
      </c>
      <c r="W46" s="5">
        <f ca="1">IFERROR(__xludf.dummyfunction("""COMPUTED_VALUE"""),-1)</f>
        <v>-1</v>
      </c>
      <c r="X46" s="5">
        <f ca="1">IFERROR(__xludf.dummyfunction("""COMPUTED_VALUE"""),-1)</f>
        <v>-1</v>
      </c>
      <c r="Y46" s="5">
        <f ca="1">IFERROR(__xludf.dummyfunction("""COMPUTED_VALUE"""),-1)</f>
        <v>-1</v>
      </c>
      <c r="Z46" s="5">
        <f ca="1">IFERROR(__xludf.dummyfunction("""COMPUTED_VALUE"""),-3)</f>
        <v>-3</v>
      </c>
      <c r="AA46" s="5">
        <f ca="1">IFERROR(__xludf.dummyfunction("""COMPUTED_VALUE"""),-1)</f>
        <v>-1</v>
      </c>
      <c r="AB46" s="5"/>
      <c r="AC46" s="5">
        <f t="shared" ca="1" si="22"/>
        <v>0</v>
      </c>
      <c r="AD46" s="5"/>
      <c r="AE46" s="5" t="s">
        <v>12</v>
      </c>
      <c r="AF46" s="8"/>
      <c r="AG46" s="8">
        <f t="shared" ca="1" si="3"/>
        <v>0</v>
      </c>
      <c r="AH46" s="8">
        <f t="shared" ca="1" si="4"/>
        <v>0</v>
      </c>
      <c r="AI46" s="8">
        <f t="shared" ca="1" si="5"/>
        <v>0</v>
      </c>
      <c r="AJ46" s="8">
        <f t="shared" ca="1" si="6"/>
        <v>0</v>
      </c>
      <c r="AK46" s="8">
        <f t="shared" ca="1" si="7"/>
        <v>0</v>
      </c>
      <c r="AL46" s="8">
        <f t="shared" ca="1" si="8"/>
        <v>0</v>
      </c>
      <c r="AM46" s="8">
        <f t="shared" ca="1" si="9"/>
        <v>0</v>
      </c>
      <c r="AN46" s="8">
        <f t="shared" ca="1" si="10"/>
        <v>0</v>
      </c>
      <c r="AO46" s="8">
        <f t="shared" ca="1" si="11"/>
        <v>0</v>
      </c>
      <c r="AP46" s="8">
        <f t="shared" ca="1" si="12"/>
        <v>0</v>
      </c>
      <c r="AQ46" s="8">
        <f t="shared" ca="1" si="13"/>
        <v>0</v>
      </c>
      <c r="AR46" s="8">
        <f t="shared" ca="1" si="14"/>
        <v>0</v>
      </c>
      <c r="AS46" s="8">
        <f t="shared" ca="1" si="15"/>
        <v>0</v>
      </c>
      <c r="AT46" s="8">
        <f t="shared" ca="1" si="16"/>
        <v>0</v>
      </c>
      <c r="AU46" s="8">
        <f t="shared" ca="1" si="17"/>
        <v>0</v>
      </c>
      <c r="AV46" s="8">
        <f t="shared" ca="1" si="18"/>
        <v>0</v>
      </c>
      <c r="AW46" s="8">
        <f t="shared" ca="1" si="19"/>
        <v>0</v>
      </c>
      <c r="AX46" s="8">
        <f t="shared" ca="1" si="20"/>
        <v>0</v>
      </c>
      <c r="AY46" s="8">
        <f t="shared" si="21"/>
        <v>-1</v>
      </c>
    </row>
    <row r="47" spans="1:51" ht="13.8">
      <c r="A47" s="5">
        <f ca="1">IFERROR(__xludf.dummyfunction("""COMPUTED_VALUE"""),1)</f>
        <v>1</v>
      </c>
      <c r="B47" s="5"/>
      <c r="C47" s="5">
        <f ca="1">IFERROR(__xludf.dummyfunction("""COMPUTED_VALUE"""),5)</f>
        <v>5</v>
      </c>
      <c r="D47" s="9">
        <f ca="1">IFERROR(__xludf.dummyfunction("""COMPUTED_VALUE"""),45120)</f>
        <v>45120</v>
      </c>
      <c r="E47" s="5"/>
      <c r="F47" s="5"/>
      <c r="G47" s="5" t="s">
        <v>26</v>
      </c>
      <c r="H47" s="5" t="s">
        <v>29</v>
      </c>
      <c r="I47" s="5"/>
      <c r="J47" s="5">
        <f ca="1">IFERROR(__xludf.dummyfunction("""COMPUTED_VALUE"""),-3)</f>
        <v>-3</v>
      </c>
      <c r="K47" s="5">
        <f ca="1">IFERROR(__xludf.dummyfunction("""COMPUTED_VALUE"""),0)</f>
        <v>0</v>
      </c>
      <c r="L47" s="5">
        <f ca="1">IFERROR(__xludf.dummyfunction("""COMPUTED_VALUE"""),1)</f>
        <v>1</v>
      </c>
      <c r="M47" s="5">
        <f ca="1">IFERROR(__xludf.dummyfunction("""COMPUTED_VALUE"""),-3)</f>
        <v>-3</v>
      </c>
      <c r="N47" s="5">
        <f ca="1">IFERROR(__xludf.dummyfunction("""COMPUTED_VALUE"""),-3)</f>
        <v>-3</v>
      </c>
      <c r="O47" s="5">
        <f ca="1">IFERROR(__xludf.dummyfunction("""COMPUTED_VALUE"""),1)</f>
        <v>1</v>
      </c>
      <c r="P47" s="5">
        <f ca="1">IFERROR(__xludf.dummyfunction("""COMPUTED_VALUE"""),-1)</f>
        <v>-1</v>
      </c>
      <c r="Q47" s="5">
        <f ca="1">IFERROR(__xludf.dummyfunction("""COMPUTED_VALUE"""),1)</f>
        <v>1</v>
      </c>
      <c r="R47" s="5">
        <f ca="1">IFERROR(__xludf.dummyfunction("""COMPUTED_VALUE"""),-1)</f>
        <v>-1</v>
      </c>
      <c r="S47" s="5">
        <f ca="1">IFERROR(__xludf.dummyfunction("""COMPUTED_VALUE"""),-1)</f>
        <v>-1</v>
      </c>
      <c r="T47" s="5">
        <f ca="1">IFERROR(__xludf.dummyfunction("""COMPUTED_VALUE"""),1)</f>
        <v>1</v>
      </c>
      <c r="U47" s="5">
        <f ca="1">IFERROR(__xludf.dummyfunction("""COMPUTED_VALUE"""),-1)</f>
        <v>-1</v>
      </c>
      <c r="V47" s="5">
        <f ca="1">IFERROR(__xludf.dummyfunction("""COMPUTED_VALUE"""),-3)</f>
        <v>-3</v>
      </c>
      <c r="W47" s="5">
        <f ca="1">IFERROR(__xludf.dummyfunction("""COMPUTED_VALUE"""),-1)</f>
        <v>-1</v>
      </c>
      <c r="X47" s="5">
        <f ca="1">IFERROR(__xludf.dummyfunction("""COMPUTED_VALUE"""),-1)</f>
        <v>-1</v>
      </c>
      <c r="Y47" s="5">
        <f ca="1">IFERROR(__xludf.dummyfunction("""COMPUTED_VALUE"""),-1)</f>
        <v>-1</v>
      </c>
      <c r="Z47" s="5">
        <f ca="1">IFERROR(__xludf.dummyfunction("""COMPUTED_VALUE"""),-3)</f>
        <v>-3</v>
      </c>
      <c r="AA47" s="5">
        <f ca="1">IFERROR(__xludf.dummyfunction("""COMPUTED_VALUE"""),-1)</f>
        <v>-1</v>
      </c>
      <c r="AB47" s="5"/>
      <c r="AC47" s="5">
        <f t="shared" ca="1" si="22"/>
        <v>0</v>
      </c>
      <c r="AD47" s="5"/>
      <c r="AE47" s="5" t="s">
        <v>6</v>
      </c>
      <c r="AF47" s="8"/>
      <c r="AG47" s="8">
        <f t="shared" ca="1" si="3"/>
        <v>0</v>
      </c>
      <c r="AH47" s="8">
        <f t="shared" ca="1" si="4"/>
        <v>0</v>
      </c>
      <c r="AI47" s="8">
        <f t="shared" ca="1" si="5"/>
        <v>0</v>
      </c>
      <c r="AJ47" s="8">
        <f t="shared" ca="1" si="6"/>
        <v>0</v>
      </c>
      <c r="AK47" s="8">
        <f t="shared" ca="1" si="7"/>
        <v>0</v>
      </c>
      <c r="AL47" s="8">
        <f t="shared" ca="1" si="8"/>
        <v>0</v>
      </c>
      <c r="AM47" s="8">
        <f t="shared" ca="1" si="9"/>
        <v>0</v>
      </c>
      <c r="AN47" s="8">
        <f t="shared" ca="1" si="10"/>
        <v>0</v>
      </c>
      <c r="AO47" s="8">
        <f t="shared" ca="1" si="11"/>
        <v>0</v>
      </c>
      <c r="AP47" s="8">
        <f t="shared" ca="1" si="12"/>
        <v>0</v>
      </c>
      <c r="AQ47" s="8">
        <f t="shared" ca="1" si="13"/>
        <v>0</v>
      </c>
      <c r="AR47" s="8">
        <f t="shared" ca="1" si="14"/>
        <v>0</v>
      </c>
      <c r="AS47" s="8">
        <f t="shared" ca="1" si="15"/>
        <v>0</v>
      </c>
      <c r="AT47" s="8">
        <f t="shared" ca="1" si="16"/>
        <v>0</v>
      </c>
      <c r="AU47" s="8">
        <f t="shared" ca="1" si="17"/>
        <v>0</v>
      </c>
      <c r="AV47" s="8">
        <f t="shared" ca="1" si="18"/>
        <v>0</v>
      </c>
      <c r="AW47" s="8">
        <f t="shared" ca="1" si="19"/>
        <v>0</v>
      </c>
      <c r="AX47" s="8">
        <f t="shared" ca="1" si="20"/>
        <v>0</v>
      </c>
      <c r="AY47" s="8">
        <f t="shared" si="21"/>
        <v>-1</v>
      </c>
    </row>
    <row r="48" spans="1:51" ht="13.8">
      <c r="A48" s="5">
        <f ca="1">IFERROR(__xludf.dummyfunction("""COMPUTED_VALUE"""),1)</f>
        <v>1</v>
      </c>
      <c r="B48" s="5">
        <f ca="1">IFERROR(__xludf.dummyfunction("""COMPUTED_VALUE"""),1)</f>
        <v>1</v>
      </c>
      <c r="C48" s="5">
        <f ca="1">IFERROR(__xludf.dummyfunction("""COMPUTED_VALUE"""),6)</f>
        <v>6</v>
      </c>
      <c r="D48" s="9">
        <f ca="1">IFERROR(__xludf.dummyfunction("""COMPUTED_VALUE"""),45121)</f>
        <v>45121</v>
      </c>
      <c r="E48" s="5"/>
      <c r="F48" s="5"/>
      <c r="G48" s="13"/>
      <c r="H48" s="5"/>
      <c r="I48" s="5"/>
      <c r="J48" s="5">
        <f ca="1">IFERROR(__xludf.dummyfunction("""COMPUTED_VALUE"""),-3)</f>
        <v>-3</v>
      </c>
      <c r="K48" s="5">
        <f ca="1">IFERROR(__xludf.dummyfunction("""COMPUTED_VALUE"""),-2)</f>
        <v>-2</v>
      </c>
      <c r="L48" s="5">
        <f ca="1">IFERROR(__xludf.dummyfunction("""COMPUTED_VALUE"""),-1)</f>
        <v>-1</v>
      </c>
      <c r="M48" s="5">
        <f ca="1">IFERROR(__xludf.dummyfunction("""COMPUTED_VALUE"""),-3)</f>
        <v>-3</v>
      </c>
      <c r="N48" s="5">
        <f ca="1">IFERROR(__xludf.dummyfunction("""COMPUTED_VALUE"""),-3)</f>
        <v>-3</v>
      </c>
      <c r="O48" s="5">
        <f ca="1">IFERROR(__xludf.dummyfunction("""COMPUTED_VALUE"""),1)</f>
        <v>1</v>
      </c>
      <c r="P48" s="5">
        <f ca="1">IFERROR(__xludf.dummyfunction("""COMPUTED_VALUE"""),-1)</f>
        <v>-1</v>
      </c>
      <c r="Q48" s="5">
        <f ca="1">IFERROR(__xludf.dummyfunction("""COMPUTED_VALUE"""),-1)</f>
        <v>-1</v>
      </c>
      <c r="R48" s="5">
        <f ca="1">IFERROR(__xludf.dummyfunction("""COMPUTED_VALUE"""),-1)</f>
        <v>-1</v>
      </c>
      <c r="S48" s="5">
        <f ca="1">IFERROR(__xludf.dummyfunction("""COMPUTED_VALUE"""),-1)</f>
        <v>-1</v>
      </c>
      <c r="T48" s="5">
        <f ca="1">IFERROR(__xludf.dummyfunction("""COMPUTED_VALUE"""),1)</f>
        <v>1</v>
      </c>
      <c r="U48" s="5">
        <f ca="1">IFERROR(__xludf.dummyfunction("""COMPUTED_VALUE"""),-1)</f>
        <v>-1</v>
      </c>
      <c r="V48" s="5">
        <f ca="1">IFERROR(__xludf.dummyfunction("""COMPUTED_VALUE"""),-3)</f>
        <v>-3</v>
      </c>
      <c r="W48" s="5">
        <f ca="1">IFERROR(__xludf.dummyfunction("""COMPUTED_VALUE"""),-1)</f>
        <v>-1</v>
      </c>
      <c r="X48" s="5">
        <f ca="1">IFERROR(__xludf.dummyfunction("""COMPUTED_VALUE"""),-1)</f>
        <v>-1</v>
      </c>
      <c r="Y48" s="5">
        <f ca="1">IFERROR(__xludf.dummyfunction("""COMPUTED_VALUE"""),-1)</f>
        <v>-1</v>
      </c>
      <c r="Z48" s="5">
        <f ca="1">IFERROR(__xludf.dummyfunction("""COMPUTED_VALUE"""),-3)</f>
        <v>-3</v>
      </c>
      <c r="AA48" s="5">
        <f ca="1">IFERROR(__xludf.dummyfunction("""COMPUTED_VALUE"""),-1)</f>
        <v>-1</v>
      </c>
      <c r="AB48" s="5"/>
      <c r="AC48" s="5">
        <f t="shared" ca="1" si="22"/>
        <v>0</v>
      </c>
      <c r="AD48" s="5"/>
      <c r="AE48" s="5" t="s">
        <v>17</v>
      </c>
      <c r="AF48" s="8"/>
      <c r="AG48" s="8">
        <f t="shared" ca="1" si="3"/>
        <v>0</v>
      </c>
      <c r="AH48" s="8">
        <f t="shared" ca="1" si="4"/>
        <v>0</v>
      </c>
      <c r="AI48" s="8">
        <f t="shared" ca="1" si="5"/>
        <v>0</v>
      </c>
      <c r="AJ48" s="8">
        <f t="shared" ca="1" si="6"/>
        <v>0</v>
      </c>
      <c r="AK48" s="8">
        <f t="shared" ca="1" si="7"/>
        <v>0</v>
      </c>
      <c r="AL48" s="8">
        <f t="shared" ca="1" si="8"/>
        <v>0</v>
      </c>
      <c r="AM48" s="8">
        <f t="shared" ca="1" si="9"/>
        <v>0</v>
      </c>
      <c r="AN48" s="8">
        <f t="shared" ca="1" si="10"/>
        <v>0</v>
      </c>
      <c r="AO48" s="8">
        <f t="shared" ca="1" si="11"/>
        <v>0</v>
      </c>
      <c r="AP48" s="8">
        <f t="shared" ca="1" si="12"/>
        <v>0</v>
      </c>
      <c r="AQ48" s="8">
        <f t="shared" ca="1" si="13"/>
        <v>0</v>
      </c>
      <c r="AR48" s="8">
        <f t="shared" ca="1" si="14"/>
        <v>0</v>
      </c>
      <c r="AS48" s="8">
        <f t="shared" ca="1" si="15"/>
        <v>0</v>
      </c>
      <c r="AT48" s="8">
        <f t="shared" ca="1" si="16"/>
        <v>0</v>
      </c>
      <c r="AU48" s="8">
        <f t="shared" ca="1" si="17"/>
        <v>0</v>
      </c>
      <c r="AV48" s="8">
        <f t="shared" ca="1" si="18"/>
        <v>0</v>
      </c>
      <c r="AW48" s="8">
        <f t="shared" ca="1" si="19"/>
        <v>0</v>
      </c>
      <c r="AX48" s="8">
        <f t="shared" ca="1" si="20"/>
        <v>0</v>
      </c>
      <c r="AY48" s="8">
        <f t="shared" si="21"/>
        <v>-1</v>
      </c>
    </row>
    <row r="49" spans="1:51" ht="13.8">
      <c r="A49" s="5">
        <f ca="1">IFERROR(__xludf.dummyfunction("""COMPUTED_VALUE"""),1)</f>
        <v>1</v>
      </c>
      <c r="B49" s="5"/>
      <c r="C49" s="5">
        <f ca="1">IFERROR(__xludf.dummyfunction("""COMPUTED_VALUE"""),7)</f>
        <v>7</v>
      </c>
      <c r="D49" s="9">
        <f ca="1">IFERROR(__xludf.dummyfunction("""COMPUTED_VALUE"""),45122)</f>
        <v>45122</v>
      </c>
      <c r="E49" s="5"/>
      <c r="F49" s="5"/>
      <c r="G49" s="5"/>
      <c r="H49" s="5"/>
      <c r="I49" s="5"/>
      <c r="J49" s="5">
        <f ca="1">IFERROR(__xludf.dummyfunction("""COMPUTED_VALUE"""),-3)</f>
        <v>-3</v>
      </c>
      <c r="K49" s="5">
        <f ca="1">IFERROR(__xludf.dummyfunction("""COMPUTED_VALUE"""),-1)</f>
        <v>-1</v>
      </c>
      <c r="L49" s="5">
        <f ca="1">IFERROR(__xludf.dummyfunction("""COMPUTED_VALUE"""),-1)</f>
        <v>-1</v>
      </c>
      <c r="M49" s="5">
        <f ca="1">IFERROR(__xludf.dummyfunction("""COMPUTED_VALUE"""),-3)</f>
        <v>-3</v>
      </c>
      <c r="N49" s="5">
        <f ca="1">IFERROR(__xludf.dummyfunction("""COMPUTED_VALUE"""),-3)</f>
        <v>-3</v>
      </c>
      <c r="O49" s="5">
        <f ca="1">IFERROR(__xludf.dummyfunction("""COMPUTED_VALUE"""),1)</f>
        <v>1</v>
      </c>
      <c r="P49" s="5">
        <f ca="1">IFERROR(__xludf.dummyfunction("""COMPUTED_VALUE"""),-1)</f>
        <v>-1</v>
      </c>
      <c r="Q49" s="5">
        <f ca="1">IFERROR(__xludf.dummyfunction("""COMPUTED_VALUE"""),1)</f>
        <v>1</v>
      </c>
      <c r="R49" s="5">
        <f ca="1">IFERROR(__xludf.dummyfunction("""COMPUTED_VALUE"""),-1)</f>
        <v>-1</v>
      </c>
      <c r="S49" s="5">
        <f ca="1">IFERROR(__xludf.dummyfunction("""COMPUTED_VALUE"""),-1)</f>
        <v>-1</v>
      </c>
      <c r="T49" s="5">
        <f ca="1">IFERROR(__xludf.dummyfunction("""COMPUTED_VALUE"""),-1)</f>
        <v>-1</v>
      </c>
      <c r="U49" s="5">
        <f ca="1">IFERROR(__xludf.dummyfunction("""COMPUTED_VALUE"""),-1)</f>
        <v>-1</v>
      </c>
      <c r="V49" s="5">
        <f ca="1">IFERROR(__xludf.dummyfunction("""COMPUTED_VALUE"""),-3)</f>
        <v>-3</v>
      </c>
      <c r="W49" s="5">
        <f ca="1">IFERROR(__xludf.dummyfunction("""COMPUTED_VALUE"""),-1)</f>
        <v>-1</v>
      </c>
      <c r="X49" s="5">
        <f ca="1">IFERROR(__xludf.dummyfunction("""COMPUTED_VALUE"""),-1)</f>
        <v>-1</v>
      </c>
      <c r="Y49" s="5">
        <f ca="1">IFERROR(__xludf.dummyfunction("""COMPUTED_VALUE"""),-1)</f>
        <v>-1</v>
      </c>
      <c r="Z49" s="5">
        <f ca="1">IFERROR(__xludf.dummyfunction("""COMPUTED_VALUE"""),-3)</f>
        <v>-3</v>
      </c>
      <c r="AA49" s="5">
        <f ca="1">IFERROR(__xludf.dummyfunction("""COMPUTED_VALUE"""),-1)</f>
        <v>-1</v>
      </c>
      <c r="AB49" s="5"/>
      <c r="AC49" s="5">
        <f t="shared" ca="1" si="22"/>
        <v>0</v>
      </c>
      <c r="AD49" s="5"/>
      <c r="AE49" s="5" t="s">
        <v>20</v>
      </c>
      <c r="AF49" s="8"/>
      <c r="AG49" s="8">
        <f t="shared" ca="1" si="3"/>
        <v>0</v>
      </c>
      <c r="AH49" s="8">
        <f t="shared" ca="1" si="4"/>
        <v>0</v>
      </c>
      <c r="AI49" s="8">
        <f t="shared" ca="1" si="5"/>
        <v>0</v>
      </c>
      <c r="AJ49" s="8">
        <f t="shared" ca="1" si="6"/>
        <v>0</v>
      </c>
      <c r="AK49" s="8">
        <f t="shared" ca="1" si="7"/>
        <v>0</v>
      </c>
      <c r="AL49" s="8">
        <f t="shared" ca="1" si="8"/>
        <v>0</v>
      </c>
      <c r="AM49" s="8">
        <f t="shared" ca="1" si="9"/>
        <v>0</v>
      </c>
      <c r="AN49" s="8">
        <f t="shared" ca="1" si="10"/>
        <v>0</v>
      </c>
      <c r="AO49" s="8">
        <f t="shared" ca="1" si="11"/>
        <v>0</v>
      </c>
      <c r="AP49" s="8">
        <f t="shared" ca="1" si="12"/>
        <v>0</v>
      </c>
      <c r="AQ49" s="8">
        <f t="shared" ca="1" si="13"/>
        <v>0</v>
      </c>
      <c r="AR49" s="8">
        <f t="shared" ca="1" si="14"/>
        <v>0</v>
      </c>
      <c r="AS49" s="8">
        <f t="shared" ca="1" si="15"/>
        <v>0</v>
      </c>
      <c r="AT49" s="8">
        <f t="shared" ca="1" si="16"/>
        <v>0</v>
      </c>
      <c r="AU49" s="8">
        <f t="shared" ca="1" si="17"/>
        <v>0</v>
      </c>
      <c r="AV49" s="8">
        <f t="shared" ca="1" si="18"/>
        <v>0</v>
      </c>
      <c r="AW49" s="8">
        <f t="shared" ca="1" si="19"/>
        <v>0</v>
      </c>
      <c r="AX49" s="8">
        <f t="shared" ca="1" si="20"/>
        <v>0</v>
      </c>
      <c r="AY49" s="8">
        <f t="shared" si="21"/>
        <v>-1</v>
      </c>
    </row>
    <row r="50" spans="1:51" ht="13.8">
      <c r="A50" s="5">
        <f ca="1">IFERROR(__xludf.dummyfunction("""COMPUTED_VALUE"""),1)</f>
        <v>1</v>
      </c>
      <c r="B50" s="5"/>
      <c r="C50" s="5">
        <f ca="1">IFERROR(__xludf.dummyfunction("""COMPUTED_VALUE"""),1)</f>
        <v>1</v>
      </c>
      <c r="D50" s="9">
        <f ca="1">IFERROR(__xludf.dummyfunction("""COMPUTED_VALUE"""),45123)</f>
        <v>45123</v>
      </c>
      <c r="E50" s="5"/>
      <c r="F50" s="5"/>
      <c r="G50" s="5"/>
      <c r="H50" s="5"/>
      <c r="I50" s="5"/>
      <c r="J50" s="5">
        <f ca="1">IFERROR(__xludf.dummyfunction("""COMPUTED_VALUE"""),-3)</f>
        <v>-3</v>
      </c>
      <c r="K50" s="5">
        <f ca="1">IFERROR(__xludf.dummyfunction("""COMPUTED_VALUE"""),-3)</f>
        <v>-3</v>
      </c>
      <c r="L50" s="5">
        <f ca="1">IFERROR(__xludf.dummyfunction("""COMPUTED_VALUE"""),1)</f>
        <v>1</v>
      </c>
      <c r="M50" s="5">
        <f ca="1">IFERROR(__xludf.dummyfunction("""COMPUTED_VALUE"""),-3)</f>
        <v>-3</v>
      </c>
      <c r="N50" s="5">
        <f ca="1">IFERROR(__xludf.dummyfunction("""COMPUTED_VALUE"""),-3)</f>
        <v>-3</v>
      </c>
      <c r="O50" s="5">
        <f ca="1">IFERROR(__xludf.dummyfunction("""COMPUTED_VALUE"""),1)</f>
        <v>1</v>
      </c>
      <c r="P50" s="5">
        <f ca="1">IFERROR(__xludf.dummyfunction("""COMPUTED_VALUE"""),-1)</f>
        <v>-1</v>
      </c>
      <c r="Q50" s="5">
        <f ca="1">IFERROR(__xludf.dummyfunction("""COMPUTED_VALUE"""),1)</f>
        <v>1</v>
      </c>
      <c r="R50" s="5">
        <f ca="1">IFERROR(__xludf.dummyfunction("""COMPUTED_VALUE"""),-1)</f>
        <v>-1</v>
      </c>
      <c r="S50" s="5">
        <f ca="1">IFERROR(__xludf.dummyfunction("""COMPUTED_VALUE"""),-1)</f>
        <v>-1</v>
      </c>
      <c r="T50" s="5">
        <f ca="1">IFERROR(__xludf.dummyfunction("""COMPUTED_VALUE"""),-1)</f>
        <v>-1</v>
      </c>
      <c r="U50" s="5">
        <f ca="1">IFERROR(__xludf.dummyfunction("""COMPUTED_VALUE"""),-1)</f>
        <v>-1</v>
      </c>
      <c r="V50" s="5">
        <f ca="1">IFERROR(__xludf.dummyfunction("""COMPUTED_VALUE"""),-3)</f>
        <v>-3</v>
      </c>
      <c r="W50" s="5">
        <f ca="1">IFERROR(__xludf.dummyfunction("""COMPUTED_VALUE"""),-1)</f>
        <v>-1</v>
      </c>
      <c r="X50" s="5">
        <f ca="1">IFERROR(__xludf.dummyfunction("""COMPUTED_VALUE"""),-1)</f>
        <v>-1</v>
      </c>
      <c r="Y50" s="5">
        <f ca="1">IFERROR(__xludf.dummyfunction("""COMPUTED_VALUE"""),-1)</f>
        <v>-1</v>
      </c>
      <c r="Z50" s="5">
        <f ca="1">IFERROR(__xludf.dummyfunction("""COMPUTED_VALUE"""),-3)</f>
        <v>-3</v>
      </c>
      <c r="AA50" s="5">
        <f ca="1">IFERROR(__xludf.dummyfunction("""COMPUTED_VALUE"""),-1)</f>
        <v>-1</v>
      </c>
      <c r="AB50" s="5"/>
      <c r="AC50" s="5">
        <f t="shared" ca="1" si="22"/>
        <v>0</v>
      </c>
      <c r="AD50" s="5"/>
      <c r="AE50" s="5" t="s">
        <v>18</v>
      </c>
      <c r="AF50" s="8"/>
      <c r="AG50" s="8">
        <f t="shared" ca="1" si="3"/>
        <v>0</v>
      </c>
      <c r="AH50" s="8">
        <f t="shared" ca="1" si="4"/>
        <v>0</v>
      </c>
      <c r="AI50" s="8">
        <f t="shared" ca="1" si="5"/>
        <v>0</v>
      </c>
      <c r="AJ50" s="8">
        <f t="shared" ca="1" si="6"/>
        <v>0</v>
      </c>
      <c r="AK50" s="8">
        <f t="shared" ca="1" si="7"/>
        <v>0</v>
      </c>
      <c r="AL50" s="8">
        <f t="shared" ca="1" si="8"/>
        <v>0</v>
      </c>
      <c r="AM50" s="8">
        <f t="shared" ca="1" si="9"/>
        <v>0</v>
      </c>
      <c r="AN50" s="8">
        <f t="shared" ca="1" si="10"/>
        <v>0</v>
      </c>
      <c r="AO50" s="8">
        <f t="shared" ca="1" si="11"/>
        <v>0</v>
      </c>
      <c r="AP50" s="8">
        <f t="shared" ca="1" si="12"/>
        <v>0</v>
      </c>
      <c r="AQ50" s="8">
        <f t="shared" ca="1" si="13"/>
        <v>0</v>
      </c>
      <c r="AR50" s="8">
        <f t="shared" ca="1" si="14"/>
        <v>0</v>
      </c>
      <c r="AS50" s="8">
        <f t="shared" ca="1" si="15"/>
        <v>0</v>
      </c>
      <c r="AT50" s="8">
        <f t="shared" ca="1" si="16"/>
        <v>0</v>
      </c>
      <c r="AU50" s="8">
        <f t="shared" ca="1" si="17"/>
        <v>0</v>
      </c>
      <c r="AV50" s="8">
        <f t="shared" ca="1" si="18"/>
        <v>0</v>
      </c>
      <c r="AW50" s="8">
        <f t="shared" ca="1" si="19"/>
        <v>0</v>
      </c>
      <c r="AX50" s="8">
        <f t="shared" ca="1" si="20"/>
        <v>0</v>
      </c>
      <c r="AY50" s="8">
        <f t="shared" si="21"/>
        <v>-1</v>
      </c>
    </row>
    <row r="51" spans="1:51" ht="13.8">
      <c r="A51" s="5">
        <f ca="1">IFERROR(__xludf.dummyfunction("""COMPUTED_VALUE"""),1)</f>
        <v>1</v>
      </c>
      <c r="B51" s="5"/>
      <c r="C51" s="5">
        <f ca="1">IFERROR(__xludf.dummyfunction("""COMPUTED_VALUE"""),2)</f>
        <v>2</v>
      </c>
      <c r="D51" s="9">
        <f ca="1">IFERROR(__xludf.dummyfunction("""COMPUTED_VALUE"""),45124)</f>
        <v>45124</v>
      </c>
      <c r="E51" s="5"/>
      <c r="F51" s="5"/>
      <c r="G51" s="5"/>
      <c r="H51" s="5"/>
      <c r="I51" s="5"/>
      <c r="J51" s="5">
        <f ca="1">IFERROR(__xludf.dummyfunction("""COMPUTED_VALUE"""),-3)</f>
        <v>-3</v>
      </c>
      <c r="K51" s="5">
        <f ca="1">IFERROR(__xludf.dummyfunction("""COMPUTED_VALUE"""),-1)</f>
        <v>-1</v>
      </c>
      <c r="L51" s="5">
        <f ca="1">IFERROR(__xludf.dummyfunction("""COMPUTED_VALUE"""),1)</f>
        <v>1</v>
      </c>
      <c r="M51" s="5">
        <f ca="1">IFERROR(__xludf.dummyfunction("""COMPUTED_VALUE"""),1)</f>
        <v>1</v>
      </c>
      <c r="N51" s="5">
        <f ca="1">IFERROR(__xludf.dummyfunction("""COMPUTED_VALUE"""),-3)</f>
        <v>-3</v>
      </c>
      <c r="O51" s="5">
        <f ca="1">IFERROR(__xludf.dummyfunction("""COMPUTED_VALUE"""),1)</f>
        <v>1</v>
      </c>
      <c r="P51" s="5">
        <f ca="1">IFERROR(__xludf.dummyfunction("""COMPUTED_VALUE"""),1)</f>
        <v>1</v>
      </c>
      <c r="Q51" s="5">
        <f ca="1">IFERROR(__xludf.dummyfunction("""COMPUTED_VALUE"""),1)</f>
        <v>1</v>
      </c>
      <c r="R51" s="5">
        <f ca="1">IFERROR(__xludf.dummyfunction("""COMPUTED_VALUE"""),-1)</f>
        <v>-1</v>
      </c>
      <c r="S51" s="5">
        <f ca="1">IFERROR(__xludf.dummyfunction("""COMPUTED_VALUE"""),-1)</f>
        <v>-1</v>
      </c>
      <c r="T51" s="5">
        <f ca="1">IFERROR(__xludf.dummyfunction("""COMPUTED_VALUE"""),-1)</f>
        <v>-1</v>
      </c>
      <c r="U51" s="5">
        <f ca="1">IFERROR(__xludf.dummyfunction("""COMPUTED_VALUE"""),1)</f>
        <v>1</v>
      </c>
      <c r="V51" s="5">
        <f ca="1">IFERROR(__xludf.dummyfunction("""COMPUTED_VALUE"""),-3)</f>
        <v>-3</v>
      </c>
      <c r="W51" s="5">
        <f ca="1">IFERROR(__xludf.dummyfunction("""COMPUTED_VALUE"""),-1)</f>
        <v>-1</v>
      </c>
      <c r="X51" s="5">
        <f ca="1">IFERROR(__xludf.dummyfunction("""COMPUTED_VALUE"""),-1)</f>
        <v>-1</v>
      </c>
      <c r="Y51" s="5">
        <f ca="1">IFERROR(__xludf.dummyfunction("""COMPUTED_VALUE"""),-1)</f>
        <v>-1</v>
      </c>
      <c r="Z51" s="5">
        <f ca="1">IFERROR(__xludf.dummyfunction("""COMPUTED_VALUE"""),-3)</f>
        <v>-3</v>
      </c>
      <c r="AA51" s="5">
        <f ca="1">IFERROR(__xludf.dummyfunction("""COMPUTED_VALUE"""),-1)</f>
        <v>-1</v>
      </c>
      <c r="AB51" s="5"/>
      <c r="AC51" s="5">
        <f t="shared" ca="1" si="22"/>
        <v>0</v>
      </c>
      <c r="AD51" s="5"/>
      <c r="AE51" s="5" t="s">
        <v>13</v>
      </c>
      <c r="AF51" s="8"/>
      <c r="AG51" s="8">
        <f t="shared" ca="1" si="3"/>
        <v>0</v>
      </c>
      <c r="AH51" s="8">
        <f t="shared" ca="1" si="4"/>
        <v>0</v>
      </c>
      <c r="AI51" s="8">
        <f t="shared" ca="1" si="5"/>
        <v>0</v>
      </c>
      <c r="AJ51" s="8">
        <f t="shared" ca="1" si="6"/>
        <v>0</v>
      </c>
      <c r="AK51" s="8">
        <f t="shared" ca="1" si="7"/>
        <v>0</v>
      </c>
      <c r="AL51" s="8">
        <f t="shared" ca="1" si="8"/>
        <v>0</v>
      </c>
      <c r="AM51" s="8">
        <f t="shared" ca="1" si="9"/>
        <v>0</v>
      </c>
      <c r="AN51" s="8">
        <f t="shared" ca="1" si="10"/>
        <v>0</v>
      </c>
      <c r="AO51" s="8">
        <f t="shared" ca="1" si="11"/>
        <v>0</v>
      </c>
      <c r="AP51" s="8">
        <f t="shared" ca="1" si="12"/>
        <v>0</v>
      </c>
      <c r="AQ51" s="8">
        <f t="shared" ca="1" si="13"/>
        <v>0</v>
      </c>
      <c r="AR51" s="8">
        <f t="shared" ca="1" si="14"/>
        <v>0</v>
      </c>
      <c r="AS51" s="8">
        <f t="shared" ca="1" si="15"/>
        <v>0</v>
      </c>
      <c r="AT51" s="8">
        <f t="shared" ca="1" si="16"/>
        <v>0</v>
      </c>
      <c r="AU51" s="8">
        <f t="shared" ca="1" si="17"/>
        <v>0</v>
      </c>
      <c r="AV51" s="8">
        <f t="shared" ca="1" si="18"/>
        <v>0</v>
      </c>
      <c r="AW51" s="8">
        <f t="shared" ca="1" si="19"/>
        <v>0</v>
      </c>
      <c r="AX51" s="8">
        <f t="shared" ca="1" si="20"/>
        <v>0</v>
      </c>
      <c r="AY51" s="8">
        <f t="shared" si="21"/>
        <v>-1</v>
      </c>
    </row>
    <row r="52" spans="1:51" ht="13.8">
      <c r="A52" s="5">
        <f ca="1">IFERROR(__xludf.dummyfunction("""COMPUTED_VALUE"""),1)</f>
        <v>1</v>
      </c>
      <c r="B52" s="5"/>
      <c r="C52" s="5">
        <f ca="1">IFERROR(__xludf.dummyfunction("""COMPUTED_VALUE"""),3)</f>
        <v>3</v>
      </c>
      <c r="D52" s="9">
        <f ca="1">IFERROR(__xludf.dummyfunction("""COMPUTED_VALUE"""),45125)</f>
        <v>45125</v>
      </c>
      <c r="E52" s="5"/>
      <c r="F52" s="5"/>
      <c r="G52" s="5"/>
      <c r="H52" s="5"/>
      <c r="I52" s="12"/>
      <c r="J52" s="5">
        <f ca="1">IFERROR(__xludf.dummyfunction("""COMPUTED_VALUE"""),-3)</f>
        <v>-3</v>
      </c>
      <c r="K52" s="5">
        <f ca="1">IFERROR(__xludf.dummyfunction("""COMPUTED_VALUE"""),-3)</f>
        <v>-3</v>
      </c>
      <c r="L52" s="5">
        <f ca="1">IFERROR(__xludf.dummyfunction("""COMPUTED_VALUE"""),-1)</f>
        <v>-1</v>
      </c>
      <c r="M52" s="5">
        <f ca="1">IFERROR(__xludf.dummyfunction("""COMPUTED_VALUE"""),-3)</f>
        <v>-3</v>
      </c>
      <c r="N52" s="5">
        <f ca="1">IFERROR(__xludf.dummyfunction("""COMPUTED_VALUE"""),-3)</f>
        <v>-3</v>
      </c>
      <c r="O52" s="5">
        <f ca="1">IFERROR(__xludf.dummyfunction("""COMPUTED_VALUE"""),1)</f>
        <v>1</v>
      </c>
      <c r="P52" s="5">
        <f ca="1">IFERROR(__xludf.dummyfunction("""COMPUTED_VALUE"""),1)</f>
        <v>1</v>
      </c>
      <c r="Q52" s="5">
        <f ca="1">IFERROR(__xludf.dummyfunction("""COMPUTED_VALUE"""),1)</f>
        <v>1</v>
      </c>
      <c r="R52" s="5">
        <f ca="1">IFERROR(__xludf.dummyfunction("""COMPUTED_VALUE"""),-1)</f>
        <v>-1</v>
      </c>
      <c r="S52" s="5">
        <f ca="1">IFERROR(__xludf.dummyfunction("""COMPUTED_VALUE"""),-1)</f>
        <v>-1</v>
      </c>
      <c r="T52" s="5">
        <f ca="1">IFERROR(__xludf.dummyfunction("""COMPUTED_VALUE"""),-1)</f>
        <v>-1</v>
      </c>
      <c r="U52" s="5">
        <f ca="1">IFERROR(__xludf.dummyfunction("""COMPUTED_VALUE"""),-1)</f>
        <v>-1</v>
      </c>
      <c r="V52" s="5">
        <f ca="1">IFERROR(__xludf.dummyfunction("""COMPUTED_VALUE"""),-3)</f>
        <v>-3</v>
      </c>
      <c r="W52" s="5">
        <f ca="1">IFERROR(__xludf.dummyfunction("""COMPUTED_VALUE"""),-1)</f>
        <v>-1</v>
      </c>
      <c r="X52" s="5">
        <f ca="1">IFERROR(__xludf.dummyfunction("""COMPUTED_VALUE"""),-1)</f>
        <v>-1</v>
      </c>
      <c r="Y52" s="5">
        <f ca="1">IFERROR(__xludf.dummyfunction("""COMPUTED_VALUE"""),-1)</f>
        <v>-1</v>
      </c>
      <c r="Z52" s="5">
        <f ca="1">IFERROR(__xludf.dummyfunction("""COMPUTED_VALUE"""),-3)</f>
        <v>-3</v>
      </c>
      <c r="AA52" s="5">
        <f ca="1">IFERROR(__xludf.dummyfunction("""COMPUTED_VALUE"""),-1)</f>
        <v>-1</v>
      </c>
      <c r="AB52" s="5"/>
      <c r="AC52" s="5">
        <f t="shared" ca="1" si="22"/>
        <v>0</v>
      </c>
      <c r="AD52" s="5"/>
      <c r="AE52" s="5" t="s">
        <v>20</v>
      </c>
      <c r="AF52" s="8"/>
      <c r="AG52" s="8">
        <f t="shared" ca="1" si="3"/>
        <v>0</v>
      </c>
      <c r="AH52" s="8">
        <f t="shared" ca="1" si="4"/>
        <v>0</v>
      </c>
      <c r="AI52" s="8">
        <f t="shared" ca="1" si="5"/>
        <v>0</v>
      </c>
      <c r="AJ52" s="8">
        <f t="shared" ca="1" si="6"/>
        <v>0</v>
      </c>
      <c r="AK52" s="8">
        <f t="shared" ca="1" si="7"/>
        <v>0</v>
      </c>
      <c r="AL52" s="8">
        <f t="shared" ca="1" si="8"/>
        <v>0</v>
      </c>
      <c r="AM52" s="8">
        <f t="shared" ca="1" si="9"/>
        <v>0</v>
      </c>
      <c r="AN52" s="8">
        <f t="shared" ca="1" si="10"/>
        <v>0</v>
      </c>
      <c r="AO52" s="8">
        <f t="shared" ca="1" si="11"/>
        <v>0</v>
      </c>
      <c r="AP52" s="8">
        <f t="shared" ca="1" si="12"/>
        <v>0</v>
      </c>
      <c r="AQ52" s="8">
        <f t="shared" ca="1" si="13"/>
        <v>0</v>
      </c>
      <c r="AR52" s="8">
        <f t="shared" ca="1" si="14"/>
        <v>0</v>
      </c>
      <c r="AS52" s="8">
        <f t="shared" ca="1" si="15"/>
        <v>0</v>
      </c>
      <c r="AT52" s="8">
        <f t="shared" ca="1" si="16"/>
        <v>0</v>
      </c>
      <c r="AU52" s="8">
        <f t="shared" ca="1" si="17"/>
        <v>0</v>
      </c>
      <c r="AV52" s="8">
        <f t="shared" ca="1" si="18"/>
        <v>0</v>
      </c>
      <c r="AW52" s="8">
        <f t="shared" ca="1" si="19"/>
        <v>0</v>
      </c>
      <c r="AX52" s="8">
        <f t="shared" ca="1" si="20"/>
        <v>0</v>
      </c>
      <c r="AY52" s="8">
        <f t="shared" si="21"/>
        <v>-1</v>
      </c>
    </row>
    <row r="53" spans="1:51" ht="13.8">
      <c r="A53" s="5">
        <f ca="1">IFERROR(__xludf.dummyfunction("""COMPUTED_VALUE"""),1)</f>
        <v>1</v>
      </c>
      <c r="B53" s="5"/>
      <c r="C53" s="5">
        <f ca="1">IFERROR(__xludf.dummyfunction("""COMPUTED_VALUE"""),4)</f>
        <v>4</v>
      </c>
      <c r="D53" s="9">
        <f ca="1">IFERROR(__xludf.dummyfunction("""COMPUTED_VALUE"""),45126)</f>
        <v>45126</v>
      </c>
      <c r="E53" s="5"/>
      <c r="F53" s="5"/>
      <c r="G53" s="5"/>
      <c r="H53" s="5"/>
      <c r="I53" s="5"/>
      <c r="J53" s="5">
        <f ca="1">IFERROR(__xludf.dummyfunction("""COMPUTED_VALUE"""),-3)</f>
        <v>-3</v>
      </c>
      <c r="K53" s="5">
        <f ca="1">IFERROR(__xludf.dummyfunction("""COMPUTED_VALUE"""),-1)</f>
        <v>-1</v>
      </c>
      <c r="L53" s="5">
        <f ca="1">IFERROR(__xludf.dummyfunction("""COMPUTED_VALUE"""),1)</f>
        <v>1</v>
      </c>
      <c r="M53" s="5">
        <f ca="1">IFERROR(__xludf.dummyfunction("""COMPUTED_VALUE"""),1)</f>
        <v>1</v>
      </c>
      <c r="N53" s="5">
        <f ca="1">IFERROR(__xludf.dummyfunction("""COMPUTED_VALUE"""),-3)</f>
        <v>-3</v>
      </c>
      <c r="O53" s="5">
        <f ca="1">IFERROR(__xludf.dummyfunction("""COMPUTED_VALUE"""),1)</f>
        <v>1</v>
      </c>
      <c r="P53" s="5">
        <f ca="1">IFERROR(__xludf.dummyfunction("""COMPUTED_VALUE"""),1)</f>
        <v>1</v>
      </c>
      <c r="Q53" s="5">
        <f ca="1">IFERROR(__xludf.dummyfunction("""COMPUTED_VALUE"""),1)</f>
        <v>1</v>
      </c>
      <c r="R53" s="5">
        <f ca="1">IFERROR(__xludf.dummyfunction("""COMPUTED_VALUE"""),-1)</f>
        <v>-1</v>
      </c>
      <c r="S53" s="5">
        <f ca="1">IFERROR(__xludf.dummyfunction("""COMPUTED_VALUE"""),-1)</f>
        <v>-1</v>
      </c>
      <c r="T53" s="5">
        <f ca="1">IFERROR(__xludf.dummyfunction("""COMPUTED_VALUE"""),1)</f>
        <v>1</v>
      </c>
      <c r="U53" s="5">
        <f ca="1">IFERROR(__xludf.dummyfunction("""COMPUTED_VALUE"""),-1)</f>
        <v>-1</v>
      </c>
      <c r="V53" s="5">
        <f ca="1">IFERROR(__xludf.dummyfunction("""COMPUTED_VALUE"""),-3)</f>
        <v>-3</v>
      </c>
      <c r="W53" s="5">
        <f ca="1">IFERROR(__xludf.dummyfunction("""COMPUTED_VALUE"""),-1)</f>
        <v>-1</v>
      </c>
      <c r="X53" s="5">
        <f ca="1">IFERROR(__xludf.dummyfunction("""COMPUTED_VALUE"""),-1)</f>
        <v>-1</v>
      </c>
      <c r="Y53" s="5">
        <f ca="1">IFERROR(__xludf.dummyfunction("""COMPUTED_VALUE"""),-1)</f>
        <v>-1</v>
      </c>
      <c r="Z53" s="5">
        <f ca="1">IFERROR(__xludf.dummyfunction("""COMPUTED_VALUE"""),-3)</f>
        <v>-3</v>
      </c>
      <c r="AA53" s="5">
        <f ca="1">IFERROR(__xludf.dummyfunction("""COMPUTED_VALUE"""),-1)</f>
        <v>-1</v>
      </c>
      <c r="AB53" s="5"/>
      <c r="AC53" s="5">
        <f t="shared" ca="1" si="22"/>
        <v>0</v>
      </c>
      <c r="AD53" s="5"/>
      <c r="AE53" s="5" t="s">
        <v>9</v>
      </c>
      <c r="AF53" s="8"/>
      <c r="AG53" s="8">
        <f t="shared" ca="1" si="3"/>
        <v>0</v>
      </c>
      <c r="AH53" s="8">
        <f t="shared" ca="1" si="4"/>
        <v>0</v>
      </c>
      <c r="AI53" s="8">
        <f t="shared" ca="1" si="5"/>
        <v>0</v>
      </c>
      <c r="AJ53" s="8">
        <f t="shared" ca="1" si="6"/>
        <v>0</v>
      </c>
      <c r="AK53" s="8">
        <f t="shared" ca="1" si="7"/>
        <v>0</v>
      </c>
      <c r="AL53" s="8">
        <f t="shared" ca="1" si="8"/>
        <v>0</v>
      </c>
      <c r="AM53" s="8">
        <f t="shared" ca="1" si="9"/>
        <v>0</v>
      </c>
      <c r="AN53" s="8">
        <f t="shared" ca="1" si="10"/>
        <v>0</v>
      </c>
      <c r="AO53" s="8">
        <f t="shared" ca="1" si="11"/>
        <v>0</v>
      </c>
      <c r="AP53" s="8">
        <f t="shared" ca="1" si="12"/>
        <v>0</v>
      </c>
      <c r="AQ53" s="8">
        <f t="shared" ca="1" si="13"/>
        <v>0</v>
      </c>
      <c r="AR53" s="8">
        <f t="shared" ca="1" si="14"/>
        <v>0</v>
      </c>
      <c r="AS53" s="8">
        <f t="shared" ca="1" si="15"/>
        <v>0</v>
      </c>
      <c r="AT53" s="8">
        <f t="shared" ca="1" si="16"/>
        <v>0</v>
      </c>
      <c r="AU53" s="8">
        <f t="shared" ca="1" si="17"/>
        <v>0</v>
      </c>
      <c r="AV53" s="8">
        <f t="shared" ca="1" si="18"/>
        <v>0</v>
      </c>
      <c r="AW53" s="8">
        <f t="shared" ca="1" si="19"/>
        <v>0</v>
      </c>
      <c r="AX53" s="8">
        <f t="shared" ca="1" si="20"/>
        <v>0</v>
      </c>
      <c r="AY53" s="8">
        <f t="shared" si="21"/>
        <v>-1</v>
      </c>
    </row>
    <row r="54" spans="1:51" ht="13.8">
      <c r="A54" s="5">
        <f ca="1">IFERROR(__xludf.dummyfunction("""COMPUTED_VALUE"""),1)</f>
        <v>1</v>
      </c>
      <c r="B54" s="5"/>
      <c r="C54" s="5">
        <f ca="1">IFERROR(__xludf.dummyfunction("""COMPUTED_VALUE"""),5)</f>
        <v>5</v>
      </c>
      <c r="D54" s="9">
        <f ca="1">IFERROR(__xludf.dummyfunction("""COMPUTED_VALUE"""),45127)</f>
        <v>45127</v>
      </c>
      <c r="E54" s="5"/>
      <c r="F54" s="5"/>
      <c r="G54" s="5"/>
      <c r="H54" s="5"/>
      <c r="I54" s="5"/>
      <c r="J54" s="5">
        <f ca="1">IFERROR(__xludf.dummyfunction("""COMPUTED_VALUE"""),-3)</f>
        <v>-3</v>
      </c>
      <c r="K54" s="5">
        <f ca="1">IFERROR(__xludf.dummyfunction("""COMPUTED_VALUE"""),-2)</f>
        <v>-2</v>
      </c>
      <c r="L54" s="5">
        <f ca="1">IFERROR(__xludf.dummyfunction("""COMPUTED_VALUE"""),1)</f>
        <v>1</v>
      </c>
      <c r="M54" s="5">
        <f ca="1">IFERROR(__xludf.dummyfunction("""COMPUTED_VALUE"""),1)</f>
        <v>1</v>
      </c>
      <c r="N54" s="5">
        <f ca="1">IFERROR(__xludf.dummyfunction("""COMPUTED_VALUE"""),-3)</f>
        <v>-3</v>
      </c>
      <c r="O54" s="5">
        <f ca="1">IFERROR(__xludf.dummyfunction("""COMPUTED_VALUE"""),1)</f>
        <v>1</v>
      </c>
      <c r="P54" s="5">
        <f ca="1">IFERROR(__xludf.dummyfunction("""COMPUTED_VALUE"""),-1)</f>
        <v>-1</v>
      </c>
      <c r="Q54" s="5">
        <f ca="1">IFERROR(__xludf.dummyfunction("""COMPUTED_VALUE"""),1)</f>
        <v>1</v>
      </c>
      <c r="R54" s="5">
        <f ca="1">IFERROR(__xludf.dummyfunction("""COMPUTED_VALUE"""),-1)</f>
        <v>-1</v>
      </c>
      <c r="S54" s="5">
        <f ca="1">IFERROR(__xludf.dummyfunction("""COMPUTED_VALUE"""),-1)</f>
        <v>-1</v>
      </c>
      <c r="T54" s="5">
        <f ca="1">IFERROR(__xludf.dummyfunction("""COMPUTED_VALUE"""),1)</f>
        <v>1</v>
      </c>
      <c r="U54" s="5">
        <f ca="1">IFERROR(__xludf.dummyfunction("""COMPUTED_VALUE"""),1)</f>
        <v>1</v>
      </c>
      <c r="V54" s="5">
        <f ca="1">IFERROR(__xludf.dummyfunction("""COMPUTED_VALUE"""),-3)</f>
        <v>-3</v>
      </c>
      <c r="W54" s="5">
        <f ca="1">IFERROR(__xludf.dummyfunction("""COMPUTED_VALUE"""),-1)</f>
        <v>-1</v>
      </c>
      <c r="X54" s="5">
        <f ca="1">IFERROR(__xludf.dummyfunction("""COMPUTED_VALUE"""),-1)</f>
        <v>-1</v>
      </c>
      <c r="Y54" s="5">
        <f ca="1">IFERROR(__xludf.dummyfunction("""COMPUTED_VALUE"""),-1)</f>
        <v>-1</v>
      </c>
      <c r="Z54" s="5">
        <f ca="1">IFERROR(__xludf.dummyfunction("""COMPUTED_VALUE"""),-3)</f>
        <v>-3</v>
      </c>
      <c r="AA54" s="5">
        <f ca="1">IFERROR(__xludf.dummyfunction("""COMPUTED_VALUE"""),-1)</f>
        <v>-1</v>
      </c>
      <c r="AB54" s="5"/>
      <c r="AC54" s="5">
        <f t="shared" ca="1" si="22"/>
        <v>0</v>
      </c>
      <c r="AD54" s="5"/>
      <c r="AE54" s="5" t="s">
        <v>18</v>
      </c>
      <c r="AF54" s="8"/>
      <c r="AG54" s="8">
        <f t="shared" ca="1" si="3"/>
        <v>0</v>
      </c>
      <c r="AH54" s="8">
        <f t="shared" ca="1" si="4"/>
        <v>0</v>
      </c>
      <c r="AI54" s="8">
        <f t="shared" ca="1" si="5"/>
        <v>0</v>
      </c>
      <c r="AJ54" s="8">
        <f t="shared" ca="1" si="6"/>
        <v>0</v>
      </c>
      <c r="AK54" s="8">
        <f t="shared" ca="1" si="7"/>
        <v>0</v>
      </c>
      <c r="AL54" s="8">
        <f t="shared" ca="1" si="8"/>
        <v>0</v>
      </c>
      <c r="AM54" s="8">
        <f t="shared" ca="1" si="9"/>
        <v>0</v>
      </c>
      <c r="AN54" s="8">
        <f t="shared" ca="1" si="10"/>
        <v>0</v>
      </c>
      <c r="AO54" s="8">
        <f t="shared" ca="1" si="11"/>
        <v>0</v>
      </c>
      <c r="AP54" s="8">
        <f t="shared" ca="1" si="12"/>
        <v>0</v>
      </c>
      <c r="AQ54" s="8">
        <f t="shared" ca="1" si="13"/>
        <v>0</v>
      </c>
      <c r="AR54" s="8">
        <f t="shared" ca="1" si="14"/>
        <v>0</v>
      </c>
      <c r="AS54" s="8">
        <f t="shared" ca="1" si="15"/>
        <v>0</v>
      </c>
      <c r="AT54" s="8">
        <f t="shared" ca="1" si="16"/>
        <v>0</v>
      </c>
      <c r="AU54" s="8">
        <f t="shared" ca="1" si="17"/>
        <v>0</v>
      </c>
      <c r="AV54" s="8">
        <f t="shared" ca="1" si="18"/>
        <v>0</v>
      </c>
      <c r="AW54" s="8">
        <f t="shared" ca="1" si="19"/>
        <v>0</v>
      </c>
      <c r="AX54" s="8">
        <f t="shared" ca="1" si="20"/>
        <v>0</v>
      </c>
      <c r="AY54" s="8">
        <f t="shared" si="21"/>
        <v>-1</v>
      </c>
    </row>
    <row r="55" spans="1:51" ht="13.8">
      <c r="A55" s="5">
        <f ca="1">IFERROR(__xludf.dummyfunction("""COMPUTED_VALUE"""),1)</f>
        <v>1</v>
      </c>
      <c r="B55" s="5"/>
      <c r="C55" s="5">
        <f ca="1">IFERROR(__xludf.dummyfunction("""COMPUTED_VALUE"""),6)</f>
        <v>6</v>
      </c>
      <c r="D55" s="9">
        <f ca="1">IFERROR(__xludf.dummyfunction("""COMPUTED_VALUE"""),45128)</f>
        <v>45128</v>
      </c>
      <c r="E55" s="5"/>
      <c r="F55" s="5"/>
      <c r="G55" s="5"/>
      <c r="H55" s="5"/>
      <c r="I55" s="10"/>
      <c r="J55" s="5">
        <f ca="1">IFERROR(__xludf.dummyfunction("""COMPUTED_VALUE"""),-3)</f>
        <v>-3</v>
      </c>
      <c r="K55" s="5">
        <f ca="1">IFERROR(__xludf.dummyfunction("""COMPUTED_VALUE"""),-2)</f>
        <v>-2</v>
      </c>
      <c r="L55" s="5">
        <f ca="1">IFERROR(__xludf.dummyfunction("""COMPUTED_VALUE"""),1)</f>
        <v>1</v>
      </c>
      <c r="M55" s="5">
        <f ca="1">IFERROR(__xludf.dummyfunction("""COMPUTED_VALUE"""),-3)</f>
        <v>-3</v>
      </c>
      <c r="N55" s="5">
        <f ca="1">IFERROR(__xludf.dummyfunction("""COMPUTED_VALUE"""),-3)</f>
        <v>-3</v>
      </c>
      <c r="O55" s="5">
        <f ca="1">IFERROR(__xludf.dummyfunction("""COMPUTED_VALUE"""),1)</f>
        <v>1</v>
      </c>
      <c r="P55" s="5">
        <f ca="1">IFERROR(__xludf.dummyfunction("""COMPUTED_VALUE"""),-1)</f>
        <v>-1</v>
      </c>
      <c r="Q55" s="5">
        <f ca="1">IFERROR(__xludf.dummyfunction("""COMPUTED_VALUE"""),1)</f>
        <v>1</v>
      </c>
      <c r="R55" s="5">
        <f ca="1">IFERROR(__xludf.dummyfunction("""COMPUTED_VALUE"""),-1)</f>
        <v>-1</v>
      </c>
      <c r="S55" s="5">
        <f ca="1">IFERROR(__xludf.dummyfunction("""COMPUTED_VALUE"""),-1)</f>
        <v>-1</v>
      </c>
      <c r="T55" s="5">
        <f ca="1">IFERROR(__xludf.dummyfunction("""COMPUTED_VALUE"""),1)</f>
        <v>1</v>
      </c>
      <c r="U55" s="5">
        <f ca="1">IFERROR(__xludf.dummyfunction("""COMPUTED_VALUE"""),1)</f>
        <v>1</v>
      </c>
      <c r="V55" s="5">
        <f ca="1">IFERROR(__xludf.dummyfunction("""COMPUTED_VALUE"""),-3)</f>
        <v>-3</v>
      </c>
      <c r="W55" s="5">
        <f ca="1">IFERROR(__xludf.dummyfunction("""COMPUTED_VALUE"""),-1)</f>
        <v>-1</v>
      </c>
      <c r="X55" s="5">
        <f ca="1">IFERROR(__xludf.dummyfunction("""COMPUTED_VALUE"""),-1)</f>
        <v>-1</v>
      </c>
      <c r="Y55" s="5">
        <f ca="1">IFERROR(__xludf.dummyfunction("""COMPUTED_VALUE"""),-1)</f>
        <v>-1</v>
      </c>
      <c r="Z55" s="5">
        <f ca="1">IFERROR(__xludf.dummyfunction("""COMPUTED_VALUE"""),-3)</f>
        <v>-3</v>
      </c>
      <c r="AA55" s="5">
        <f ca="1">IFERROR(__xludf.dummyfunction("""COMPUTED_VALUE"""),-1)</f>
        <v>-1</v>
      </c>
      <c r="AB55" s="5"/>
      <c r="AC55" s="5">
        <f t="shared" ca="1" si="22"/>
        <v>0</v>
      </c>
      <c r="AD55" s="5"/>
      <c r="AE55" s="5" t="s">
        <v>22</v>
      </c>
      <c r="AF55" s="8"/>
      <c r="AG55" s="8">
        <f t="shared" ca="1" si="3"/>
        <v>0</v>
      </c>
      <c r="AH55" s="8">
        <f t="shared" ca="1" si="4"/>
        <v>0</v>
      </c>
      <c r="AI55" s="8">
        <f t="shared" ca="1" si="5"/>
        <v>0</v>
      </c>
      <c r="AJ55" s="8">
        <f t="shared" ca="1" si="6"/>
        <v>0</v>
      </c>
      <c r="AK55" s="8">
        <f t="shared" ca="1" si="7"/>
        <v>0</v>
      </c>
      <c r="AL55" s="8">
        <f t="shared" ca="1" si="8"/>
        <v>0</v>
      </c>
      <c r="AM55" s="8">
        <f t="shared" ca="1" si="9"/>
        <v>0</v>
      </c>
      <c r="AN55" s="8">
        <f t="shared" ca="1" si="10"/>
        <v>0</v>
      </c>
      <c r="AO55" s="8">
        <f t="shared" ca="1" si="11"/>
        <v>0</v>
      </c>
      <c r="AP55" s="8">
        <f t="shared" ca="1" si="12"/>
        <v>0</v>
      </c>
      <c r="AQ55" s="8">
        <f t="shared" ca="1" si="13"/>
        <v>0</v>
      </c>
      <c r="AR55" s="8">
        <f t="shared" ca="1" si="14"/>
        <v>0</v>
      </c>
      <c r="AS55" s="8">
        <f t="shared" ca="1" si="15"/>
        <v>0</v>
      </c>
      <c r="AT55" s="8">
        <f t="shared" ca="1" si="16"/>
        <v>0</v>
      </c>
      <c r="AU55" s="8">
        <f t="shared" ca="1" si="17"/>
        <v>0</v>
      </c>
      <c r="AV55" s="8">
        <f t="shared" ca="1" si="18"/>
        <v>0</v>
      </c>
      <c r="AW55" s="8">
        <f t="shared" ca="1" si="19"/>
        <v>0</v>
      </c>
      <c r="AX55" s="8">
        <f t="shared" ca="1" si="20"/>
        <v>0</v>
      </c>
      <c r="AY55" s="8">
        <f t="shared" si="21"/>
        <v>-1</v>
      </c>
    </row>
    <row r="56" spans="1:51" ht="13.8">
      <c r="A56" s="5">
        <f ca="1">IFERROR(__xludf.dummyfunction("""COMPUTED_VALUE"""),1)</f>
        <v>1</v>
      </c>
      <c r="B56" s="5"/>
      <c r="C56" s="5">
        <f ca="1">IFERROR(__xludf.dummyfunction("""COMPUTED_VALUE"""),7)</f>
        <v>7</v>
      </c>
      <c r="D56" s="9">
        <f ca="1">IFERROR(__xludf.dummyfunction("""COMPUTED_VALUE"""),45129)</f>
        <v>45129</v>
      </c>
      <c r="E56" s="5"/>
      <c r="F56" s="5"/>
      <c r="G56" s="5"/>
      <c r="H56" s="5"/>
      <c r="I56" s="5"/>
      <c r="J56" s="5">
        <f ca="1">IFERROR(__xludf.dummyfunction("""COMPUTED_VALUE"""),-3)</f>
        <v>-3</v>
      </c>
      <c r="K56" s="5">
        <f ca="1">IFERROR(__xludf.dummyfunction("""COMPUTED_VALUE"""),-2)</f>
        <v>-2</v>
      </c>
      <c r="L56" s="5">
        <f ca="1">IFERROR(__xludf.dummyfunction("""COMPUTED_VALUE"""),1)</f>
        <v>1</v>
      </c>
      <c r="M56" s="5">
        <f ca="1">IFERROR(__xludf.dummyfunction("""COMPUTED_VALUE"""),-3)</f>
        <v>-3</v>
      </c>
      <c r="N56" s="5">
        <f ca="1">IFERROR(__xludf.dummyfunction("""COMPUTED_VALUE"""),-3)</f>
        <v>-3</v>
      </c>
      <c r="O56" s="5">
        <f ca="1">IFERROR(__xludf.dummyfunction("""COMPUTED_VALUE"""),1)</f>
        <v>1</v>
      </c>
      <c r="P56" s="5">
        <f ca="1">IFERROR(__xludf.dummyfunction("""COMPUTED_VALUE"""),1)</f>
        <v>1</v>
      </c>
      <c r="Q56" s="5">
        <f ca="1">IFERROR(__xludf.dummyfunction("""COMPUTED_VALUE"""),-1)</f>
        <v>-1</v>
      </c>
      <c r="R56" s="5">
        <f ca="1">IFERROR(__xludf.dummyfunction("""COMPUTED_VALUE"""),-1)</f>
        <v>-1</v>
      </c>
      <c r="S56" s="5">
        <f ca="1">IFERROR(__xludf.dummyfunction("""COMPUTED_VALUE"""),-1)</f>
        <v>-1</v>
      </c>
      <c r="T56" s="5">
        <f ca="1">IFERROR(__xludf.dummyfunction("""COMPUTED_VALUE"""),1)</f>
        <v>1</v>
      </c>
      <c r="U56" s="5">
        <f ca="1">IFERROR(__xludf.dummyfunction("""COMPUTED_VALUE"""),1)</f>
        <v>1</v>
      </c>
      <c r="V56" s="5">
        <f ca="1">IFERROR(__xludf.dummyfunction("""COMPUTED_VALUE"""),-3)</f>
        <v>-3</v>
      </c>
      <c r="W56" s="5">
        <f ca="1">IFERROR(__xludf.dummyfunction("""COMPUTED_VALUE"""),-1)</f>
        <v>-1</v>
      </c>
      <c r="X56" s="5">
        <f ca="1">IFERROR(__xludf.dummyfunction("""COMPUTED_VALUE"""),-1)</f>
        <v>-1</v>
      </c>
      <c r="Y56" s="5">
        <f ca="1">IFERROR(__xludf.dummyfunction("""COMPUTED_VALUE"""),-1)</f>
        <v>-1</v>
      </c>
      <c r="Z56" s="5">
        <f ca="1">IFERROR(__xludf.dummyfunction("""COMPUTED_VALUE"""),-3)</f>
        <v>-3</v>
      </c>
      <c r="AA56" s="5">
        <f ca="1">IFERROR(__xludf.dummyfunction("""COMPUTED_VALUE"""),-1)</f>
        <v>-1</v>
      </c>
      <c r="AB56" s="5"/>
      <c r="AC56" s="5">
        <f t="shared" ca="1" si="22"/>
        <v>0</v>
      </c>
      <c r="AD56" s="5"/>
      <c r="AE56" s="5" t="s">
        <v>7</v>
      </c>
      <c r="AF56" s="8"/>
      <c r="AG56" s="8">
        <f t="shared" ca="1" si="3"/>
        <v>0</v>
      </c>
      <c r="AH56" s="8">
        <f t="shared" ca="1" si="4"/>
        <v>0</v>
      </c>
      <c r="AI56" s="8">
        <f t="shared" ca="1" si="5"/>
        <v>0</v>
      </c>
      <c r="AJ56" s="8">
        <f t="shared" ca="1" si="6"/>
        <v>0</v>
      </c>
      <c r="AK56" s="8">
        <f t="shared" ca="1" si="7"/>
        <v>0</v>
      </c>
      <c r="AL56" s="8">
        <f t="shared" ca="1" si="8"/>
        <v>0</v>
      </c>
      <c r="AM56" s="8">
        <f t="shared" ca="1" si="9"/>
        <v>0</v>
      </c>
      <c r="AN56" s="8">
        <f t="shared" ca="1" si="10"/>
        <v>0</v>
      </c>
      <c r="AO56" s="8">
        <f t="shared" ca="1" si="11"/>
        <v>0</v>
      </c>
      <c r="AP56" s="8">
        <f t="shared" ca="1" si="12"/>
        <v>0</v>
      </c>
      <c r="AQ56" s="8">
        <f t="shared" ca="1" si="13"/>
        <v>0</v>
      </c>
      <c r="AR56" s="8">
        <f t="shared" ca="1" si="14"/>
        <v>0</v>
      </c>
      <c r="AS56" s="8">
        <f t="shared" ca="1" si="15"/>
        <v>0</v>
      </c>
      <c r="AT56" s="8">
        <f t="shared" ca="1" si="16"/>
        <v>0</v>
      </c>
      <c r="AU56" s="8">
        <f t="shared" ca="1" si="17"/>
        <v>0</v>
      </c>
      <c r="AV56" s="8">
        <f t="shared" ca="1" si="18"/>
        <v>0</v>
      </c>
      <c r="AW56" s="8">
        <f t="shared" ca="1" si="19"/>
        <v>0</v>
      </c>
      <c r="AX56" s="8">
        <f t="shared" ca="1" si="20"/>
        <v>0</v>
      </c>
      <c r="AY56" s="8">
        <f t="shared" si="21"/>
        <v>-1</v>
      </c>
    </row>
    <row r="57" spans="1:51" ht="13.8">
      <c r="A57" s="5">
        <f ca="1">IFERROR(__xludf.dummyfunction("""COMPUTED_VALUE"""),1)</f>
        <v>1</v>
      </c>
      <c r="B57" s="5"/>
      <c r="C57" s="5">
        <f ca="1">IFERROR(__xludf.dummyfunction("""COMPUTED_VALUE"""),1)</f>
        <v>1</v>
      </c>
      <c r="D57" s="9">
        <f ca="1">IFERROR(__xludf.dummyfunction("""COMPUTED_VALUE"""),45130)</f>
        <v>45130</v>
      </c>
      <c r="E57" s="5"/>
      <c r="F57" s="5"/>
      <c r="G57" s="5"/>
      <c r="H57" s="5"/>
      <c r="I57" s="5"/>
      <c r="J57" s="5">
        <f ca="1">IFERROR(__xludf.dummyfunction("""COMPUTED_VALUE"""),-3)</f>
        <v>-3</v>
      </c>
      <c r="K57" s="5">
        <f ca="1">IFERROR(__xludf.dummyfunction("""COMPUTED_VALUE"""),-2)</f>
        <v>-2</v>
      </c>
      <c r="L57" s="5">
        <f ca="1">IFERROR(__xludf.dummyfunction("""COMPUTED_VALUE"""),1)</f>
        <v>1</v>
      </c>
      <c r="M57" s="5">
        <f ca="1">IFERROR(__xludf.dummyfunction("""COMPUTED_VALUE"""),-3)</f>
        <v>-3</v>
      </c>
      <c r="N57" s="5">
        <f ca="1">IFERROR(__xludf.dummyfunction("""COMPUTED_VALUE"""),-3)</f>
        <v>-3</v>
      </c>
      <c r="O57" s="5">
        <f ca="1">IFERROR(__xludf.dummyfunction("""COMPUTED_VALUE"""),1)</f>
        <v>1</v>
      </c>
      <c r="P57" s="5">
        <f ca="1">IFERROR(__xludf.dummyfunction("""COMPUTED_VALUE"""),1)</f>
        <v>1</v>
      </c>
      <c r="Q57" s="5">
        <f ca="1">IFERROR(__xludf.dummyfunction("""COMPUTED_VALUE"""),-1)</f>
        <v>-1</v>
      </c>
      <c r="R57" s="5">
        <f ca="1">IFERROR(__xludf.dummyfunction("""COMPUTED_VALUE"""),-1)</f>
        <v>-1</v>
      </c>
      <c r="S57" s="5">
        <f ca="1">IFERROR(__xludf.dummyfunction("""COMPUTED_VALUE"""),-1)</f>
        <v>-1</v>
      </c>
      <c r="T57" s="5">
        <f ca="1">IFERROR(__xludf.dummyfunction("""COMPUTED_VALUE"""),-1)</f>
        <v>-1</v>
      </c>
      <c r="U57" s="5">
        <f ca="1">IFERROR(__xludf.dummyfunction("""COMPUTED_VALUE"""),1)</f>
        <v>1</v>
      </c>
      <c r="V57" s="5">
        <f ca="1">IFERROR(__xludf.dummyfunction("""COMPUTED_VALUE"""),-3)</f>
        <v>-3</v>
      </c>
      <c r="W57" s="5">
        <f ca="1">IFERROR(__xludf.dummyfunction("""COMPUTED_VALUE"""),-1)</f>
        <v>-1</v>
      </c>
      <c r="X57" s="5">
        <f ca="1">IFERROR(__xludf.dummyfunction("""COMPUTED_VALUE"""),-1)</f>
        <v>-1</v>
      </c>
      <c r="Y57" s="5">
        <f ca="1">IFERROR(__xludf.dummyfunction("""COMPUTED_VALUE"""),-1)</f>
        <v>-1</v>
      </c>
      <c r="Z57" s="5">
        <f ca="1">IFERROR(__xludf.dummyfunction("""COMPUTED_VALUE"""),-3)</f>
        <v>-3</v>
      </c>
      <c r="AA57" s="5">
        <f ca="1">IFERROR(__xludf.dummyfunction("""COMPUTED_VALUE"""),-1)</f>
        <v>-1</v>
      </c>
      <c r="AB57" s="5"/>
      <c r="AC57" s="5">
        <f t="shared" ca="1" si="22"/>
        <v>0</v>
      </c>
      <c r="AD57" s="5"/>
      <c r="AE57" s="5" t="s">
        <v>15</v>
      </c>
      <c r="AF57" s="8"/>
      <c r="AG57" s="8">
        <f t="shared" ca="1" si="3"/>
        <v>0</v>
      </c>
      <c r="AH57" s="8">
        <f t="shared" ca="1" si="4"/>
        <v>0</v>
      </c>
      <c r="AI57" s="8">
        <f t="shared" ca="1" si="5"/>
        <v>0</v>
      </c>
      <c r="AJ57" s="8">
        <f t="shared" ca="1" si="6"/>
        <v>0</v>
      </c>
      <c r="AK57" s="8">
        <f t="shared" ca="1" si="7"/>
        <v>0</v>
      </c>
      <c r="AL57" s="8">
        <f t="shared" ca="1" si="8"/>
        <v>0</v>
      </c>
      <c r="AM57" s="8">
        <f t="shared" ca="1" si="9"/>
        <v>0</v>
      </c>
      <c r="AN57" s="8">
        <f t="shared" ca="1" si="10"/>
        <v>0</v>
      </c>
      <c r="AO57" s="8">
        <f t="shared" ca="1" si="11"/>
        <v>0</v>
      </c>
      <c r="AP57" s="8">
        <f t="shared" ca="1" si="12"/>
        <v>0</v>
      </c>
      <c r="AQ57" s="8">
        <f t="shared" ca="1" si="13"/>
        <v>0</v>
      </c>
      <c r="AR57" s="8">
        <f t="shared" ca="1" si="14"/>
        <v>0</v>
      </c>
      <c r="AS57" s="8">
        <f t="shared" ca="1" si="15"/>
        <v>0</v>
      </c>
      <c r="AT57" s="8">
        <f t="shared" ca="1" si="16"/>
        <v>0</v>
      </c>
      <c r="AU57" s="8">
        <f t="shared" ca="1" si="17"/>
        <v>0</v>
      </c>
      <c r="AV57" s="8">
        <f t="shared" ca="1" si="18"/>
        <v>0</v>
      </c>
      <c r="AW57" s="8">
        <f t="shared" ca="1" si="19"/>
        <v>0</v>
      </c>
      <c r="AX57" s="8">
        <f t="shared" ca="1" si="20"/>
        <v>0</v>
      </c>
      <c r="AY57" s="8">
        <f t="shared" si="21"/>
        <v>-1</v>
      </c>
    </row>
    <row r="58" spans="1:51" ht="13.8">
      <c r="A58" s="5">
        <f ca="1">IFERROR(__xludf.dummyfunction("""COMPUTED_VALUE"""),1)</f>
        <v>1</v>
      </c>
      <c r="B58" s="5"/>
      <c r="C58" s="5">
        <f ca="1">IFERROR(__xludf.dummyfunction("""COMPUTED_VALUE"""),2)</f>
        <v>2</v>
      </c>
      <c r="D58" s="9">
        <f ca="1">IFERROR(__xludf.dummyfunction("""COMPUTED_VALUE"""),45131)</f>
        <v>45131</v>
      </c>
      <c r="E58" s="5"/>
      <c r="F58" s="5"/>
      <c r="G58" s="5"/>
      <c r="H58" s="5"/>
      <c r="I58" s="5"/>
      <c r="J58" s="5">
        <f ca="1">IFERROR(__xludf.dummyfunction("""COMPUTED_VALUE"""),-3)</f>
        <v>-3</v>
      </c>
      <c r="K58" s="5">
        <f ca="1">IFERROR(__xludf.dummyfunction("""COMPUTED_VALUE"""),-2)</f>
        <v>-2</v>
      </c>
      <c r="L58" s="5">
        <f ca="1">IFERROR(__xludf.dummyfunction("""COMPUTED_VALUE"""),1)</f>
        <v>1</v>
      </c>
      <c r="M58" s="5">
        <f ca="1">IFERROR(__xludf.dummyfunction("""COMPUTED_VALUE"""),1)</f>
        <v>1</v>
      </c>
      <c r="N58" s="5">
        <f ca="1">IFERROR(__xludf.dummyfunction("""COMPUTED_VALUE"""),-3)</f>
        <v>-3</v>
      </c>
      <c r="O58" s="5">
        <f ca="1">IFERROR(__xludf.dummyfunction("""COMPUTED_VALUE"""),1)</f>
        <v>1</v>
      </c>
      <c r="P58" s="5">
        <f ca="1">IFERROR(__xludf.dummyfunction("""COMPUTED_VALUE"""),1)</f>
        <v>1</v>
      </c>
      <c r="Q58" s="5">
        <f ca="1">IFERROR(__xludf.dummyfunction("""COMPUTED_VALUE"""),-1)</f>
        <v>-1</v>
      </c>
      <c r="R58" s="5">
        <f ca="1">IFERROR(__xludf.dummyfunction("""COMPUTED_VALUE"""),-1)</f>
        <v>-1</v>
      </c>
      <c r="S58" s="5">
        <f ca="1">IFERROR(__xludf.dummyfunction("""COMPUTED_VALUE"""),-1)</f>
        <v>-1</v>
      </c>
      <c r="T58" s="5">
        <f ca="1">IFERROR(__xludf.dummyfunction("""COMPUTED_VALUE"""),-1)</f>
        <v>-1</v>
      </c>
      <c r="U58" s="5">
        <f ca="1">IFERROR(__xludf.dummyfunction("""COMPUTED_VALUE"""),1)</f>
        <v>1</v>
      </c>
      <c r="V58" s="5">
        <f ca="1">IFERROR(__xludf.dummyfunction("""COMPUTED_VALUE"""),-3)</f>
        <v>-3</v>
      </c>
      <c r="W58" s="5">
        <f ca="1">IFERROR(__xludf.dummyfunction("""COMPUTED_VALUE"""),-1)</f>
        <v>-1</v>
      </c>
      <c r="X58" s="5">
        <f ca="1">IFERROR(__xludf.dummyfunction("""COMPUTED_VALUE"""),-1)</f>
        <v>-1</v>
      </c>
      <c r="Y58" s="5">
        <f ca="1">IFERROR(__xludf.dummyfunction("""COMPUTED_VALUE"""),-1)</f>
        <v>-1</v>
      </c>
      <c r="Z58" s="5">
        <f ca="1">IFERROR(__xludf.dummyfunction("""COMPUTED_VALUE"""),-3)</f>
        <v>-3</v>
      </c>
      <c r="AA58" s="5">
        <f ca="1">IFERROR(__xludf.dummyfunction("""COMPUTED_VALUE"""),-1)</f>
        <v>-1</v>
      </c>
      <c r="AB58" s="5"/>
      <c r="AC58" s="5">
        <f t="shared" ca="1" si="22"/>
        <v>0</v>
      </c>
      <c r="AD58" s="5"/>
      <c r="AE58" s="5" t="s">
        <v>11</v>
      </c>
      <c r="AF58" s="8"/>
      <c r="AG58" s="8">
        <f t="shared" ca="1" si="3"/>
        <v>0</v>
      </c>
      <c r="AH58" s="8">
        <f t="shared" ca="1" si="4"/>
        <v>0</v>
      </c>
      <c r="AI58" s="8">
        <f t="shared" ca="1" si="5"/>
        <v>0</v>
      </c>
      <c r="AJ58" s="8">
        <f t="shared" ca="1" si="6"/>
        <v>0</v>
      </c>
      <c r="AK58" s="8">
        <f t="shared" ca="1" si="7"/>
        <v>0</v>
      </c>
      <c r="AL58" s="8">
        <f t="shared" ca="1" si="8"/>
        <v>0</v>
      </c>
      <c r="AM58" s="8">
        <f t="shared" ca="1" si="9"/>
        <v>0</v>
      </c>
      <c r="AN58" s="8">
        <f t="shared" ca="1" si="10"/>
        <v>0</v>
      </c>
      <c r="AO58" s="8">
        <f t="shared" ca="1" si="11"/>
        <v>0</v>
      </c>
      <c r="AP58" s="8">
        <f t="shared" ca="1" si="12"/>
        <v>0</v>
      </c>
      <c r="AQ58" s="8">
        <f t="shared" ca="1" si="13"/>
        <v>0</v>
      </c>
      <c r="AR58" s="8">
        <f t="shared" ca="1" si="14"/>
        <v>0</v>
      </c>
      <c r="AS58" s="8">
        <f t="shared" ca="1" si="15"/>
        <v>0</v>
      </c>
      <c r="AT58" s="8">
        <f t="shared" ca="1" si="16"/>
        <v>0</v>
      </c>
      <c r="AU58" s="8">
        <f t="shared" ca="1" si="17"/>
        <v>0</v>
      </c>
      <c r="AV58" s="8">
        <f t="shared" ca="1" si="18"/>
        <v>0</v>
      </c>
      <c r="AW58" s="8">
        <f t="shared" ca="1" si="19"/>
        <v>0</v>
      </c>
      <c r="AX58" s="8">
        <f t="shared" ca="1" si="20"/>
        <v>0</v>
      </c>
      <c r="AY58" s="8">
        <f t="shared" si="21"/>
        <v>-1</v>
      </c>
    </row>
    <row r="59" spans="1:51" ht="13.8">
      <c r="A59" s="5">
        <f ca="1">IFERROR(__xludf.dummyfunction("""COMPUTED_VALUE"""),1)</f>
        <v>1</v>
      </c>
      <c r="B59" s="5"/>
      <c r="C59" s="5">
        <f ca="1">IFERROR(__xludf.dummyfunction("""COMPUTED_VALUE"""),3)</f>
        <v>3</v>
      </c>
      <c r="D59" s="9">
        <f ca="1">IFERROR(__xludf.dummyfunction("""COMPUTED_VALUE"""),45132)</f>
        <v>45132</v>
      </c>
      <c r="E59" s="5"/>
      <c r="F59" s="5"/>
      <c r="G59" s="5"/>
      <c r="H59" s="5"/>
      <c r="I59" s="5"/>
      <c r="J59" s="5">
        <f ca="1">IFERROR(__xludf.dummyfunction("""COMPUTED_VALUE"""),-3)</f>
        <v>-3</v>
      </c>
      <c r="K59" s="5">
        <f ca="1">IFERROR(__xludf.dummyfunction("""COMPUTED_VALUE"""),-2)</f>
        <v>-2</v>
      </c>
      <c r="L59" s="5">
        <f ca="1">IFERROR(__xludf.dummyfunction("""COMPUTED_VALUE"""),1)</f>
        <v>1</v>
      </c>
      <c r="M59" s="5">
        <f ca="1">IFERROR(__xludf.dummyfunction("""COMPUTED_VALUE"""),-3)</f>
        <v>-3</v>
      </c>
      <c r="N59" s="5">
        <f ca="1">IFERROR(__xludf.dummyfunction("""COMPUTED_VALUE"""),-3)</f>
        <v>-3</v>
      </c>
      <c r="O59" s="5">
        <f ca="1">IFERROR(__xludf.dummyfunction("""COMPUTED_VALUE"""),1)</f>
        <v>1</v>
      </c>
      <c r="P59" s="5">
        <f ca="1">IFERROR(__xludf.dummyfunction("""COMPUTED_VALUE"""),1)</f>
        <v>1</v>
      </c>
      <c r="Q59" s="5">
        <f ca="1">IFERROR(__xludf.dummyfunction("""COMPUTED_VALUE"""),-1)</f>
        <v>-1</v>
      </c>
      <c r="R59" s="5">
        <f ca="1">IFERROR(__xludf.dummyfunction("""COMPUTED_VALUE"""),-1)</f>
        <v>-1</v>
      </c>
      <c r="S59" s="5">
        <f ca="1">IFERROR(__xludf.dummyfunction("""COMPUTED_VALUE"""),-1)</f>
        <v>-1</v>
      </c>
      <c r="T59" s="5">
        <f ca="1">IFERROR(__xludf.dummyfunction("""COMPUTED_VALUE"""),-1)</f>
        <v>-1</v>
      </c>
      <c r="U59" s="5">
        <f ca="1">IFERROR(__xludf.dummyfunction("""COMPUTED_VALUE"""),-1)</f>
        <v>-1</v>
      </c>
      <c r="V59" s="5">
        <f ca="1">IFERROR(__xludf.dummyfunction("""COMPUTED_VALUE"""),-3)</f>
        <v>-3</v>
      </c>
      <c r="W59" s="5">
        <f ca="1">IFERROR(__xludf.dummyfunction("""COMPUTED_VALUE"""),-1)</f>
        <v>-1</v>
      </c>
      <c r="X59" s="5">
        <f ca="1">IFERROR(__xludf.dummyfunction("""COMPUTED_VALUE"""),-1)</f>
        <v>-1</v>
      </c>
      <c r="Y59" s="5">
        <f ca="1">IFERROR(__xludf.dummyfunction("""COMPUTED_VALUE"""),-1)</f>
        <v>-1</v>
      </c>
      <c r="Z59" s="5">
        <f ca="1">IFERROR(__xludf.dummyfunction("""COMPUTED_VALUE"""),-3)</f>
        <v>-3</v>
      </c>
      <c r="AA59" s="5">
        <f ca="1">IFERROR(__xludf.dummyfunction("""COMPUTED_VALUE"""),-1)</f>
        <v>-1</v>
      </c>
      <c r="AB59" s="5"/>
      <c r="AC59" s="5">
        <f t="shared" ca="1" si="22"/>
        <v>0</v>
      </c>
      <c r="AD59" s="5"/>
      <c r="AE59" s="5" t="s">
        <v>17</v>
      </c>
      <c r="AF59" s="8"/>
      <c r="AG59" s="8">
        <f t="shared" ca="1" si="3"/>
        <v>0</v>
      </c>
      <c r="AH59" s="8">
        <f t="shared" ca="1" si="4"/>
        <v>0</v>
      </c>
      <c r="AI59" s="8">
        <f t="shared" ca="1" si="5"/>
        <v>0</v>
      </c>
      <c r="AJ59" s="8">
        <f t="shared" ca="1" si="6"/>
        <v>0</v>
      </c>
      <c r="AK59" s="8">
        <f t="shared" ca="1" si="7"/>
        <v>0</v>
      </c>
      <c r="AL59" s="8">
        <f t="shared" ca="1" si="8"/>
        <v>0</v>
      </c>
      <c r="AM59" s="8">
        <f t="shared" ca="1" si="9"/>
        <v>0</v>
      </c>
      <c r="AN59" s="8">
        <f t="shared" ca="1" si="10"/>
        <v>0</v>
      </c>
      <c r="AO59" s="8">
        <f t="shared" ca="1" si="11"/>
        <v>0</v>
      </c>
      <c r="AP59" s="8">
        <f t="shared" ca="1" si="12"/>
        <v>0</v>
      </c>
      <c r="AQ59" s="8">
        <f t="shared" ca="1" si="13"/>
        <v>0</v>
      </c>
      <c r="AR59" s="8">
        <f t="shared" ca="1" si="14"/>
        <v>0</v>
      </c>
      <c r="AS59" s="8">
        <f t="shared" ca="1" si="15"/>
        <v>0</v>
      </c>
      <c r="AT59" s="8">
        <f t="shared" ca="1" si="16"/>
        <v>0</v>
      </c>
      <c r="AU59" s="8">
        <f t="shared" ca="1" si="17"/>
        <v>0</v>
      </c>
      <c r="AV59" s="8">
        <f t="shared" ca="1" si="18"/>
        <v>0</v>
      </c>
      <c r="AW59" s="8">
        <f t="shared" ca="1" si="19"/>
        <v>0</v>
      </c>
      <c r="AX59" s="8">
        <f t="shared" ca="1" si="20"/>
        <v>0</v>
      </c>
      <c r="AY59" s="8">
        <f t="shared" si="21"/>
        <v>-1</v>
      </c>
    </row>
    <row r="60" spans="1:51" ht="13.8">
      <c r="A60" s="5">
        <f ca="1">IFERROR(__xludf.dummyfunction("""COMPUTED_VALUE"""),1)</f>
        <v>1</v>
      </c>
      <c r="B60" s="5"/>
      <c r="C60" s="5">
        <f ca="1">IFERROR(__xludf.dummyfunction("""COMPUTED_VALUE"""),4)</f>
        <v>4</v>
      </c>
      <c r="D60" s="9">
        <f ca="1">IFERROR(__xludf.dummyfunction("""COMPUTED_VALUE"""),45133)</f>
        <v>45133</v>
      </c>
      <c r="E60" s="5"/>
      <c r="F60" s="5"/>
      <c r="G60" s="5"/>
      <c r="H60" s="5"/>
      <c r="I60" s="5"/>
      <c r="J60" s="5">
        <f ca="1">IFERROR(__xludf.dummyfunction("""COMPUTED_VALUE"""),-3)</f>
        <v>-3</v>
      </c>
      <c r="K60" s="5">
        <f ca="1">IFERROR(__xludf.dummyfunction("""COMPUTED_VALUE"""),-2)</f>
        <v>-2</v>
      </c>
      <c r="L60" s="5">
        <f ca="1">IFERROR(__xludf.dummyfunction("""COMPUTED_VALUE"""),1)</f>
        <v>1</v>
      </c>
      <c r="M60" s="5">
        <f ca="1">IFERROR(__xludf.dummyfunction("""COMPUTED_VALUE"""),1)</f>
        <v>1</v>
      </c>
      <c r="N60" s="5">
        <f ca="1">IFERROR(__xludf.dummyfunction("""COMPUTED_VALUE"""),-3)</f>
        <v>-3</v>
      </c>
      <c r="O60" s="5">
        <f ca="1">IFERROR(__xludf.dummyfunction("""COMPUTED_VALUE"""),-2)</f>
        <v>-2</v>
      </c>
      <c r="P60" s="5">
        <f ca="1">IFERROR(__xludf.dummyfunction("""COMPUTED_VALUE"""),2)</f>
        <v>2</v>
      </c>
      <c r="Q60" s="5">
        <f ca="1">IFERROR(__xludf.dummyfunction("""COMPUTED_VALUE"""),-1)</f>
        <v>-1</v>
      </c>
      <c r="R60" s="5">
        <f ca="1">IFERROR(__xludf.dummyfunction("""COMPUTED_VALUE"""),-1)</f>
        <v>-1</v>
      </c>
      <c r="S60" s="5">
        <f ca="1">IFERROR(__xludf.dummyfunction("""COMPUTED_VALUE"""),-1)</f>
        <v>-1</v>
      </c>
      <c r="T60" s="5">
        <f ca="1">IFERROR(__xludf.dummyfunction("""COMPUTED_VALUE"""),-1)</f>
        <v>-1</v>
      </c>
      <c r="U60" s="5">
        <f ca="1">IFERROR(__xludf.dummyfunction("""COMPUTED_VALUE"""),-1)</f>
        <v>-1</v>
      </c>
      <c r="V60" s="5">
        <f ca="1">IFERROR(__xludf.dummyfunction("""COMPUTED_VALUE"""),-3)</f>
        <v>-3</v>
      </c>
      <c r="W60" s="5">
        <f ca="1">IFERROR(__xludf.dummyfunction("""COMPUTED_VALUE"""),-1)</f>
        <v>-1</v>
      </c>
      <c r="X60" s="5">
        <f ca="1">IFERROR(__xludf.dummyfunction("""COMPUTED_VALUE"""),-1)</f>
        <v>-1</v>
      </c>
      <c r="Y60" s="5">
        <f ca="1">IFERROR(__xludf.dummyfunction("""COMPUTED_VALUE"""),-1)</f>
        <v>-1</v>
      </c>
      <c r="Z60" s="5">
        <f ca="1">IFERROR(__xludf.dummyfunction("""COMPUTED_VALUE"""),-3)</f>
        <v>-3</v>
      </c>
      <c r="AA60" s="5">
        <f ca="1">IFERROR(__xludf.dummyfunction("""COMPUTED_VALUE"""),-1)</f>
        <v>-1</v>
      </c>
      <c r="AB60" s="5"/>
      <c r="AC60" s="5">
        <f t="shared" ca="1" si="22"/>
        <v>0</v>
      </c>
      <c r="AD60" s="5"/>
      <c r="AE60" s="5" t="s">
        <v>7</v>
      </c>
      <c r="AF60" s="8"/>
      <c r="AG60" s="8">
        <f t="shared" ca="1" si="3"/>
        <v>0</v>
      </c>
      <c r="AH60" s="8">
        <f t="shared" ca="1" si="4"/>
        <v>0</v>
      </c>
      <c r="AI60" s="8">
        <f t="shared" ca="1" si="5"/>
        <v>0</v>
      </c>
      <c r="AJ60" s="8">
        <f t="shared" ca="1" si="6"/>
        <v>0</v>
      </c>
      <c r="AK60" s="8">
        <f t="shared" ca="1" si="7"/>
        <v>0</v>
      </c>
      <c r="AL60" s="8">
        <f t="shared" ca="1" si="8"/>
        <v>0</v>
      </c>
      <c r="AM60" s="8">
        <f t="shared" ca="1" si="9"/>
        <v>0</v>
      </c>
      <c r="AN60" s="8">
        <f t="shared" ca="1" si="10"/>
        <v>0</v>
      </c>
      <c r="AO60" s="8">
        <f t="shared" ca="1" si="11"/>
        <v>0</v>
      </c>
      <c r="AP60" s="8">
        <f t="shared" ca="1" si="12"/>
        <v>0</v>
      </c>
      <c r="AQ60" s="8">
        <f t="shared" ca="1" si="13"/>
        <v>0</v>
      </c>
      <c r="AR60" s="8">
        <f t="shared" ca="1" si="14"/>
        <v>0</v>
      </c>
      <c r="AS60" s="8">
        <f t="shared" ca="1" si="15"/>
        <v>0</v>
      </c>
      <c r="AT60" s="8">
        <f t="shared" ca="1" si="16"/>
        <v>0</v>
      </c>
      <c r="AU60" s="8">
        <f t="shared" ca="1" si="17"/>
        <v>0</v>
      </c>
      <c r="AV60" s="8">
        <f t="shared" ca="1" si="18"/>
        <v>0</v>
      </c>
      <c r="AW60" s="8">
        <f t="shared" ca="1" si="19"/>
        <v>0</v>
      </c>
      <c r="AX60" s="8">
        <f t="shared" ca="1" si="20"/>
        <v>0</v>
      </c>
      <c r="AY60" s="8">
        <f t="shared" si="21"/>
        <v>-1</v>
      </c>
    </row>
    <row r="61" spans="1:51" ht="13.8">
      <c r="A61" s="5">
        <f ca="1">IFERROR(__xludf.dummyfunction("""COMPUTED_VALUE"""),1)</f>
        <v>1</v>
      </c>
      <c r="B61" s="5"/>
      <c r="C61" s="5">
        <f ca="1">IFERROR(__xludf.dummyfunction("""COMPUTED_VALUE"""),5)</f>
        <v>5</v>
      </c>
      <c r="D61" s="9">
        <f ca="1">IFERROR(__xludf.dummyfunction("""COMPUTED_VALUE"""),45134)</f>
        <v>45134</v>
      </c>
      <c r="E61" s="5" t="s">
        <v>21</v>
      </c>
      <c r="F61" s="5" t="str">
        <f ca="1">IFERROR(__xludf.dummyfunction("""COMPUTED_VALUE"""),"GD")</f>
        <v>GD</v>
      </c>
      <c r="G61" s="5"/>
      <c r="H61" s="5"/>
      <c r="I61" s="5"/>
      <c r="J61" s="5">
        <f ca="1">IFERROR(__xludf.dummyfunction("""COMPUTED_VALUE"""),-3)</f>
        <v>-3</v>
      </c>
      <c r="K61" s="5">
        <f ca="1">IFERROR(__xludf.dummyfunction("""COMPUTED_VALUE"""),-2)</f>
        <v>-2</v>
      </c>
      <c r="L61" s="5">
        <f ca="1">IFERROR(__xludf.dummyfunction("""COMPUTED_VALUE"""),1)</f>
        <v>1</v>
      </c>
      <c r="M61" s="5">
        <f ca="1">IFERROR(__xludf.dummyfunction("""COMPUTED_VALUE"""),1)</f>
        <v>1</v>
      </c>
      <c r="N61" s="5">
        <f ca="1">IFERROR(__xludf.dummyfunction("""COMPUTED_VALUE"""),-3)</f>
        <v>-3</v>
      </c>
      <c r="O61" s="5">
        <f ca="1">IFERROR(__xludf.dummyfunction("""COMPUTED_VALUE"""),-2)</f>
        <v>-2</v>
      </c>
      <c r="P61" s="5">
        <f ca="1">IFERROR(__xludf.dummyfunction("""COMPUTED_VALUE"""),-1)</f>
        <v>-1</v>
      </c>
      <c r="Q61" s="5">
        <f ca="1">IFERROR(__xludf.dummyfunction("""COMPUTED_VALUE"""),-1)</f>
        <v>-1</v>
      </c>
      <c r="R61" s="5">
        <f ca="1">IFERROR(__xludf.dummyfunction("""COMPUTED_VALUE"""),-1)</f>
        <v>-1</v>
      </c>
      <c r="S61" s="5">
        <f ca="1">IFERROR(__xludf.dummyfunction("""COMPUTED_VALUE"""),-1)</f>
        <v>-1</v>
      </c>
      <c r="T61" s="5">
        <f ca="1">IFERROR(__xludf.dummyfunction("""COMPUTED_VALUE"""),1)</f>
        <v>1</v>
      </c>
      <c r="U61" s="5">
        <f ca="1">IFERROR(__xludf.dummyfunction("""COMPUTED_VALUE"""),1)</f>
        <v>1</v>
      </c>
      <c r="V61" s="5">
        <f ca="1">IFERROR(__xludf.dummyfunction("""COMPUTED_VALUE"""),-3)</f>
        <v>-3</v>
      </c>
      <c r="W61" s="5">
        <f ca="1">IFERROR(__xludf.dummyfunction("""COMPUTED_VALUE"""),-1)</f>
        <v>-1</v>
      </c>
      <c r="X61" s="5">
        <f ca="1">IFERROR(__xludf.dummyfunction("""COMPUTED_VALUE"""),-1)</f>
        <v>-1</v>
      </c>
      <c r="Y61" s="5">
        <f ca="1">IFERROR(__xludf.dummyfunction("""COMPUTED_VALUE"""),-1)</f>
        <v>-1</v>
      </c>
      <c r="Z61" s="5">
        <f ca="1">IFERROR(__xludf.dummyfunction("""COMPUTED_VALUE"""),-3)</f>
        <v>-3</v>
      </c>
      <c r="AA61" s="5">
        <f ca="1">IFERROR(__xludf.dummyfunction("""COMPUTED_VALUE"""),-1)</f>
        <v>-1</v>
      </c>
      <c r="AB61" s="5"/>
      <c r="AC61" s="5">
        <f t="shared" ca="1" si="22"/>
        <v>1</v>
      </c>
      <c r="AD61" s="5"/>
      <c r="AE61" s="5" t="s">
        <v>20</v>
      </c>
      <c r="AF61" s="8"/>
      <c r="AG61" s="8">
        <f t="shared" ca="1" si="3"/>
        <v>0</v>
      </c>
      <c r="AH61" s="8">
        <f t="shared" ca="1" si="4"/>
        <v>0</v>
      </c>
      <c r="AI61" s="8">
        <f t="shared" ca="1" si="5"/>
        <v>1</v>
      </c>
      <c r="AJ61" s="8">
        <f t="shared" ca="1" si="6"/>
        <v>0</v>
      </c>
      <c r="AK61" s="8">
        <f t="shared" ca="1" si="7"/>
        <v>0</v>
      </c>
      <c r="AL61" s="8">
        <f t="shared" ca="1" si="8"/>
        <v>0</v>
      </c>
      <c r="AM61" s="8">
        <f t="shared" ca="1" si="9"/>
        <v>0</v>
      </c>
      <c r="AN61" s="8">
        <f t="shared" ca="1" si="10"/>
        <v>0</v>
      </c>
      <c r="AO61" s="8">
        <f t="shared" ca="1" si="11"/>
        <v>0</v>
      </c>
      <c r="AP61" s="8">
        <f t="shared" ca="1" si="12"/>
        <v>0</v>
      </c>
      <c r="AQ61" s="8">
        <f t="shared" ca="1" si="13"/>
        <v>0</v>
      </c>
      <c r="AR61" s="8">
        <f t="shared" ca="1" si="14"/>
        <v>0</v>
      </c>
      <c r="AS61" s="8">
        <f t="shared" ca="1" si="15"/>
        <v>0</v>
      </c>
      <c r="AT61" s="8">
        <f t="shared" ca="1" si="16"/>
        <v>0</v>
      </c>
      <c r="AU61" s="8">
        <f t="shared" ca="1" si="17"/>
        <v>0</v>
      </c>
      <c r="AV61" s="8">
        <f t="shared" ca="1" si="18"/>
        <v>0</v>
      </c>
      <c r="AW61" s="8">
        <f t="shared" ca="1" si="19"/>
        <v>0</v>
      </c>
      <c r="AX61" s="8">
        <f t="shared" ca="1" si="20"/>
        <v>0</v>
      </c>
      <c r="AY61" s="8">
        <f t="shared" si="21"/>
        <v>0</v>
      </c>
    </row>
    <row r="62" spans="1:51" ht="13.8">
      <c r="A62" s="5">
        <f ca="1">IFERROR(__xludf.dummyfunction("""COMPUTED_VALUE"""),1)</f>
        <v>1</v>
      </c>
      <c r="B62" s="5"/>
      <c r="C62" s="5">
        <f ca="1">IFERROR(__xludf.dummyfunction("""COMPUTED_VALUE"""),6)</f>
        <v>6</v>
      </c>
      <c r="D62" s="9">
        <f ca="1">IFERROR(__xludf.dummyfunction("""COMPUTED_VALUE"""),45135)</f>
        <v>45135</v>
      </c>
      <c r="E62" s="5" t="s">
        <v>12</v>
      </c>
      <c r="F62" s="5" t="str">
        <f ca="1">IFERROR(__xludf.dummyfunction("""COMPUTED_VALUE"""),"GD")</f>
        <v>GD</v>
      </c>
      <c r="G62" s="5"/>
      <c r="H62" s="5"/>
      <c r="I62" s="10"/>
      <c r="J62" s="5">
        <f ca="1">IFERROR(__xludf.dummyfunction("""COMPUTED_VALUE"""),-3)</f>
        <v>-3</v>
      </c>
      <c r="K62" s="5">
        <f ca="1">IFERROR(__xludf.dummyfunction("""COMPUTED_VALUE"""),-2)</f>
        <v>-2</v>
      </c>
      <c r="L62" s="5">
        <f ca="1">IFERROR(__xludf.dummyfunction("""COMPUTED_VALUE"""),-1)</f>
        <v>-1</v>
      </c>
      <c r="M62" s="5">
        <f ca="1">IFERROR(__xludf.dummyfunction("""COMPUTED_VALUE"""),1)</f>
        <v>1</v>
      </c>
      <c r="N62" s="5">
        <f ca="1">IFERROR(__xludf.dummyfunction("""COMPUTED_VALUE"""),-3)</f>
        <v>-3</v>
      </c>
      <c r="O62" s="5">
        <f ca="1">IFERROR(__xludf.dummyfunction("""COMPUTED_VALUE"""),-2)</f>
        <v>-2</v>
      </c>
      <c r="P62" s="5">
        <f ca="1">IFERROR(__xludf.dummyfunction("""COMPUTED_VALUE"""),-1)</f>
        <v>-1</v>
      </c>
      <c r="Q62" s="5">
        <f ca="1">IFERROR(__xludf.dummyfunction("""COMPUTED_VALUE"""),-1)</f>
        <v>-1</v>
      </c>
      <c r="R62" s="5">
        <f ca="1">IFERROR(__xludf.dummyfunction("""COMPUTED_VALUE"""),-1)</f>
        <v>-1</v>
      </c>
      <c r="S62" s="5">
        <f ca="1">IFERROR(__xludf.dummyfunction("""COMPUTED_VALUE"""),-1)</f>
        <v>-1</v>
      </c>
      <c r="T62" s="5">
        <f ca="1">IFERROR(__xludf.dummyfunction("""COMPUTED_VALUE"""),3)</f>
        <v>3</v>
      </c>
      <c r="U62" s="5">
        <f ca="1">IFERROR(__xludf.dummyfunction("""COMPUTED_VALUE"""),-1)</f>
        <v>-1</v>
      </c>
      <c r="V62" s="5">
        <f ca="1">IFERROR(__xludf.dummyfunction("""COMPUTED_VALUE"""),-3)</f>
        <v>-3</v>
      </c>
      <c r="W62" s="5">
        <f ca="1">IFERROR(__xludf.dummyfunction("""COMPUTED_VALUE"""),-1)</f>
        <v>-1</v>
      </c>
      <c r="X62" s="5">
        <f ca="1">IFERROR(__xludf.dummyfunction("""COMPUTED_VALUE"""),-1)</f>
        <v>-1</v>
      </c>
      <c r="Y62" s="5">
        <f ca="1">IFERROR(__xludf.dummyfunction("""COMPUTED_VALUE"""),-1)</f>
        <v>-1</v>
      </c>
      <c r="Z62" s="5">
        <f ca="1">IFERROR(__xludf.dummyfunction("""COMPUTED_VALUE"""),-3)</f>
        <v>-3</v>
      </c>
      <c r="AA62" s="5">
        <f ca="1">IFERROR(__xludf.dummyfunction("""COMPUTED_VALUE"""),-1)</f>
        <v>-1</v>
      </c>
      <c r="AB62" s="5"/>
      <c r="AC62" s="5">
        <f t="shared" ca="1" si="22"/>
        <v>3</v>
      </c>
      <c r="AD62" s="5"/>
      <c r="AE62" s="5" t="s">
        <v>22</v>
      </c>
      <c r="AF62" s="8"/>
      <c r="AG62" s="8">
        <f t="shared" ca="1" si="3"/>
        <v>0</v>
      </c>
      <c r="AH62" s="8">
        <f t="shared" ca="1" si="4"/>
        <v>0</v>
      </c>
      <c r="AI62" s="8">
        <f t="shared" ca="1" si="5"/>
        <v>0</v>
      </c>
      <c r="AJ62" s="8">
        <f t="shared" ca="1" si="6"/>
        <v>0</v>
      </c>
      <c r="AK62" s="8">
        <f t="shared" ca="1" si="7"/>
        <v>0</v>
      </c>
      <c r="AL62" s="8">
        <f t="shared" ca="1" si="8"/>
        <v>0</v>
      </c>
      <c r="AM62" s="8">
        <f t="shared" ca="1" si="9"/>
        <v>0</v>
      </c>
      <c r="AN62" s="8">
        <f t="shared" ca="1" si="10"/>
        <v>0</v>
      </c>
      <c r="AO62" s="8">
        <f t="shared" ca="1" si="11"/>
        <v>0</v>
      </c>
      <c r="AP62" s="8">
        <f t="shared" ca="1" si="12"/>
        <v>0</v>
      </c>
      <c r="AQ62" s="8">
        <f t="shared" ca="1" si="13"/>
        <v>1</v>
      </c>
      <c r="AR62" s="8">
        <f t="shared" ca="1" si="14"/>
        <v>0</v>
      </c>
      <c r="AS62" s="8">
        <f t="shared" ca="1" si="15"/>
        <v>0</v>
      </c>
      <c r="AT62" s="8">
        <f t="shared" ca="1" si="16"/>
        <v>0</v>
      </c>
      <c r="AU62" s="8">
        <f t="shared" ca="1" si="17"/>
        <v>0</v>
      </c>
      <c r="AV62" s="8">
        <f t="shared" ca="1" si="18"/>
        <v>0</v>
      </c>
      <c r="AW62" s="8">
        <f t="shared" ca="1" si="19"/>
        <v>0</v>
      </c>
      <c r="AX62" s="8">
        <f t="shared" ca="1" si="20"/>
        <v>0</v>
      </c>
      <c r="AY62" s="8">
        <f t="shared" si="21"/>
        <v>0</v>
      </c>
    </row>
    <row r="63" spans="1:51" ht="13.8">
      <c r="A63" s="5">
        <f ca="1">IFERROR(__xludf.dummyfunction("""COMPUTED_VALUE"""),1)</f>
        <v>1</v>
      </c>
      <c r="B63" s="5"/>
      <c r="C63" s="5">
        <f ca="1">IFERROR(__xludf.dummyfunction("""COMPUTED_VALUE"""),7)</f>
        <v>7</v>
      </c>
      <c r="D63" s="9">
        <f ca="1">IFERROR(__xludf.dummyfunction("""COMPUTED_VALUE"""),45136)</f>
        <v>45136</v>
      </c>
      <c r="E63" s="5" t="s">
        <v>17</v>
      </c>
      <c r="F63" s="5" t="str">
        <f ca="1">IFERROR(__xludf.dummyfunction("""COMPUTED_VALUE"""),"MDE?")</f>
        <v>MDE?</v>
      </c>
      <c r="G63" s="5"/>
      <c r="H63" s="5"/>
      <c r="I63" s="10"/>
      <c r="J63" s="5">
        <f ca="1">IFERROR(__xludf.dummyfunction("""COMPUTED_VALUE"""),-3)</f>
        <v>-3</v>
      </c>
      <c r="K63" s="5">
        <f ca="1">IFERROR(__xludf.dummyfunction("""COMPUTED_VALUE"""),-2)</f>
        <v>-2</v>
      </c>
      <c r="L63" s="5">
        <f ca="1">IFERROR(__xludf.dummyfunction("""COMPUTED_VALUE"""),-1)</f>
        <v>-1</v>
      </c>
      <c r="M63" s="5">
        <f ca="1">IFERROR(__xludf.dummyfunction("""COMPUTED_VALUE"""),1)</f>
        <v>1</v>
      </c>
      <c r="N63" s="5">
        <f ca="1">IFERROR(__xludf.dummyfunction("""COMPUTED_VALUE"""),-3)</f>
        <v>-3</v>
      </c>
      <c r="O63" s="5">
        <f ca="1">IFERROR(__xludf.dummyfunction("""COMPUTED_VALUE"""),-2)</f>
        <v>-2</v>
      </c>
      <c r="P63" s="5">
        <f ca="1">IFERROR(__xludf.dummyfunction("""COMPUTED_VALUE"""),-1)</f>
        <v>-1</v>
      </c>
      <c r="Q63" s="5">
        <f ca="1">IFERROR(__xludf.dummyfunction("""COMPUTED_VALUE"""),-1)</f>
        <v>-1</v>
      </c>
      <c r="R63" s="5">
        <f ca="1">IFERROR(__xludf.dummyfunction("""COMPUTED_VALUE"""),-1)</f>
        <v>-1</v>
      </c>
      <c r="S63" s="5">
        <f ca="1">IFERROR(__xludf.dummyfunction("""COMPUTED_VALUE"""),-1)</f>
        <v>-1</v>
      </c>
      <c r="T63" s="5">
        <f ca="1">IFERROR(__xludf.dummyfunction("""COMPUTED_VALUE"""),-1)</f>
        <v>-1</v>
      </c>
      <c r="U63" s="5">
        <f ca="1">IFERROR(__xludf.dummyfunction("""COMPUTED_VALUE"""),-1)</f>
        <v>-1</v>
      </c>
      <c r="V63" s="5">
        <f ca="1">IFERROR(__xludf.dummyfunction("""COMPUTED_VALUE"""),-3)</f>
        <v>-3</v>
      </c>
      <c r="W63" s="5">
        <f ca="1">IFERROR(__xludf.dummyfunction("""COMPUTED_VALUE"""),-1)</f>
        <v>-1</v>
      </c>
      <c r="X63" s="5">
        <f ca="1">IFERROR(__xludf.dummyfunction("""COMPUTED_VALUE"""),-1)</f>
        <v>-1</v>
      </c>
      <c r="Y63" s="5">
        <f ca="1">IFERROR(__xludf.dummyfunction("""COMPUTED_VALUE"""),-1)</f>
        <v>-1</v>
      </c>
      <c r="Z63" s="5">
        <f ca="1">IFERROR(__xludf.dummyfunction("""COMPUTED_VALUE"""),-3)</f>
        <v>-3</v>
      </c>
      <c r="AA63" s="5">
        <f ca="1">IFERROR(__xludf.dummyfunction("""COMPUTED_VALUE"""),-1)</f>
        <v>-1</v>
      </c>
      <c r="AB63" s="5"/>
      <c r="AC63" s="5">
        <f t="shared" ca="1" si="22"/>
        <v>1</v>
      </c>
      <c r="AD63" s="5"/>
      <c r="AE63" s="5" t="s">
        <v>6</v>
      </c>
      <c r="AF63" s="8"/>
      <c r="AG63" s="8">
        <f t="shared" ca="1" si="3"/>
        <v>0</v>
      </c>
      <c r="AH63" s="8">
        <f t="shared" ca="1" si="4"/>
        <v>0</v>
      </c>
      <c r="AI63" s="8">
        <f t="shared" ca="1" si="5"/>
        <v>0</v>
      </c>
      <c r="AJ63" s="8">
        <f t="shared" ca="1" si="6"/>
        <v>1</v>
      </c>
      <c r="AK63" s="8">
        <f t="shared" ca="1" si="7"/>
        <v>0</v>
      </c>
      <c r="AL63" s="8">
        <f t="shared" ca="1" si="8"/>
        <v>0</v>
      </c>
      <c r="AM63" s="8">
        <f t="shared" ca="1" si="9"/>
        <v>0</v>
      </c>
      <c r="AN63" s="8">
        <f t="shared" ca="1" si="10"/>
        <v>0</v>
      </c>
      <c r="AO63" s="8">
        <f t="shared" ca="1" si="11"/>
        <v>0</v>
      </c>
      <c r="AP63" s="8">
        <f t="shared" ca="1" si="12"/>
        <v>0</v>
      </c>
      <c r="AQ63" s="8">
        <f t="shared" ca="1" si="13"/>
        <v>0</v>
      </c>
      <c r="AR63" s="8">
        <f t="shared" ca="1" si="14"/>
        <v>0</v>
      </c>
      <c r="AS63" s="8">
        <f t="shared" ca="1" si="15"/>
        <v>0</v>
      </c>
      <c r="AT63" s="8">
        <f t="shared" ca="1" si="16"/>
        <v>0</v>
      </c>
      <c r="AU63" s="8">
        <f t="shared" ca="1" si="17"/>
        <v>0</v>
      </c>
      <c r="AV63" s="8">
        <f t="shared" ca="1" si="18"/>
        <v>0</v>
      </c>
      <c r="AW63" s="8">
        <f t="shared" ca="1" si="19"/>
        <v>0</v>
      </c>
      <c r="AX63" s="8">
        <f t="shared" ca="1" si="20"/>
        <v>0</v>
      </c>
      <c r="AY63" s="8">
        <f t="shared" si="21"/>
        <v>0</v>
      </c>
    </row>
    <row r="64" spans="1:51" ht="13.8">
      <c r="A64" s="5">
        <f ca="1">IFERROR(__xludf.dummyfunction("""COMPUTED_VALUE"""),1)</f>
        <v>1</v>
      </c>
      <c r="B64" s="5"/>
      <c r="C64" s="5">
        <f ca="1">IFERROR(__xludf.dummyfunction("""COMPUTED_VALUE"""),1)</f>
        <v>1</v>
      </c>
      <c r="D64" s="9">
        <f ca="1">IFERROR(__xludf.dummyfunction("""COMPUTED_VALUE"""),45137)</f>
        <v>45137</v>
      </c>
      <c r="E64" s="5" t="s">
        <v>18</v>
      </c>
      <c r="F64" s="5" t="str">
        <f ca="1">IFERROR(__xludf.dummyfunction("""COMPUTED_VALUE"""),"GD")</f>
        <v>GD</v>
      </c>
      <c r="G64" s="5"/>
      <c r="H64" s="5"/>
      <c r="I64" s="5"/>
      <c r="J64" s="5">
        <f ca="1">IFERROR(__xludf.dummyfunction("""COMPUTED_VALUE"""),-3)</f>
        <v>-3</v>
      </c>
      <c r="K64" s="5">
        <f ca="1">IFERROR(__xludf.dummyfunction("""COMPUTED_VALUE"""),-2)</f>
        <v>-2</v>
      </c>
      <c r="L64" s="5">
        <f ca="1">IFERROR(__xludf.dummyfunction("""COMPUTED_VALUE"""),-1)</f>
        <v>-1</v>
      </c>
      <c r="M64" s="5">
        <f ca="1">IFERROR(__xludf.dummyfunction("""COMPUTED_VALUE"""),1)</f>
        <v>1</v>
      </c>
      <c r="N64" s="5">
        <f ca="1">IFERROR(__xludf.dummyfunction("""COMPUTED_VALUE"""),0)</f>
        <v>0</v>
      </c>
      <c r="O64" s="5">
        <f ca="1">IFERROR(__xludf.dummyfunction("""COMPUTED_VALUE"""),-2)</f>
        <v>-2</v>
      </c>
      <c r="P64" s="5">
        <f ca="1">IFERROR(__xludf.dummyfunction("""COMPUTED_VALUE"""),-1)</f>
        <v>-1</v>
      </c>
      <c r="Q64" s="5">
        <f ca="1">IFERROR(__xludf.dummyfunction("""COMPUTED_VALUE"""),-1)</f>
        <v>-1</v>
      </c>
      <c r="R64" s="5">
        <f ca="1">IFERROR(__xludf.dummyfunction("""COMPUTED_VALUE"""),-1)</f>
        <v>-1</v>
      </c>
      <c r="S64" s="5">
        <f ca="1">IFERROR(__xludf.dummyfunction("""COMPUTED_VALUE"""),-1)</f>
        <v>-1</v>
      </c>
      <c r="T64" s="5">
        <f ca="1">IFERROR(__xludf.dummyfunction("""COMPUTED_VALUE"""),-1)</f>
        <v>-1</v>
      </c>
      <c r="U64" s="5">
        <f ca="1">IFERROR(__xludf.dummyfunction("""COMPUTED_VALUE"""),-1)</f>
        <v>-1</v>
      </c>
      <c r="V64" s="5">
        <f ca="1">IFERROR(__xludf.dummyfunction("""COMPUTED_VALUE"""),-3)</f>
        <v>-3</v>
      </c>
      <c r="W64" s="5">
        <f ca="1">IFERROR(__xludf.dummyfunction("""COMPUTED_VALUE"""),-1)</f>
        <v>-1</v>
      </c>
      <c r="X64" s="5">
        <f ca="1">IFERROR(__xludf.dummyfunction("""COMPUTED_VALUE"""),-1)</f>
        <v>-1</v>
      </c>
      <c r="Y64" s="5">
        <f ca="1">IFERROR(__xludf.dummyfunction("""COMPUTED_VALUE"""),-1)</f>
        <v>-1</v>
      </c>
      <c r="Z64" s="5">
        <f ca="1">IFERROR(__xludf.dummyfunction("""COMPUTED_VALUE"""),-3)</f>
        <v>-3</v>
      </c>
      <c r="AA64" s="5">
        <f ca="1">IFERROR(__xludf.dummyfunction("""COMPUTED_VALUE"""),-1)</f>
        <v>-1</v>
      </c>
      <c r="AB64" s="5"/>
      <c r="AC64" s="5">
        <f t="shared" ca="1" si="22"/>
        <v>0</v>
      </c>
      <c r="AD64" s="5"/>
      <c r="AE64" s="5" t="s">
        <v>8</v>
      </c>
      <c r="AF64" s="8"/>
      <c r="AG64" s="8">
        <f t="shared" ca="1" si="3"/>
        <v>0</v>
      </c>
      <c r="AH64" s="8">
        <f t="shared" ca="1" si="4"/>
        <v>0</v>
      </c>
      <c r="AI64" s="8">
        <f t="shared" ca="1" si="5"/>
        <v>0</v>
      </c>
      <c r="AJ64" s="8">
        <f t="shared" ca="1" si="6"/>
        <v>0</v>
      </c>
      <c r="AK64" s="8">
        <f t="shared" ca="1" si="7"/>
        <v>1</v>
      </c>
      <c r="AL64" s="8">
        <f t="shared" ca="1" si="8"/>
        <v>0</v>
      </c>
      <c r="AM64" s="8">
        <f t="shared" ca="1" si="9"/>
        <v>0</v>
      </c>
      <c r="AN64" s="8">
        <f t="shared" ca="1" si="10"/>
        <v>0</v>
      </c>
      <c r="AO64" s="8">
        <f t="shared" ca="1" si="11"/>
        <v>0</v>
      </c>
      <c r="AP64" s="8">
        <f t="shared" ca="1" si="12"/>
        <v>0</v>
      </c>
      <c r="AQ64" s="8">
        <f t="shared" ca="1" si="13"/>
        <v>0</v>
      </c>
      <c r="AR64" s="8">
        <f t="shared" ca="1" si="14"/>
        <v>0</v>
      </c>
      <c r="AS64" s="8">
        <f t="shared" ca="1" si="15"/>
        <v>0</v>
      </c>
      <c r="AT64" s="8">
        <f t="shared" ca="1" si="16"/>
        <v>0</v>
      </c>
      <c r="AU64" s="8">
        <f t="shared" ca="1" si="17"/>
        <v>0</v>
      </c>
      <c r="AV64" s="8">
        <f t="shared" ca="1" si="18"/>
        <v>0</v>
      </c>
      <c r="AW64" s="8">
        <f t="shared" ca="1" si="19"/>
        <v>0</v>
      </c>
      <c r="AX64" s="8">
        <f t="shared" ca="1" si="20"/>
        <v>0</v>
      </c>
      <c r="AY64" s="8">
        <f t="shared" si="21"/>
        <v>0</v>
      </c>
    </row>
    <row r="65" spans="1:51" ht="13.8">
      <c r="A65" s="5">
        <f ca="1">IFERROR(__xludf.dummyfunction("""COMPUTED_VALUE"""),1)</f>
        <v>1</v>
      </c>
      <c r="B65" s="5"/>
      <c r="C65" s="5">
        <f ca="1">IFERROR(__xludf.dummyfunction("""COMPUTED_VALUE"""),2)</f>
        <v>2</v>
      </c>
      <c r="D65" s="9">
        <f ca="1">IFERROR(__xludf.dummyfunction("""COMPUTED_VALUE"""),45138)</f>
        <v>45138</v>
      </c>
      <c r="E65" s="5" t="s">
        <v>9</v>
      </c>
      <c r="F65" s="5" t="str">
        <f ca="1">IFERROR(__xludf.dummyfunction("""COMPUTED_VALUE"""),"MDT")</f>
        <v>MDT</v>
      </c>
      <c r="G65" s="5"/>
      <c r="H65" s="5"/>
      <c r="I65" s="5"/>
      <c r="J65" s="5">
        <f ca="1">IFERROR(__xludf.dummyfunction("""COMPUTED_VALUE"""),-3)</f>
        <v>-3</v>
      </c>
      <c r="K65" s="5">
        <f ca="1">IFERROR(__xludf.dummyfunction("""COMPUTED_VALUE"""),-2)</f>
        <v>-2</v>
      </c>
      <c r="L65" s="5">
        <f ca="1">IFERROR(__xludf.dummyfunction("""COMPUTED_VALUE"""),-1)</f>
        <v>-1</v>
      </c>
      <c r="M65" s="5">
        <f ca="1">IFERROR(__xludf.dummyfunction("""COMPUTED_VALUE"""),1)</f>
        <v>1</v>
      </c>
      <c r="N65" s="5">
        <f ca="1">IFERROR(__xludf.dummyfunction("""COMPUTED_VALUE"""),1)</f>
        <v>1</v>
      </c>
      <c r="O65" s="5">
        <f ca="1">IFERROR(__xludf.dummyfunction("""COMPUTED_VALUE"""),-2)</f>
        <v>-2</v>
      </c>
      <c r="P65" s="5">
        <f ca="1">IFERROR(__xludf.dummyfunction("""COMPUTED_VALUE"""),1)</f>
        <v>1</v>
      </c>
      <c r="Q65" s="5">
        <f ca="1">IFERROR(__xludf.dummyfunction("""COMPUTED_VALUE"""),-1)</f>
        <v>-1</v>
      </c>
      <c r="R65" s="5">
        <f ca="1">IFERROR(__xludf.dummyfunction("""COMPUTED_VALUE"""),1)</f>
        <v>1</v>
      </c>
      <c r="S65" s="5">
        <f ca="1">IFERROR(__xludf.dummyfunction("""COMPUTED_VALUE"""),-1)</f>
        <v>-1</v>
      </c>
      <c r="T65" s="5">
        <f ca="1">IFERROR(__xludf.dummyfunction("""COMPUTED_VALUE"""),-1)</f>
        <v>-1</v>
      </c>
      <c r="U65" s="5">
        <f ca="1">IFERROR(__xludf.dummyfunction("""COMPUTED_VALUE"""),-1)</f>
        <v>-1</v>
      </c>
      <c r="V65" s="5">
        <f ca="1">IFERROR(__xludf.dummyfunction("""COMPUTED_VALUE"""),-3)</f>
        <v>-3</v>
      </c>
      <c r="W65" s="5">
        <f ca="1">IFERROR(__xludf.dummyfunction("""COMPUTED_VALUE"""),-1)</f>
        <v>-1</v>
      </c>
      <c r="X65" s="5">
        <f ca="1">IFERROR(__xludf.dummyfunction("""COMPUTED_VALUE"""),-1)</f>
        <v>-1</v>
      </c>
      <c r="Y65" s="5">
        <f ca="1">IFERROR(__xludf.dummyfunction("""COMPUTED_VALUE"""),-1)</f>
        <v>-1</v>
      </c>
      <c r="Z65" s="5">
        <f ca="1">IFERROR(__xludf.dummyfunction("""COMPUTED_VALUE"""),-3)</f>
        <v>-3</v>
      </c>
      <c r="AA65" s="5">
        <f ca="1">IFERROR(__xludf.dummyfunction("""COMPUTED_VALUE"""),-1)</f>
        <v>-1</v>
      </c>
      <c r="AB65" s="5"/>
      <c r="AC65" s="5">
        <f t="shared" ca="1" si="22"/>
        <v>1</v>
      </c>
      <c r="AD65" s="5"/>
      <c r="AE65" s="5" t="s">
        <v>5</v>
      </c>
      <c r="AF65" s="8"/>
      <c r="AG65" s="8">
        <f t="shared" ca="1" si="3"/>
        <v>0</v>
      </c>
      <c r="AH65" s="8">
        <f t="shared" ca="1" si="4"/>
        <v>0</v>
      </c>
      <c r="AI65" s="8">
        <f t="shared" ca="1" si="5"/>
        <v>0</v>
      </c>
      <c r="AJ65" s="8">
        <f t="shared" ca="1" si="6"/>
        <v>0</v>
      </c>
      <c r="AK65" s="8">
        <f t="shared" ca="1" si="7"/>
        <v>0</v>
      </c>
      <c r="AL65" s="8">
        <f t="shared" ca="1" si="8"/>
        <v>0</v>
      </c>
      <c r="AM65" s="8">
        <f t="shared" ca="1" si="9"/>
        <v>0</v>
      </c>
      <c r="AN65" s="8">
        <f t="shared" ca="1" si="10"/>
        <v>0</v>
      </c>
      <c r="AO65" s="8">
        <f t="shared" ca="1" si="11"/>
        <v>1</v>
      </c>
      <c r="AP65" s="8">
        <f t="shared" ca="1" si="12"/>
        <v>0</v>
      </c>
      <c r="AQ65" s="8">
        <f t="shared" ca="1" si="13"/>
        <v>0</v>
      </c>
      <c r="AR65" s="8">
        <f t="shared" ca="1" si="14"/>
        <v>0</v>
      </c>
      <c r="AS65" s="8">
        <f t="shared" ca="1" si="15"/>
        <v>0</v>
      </c>
      <c r="AT65" s="8">
        <f t="shared" ca="1" si="16"/>
        <v>0</v>
      </c>
      <c r="AU65" s="8">
        <f t="shared" ca="1" si="17"/>
        <v>0</v>
      </c>
      <c r="AV65" s="8">
        <f t="shared" ca="1" si="18"/>
        <v>0</v>
      </c>
      <c r="AW65" s="8">
        <f t="shared" ca="1" si="19"/>
        <v>0</v>
      </c>
      <c r="AX65" s="8">
        <f t="shared" ca="1" si="20"/>
        <v>0</v>
      </c>
      <c r="AY65" s="8">
        <f t="shared" si="21"/>
        <v>0</v>
      </c>
    </row>
    <row r="66" spans="1:51" ht="13.8">
      <c r="A66" s="5">
        <f ca="1">IFERROR(__xludf.dummyfunction("""COMPUTED_VALUE"""),1)</f>
        <v>1</v>
      </c>
      <c r="B66" s="5"/>
      <c r="C66" s="5">
        <f ca="1">IFERROR(__xludf.dummyfunction("""COMPUTED_VALUE"""),3)</f>
        <v>3</v>
      </c>
      <c r="D66" s="9">
        <f ca="1">IFERROR(__xludf.dummyfunction("""COMPUTED_VALUE"""),45139)</f>
        <v>45139</v>
      </c>
      <c r="E66" s="5" t="s">
        <v>18</v>
      </c>
      <c r="F66" s="14" t="str">
        <f ca="1">IFERROR(__xludf.dummyfunction("""COMPUTED_VALUE"""),"GD")</f>
        <v>GD</v>
      </c>
      <c r="G66" s="5"/>
      <c r="H66" s="5"/>
      <c r="I66" s="5"/>
      <c r="J66" s="5">
        <f ca="1">IFERROR(__xludf.dummyfunction("""COMPUTED_VALUE"""),-3)</f>
        <v>-3</v>
      </c>
      <c r="K66" s="5">
        <f ca="1">IFERROR(__xludf.dummyfunction("""COMPUTED_VALUE"""),-2)</f>
        <v>-2</v>
      </c>
      <c r="L66" s="5">
        <f ca="1">IFERROR(__xludf.dummyfunction("""COMPUTED_VALUE"""),-1)</f>
        <v>-1</v>
      </c>
      <c r="M66" s="5">
        <f ca="1">IFERROR(__xludf.dummyfunction("""COMPUTED_VALUE"""),-3)</f>
        <v>-3</v>
      </c>
      <c r="N66" s="5">
        <f ca="1">IFERROR(__xludf.dummyfunction("""COMPUTED_VALUE"""),1)</f>
        <v>1</v>
      </c>
      <c r="O66" s="5">
        <f ca="1">IFERROR(__xludf.dummyfunction("""COMPUTED_VALUE"""),-2)</f>
        <v>-2</v>
      </c>
      <c r="P66" s="5">
        <f ca="1">IFERROR(__xludf.dummyfunction("""COMPUTED_VALUE"""),1)</f>
        <v>1</v>
      </c>
      <c r="Q66" s="5">
        <f ca="1">IFERROR(__xludf.dummyfunction("""COMPUTED_VALUE"""),-1)</f>
        <v>-1</v>
      </c>
      <c r="R66" s="5">
        <f ca="1">IFERROR(__xludf.dummyfunction("""COMPUTED_VALUE"""),1)</f>
        <v>1</v>
      </c>
      <c r="S66" s="5">
        <f ca="1">IFERROR(__xludf.dummyfunction("""COMPUTED_VALUE"""),-1)</f>
        <v>-1</v>
      </c>
      <c r="T66" s="5">
        <f ca="1">IFERROR(__xludf.dummyfunction("""COMPUTED_VALUE"""),-1)</f>
        <v>-1</v>
      </c>
      <c r="U66" s="5">
        <f ca="1">IFERROR(__xludf.dummyfunction("""COMPUTED_VALUE"""),-1)</f>
        <v>-1</v>
      </c>
      <c r="V66" s="5">
        <f ca="1">IFERROR(__xludf.dummyfunction("""COMPUTED_VALUE"""),-3)</f>
        <v>-3</v>
      </c>
      <c r="W66" s="5">
        <f ca="1">IFERROR(__xludf.dummyfunction("""COMPUTED_VALUE"""),-1)</f>
        <v>-1</v>
      </c>
      <c r="X66" s="5">
        <f ca="1">IFERROR(__xludf.dummyfunction("""COMPUTED_VALUE"""),-1)</f>
        <v>-1</v>
      </c>
      <c r="Y66" s="5">
        <f ca="1">IFERROR(__xludf.dummyfunction("""COMPUTED_VALUE"""),-1)</f>
        <v>-1</v>
      </c>
      <c r="Z66" s="5">
        <f ca="1">IFERROR(__xludf.dummyfunction("""COMPUTED_VALUE"""),-3)</f>
        <v>-3</v>
      </c>
      <c r="AA66" s="5">
        <f ca="1">IFERROR(__xludf.dummyfunction("""COMPUTED_VALUE"""),-1)</f>
        <v>-1</v>
      </c>
      <c r="AB66" s="5"/>
      <c r="AC66" s="5">
        <f t="shared" ca="1" si="22"/>
        <v>1</v>
      </c>
      <c r="AD66" s="5"/>
      <c r="AE66" s="5" t="s">
        <v>17</v>
      </c>
      <c r="AF66" s="8"/>
      <c r="AG66" s="8">
        <f t="shared" ca="1" si="3"/>
        <v>0</v>
      </c>
      <c r="AH66" s="8">
        <f t="shared" ca="1" si="4"/>
        <v>0</v>
      </c>
      <c r="AI66" s="8">
        <f t="shared" ca="1" si="5"/>
        <v>0</v>
      </c>
      <c r="AJ66" s="8">
        <f t="shared" ca="1" si="6"/>
        <v>0</v>
      </c>
      <c r="AK66" s="8">
        <f t="shared" ca="1" si="7"/>
        <v>1</v>
      </c>
      <c r="AL66" s="8">
        <f t="shared" ca="1" si="8"/>
        <v>0</v>
      </c>
      <c r="AM66" s="8">
        <f t="shared" ca="1" si="9"/>
        <v>0</v>
      </c>
      <c r="AN66" s="8">
        <f t="shared" ca="1" si="10"/>
        <v>0</v>
      </c>
      <c r="AO66" s="8">
        <f t="shared" ca="1" si="11"/>
        <v>0</v>
      </c>
      <c r="AP66" s="8">
        <f t="shared" ca="1" si="12"/>
        <v>0</v>
      </c>
      <c r="AQ66" s="8">
        <f t="shared" ca="1" si="13"/>
        <v>0</v>
      </c>
      <c r="AR66" s="8">
        <f t="shared" ca="1" si="14"/>
        <v>0</v>
      </c>
      <c r="AS66" s="8">
        <f t="shared" ca="1" si="15"/>
        <v>0</v>
      </c>
      <c r="AT66" s="8">
        <f t="shared" ca="1" si="16"/>
        <v>0</v>
      </c>
      <c r="AU66" s="8">
        <f t="shared" ca="1" si="17"/>
        <v>0</v>
      </c>
      <c r="AV66" s="8">
        <f t="shared" ca="1" si="18"/>
        <v>0</v>
      </c>
      <c r="AW66" s="8">
        <f t="shared" ca="1" si="19"/>
        <v>0</v>
      </c>
      <c r="AX66" s="8">
        <f t="shared" ca="1" si="20"/>
        <v>0</v>
      </c>
      <c r="AY66" s="8">
        <f t="shared" si="21"/>
        <v>0</v>
      </c>
    </row>
    <row r="67" spans="1:51" ht="13.8">
      <c r="A67" s="5">
        <f ca="1">IFERROR(__xludf.dummyfunction("""COMPUTED_VALUE"""),1)</f>
        <v>1</v>
      </c>
      <c r="B67" s="5"/>
      <c r="C67" s="5">
        <f ca="1">IFERROR(__xludf.dummyfunction("""COMPUTED_VALUE"""),4)</f>
        <v>4</v>
      </c>
      <c r="D67" s="9">
        <f ca="1">IFERROR(__xludf.dummyfunction("""COMPUTED_VALUE"""),45140)</f>
        <v>45140</v>
      </c>
      <c r="E67" s="5" t="s">
        <v>7</v>
      </c>
      <c r="F67" s="14" t="str">
        <f ca="1">IFERROR(__xludf.dummyfunction("""COMPUTED_VALUE"""),"GD")</f>
        <v>GD</v>
      </c>
      <c r="G67" s="5"/>
      <c r="H67" s="5"/>
      <c r="I67" s="5"/>
      <c r="J67" s="5">
        <f ca="1">IFERROR(__xludf.dummyfunction("""COMPUTED_VALUE"""),-3)</f>
        <v>-3</v>
      </c>
      <c r="K67" s="5">
        <f ca="1">IFERROR(__xludf.dummyfunction("""COMPUTED_VALUE"""),-2)</f>
        <v>-2</v>
      </c>
      <c r="L67" s="5">
        <f ca="1">IFERROR(__xludf.dummyfunction("""COMPUTED_VALUE"""),-1)</f>
        <v>-1</v>
      </c>
      <c r="M67" s="5">
        <f ca="1">IFERROR(__xludf.dummyfunction("""COMPUTED_VALUE"""),1)</f>
        <v>1</v>
      </c>
      <c r="N67" s="5">
        <f ca="1">IFERROR(__xludf.dummyfunction("""COMPUTED_VALUE"""),1)</f>
        <v>1</v>
      </c>
      <c r="O67" s="5">
        <f ca="1">IFERROR(__xludf.dummyfunction("""COMPUTED_VALUE"""),-2)</f>
        <v>-2</v>
      </c>
      <c r="P67" s="5">
        <f ca="1">IFERROR(__xludf.dummyfunction("""COMPUTED_VALUE"""),1)</f>
        <v>1</v>
      </c>
      <c r="Q67" s="5">
        <f ca="1">IFERROR(__xludf.dummyfunction("""COMPUTED_VALUE"""),-1)</f>
        <v>-1</v>
      </c>
      <c r="R67" s="5">
        <f ca="1">IFERROR(__xludf.dummyfunction("""COMPUTED_VALUE"""),1)</f>
        <v>1</v>
      </c>
      <c r="S67" s="5">
        <f ca="1">IFERROR(__xludf.dummyfunction("""COMPUTED_VALUE"""),-1)</f>
        <v>-1</v>
      </c>
      <c r="T67" s="5">
        <f ca="1">IFERROR(__xludf.dummyfunction("""COMPUTED_VALUE"""),-1)</f>
        <v>-1</v>
      </c>
      <c r="U67" s="5">
        <f ca="1">IFERROR(__xludf.dummyfunction("""COMPUTED_VALUE"""),-1)</f>
        <v>-1</v>
      </c>
      <c r="V67" s="5">
        <f ca="1">IFERROR(__xludf.dummyfunction("""COMPUTED_VALUE"""),-3)</f>
        <v>-3</v>
      </c>
      <c r="W67" s="5">
        <f ca="1">IFERROR(__xludf.dummyfunction("""COMPUTED_VALUE"""),-1)</f>
        <v>-1</v>
      </c>
      <c r="X67" s="5">
        <f ca="1">IFERROR(__xludf.dummyfunction("""COMPUTED_VALUE"""),-1)</f>
        <v>-1</v>
      </c>
      <c r="Y67" s="5">
        <f ca="1">IFERROR(__xludf.dummyfunction("""COMPUTED_VALUE"""),-1)</f>
        <v>-1</v>
      </c>
      <c r="Z67" s="5">
        <f ca="1">IFERROR(__xludf.dummyfunction("""COMPUTED_VALUE"""),-3)</f>
        <v>-3</v>
      </c>
      <c r="AA67" s="5">
        <f ca="1">IFERROR(__xludf.dummyfunction("""COMPUTED_VALUE"""),-1)</f>
        <v>-1</v>
      </c>
      <c r="AB67" s="5"/>
      <c r="AC67" s="5">
        <f t="shared" ca="1" si="22"/>
        <v>1</v>
      </c>
      <c r="AD67" s="5"/>
      <c r="AE67" s="5" t="s">
        <v>15</v>
      </c>
      <c r="AF67" s="8"/>
      <c r="AG67" s="8">
        <f t="shared" ca="1" si="3"/>
        <v>0</v>
      </c>
      <c r="AH67" s="8">
        <f t="shared" ca="1" si="4"/>
        <v>0</v>
      </c>
      <c r="AI67" s="8">
        <f t="shared" ca="1" si="5"/>
        <v>0</v>
      </c>
      <c r="AJ67" s="8">
        <f t="shared" ca="1" si="6"/>
        <v>0</v>
      </c>
      <c r="AK67" s="8">
        <f t="shared" ca="1" si="7"/>
        <v>0</v>
      </c>
      <c r="AL67" s="8">
        <f t="shared" ca="1" si="8"/>
        <v>0</v>
      </c>
      <c r="AM67" s="8">
        <f t="shared" ca="1" si="9"/>
        <v>1</v>
      </c>
      <c r="AN67" s="8">
        <f t="shared" ca="1" si="10"/>
        <v>0</v>
      </c>
      <c r="AO67" s="8">
        <f t="shared" ca="1" si="11"/>
        <v>0</v>
      </c>
      <c r="AP67" s="8">
        <f t="shared" ca="1" si="12"/>
        <v>0</v>
      </c>
      <c r="AQ67" s="8">
        <f t="shared" ca="1" si="13"/>
        <v>0</v>
      </c>
      <c r="AR67" s="8">
        <f t="shared" ca="1" si="14"/>
        <v>0</v>
      </c>
      <c r="AS67" s="8">
        <f t="shared" ca="1" si="15"/>
        <v>0</v>
      </c>
      <c r="AT67" s="8">
        <f t="shared" ca="1" si="16"/>
        <v>0</v>
      </c>
      <c r="AU67" s="8">
        <f t="shared" ca="1" si="17"/>
        <v>0</v>
      </c>
      <c r="AV67" s="8">
        <f t="shared" ca="1" si="18"/>
        <v>0</v>
      </c>
      <c r="AW67" s="8">
        <f t="shared" ca="1" si="19"/>
        <v>0</v>
      </c>
      <c r="AX67" s="8">
        <f t="shared" ca="1" si="20"/>
        <v>0</v>
      </c>
      <c r="AY67" s="8">
        <f t="shared" si="21"/>
        <v>0</v>
      </c>
    </row>
    <row r="68" spans="1:51" ht="13.8">
      <c r="A68" s="5">
        <f ca="1">IFERROR(__xludf.dummyfunction("""COMPUTED_VALUE"""),1)</f>
        <v>1</v>
      </c>
      <c r="B68" s="5"/>
      <c r="C68" s="5">
        <f ca="1">IFERROR(__xludf.dummyfunction("""COMPUTED_VALUE"""),5)</f>
        <v>5</v>
      </c>
      <c r="D68" s="9">
        <f ca="1">IFERROR(__xludf.dummyfunction("""COMPUTED_VALUE"""),45141)</f>
        <v>45141</v>
      </c>
      <c r="E68" s="5" t="s">
        <v>17</v>
      </c>
      <c r="F68" s="14" t="str">
        <f ca="1">IFERROR(__xludf.dummyfunction("""COMPUTED_VALUE"""),"MDT")</f>
        <v>MDT</v>
      </c>
      <c r="G68" s="5"/>
      <c r="H68" s="5"/>
      <c r="I68" s="5"/>
      <c r="J68" s="5">
        <f ca="1">IFERROR(__xludf.dummyfunction("""COMPUTED_VALUE"""),-3)</f>
        <v>-3</v>
      </c>
      <c r="K68" s="5">
        <f ca="1">IFERROR(__xludf.dummyfunction("""COMPUTED_VALUE"""),-2)</f>
        <v>-2</v>
      </c>
      <c r="L68" s="5">
        <f ca="1">IFERROR(__xludf.dummyfunction("""COMPUTED_VALUE"""),-1)</f>
        <v>-1</v>
      </c>
      <c r="M68" s="5">
        <f ca="1">IFERROR(__xludf.dummyfunction("""COMPUTED_VALUE"""),3)</f>
        <v>3</v>
      </c>
      <c r="N68" s="5">
        <f ca="1">IFERROR(__xludf.dummyfunction("""COMPUTED_VALUE"""),1)</f>
        <v>1</v>
      </c>
      <c r="O68" s="5">
        <f ca="1">IFERROR(__xludf.dummyfunction("""COMPUTED_VALUE"""),-2)</f>
        <v>-2</v>
      </c>
      <c r="P68" s="5">
        <f ca="1">IFERROR(__xludf.dummyfunction("""COMPUTED_VALUE"""),0)</f>
        <v>0</v>
      </c>
      <c r="Q68" s="5">
        <f ca="1">IFERROR(__xludf.dummyfunction("""COMPUTED_VALUE"""),-1)</f>
        <v>-1</v>
      </c>
      <c r="R68" s="5">
        <f ca="1">IFERROR(__xludf.dummyfunction("""COMPUTED_VALUE"""),1)</f>
        <v>1</v>
      </c>
      <c r="S68" s="5">
        <f ca="1">IFERROR(__xludf.dummyfunction("""COMPUTED_VALUE"""),-1)</f>
        <v>-1</v>
      </c>
      <c r="T68" s="5">
        <f ca="1">IFERROR(__xludf.dummyfunction("""COMPUTED_VALUE"""),-1)</f>
        <v>-1</v>
      </c>
      <c r="U68" s="5">
        <f ca="1">IFERROR(__xludf.dummyfunction("""COMPUTED_VALUE"""),-1)</f>
        <v>-1</v>
      </c>
      <c r="V68" s="5">
        <f ca="1">IFERROR(__xludf.dummyfunction("""COMPUTED_VALUE"""),-3)</f>
        <v>-3</v>
      </c>
      <c r="W68" s="5">
        <f ca="1">IFERROR(__xludf.dummyfunction("""COMPUTED_VALUE"""),-1)</f>
        <v>-1</v>
      </c>
      <c r="X68" s="5">
        <f ca="1">IFERROR(__xludf.dummyfunction("""COMPUTED_VALUE"""),1)</f>
        <v>1</v>
      </c>
      <c r="Y68" s="5">
        <f ca="1">IFERROR(__xludf.dummyfunction("""COMPUTED_VALUE"""),-1)</f>
        <v>-1</v>
      </c>
      <c r="Z68" s="5">
        <f ca="1">IFERROR(__xludf.dummyfunction("""COMPUTED_VALUE"""),-3)</f>
        <v>-3</v>
      </c>
      <c r="AA68" s="5">
        <f ca="1">IFERROR(__xludf.dummyfunction("""COMPUTED_VALUE"""),-1)</f>
        <v>-1</v>
      </c>
      <c r="AB68" s="5"/>
      <c r="AC68" s="5">
        <f t="shared" ca="1" si="22"/>
        <v>3</v>
      </c>
      <c r="AD68" s="5"/>
      <c r="AE68" s="5" t="s">
        <v>6</v>
      </c>
      <c r="AF68" s="8"/>
      <c r="AG68" s="8">
        <f t="shared" ca="1" si="3"/>
        <v>0</v>
      </c>
      <c r="AH68" s="8">
        <f t="shared" ca="1" si="4"/>
        <v>0</v>
      </c>
      <c r="AI68" s="8">
        <f t="shared" ca="1" si="5"/>
        <v>0</v>
      </c>
      <c r="AJ68" s="8">
        <f t="shared" ca="1" si="6"/>
        <v>1</v>
      </c>
      <c r="AK68" s="8">
        <f t="shared" ca="1" si="7"/>
        <v>0</v>
      </c>
      <c r="AL68" s="8">
        <f t="shared" ca="1" si="8"/>
        <v>0</v>
      </c>
      <c r="AM68" s="8">
        <f t="shared" ca="1" si="9"/>
        <v>0</v>
      </c>
      <c r="AN68" s="8">
        <f t="shared" ca="1" si="10"/>
        <v>0</v>
      </c>
      <c r="AO68" s="8">
        <f t="shared" ca="1" si="11"/>
        <v>0</v>
      </c>
      <c r="AP68" s="8">
        <f t="shared" ca="1" si="12"/>
        <v>0</v>
      </c>
      <c r="AQ68" s="8">
        <f t="shared" ca="1" si="13"/>
        <v>0</v>
      </c>
      <c r="AR68" s="8">
        <f t="shared" ca="1" si="14"/>
        <v>0</v>
      </c>
      <c r="AS68" s="8">
        <f t="shared" ca="1" si="15"/>
        <v>0</v>
      </c>
      <c r="AT68" s="8">
        <f t="shared" ca="1" si="16"/>
        <v>0</v>
      </c>
      <c r="AU68" s="8">
        <f t="shared" ca="1" si="17"/>
        <v>0</v>
      </c>
      <c r="AV68" s="8">
        <f t="shared" ca="1" si="18"/>
        <v>0</v>
      </c>
      <c r="AW68" s="8">
        <f t="shared" ca="1" si="19"/>
        <v>0</v>
      </c>
      <c r="AX68" s="8">
        <f t="shared" ca="1" si="20"/>
        <v>0</v>
      </c>
      <c r="AY68" s="8">
        <f t="shared" si="21"/>
        <v>0</v>
      </c>
    </row>
    <row r="69" spans="1:51" ht="13.8">
      <c r="A69" s="5">
        <f ca="1">IFERROR(__xludf.dummyfunction("""COMPUTED_VALUE"""),1)</f>
        <v>1</v>
      </c>
      <c r="B69" s="5"/>
      <c r="C69" s="5">
        <f ca="1">IFERROR(__xludf.dummyfunction("""COMPUTED_VALUE"""),6)</f>
        <v>6</v>
      </c>
      <c r="D69" s="9">
        <f ca="1">IFERROR(__xludf.dummyfunction("""COMPUTED_VALUE"""),45142)</f>
        <v>45142</v>
      </c>
      <c r="E69" s="5" t="s">
        <v>16</v>
      </c>
      <c r="F69" s="14" t="str">
        <f ca="1">IFERROR(__xludf.dummyfunction("""COMPUTED_VALUE"""),"MDT")</f>
        <v>MDT</v>
      </c>
      <c r="G69" s="5"/>
      <c r="H69" s="5"/>
      <c r="I69" s="5"/>
      <c r="J69" s="5">
        <f ca="1">IFERROR(__xludf.dummyfunction("""COMPUTED_VALUE"""),-3)</f>
        <v>-3</v>
      </c>
      <c r="K69" s="5">
        <f ca="1">IFERROR(__xludf.dummyfunction("""COMPUTED_VALUE"""),-2)</f>
        <v>-2</v>
      </c>
      <c r="L69" s="5">
        <f ca="1">IFERROR(__xludf.dummyfunction("""COMPUTED_VALUE"""),-1)</f>
        <v>-1</v>
      </c>
      <c r="M69" s="5">
        <f ca="1">IFERROR(__xludf.dummyfunction("""COMPUTED_VALUE"""),-3)</f>
        <v>-3</v>
      </c>
      <c r="N69" s="5">
        <f ca="1">IFERROR(__xludf.dummyfunction("""COMPUTED_VALUE"""),1)</f>
        <v>1</v>
      </c>
      <c r="O69" s="5">
        <f ca="1">IFERROR(__xludf.dummyfunction("""COMPUTED_VALUE"""),-2)</f>
        <v>-2</v>
      </c>
      <c r="P69" s="5">
        <f ca="1">IFERROR(__xludf.dummyfunction("""COMPUTED_VALUE"""),-1)</f>
        <v>-1</v>
      </c>
      <c r="Q69" s="5">
        <f ca="1">IFERROR(__xludf.dummyfunction("""COMPUTED_VALUE"""),-1)</f>
        <v>-1</v>
      </c>
      <c r="R69" s="5">
        <f ca="1">IFERROR(__xludf.dummyfunction("""COMPUTED_VALUE"""),1)</f>
        <v>1</v>
      </c>
      <c r="S69" s="5">
        <f ca="1">IFERROR(__xludf.dummyfunction("""COMPUTED_VALUE"""),1)</f>
        <v>1</v>
      </c>
      <c r="T69" s="5">
        <f ca="1">IFERROR(__xludf.dummyfunction("""COMPUTED_VALUE"""),-1)</f>
        <v>-1</v>
      </c>
      <c r="U69" s="5">
        <f ca="1">IFERROR(__xludf.dummyfunction("""COMPUTED_VALUE"""),-1)</f>
        <v>-1</v>
      </c>
      <c r="V69" s="5">
        <f ca="1">IFERROR(__xludf.dummyfunction("""COMPUTED_VALUE"""),-3)</f>
        <v>-3</v>
      </c>
      <c r="W69" s="5">
        <f ca="1">IFERROR(__xludf.dummyfunction("""COMPUTED_VALUE"""),-1)</f>
        <v>-1</v>
      </c>
      <c r="X69" s="5">
        <f ca="1">IFERROR(__xludf.dummyfunction("""COMPUTED_VALUE"""),1)</f>
        <v>1</v>
      </c>
      <c r="Y69" s="5">
        <f ca="1">IFERROR(__xludf.dummyfunction("""COMPUTED_VALUE"""),-1)</f>
        <v>-1</v>
      </c>
      <c r="Z69" s="5">
        <f ca="1">IFERROR(__xludf.dummyfunction("""COMPUTED_VALUE"""),-3)</f>
        <v>-3</v>
      </c>
      <c r="AA69" s="5">
        <f ca="1">IFERROR(__xludf.dummyfunction("""COMPUTED_VALUE"""),-1)</f>
        <v>-1</v>
      </c>
      <c r="AB69" s="5"/>
      <c r="AC69" s="5">
        <f t="shared" ref="AC69:AC100" ca="1" si="23">J69*AG69+K69*AH69+L69*AI69+M69*AJ69+N69*AK69+O69*AL69+P69*AM69+Q69*AN69+R69*AO69+S69*AP69+T69*AQ69+U69*AR69+V69*AS69+W69*AT69+X69*AU69+Y69*AV69+Z69*AW69+AA69*AX69+AB69*AY69</f>
        <v>1</v>
      </c>
      <c r="AD69" s="5"/>
      <c r="AE69" s="5" t="s">
        <v>13</v>
      </c>
      <c r="AF69" s="8"/>
      <c r="AG69" s="8">
        <f t="shared" ref="AG69:AG132" ca="1" si="24">IF(EXACT(J$1,$E69),IF(EXACT(J$1,$F69),-1,1),0)</f>
        <v>0</v>
      </c>
      <c r="AH69" s="8">
        <f t="shared" ref="AH69:AH132" ca="1" si="25">IF(EXACT(K$1,$E69),IF(EXACT(K$1,$F69),-1,1),0)</f>
        <v>0</v>
      </c>
      <c r="AI69" s="8">
        <f t="shared" ref="AI69:AI132" ca="1" si="26">IF(EXACT(L$1,$E69),IF(EXACT(L$1,$F69),-1,1),0)</f>
        <v>0</v>
      </c>
      <c r="AJ69" s="8">
        <f t="shared" ref="AJ69:AJ132" ca="1" si="27">IF(EXACT(M$1,$E69),IF(EXACT(M$1,$F69),-1,1),0)</f>
        <v>0</v>
      </c>
      <c r="AK69" s="8">
        <f t="shared" ref="AK69:AK132" ca="1" si="28">IF(EXACT(N$1,$E69),IF(EXACT(N$1,$F69),-1,1),0)</f>
        <v>0</v>
      </c>
      <c r="AL69" s="8">
        <f t="shared" ref="AL69:AL132" ca="1" si="29">IF(EXACT(O$1,$E69),IF(EXACT(O$1,$F69),-1,1),0)</f>
        <v>0</v>
      </c>
      <c r="AM69" s="8">
        <f t="shared" ref="AM69:AM132" ca="1" si="30">IF(EXACT(P$1,$E69),IF(EXACT(P$1,$F69),-1,1),0)</f>
        <v>0</v>
      </c>
      <c r="AN69" s="8">
        <f t="shared" ref="AN69:AN132" ca="1" si="31">IF(EXACT(Q$1,$E69),IF(EXACT(Q$1,$F69),-1,1),0)</f>
        <v>0</v>
      </c>
      <c r="AO69" s="8">
        <f t="shared" ref="AO69:AO132" ca="1" si="32">IF(EXACT(R$1,$E69),IF(EXACT(R$1,$F69),-1,1),0)</f>
        <v>0</v>
      </c>
      <c r="AP69" s="8">
        <f t="shared" ref="AP69:AP132" ca="1" si="33">IF(EXACT(S$1,$E69),IF(EXACT(S$1,$F69),-1,1),0)</f>
        <v>0</v>
      </c>
      <c r="AQ69" s="8">
        <f t="shared" ref="AQ69:AQ132" ca="1" si="34">IF(EXACT(T$1,$E69),IF(EXACT(T$1,$F69),-1,1),0)</f>
        <v>0</v>
      </c>
      <c r="AR69" s="8">
        <f t="shared" ref="AR69:AR132" ca="1" si="35">IF(EXACT(U$1,$E69),IF(EXACT(U$1,$F69),-1,1),0)</f>
        <v>0</v>
      </c>
      <c r="AS69" s="8">
        <f t="shared" ref="AS69:AS132" ca="1" si="36">IF(EXACT(V$1,$E69),IF(EXACT(V$1,$F69),-1,1),0)</f>
        <v>0</v>
      </c>
      <c r="AT69" s="8">
        <f t="shared" ref="AT69:AT132" ca="1" si="37">IF(EXACT(W$1,$E69),IF(EXACT(W$1,$F69),-1,1),0)</f>
        <v>0</v>
      </c>
      <c r="AU69" s="8">
        <f t="shared" ref="AU69:AU132" ca="1" si="38">IF(EXACT(X$1,$E69),IF(EXACT(X$1,$F69),-1,1),0)</f>
        <v>1</v>
      </c>
      <c r="AV69" s="8">
        <f t="shared" ref="AV69:AV132" ca="1" si="39">IF(EXACT(Y$1,$E69),IF(EXACT(Y$1,$F69),-1,1),0)</f>
        <v>0</v>
      </c>
      <c r="AW69" s="8">
        <f t="shared" ref="AW69:AW132" ca="1" si="40">IF(EXACT(Z$1,$E69),IF(EXACT(Z$1,$F69),-1,1),0)</f>
        <v>0</v>
      </c>
      <c r="AX69" s="8">
        <f t="shared" ref="AX69:AX132" ca="1" si="41">IF(EXACT(AA$1,$E69),IF(EXACT(AA$1,$F69),-1,1),0)</f>
        <v>0</v>
      </c>
      <c r="AY69" s="8">
        <f t="shared" ref="AY69:AY132" si="42">IF(EXACT(AB$1,$E69),IF(EXACT(AB$1,$F69),-1,1),0)</f>
        <v>0</v>
      </c>
    </row>
    <row r="70" spans="1:51" ht="13.8">
      <c r="A70" s="5">
        <f ca="1">IFERROR(__xludf.dummyfunction("""COMPUTED_VALUE"""),1)</f>
        <v>1</v>
      </c>
      <c r="B70" s="5"/>
      <c r="C70" s="5">
        <f ca="1">IFERROR(__xludf.dummyfunction("""COMPUTED_VALUE"""),7)</f>
        <v>7</v>
      </c>
      <c r="D70" s="9">
        <f ca="1">IFERROR(__xludf.dummyfunction("""COMPUTED_VALUE"""),45143)</f>
        <v>45143</v>
      </c>
      <c r="E70" s="5" t="s">
        <v>11</v>
      </c>
      <c r="F70" s="14" t="str">
        <f ca="1">IFERROR(__xludf.dummyfunction("""COMPUTED_VALUE"""),"GD")</f>
        <v>GD</v>
      </c>
      <c r="G70" s="5"/>
      <c r="H70" s="5"/>
      <c r="I70" s="5"/>
      <c r="J70" s="5">
        <f ca="1">IFERROR(__xludf.dummyfunction("""COMPUTED_VALUE"""),-3)</f>
        <v>-3</v>
      </c>
      <c r="K70" s="5">
        <f ca="1">IFERROR(__xludf.dummyfunction("""COMPUTED_VALUE"""),-2)</f>
        <v>-2</v>
      </c>
      <c r="L70" s="5">
        <f ca="1">IFERROR(__xludf.dummyfunction("""COMPUTED_VALUE"""),-1)</f>
        <v>-1</v>
      </c>
      <c r="M70" s="5">
        <f ca="1">IFERROR(__xludf.dummyfunction("""COMPUTED_VALUE"""),-3)</f>
        <v>-3</v>
      </c>
      <c r="N70" s="5">
        <f ca="1">IFERROR(__xludf.dummyfunction("""COMPUTED_VALUE"""),-3)</f>
        <v>-3</v>
      </c>
      <c r="O70" s="5">
        <f ca="1">IFERROR(__xludf.dummyfunction("""COMPUTED_VALUE"""),-2)</f>
        <v>-2</v>
      </c>
      <c r="P70" s="5">
        <f ca="1">IFERROR(__xludf.dummyfunction("""COMPUTED_VALUE"""),-1)</f>
        <v>-1</v>
      </c>
      <c r="Q70" s="5">
        <f ca="1">IFERROR(__xludf.dummyfunction("""COMPUTED_VALUE"""),-1)</f>
        <v>-1</v>
      </c>
      <c r="R70" s="5">
        <f ca="1">IFERROR(__xludf.dummyfunction("""COMPUTED_VALUE"""),1)</f>
        <v>1</v>
      </c>
      <c r="S70" s="5">
        <f ca="1">IFERROR(__xludf.dummyfunction("""COMPUTED_VALUE"""),1)</f>
        <v>1</v>
      </c>
      <c r="T70" s="5">
        <f ca="1">IFERROR(__xludf.dummyfunction("""COMPUTED_VALUE"""),-1)</f>
        <v>-1</v>
      </c>
      <c r="U70" s="5">
        <f ca="1">IFERROR(__xludf.dummyfunction("""COMPUTED_VALUE"""),-1)</f>
        <v>-1</v>
      </c>
      <c r="V70" s="5">
        <f ca="1">IFERROR(__xludf.dummyfunction("""COMPUTED_VALUE"""),-3)</f>
        <v>-3</v>
      </c>
      <c r="W70" s="5">
        <f ca="1">IFERROR(__xludf.dummyfunction("""COMPUTED_VALUE"""),-1)</f>
        <v>-1</v>
      </c>
      <c r="X70" s="5">
        <f ca="1">IFERROR(__xludf.dummyfunction("""COMPUTED_VALUE"""),-1)</f>
        <v>-1</v>
      </c>
      <c r="Y70" s="5">
        <f ca="1">IFERROR(__xludf.dummyfunction("""COMPUTED_VALUE"""),-1)</f>
        <v>-1</v>
      </c>
      <c r="Z70" s="5">
        <f ca="1">IFERROR(__xludf.dummyfunction("""COMPUTED_VALUE"""),-3)</f>
        <v>-3</v>
      </c>
      <c r="AA70" s="5">
        <f ca="1">IFERROR(__xludf.dummyfunction("""COMPUTED_VALUE"""),-1)</f>
        <v>-1</v>
      </c>
      <c r="AB70" s="5"/>
      <c r="AC70" s="5">
        <f t="shared" ca="1" si="23"/>
        <v>1</v>
      </c>
      <c r="AD70" s="5"/>
      <c r="AE70" s="5" t="s">
        <v>20</v>
      </c>
      <c r="AF70" s="8"/>
      <c r="AG70" s="8">
        <f t="shared" ca="1" si="24"/>
        <v>0</v>
      </c>
      <c r="AH70" s="8">
        <f t="shared" ca="1" si="25"/>
        <v>0</v>
      </c>
      <c r="AI70" s="8">
        <f t="shared" ca="1" si="26"/>
        <v>0</v>
      </c>
      <c r="AJ70" s="8">
        <f t="shared" ca="1" si="27"/>
        <v>0</v>
      </c>
      <c r="AK70" s="8">
        <f t="shared" ca="1" si="28"/>
        <v>0</v>
      </c>
      <c r="AL70" s="8">
        <f t="shared" ca="1" si="29"/>
        <v>0</v>
      </c>
      <c r="AM70" s="8">
        <f t="shared" ca="1" si="30"/>
        <v>0</v>
      </c>
      <c r="AN70" s="8">
        <f t="shared" ca="1" si="31"/>
        <v>0</v>
      </c>
      <c r="AO70" s="8">
        <f t="shared" ca="1" si="32"/>
        <v>0</v>
      </c>
      <c r="AP70" s="8">
        <f t="shared" ca="1" si="33"/>
        <v>1</v>
      </c>
      <c r="AQ70" s="8">
        <f t="shared" ca="1" si="34"/>
        <v>0</v>
      </c>
      <c r="AR70" s="8">
        <f t="shared" ca="1" si="35"/>
        <v>0</v>
      </c>
      <c r="AS70" s="8">
        <f t="shared" ca="1" si="36"/>
        <v>0</v>
      </c>
      <c r="AT70" s="8">
        <f t="shared" ca="1" si="37"/>
        <v>0</v>
      </c>
      <c r="AU70" s="8">
        <f t="shared" ca="1" si="38"/>
        <v>0</v>
      </c>
      <c r="AV70" s="8">
        <f t="shared" ca="1" si="39"/>
        <v>0</v>
      </c>
      <c r="AW70" s="8">
        <f t="shared" ca="1" si="40"/>
        <v>0</v>
      </c>
      <c r="AX70" s="8">
        <f t="shared" ca="1" si="41"/>
        <v>0</v>
      </c>
      <c r="AY70" s="8">
        <f t="shared" si="42"/>
        <v>0</v>
      </c>
    </row>
    <row r="71" spans="1:51" ht="13.8">
      <c r="A71" s="5">
        <f ca="1">IFERROR(__xludf.dummyfunction("""COMPUTED_VALUE"""),1)</f>
        <v>1</v>
      </c>
      <c r="B71" s="5"/>
      <c r="C71" s="5">
        <f ca="1">IFERROR(__xludf.dummyfunction("""COMPUTED_VALUE"""),1)</f>
        <v>1</v>
      </c>
      <c r="D71" s="9">
        <f ca="1">IFERROR(__xludf.dummyfunction("""COMPUTED_VALUE"""),45144)</f>
        <v>45144</v>
      </c>
      <c r="E71" s="5" t="s">
        <v>9</v>
      </c>
      <c r="F71" s="14" t="str">
        <f ca="1">IFERROR(__xludf.dummyfunction("""COMPUTED_VALUE"""),"GD/AVL")</f>
        <v>GD/AVL</v>
      </c>
      <c r="G71" s="5"/>
      <c r="H71" s="5" t="s">
        <v>29</v>
      </c>
      <c r="I71" s="5"/>
      <c r="J71" s="5">
        <f ca="1">IFERROR(__xludf.dummyfunction("""COMPUTED_VALUE"""),-3)</f>
        <v>-3</v>
      </c>
      <c r="K71" s="5">
        <f ca="1">IFERROR(__xludf.dummyfunction("""COMPUTED_VALUE"""),-2)</f>
        <v>-2</v>
      </c>
      <c r="L71" s="5">
        <f ca="1">IFERROR(__xludf.dummyfunction("""COMPUTED_VALUE"""),-1)</f>
        <v>-1</v>
      </c>
      <c r="M71" s="5">
        <f ca="1">IFERROR(__xludf.dummyfunction("""COMPUTED_VALUE"""),-3)</f>
        <v>-3</v>
      </c>
      <c r="N71" s="5">
        <f ca="1">IFERROR(__xludf.dummyfunction("""COMPUTED_VALUE"""),-3)</f>
        <v>-3</v>
      </c>
      <c r="O71" s="5">
        <f ca="1">IFERROR(__xludf.dummyfunction("""COMPUTED_VALUE"""),-2)</f>
        <v>-2</v>
      </c>
      <c r="P71" s="5">
        <f ca="1">IFERROR(__xludf.dummyfunction("""COMPUTED_VALUE"""),-1)</f>
        <v>-1</v>
      </c>
      <c r="Q71" s="5">
        <f ca="1">IFERROR(__xludf.dummyfunction("""COMPUTED_VALUE"""),-1)</f>
        <v>-1</v>
      </c>
      <c r="R71" s="5">
        <f ca="1">IFERROR(__xludf.dummyfunction("""COMPUTED_VALUE"""),1)</f>
        <v>1</v>
      </c>
      <c r="S71" s="5">
        <f ca="1">IFERROR(__xludf.dummyfunction("""COMPUTED_VALUE"""),1)</f>
        <v>1</v>
      </c>
      <c r="T71" s="5">
        <f ca="1">IFERROR(__xludf.dummyfunction("""COMPUTED_VALUE"""),-1)</f>
        <v>-1</v>
      </c>
      <c r="U71" s="5">
        <f ca="1">IFERROR(__xludf.dummyfunction("""COMPUTED_VALUE"""),-1)</f>
        <v>-1</v>
      </c>
      <c r="V71" s="5">
        <f ca="1">IFERROR(__xludf.dummyfunction("""COMPUTED_VALUE"""),-1)</f>
        <v>-1</v>
      </c>
      <c r="W71" s="5">
        <f ca="1">IFERROR(__xludf.dummyfunction("""COMPUTED_VALUE"""),-1)</f>
        <v>-1</v>
      </c>
      <c r="X71" s="5">
        <f ca="1">IFERROR(__xludf.dummyfunction("""COMPUTED_VALUE"""),-1)</f>
        <v>-1</v>
      </c>
      <c r="Y71" s="5">
        <f ca="1">IFERROR(__xludf.dummyfunction("""COMPUTED_VALUE"""),-1)</f>
        <v>-1</v>
      </c>
      <c r="Z71" s="5">
        <f ca="1">IFERROR(__xludf.dummyfunction("""COMPUTED_VALUE"""),-3)</f>
        <v>-3</v>
      </c>
      <c r="AA71" s="5">
        <f ca="1">IFERROR(__xludf.dummyfunction("""COMPUTED_VALUE"""),-1)</f>
        <v>-1</v>
      </c>
      <c r="AB71" s="5"/>
      <c r="AC71" s="5">
        <f t="shared" ca="1" si="23"/>
        <v>1</v>
      </c>
      <c r="AD71" s="5"/>
      <c r="AE71" s="5" t="s">
        <v>12</v>
      </c>
      <c r="AF71" s="8"/>
      <c r="AG71" s="8">
        <f t="shared" ca="1" si="24"/>
        <v>0</v>
      </c>
      <c r="AH71" s="8">
        <f t="shared" ca="1" si="25"/>
        <v>0</v>
      </c>
      <c r="AI71" s="8">
        <f t="shared" ca="1" si="26"/>
        <v>0</v>
      </c>
      <c r="AJ71" s="8">
        <f t="shared" ca="1" si="27"/>
        <v>0</v>
      </c>
      <c r="AK71" s="8">
        <f t="shared" ca="1" si="28"/>
        <v>0</v>
      </c>
      <c r="AL71" s="8">
        <f t="shared" ca="1" si="29"/>
        <v>0</v>
      </c>
      <c r="AM71" s="8">
        <f t="shared" ca="1" si="30"/>
        <v>0</v>
      </c>
      <c r="AN71" s="8">
        <f t="shared" ca="1" si="31"/>
        <v>0</v>
      </c>
      <c r="AO71" s="8">
        <f t="shared" ca="1" si="32"/>
        <v>1</v>
      </c>
      <c r="AP71" s="8">
        <f t="shared" ca="1" si="33"/>
        <v>0</v>
      </c>
      <c r="AQ71" s="8">
        <f t="shared" ca="1" si="34"/>
        <v>0</v>
      </c>
      <c r="AR71" s="8">
        <f t="shared" ca="1" si="35"/>
        <v>0</v>
      </c>
      <c r="AS71" s="8">
        <f t="shared" ca="1" si="36"/>
        <v>0</v>
      </c>
      <c r="AT71" s="8">
        <f t="shared" ca="1" si="37"/>
        <v>0</v>
      </c>
      <c r="AU71" s="8">
        <f t="shared" ca="1" si="38"/>
        <v>0</v>
      </c>
      <c r="AV71" s="8">
        <f t="shared" ca="1" si="39"/>
        <v>0</v>
      </c>
      <c r="AW71" s="8">
        <f t="shared" ca="1" si="40"/>
        <v>0</v>
      </c>
      <c r="AX71" s="8">
        <f t="shared" ca="1" si="41"/>
        <v>0</v>
      </c>
      <c r="AY71" s="8">
        <f t="shared" si="42"/>
        <v>0</v>
      </c>
    </row>
    <row r="72" spans="1:51" ht="13.8">
      <c r="A72" s="5">
        <f ca="1">IFERROR(__xludf.dummyfunction("""COMPUTED_VALUE"""),1)</f>
        <v>1</v>
      </c>
      <c r="B72" s="5"/>
      <c r="C72" s="5">
        <f ca="1">IFERROR(__xludf.dummyfunction("""COMPUTED_VALUE"""),2)</f>
        <v>2</v>
      </c>
      <c r="D72" s="9">
        <f ca="1">IFERROR(__xludf.dummyfunction("""COMPUTED_VALUE"""),45145)</f>
        <v>45145</v>
      </c>
      <c r="E72" s="5" t="s">
        <v>6</v>
      </c>
      <c r="F72" s="14" t="str">
        <f ca="1">IFERROR(__xludf.dummyfunction("""COMPUTED_VALUE"""),"JMR")</f>
        <v>JMR</v>
      </c>
      <c r="G72" s="5" t="s">
        <v>26</v>
      </c>
      <c r="H72" s="5" t="s">
        <v>9</v>
      </c>
      <c r="I72" s="5"/>
      <c r="J72" s="5">
        <f ca="1">IFERROR(__xludf.dummyfunction("""COMPUTED_VALUE"""),1)</f>
        <v>1</v>
      </c>
      <c r="K72" s="5">
        <f ca="1">IFERROR(__xludf.dummyfunction("""COMPUTED_VALUE"""),0)</f>
        <v>0</v>
      </c>
      <c r="L72" s="5">
        <f ca="1">IFERROR(__xludf.dummyfunction("""COMPUTED_VALUE"""),-1)</f>
        <v>-1</v>
      </c>
      <c r="M72" s="5">
        <f ca="1">IFERROR(__xludf.dummyfunction("""COMPUTED_VALUE"""),-3)</f>
        <v>-3</v>
      </c>
      <c r="N72" s="5">
        <f ca="1">IFERROR(__xludf.dummyfunction("""COMPUTED_VALUE"""),1)</f>
        <v>1</v>
      </c>
      <c r="O72" s="5">
        <f ca="1">IFERROR(__xludf.dummyfunction("""COMPUTED_VALUE"""),-2)</f>
        <v>-2</v>
      </c>
      <c r="P72" s="5">
        <f ca="1">IFERROR(__xludf.dummyfunction("""COMPUTED_VALUE"""),-1)</f>
        <v>-1</v>
      </c>
      <c r="Q72" s="5">
        <f ca="1">IFERROR(__xludf.dummyfunction("""COMPUTED_VALUE"""),-1)</f>
        <v>-1</v>
      </c>
      <c r="R72" s="5">
        <f ca="1">IFERROR(__xludf.dummyfunction("""COMPUTED_VALUE"""),1)</f>
        <v>1</v>
      </c>
      <c r="S72" s="5">
        <f ca="1">IFERROR(__xludf.dummyfunction("""COMPUTED_VALUE"""),1)</f>
        <v>1</v>
      </c>
      <c r="T72" s="5">
        <f ca="1">IFERROR(__xludf.dummyfunction("""COMPUTED_VALUE"""),-1)</f>
        <v>-1</v>
      </c>
      <c r="U72" s="5">
        <f ca="1">IFERROR(__xludf.dummyfunction("""COMPUTED_VALUE"""),-1)</f>
        <v>-1</v>
      </c>
      <c r="V72" s="5">
        <f ca="1">IFERROR(__xludf.dummyfunction("""COMPUTED_VALUE"""),-1)</f>
        <v>-1</v>
      </c>
      <c r="W72" s="5">
        <f ca="1">IFERROR(__xludf.dummyfunction("""COMPUTED_VALUE"""),-1)</f>
        <v>-1</v>
      </c>
      <c r="X72" s="5">
        <f ca="1">IFERROR(__xludf.dummyfunction("""COMPUTED_VALUE"""),-1)</f>
        <v>-1</v>
      </c>
      <c r="Y72" s="5">
        <f ca="1">IFERROR(__xludf.dummyfunction("""COMPUTED_VALUE"""),-1)</f>
        <v>-1</v>
      </c>
      <c r="Z72" s="5">
        <f ca="1">IFERROR(__xludf.dummyfunction("""COMPUTED_VALUE"""),-3)</f>
        <v>-3</v>
      </c>
      <c r="AA72" s="5">
        <f ca="1">IFERROR(__xludf.dummyfunction("""COMPUTED_VALUE"""),-1)</f>
        <v>-1</v>
      </c>
      <c r="AB72" s="5"/>
      <c r="AC72" s="5">
        <f t="shared" ca="1" si="23"/>
        <v>1</v>
      </c>
      <c r="AD72" s="5"/>
      <c r="AE72" s="5" t="s">
        <v>11</v>
      </c>
      <c r="AF72" s="8"/>
      <c r="AG72" s="8">
        <f t="shared" ca="1" si="24"/>
        <v>1</v>
      </c>
      <c r="AH72" s="8">
        <f t="shared" ca="1" si="25"/>
        <v>0</v>
      </c>
      <c r="AI72" s="8">
        <f t="shared" ca="1" si="26"/>
        <v>0</v>
      </c>
      <c r="AJ72" s="8">
        <f t="shared" ca="1" si="27"/>
        <v>0</v>
      </c>
      <c r="AK72" s="8">
        <f t="shared" ca="1" si="28"/>
        <v>0</v>
      </c>
      <c r="AL72" s="8">
        <f t="shared" ca="1" si="29"/>
        <v>0</v>
      </c>
      <c r="AM72" s="8">
        <f t="shared" ca="1" si="30"/>
        <v>0</v>
      </c>
      <c r="AN72" s="8">
        <f t="shared" ca="1" si="31"/>
        <v>0</v>
      </c>
      <c r="AO72" s="8">
        <f t="shared" ca="1" si="32"/>
        <v>0</v>
      </c>
      <c r="AP72" s="8">
        <f t="shared" ca="1" si="33"/>
        <v>0</v>
      </c>
      <c r="AQ72" s="8">
        <f t="shared" ca="1" si="34"/>
        <v>0</v>
      </c>
      <c r="AR72" s="8">
        <f t="shared" ca="1" si="35"/>
        <v>0</v>
      </c>
      <c r="AS72" s="8">
        <f t="shared" ca="1" si="36"/>
        <v>0</v>
      </c>
      <c r="AT72" s="8">
        <f t="shared" ca="1" si="37"/>
        <v>0</v>
      </c>
      <c r="AU72" s="8">
        <f t="shared" ca="1" si="38"/>
        <v>0</v>
      </c>
      <c r="AV72" s="8">
        <f t="shared" ca="1" si="39"/>
        <v>0</v>
      </c>
      <c r="AW72" s="8">
        <f t="shared" ca="1" si="40"/>
        <v>0</v>
      </c>
      <c r="AX72" s="8">
        <f t="shared" ca="1" si="41"/>
        <v>0</v>
      </c>
      <c r="AY72" s="8">
        <f t="shared" si="42"/>
        <v>0</v>
      </c>
    </row>
    <row r="73" spans="1:51" ht="13.8">
      <c r="A73" s="5">
        <f ca="1">IFERROR(__xludf.dummyfunction("""COMPUTED_VALUE"""),1)</f>
        <v>1</v>
      </c>
      <c r="B73" s="5"/>
      <c r="C73" s="5">
        <f ca="1">IFERROR(__xludf.dummyfunction("""COMPUTED_VALUE"""),3)</f>
        <v>3</v>
      </c>
      <c r="D73" s="9">
        <f ca="1">IFERROR(__xludf.dummyfunction("""COMPUTED_VALUE"""),45146)</f>
        <v>45146</v>
      </c>
      <c r="E73" s="5" t="s">
        <v>18</v>
      </c>
      <c r="F73" s="14" t="str">
        <f ca="1">IFERROR(__xludf.dummyfunction("""COMPUTED_VALUE"""),"AVL")</f>
        <v>AVL</v>
      </c>
      <c r="G73" s="5"/>
      <c r="H73" s="5" t="s">
        <v>18</v>
      </c>
      <c r="I73" s="5"/>
      <c r="J73" s="5">
        <f ca="1">IFERROR(__xludf.dummyfunction("""COMPUTED_VALUE"""),1)</f>
        <v>1</v>
      </c>
      <c r="K73" s="5">
        <f ca="1">IFERROR(__xludf.dummyfunction("""COMPUTED_VALUE"""),-3)</f>
        <v>-3</v>
      </c>
      <c r="L73" s="5">
        <f ca="1">IFERROR(__xludf.dummyfunction("""COMPUTED_VALUE"""),-1)</f>
        <v>-1</v>
      </c>
      <c r="M73" s="5">
        <f ca="1">IFERROR(__xludf.dummyfunction("""COMPUTED_VALUE"""),-3)</f>
        <v>-3</v>
      </c>
      <c r="N73" s="5">
        <f ca="1">IFERROR(__xludf.dummyfunction("""COMPUTED_VALUE"""),1)</f>
        <v>1</v>
      </c>
      <c r="O73" s="5">
        <f ca="1">IFERROR(__xludf.dummyfunction("""COMPUTED_VALUE"""),-2)</f>
        <v>-2</v>
      </c>
      <c r="P73" s="5">
        <f ca="1">IFERROR(__xludf.dummyfunction("""COMPUTED_VALUE"""),-1)</f>
        <v>-1</v>
      </c>
      <c r="Q73" s="5">
        <f ca="1">IFERROR(__xludf.dummyfunction("""COMPUTED_VALUE"""),-1)</f>
        <v>-1</v>
      </c>
      <c r="R73" s="5">
        <f ca="1">IFERROR(__xludf.dummyfunction("""COMPUTED_VALUE"""),1)</f>
        <v>1</v>
      </c>
      <c r="S73" s="5">
        <f ca="1">IFERROR(__xludf.dummyfunction("""COMPUTED_VALUE"""),-1)</f>
        <v>-1</v>
      </c>
      <c r="T73" s="5">
        <f ca="1">IFERROR(__xludf.dummyfunction("""COMPUTED_VALUE"""),-1)</f>
        <v>-1</v>
      </c>
      <c r="U73" s="5">
        <f ca="1">IFERROR(__xludf.dummyfunction("""COMPUTED_VALUE"""),-1)</f>
        <v>-1</v>
      </c>
      <c r="V73" s="5">
        <f ca="1">IFERROR(__xludf.dummyfunction("""COMPUTED_VALUE"""),-3)</f>
        <v>-3</v>
      </c>
      <c r="W73" s="5">
        <f ca="1">IFERROR(__xludf.dummyfunction("""COMPUTED_VALUE"""),-1)</f>
        <v>-1</v>
      </c>
      <c r="X73" s="5">
        <f ca="1">IFERROR(__xludf.dummyfunction("""COMPUTED_VALUE"""),-1)</f>
        <v>-1</v>
      </c>
      <c r="Y73" s="5">
        <f ca="1">IFERROR(__xludf.dummyfunction("""COMPUTED_VALUE"""),-1)</f>
        <v>-1</v>
      </c>
      <c r="Z73" s="5">
        <f ca="1">IFERROR(__xludf.dummyfunction("""COMPUTED_VALUE"""),-3)</f>
        <v>-3</v>
      </c>
      <c r="AA73" s="5">
        <f ca="1">IFERROR(__xludf.dummyfunction("""COMPUTED_VALUE"""),-1)</f>
        <v>-1</v>
      </c>
      <c r="AB73" s="5"/>
      <c r="AC73" s="5">
        <f t="shared" ca="1" si="23"/>
        <v>1</v>
      </c>
      <c r="AD73" s="5"/>
      <c r="AE73" s="5" t="s">
        <v>18</v>
      </c>
      <c r="AF73" s="8"/>
      <c r="AG73" s="8">
        <f t="shared" ca="1" si="24"/>
        <v>0</v>
      </c>
      <c r="AH73" s="8">
        <f t="shared" ca="1" si="25"/>
        <v>0</v>
      </c>
      <c r="AI73" s="8">
        <f t="shared" ca="1" si="26"/>
        <v>0</v>
      </c>
      <c r="AJ73" s="8">
        <f t="shared" ca="1" si="27"/>
        <v>0</v>
      </c>
      <c r="AK73" s="8">
        <f t="shared" ca="1" si="28"/>
        <v>1</v>
      </c>
      <c r="AL73" s="8">
        <f t="shared" ca="1" si="29"/>
        <v>0</v>
      </c>
      <c r="AM73" s="8">
        <f t="shared" ca="1" si="30"/>
        <v>0</v>
      </c>
      <c r="AN73" s="8">
        <f t="shared" ca="1" si="31"/>
        <v>0</v>
      </c>
      <c r="AO73" s="8">
        <f t="shared" ca="1" si="32"/>
        <v>0</v>
      </c>
      <c r="AP73" s="8">
        <f t="shared" ca="1" si="33"/>
        <v>0</v>
      </c>
      <c r="AQ73" s="8">
        <f t="shared" ca="1" si="34"/>
        <v>0</v>
      </c>
      <c r="AR73" s="8">
        <f t="shared" ca="1" si="35"/>
        <v>0</v>
      </c>
      <c r="AS73" s="8">
        <f t="shared" ca="1" si="36"/>
        <v>0</v>
      </c>
      <c r="AT73" s="8">
        <f t="shared" ca="1" si="37"/>
        <v>0</v>
      </c>
      <c r="AU73" s="8">
        <f t="shared" ca="1" si="38"/>
        <v>0</v>
      </c>
      <c r="AV73" s="8">
        <f t="shared" ca="1" si="39"/>
        <v>0</v>
      </c>
      <c r="AW73" s="8">
        <f t="shared" ca="1" si="40"/>
        <v>0</v>
      </c>
      <c r="AX73" s="8">
        <f t="shared" ca="1" si="41"/>
        <v>0</v>
      </c>
      <c r="AY73" s="8">
        <f t="shared" si="42"/>
        <v>0</v>
      </c>
    </row>
    <row r="74" spans="1:51" ht="13.8">
      <c r="A74" s="5">
        <f ca="1">IFERROR(__xludf.dummyfunction("""COMPUTED_VALUE"""),1)</f>
        <v>1</v>
      </c>
      <c r="B74" s="5"/>
      <c r="C74" s="5">
        <f ca="1">IFERROR(__xludf.dummyfunction("""COMPUTED_VALUE"""),4)</f>
        <v>4</v>
      </c>
      <c r="D74" s="9">
        <f ca="1">IFERROR(__xludf.dummyfunction("""COMPUTED_VALUE"""),45147)</f>
        <v>45147</v>
      </c>
      <c r="E74" s="5" t="s">
        <v>9</v>
      </c>
      <c r="F74" s="14" t="str">
        <f ca="1">IFERROR(__xludf.dummyfunction("""COMPUTED_VALUE"""),"JMR")</f>
        <v>JMR</v>
      </c>
      <c r="G74" s="5" t="s">
        <v>26</v>
      </c>
      <c r="H74" s="5" t="s">
        <v>6</v>
      </c>
      <c r="I74" s="5"/>
      <c r="J74" s="5">
        <f ca="1">IFERROR(__xludf.dummyfunction("""COMPUTED_VALUE"""),1)</f>
        <v>1</v>
      </c>
      <c r="K74" s="5">
        <f ca="1">IFERROR(__xludf.dummyfunction("""COMPUTED_VALUE"""),-1)</f>
        <v>-1</v>
      </c>
      <c r="L74" s="5">
        <f ca="1">IFERROR(__xludf.dummyfunction("""COMPUTED_VALUE"""),-1)</f>
        <v>-1</v>
      </c>
      <c r="M74" s="5">
        <f ca="1">IFERROR(__xludf.dummyfunction("""COMPUTED_VALUE"""),-3)</f>
        <v>-3</v>
      </c>
      <c r="N74" s="5">
        <f ca="1">IFERROR(__xludf.dummyfunction("""COMPUTED_VALUE"""),1)</f>
        <v>1</v>
      </c>
      <c r="O74" s="5">
        <f ca="1">IFERROR(__xludf.dummyfunction("""COMPUTED_VALUE"""),-2)</f>
        <v>-2</v>
      </c>
      <c r="P74" s="5">
        <f ca="1">IFERROR(__xludf.dummyfunction("""COMPUTED_VALUE"""),-1)</f>
        <v>-1</v>
      </c>
      <c r="Q74" s="5">
        <f ca="1">IFERROR(__xludf.dummyfunction("""COMPUTED_VALUE"""),-1)</f>
        <v>-1</v>
      </c>
      <c r="R74" s="5">
        <f ca="1">IFERROR(__xludf.dummyfunction("""COMPUTED_VALUE"""),1)</f>
        <v>1</v>
      </c>
      <c r="S74" s="5">
        <f ca="1">IFERROR(__xludf.dummyfunction("""COMPUTED_VALUE"""),-1)</f>
        <v>-1</v>
      </c>
      <c r="T74" s="5">
        <f ca="1">IFERROR(__xludf.dummyfunction("""COMPUTED_VALUE"""),-1)</f>
        <v>-1</v>
      </c>
      <c r="U74" s="5">
        <f ca="1">IFERROR(__xludf.dummyfunction("""COMPUTED_VALUE"""),-1)</f>
        <v>-1</v>
      </c>
      <c r="V74" s="5">
        <f ca="1">IFERROR(__xludf.dummyfunction("""COMPUTED_VALUE"""),-1)</f>
        <v>-1</v>
      </c>
      <c r="W74" s="5">
        <f ca="1">IFERROR(__xludf.dummyfunction("""COMPUTED_VALUE"""),-1)</f>
        <v>-1</v>
      </c>
      <c r="X74" s="5">
        <f ca="1">IFERROR(__xludf.dummyfunction("""COMPUTED_VALUE"""),-1)</f>
        <v>-1</v>
      </c>
      <c r="Y74" s="5">
        <f ca="1">IFERROR(__xludf.dummyfunction("""COMPUTED_VALUE"""),-1)</f>
        <v>-1</v>
      </c>
      <c r="Z74" s="5">
        <f ca="1">IFERROR(__xludf.dummyfunction("""COMPUTED_VALUE"""),-3)</f>
        <v>-3</v>
      </c>
      <c r="AA74" s="5">
        <f ca="1">IFERROR(__xludf.dummyfunction("""COMPUTED_VALUE"""),-1)</f>
        <v>-1</v>
      </c>
      <c r="AB74" s="5"/>
      <c r="AC74" s="5">
        <f t="shared" ca="1" si="23"/>
        <v>1</v>
      </c>
      <c r="AD74" s="5"/>
      <c r="AE74" s="5" t="s">
        <v>20</v>
      </c>
      <c r="AF74" s="8"/>
      <c r="AG74" s="8">
        <f t="shared" ca="1" si="24"/>
        <v>0</v>
      </c>
      <c r="AH74" s="8">
        <f t="shared" ca="1" si="25"/>
        <v>0</v>
      </c>
      <c r="AI74" s="8">
        <f t="shared" ca="1" si="26"/>
        <v>0</v>
      </c>
      <c r="AJ74" s="8">
        <f t="shared" ca="1" si="27"/>
        <v>0</v>
      </c>
      <c r="AK74" s="8">
        <f t="shared" ca="1" si="28"/>
        <v>0</v>
      </c>
      <c r="AL74" s="8">
        <f t="shared" ca="1" si="29"/>
        <v>0</v>
      </c>
      <c r="AM74" s="8">
        <f t="shared" ca="1" si="30"/>
        <v>0</v>
      </c>
      <c r="AN74" s="8">
        <f t="shared" ca="1" si="31"/>
        <v>0</v>
      </c>
      <c r="AO74" s="8">
        <f t="shared" ca="1" si="32"/>
        <v>1</v>
      </c>
      <c r="AP74" s="8">
        <f t="shared" ca="1" si="33"/>
        <v>0</v>
      </c>
      <c r="AQ74" s="8">
        <f t="shared" ca="1" si="34"/>
        <v>0</v>
      </c>
      <c r="AR74" s="8">
        <f t="shared" ca="1" si="35"/>
        <v>0</v>
      </c>
      <c r="AS74" s="8">
        <f t="shared" ca="1" si="36"/>
        <v>0</v>
      </c>
      <c r="AT74" s="8">
        <f t="shared" ca="1" si="37"/>
        <v>0</v>
      </c>
      <c r="AU74" s="8">
        <f t="shared" ca="1" si="38"/>
        <v>0</v>
      </c>
      <c r="AV74" s="8">
        <f t="shared" ca="1" si="39"/>
        <v>0</v>
      </c>
      <c r="AW74" s="8">
        <f t="shared" ca="1" si="40"/>
        <v>0</v>
      </c>
      <c r="AX74" s="8">
        <f t="shared" ca="1" si="41"/>
        <v>0</v>
      </c>
      <c r="AY74" s="8">
        <f t="shared" si="42"/>
        <v>0</v>
      </c>
    </row>
    <row r="75" spans="1:51" ht="13.8">
      <c r="A75" s="5">
        <f ca="1">IFERROR(__xludf.dummyfunction("""COMPUTED_VALUE"""),1)</f>
        <v>1</v>
      </c>
      <c r="B75" s="5"/>
      <c r="C75" s="5">
        <f ca="1">IFERROR(__xludf.dummyfunction("""COMPUTED_VALUE"""),5)</f>
        <v>5</v>
      </c>
      <c r="D75" s="9">
        <f ca="1">IFERROR(__xludf.dummyfunction("""COMPUTED_VALUE"""),45148)</f>
        <v>45148</v>
      </c>
      <c r="E75" s="5" t="s">
        <v>11</v>
      </c>
      <c r="F75" s="14" t="str">
        <f ca="1">IFERROR(__xludf.dummyfunction("""COMPUTED_VALUE"""),"MDT")</f>
        <v>MDT</v>
      </c>
      <c r="G75" s="5"/>
      <c r="H75" s="5"/>
      <c r="I75" s="5"/>
      <c r="J75" s="5">
        <f ca="1">IFERROR(__xludf.dummyfunction("""COMPUTED_VALUE"""),3)</f>
        <v>3</v>
      </c>
      <c r="K75" s="5">
        <f ca="1">IFERROR(__xludf.dummyfunction("""COMPUTED_VALUE"""),-3)</f>
        <v>-3</v>
      </c>
      <c r="L75" s="5">
        <f ca="1">IFERROR(__xludf.dummyfunction("""COMPUTED_VALUE"""),-1)</f>
        <v>-1</v>
      </c>
      <c r="M75" s="5">
        <f ca="1">IFERROR(__xludf.dummyfunction("""COMPUTED_VALUE"""),-3)</f>
        <v>-3</v>
      </c>
      <c r="N75" s="5">
        <f ca="1">IFERROR(__xludf.dummyfunction("""COMPUTED_VALUE"""),1)</f>
        <v>1</v>
      </c>
      <c r="O75" s="5">
        <f ca="1">IFERROR(__xludf.dummyfunction("""COMPUTED_VALUE"""),-2)</f>
        <v>-2</v>
      </c>
      <c r="P75" s="5">
        <f ca="1">IFERROR(__xludf.dummyfunction("""COMPUTED_VALUE"""),-1)</f>
        <v>-1</v>
      </c>
      <c r="Q75" s="5">
        <f ca="1">IFERROR(__xludf.dummyfunction("""COMPUTED_VALUE"""),-1)</f>
        <v>-1</v>
      </c>
      <c r="R75" s="5">
        <f ca="1">IFERROR(__xludf.dummyfunction("""COMPUTED_VALUE"""),1)</f>
        <v>1</v>
      </c>
      <c r="S75" s="5">
        <f ca="1">IFERROR(__xludf.dummyfunction("""COMPUTED_VALUE"""),1)</f>
        <v>1</v>
      </c>
      <c r="T75" s="5">
        <f ca="1">IFERROR(__xludf.dummyfunction("""COMPUTED_VALUE"""),-1)</f>
        <v>-1</v>
      </c>
      <c r="U75" s="5">
        <f ca="1">IFERROR(__xludf.dummyfunction("""COMPUTED_VALUE"""),-1)</f>
        <v>-1</v>
      </c>
      <c r="V75" s="5">
        <f ca="1">IFERROR(__xludf.dummyfunction("""COMPUTED_VALUE"""),1)</f>
        <v>1</v>
      </c>
      <c r="W75" s="5">
        <f ca="1">IFERROR(__xludf.dummyfunction("""COMPUTED_VALUE"""),-1)</f>
        <v>-1</v>
      </c>
      <c r="X75" s="5">
        <f ca="1">IFERROR(__xludf.dummyfunction("""COMPUTED_VALUE"""),-1)</f>
        <v>-1</v>
      </c>
      <c r="Y75" s="5">
        <f ca="1">IFERROR(__xludf.dummyfunction("""COMPUTED_VALUE"""),-1)</f>
        <v>-1</v>
      </c>
      <c r="Z75" s="5">
        <f ca="1">IFERROR(__xludf.dummyfunction("""COMPUTED_VALUE"""),-3)</f>
        <v>-3</v>
      </c>
      <c r="AA75" s="5">
        <f ca="1">IFERROR(__xludf.dummyfunction("""COMPUTED_VALUE"""),-1)</f>
        <v>-1</v>
      </c>
      <c r="AB75" s="5"/>
      <c r="AC75" s="5">
        <f t="shared" ca="1" si="23"/>
        <v>1</v>
      </c>
      <c r="AD75" s="5"/>
      <c r="AE75" s="5" t="s">
        <v>13</v>
      </c>
      <c r="AF75" s="8"/>
      <c r="AG75" s="8">
        <f t="shared" ca="1" si="24"/>
        <v>0</v>
      </c>
      <c r="AH75" s="8">
        <f t="shared" ca="1" si="25"/>
        <v>0</v>
      </c>
      <c r="AI75" s="8">
        <f t="shared" ca="1" si="26"/>
        <v>0</v>
      </c>
      <c r="AJ75" s="8">
        <f t="shared" ca="1" si="27"/>
        <v>0</v>
      </c>
      <c r="AK75" s="8">
        <f t="shared" ca="1" si="28"/>
        <v>0</v>
      </c>
      <c r="AL75" s="8">
        <f t="shared" ca="1" si="29"/>
        <v>0</v>
      </c>
      <c r="AM75" s="8">
        <f t="shared" ca="1" si="30"/>
        <v>0</v>
      </c>
      <c r="AN75" s="8">
        <f t="shared" ca="1" si="31"/>
        <v>0</v>
      </c>
      <c r="AO75" s="8">
        <f t="shared" ca="1" si="32"/>
        <v>0</v>
      </c>
      <c r="AP75" s="8">
        <f t="shared" ca="1" si="33"/>
        <v>1</v>
      </c>
      <c r="AQ75" s="8">
        <f t="shared" ca="1" si="34"/>
        <v>0</v>
      </c>
      <c r="AR75" s="8">
        <f t="shared" ca="1" si="35"/>
        <v>0</v>
      </c>
      <c r="AS75" s="8">
        <f t="shared" ca="1" si="36"/>
        <v>0</v>
      </c>
      <c r="AT75" s="8">
        <f t="shared" ca="1" si="37"/>
        <v>0</v>
      </c>
      <c r="AU75" s="8">
        <f t="shared" ca="1" si="38"/>
        <v>0</v>
      </c>
      <c r="AV75" s="8">
        <f t="shared" ca="1" si="39"/>
        <v>0</v>
      </c>
      <c r="AW75" s="8">
        <f t="shared" ca="1" si="40"/>
        <v>0</v>
      </c>
      <c r="AX75" s="8">
        <f t="shared" ca="1" si="41"/>
        <v>0</v>
      </c>
      <c r="AY75" s="8">
        <f t="shared" si="42"/>
        <v>0</v>
      </c>
    </row>
    <row r="76" spans="1:51" ht="13.8">
      <c r="A76" s="5">
        <f ca="1">IFERROR(__xludf.dummyfunction("""COMPUTED_VALUE"""),1)</f>
        <v>1</v>
      </c>
      <c r="B76" s="5"/>
      <c r="C76" s="5">
        <f ca="1">IFERROR(__xludf.dummyfunction("""COMPUTED_VALUE"""),6)</f>
        <v>6</v>
      </c>
      <c r="D76" s="9">
        <f ca="1">IFERROR(__xludf.dummyfunction("""COMPUTED_VALUE"""),45149)</f>
        <v>45149</v>
      </c>
      <c r="E76" s="5" t="s">
        <v>9</v>
      </c>
      <c r="F76" s="14" t="str">
        <f ca="1">IFERROR(__xludf.dummyfunction("""COMPUTED_VALUE"""),"MDT")</f>
        <v>MDT</v>
      </c>
      <c r="G76" s="5"/>
      <c r="H76" s="5" t="s">
        <v>29</v>
      </c>
      <c r="I76" s="5"/>
      <c r="J76" s="5">
        <f ca="1">IFERROR(__xludf.dummyfunction("""COMPUTED_VALUE"""),-3)</f>
        <v>-3</v>
      </c>
      <c r="K76" s="5">
        <f ca="1">IFERROR(__xludf.dummyfunction("""COMPUTED_VALUE"""),-3)</f>
        <v>-3</v>
      </c>
      <c r="L76" s="5">
        <f ca="1">IFERROR(__xludf.dummyfunction("""COMPUTED_VALUE"""),-1)</f>
        <v>-1</v>
      </c>
      <c r="M76" s="5">
        <f ca="1">IFERROR(__xludf.dummyfunction("""COMPUTED_VALUE"""),-3)</f>
        <v>-3</v>
      </c>
      <c r="N76" s="5">
        <f ca="1">IFERROR(__xludf.dummyfunction("""COMPUTED_VALUE"""),1)</f>
        <v>1</v>
      </c>
      <c r="O76" s="5">
        <f ca="1">IFERROR(__xludf.dummyfunction("""COMPUTED_VALUE"""),-2)</f>
        <v>-2</v>
      </c>
      <c r="P76" s="5">
        <f ca="1">IFERROR(__xludf.dummyfunction("""COMPUTED_VALUE"""),-1)</f>
        <v>-1</v>
      </c>
      <c r="Q76" s="5">
        <f ca="1">IFERROR(__xludf.dummyfunction("""COMPUTED_VALUE"""),-1)</f>
        <v>-1</v>
      </c>
      <c r="R76" s="5">
        <f ca="1">IFERROR(__xludf.dummyfunction("""COMPUTED_VALUE"""),1)</f>
        <v>1</v>
      </c>
      <c r="S76" s="5">
        <f ca="1">IFERROR(__xludf.dummyfunction("""COMPUTED_VALUE"""),1)</f>
        <v>1</v>
      </c>
      <c r="T76" s="5">
        <f ca="1">IFERROR(__xludf.dummyfunction("""COMPUTED_VALUE"""),-1)</f>
        <v>-1</v>
      </c>
      <c r="U76" s="5">
        <f ca="1">IFERROR(__xludf.dummyfunction("""COMPUTED_VALUE"""),-1)</f>
        <v>-1</v>
      </c>
      <c r="V76" s="5">
        <f ca="1">IFERROR(__xludf.dummyfunction("""COMPUTED_VALUE"""),1)</f>
        <v>1</v>
      </c>
      <c r="W76" s="5">
        <f ca="1">IFERROR(__xludf.dummyfunction("""COMPUTED_VALUE"""),-1)</f>
        <v>-1</v>
      </c>
      <c r="X76" s="5">
        <f ca="1">IFERROR(__xludf.dummyfunction("""COMPUTED_VALUE"""),-1)</f>
        <v>-1</v>
      </c>
      <c r="Y76" s="5">
        <f ca="1">IFERROR(__xludf.dummyfunction("""COMPUTED_VALUE"""),-1)</f>
        <v>-1</v>
      </c>
      <c r="Z76" s="5">
        <f ca="1">IFERROR(__xludf.dummyfunction("""COMPUTED_VALUE"""),-3)</f>
        <v>-3</v>
      </c>
      <c r="AA76" s="5">
        <f ca="1">IFERROR(__xludf.dummyfunction("""COMPUTED_VALUE"""),-1)</f>
        <v>-1</v>
      </c>
      <c r="AB76" s="5"/>
      <c r="AC76" s="5">
        <f t="shared" ca="1" si="23"/>
        <v>1</v>
      </c>
      <c r="AD76" s="5"/>
      <c r="AE76" s="5" t="s">
        <v>15</v>
      </c>
      <c r="AF76" s="8"/>
      <c r="AG76" s="8">
        <f t="shared" ca="1" si="24"/>
        <v>0</v>
      </c>
      <c r="AH76" s="8">
        <f t="shared" ca="1" si="25"/>
        <v>0</v>
      </c>
      <c r="AI76" s="8">
        <f t="shared" ca="1" si="26"/>
        <v>0</v>
      </c>
      <c r="AJ76" s="8">
        <f t="shared" ca="1" si="27"/>
        <v>0</v>
      </c>
      <c r="AK76" s="8">
        <f t="shared" ca="1" si="28"/>
        <v>0</v>
      </c>
      <c r="AL76" s="8">
        <f t="shared" ca="1" si="29"/>
        <v>0</v>
      </c>
      <c r="AM76" s="8">
        <f t="shared" ca="1" si="30"/>
        <v>0</v>
      </c>
      <c r="AN76" s="8">
        <f t="shared" ca="1" si="31"/>
        <v>0</v>
      </c>
      <c r="AO76" s="8">
        <f t="shared" ca="1" si="32"/>
        <v>1</v>
      </c>
      <c r="AP76" s="8">
        <f t="shared" ca="1" si="33"/>
        <v>0</v>
      </c>
      <c r="AQ76" s="8">
        <f t="shared" ca="1" si="34"/>
        <v>0</v>
      </c>
      <c r="AR76" s="8">
        <f t="shared" ca="1" si="35"/>
        <v>0</v>
      </c>
      <c r="AS76" s="8">
        <f t="shared" ca="1" si="36"/>
        <v>0</v>
      </c>
      <c r="AT76" s="8">
        <f t="shared" ca="1" si="37"/>
        <v>0</v>
      </c>
      <c r="AU76" s="8">
        <f t="shared" ca="1" si="38"/>
        <v>0</v>
      </c>
      <c r="AV76" s="8">
        <f t="shared" ca="1" si="39"/>
        <v>0</v>
      </c>
      <c r="AW76" s="8">
        <f t="shared" ca="1" si="40"/>
        <v>0</v>
      </c>
      <c r="AX76" s="8">
        <f t="shared" ca="1" si="41"/>
        <v>0</v>
      </c>
      <c r="AY76" s="8">
        <f t="shared" si="42"/>
        <v>0</v>
      </c>
    </row>
    <row r="77" spans="1:51" ht="13.8">
      <c r="A77" s="5">
        <f ca="1">IFERROR(__xludf.dummyfunction("""COMPUTED_VALUE"""),1)</f>
        <v>1</v>
      </c>
      <c r="B77" s="5"/>
      <c r="C77" s="5">
        <f ca="1">IFERROR(__xludf.dummyfunction("""COMPUTED_VALUE"""),7)</f>
        <v>7</v>
      </c>
      <c r="D77" s="9">
        <f ca="1">IFERROR(__xludf.dummyfunction("""COMPUTED_VALUE"""),45150)</f>
        <v>45150</v>
      </c>
      <c r="E77" s="5" t="s">
        <v>18</v>
      </c>
      <c r="F77" s="14" t="str">
        <f ca="1">IFERROR(__xludf.dummyfunction("""COMPUTED_VALUE"""),"JMR")</f>
        <v>JMR</v>
      </c>
      <c r="G77" s="5"/>
      <c r="H77" s="5"/>
      <c r="I77" s="10"/>
      <c r="J77" s="5">
        <f ca="1">IFERROR(__xludf.dummyfunction("""COMPUTED_VALUE"""),-3)</f>
        <v>-3</v>
      </c>
      <c r="K77" s="5">
        <f ca="1">IFERROR(__xludf.dummyfunction("""COMPUTED_VALUE"""),-2)</f>
        <v>-2</v>
      </c>
      <c r="L77" s="5">
        <f ca="1">IFERROR(__xludf.dummyfunction("""COMPUTED_VALUE"""),-1)</f>
        <v>-1</v>
      </c>
      <c r="M77" s="5">
        <f ca="1">IFERROR(__xludf.dummyfunction("""COMPUTED_VALUE"""),-3)</f>
        <v>-3</v>
      </c>
      <c r="N77" s="5">
        <f ca="1">IFERROR(__xludf.dummyfunction("""COMPUTED_VALUE"""),1)</f>
        <v>1</v>
      </c>
      <c r="O77" s="5">
        <f ca="1">IFERROR(__xludf.dummyfunction("""COMPUTED_VALUE"""),-2)</f>
        <v>-2</v>
      </c>
      <c r="P77" s="5">
        <f ca="1">IFERROR(__xludf.dummyfunction("""COMPUTED_VALUE"""),-1)</f>
        <v>-1</v>
      </c>
      <c r="Q77" s="5">
        <f ca="1">IFERROR(__xludf.dummyfunction("""COMPUTED_VALUE"""),-1)</f>
        <v>-1</v>
      </c>
      <c r="R77" s="5">
        <f ca="1">IFERROR(__xludf.dummyfunction("""COMPUTED_VALUE"""),1)</f>
        <v>1</v>
      </c>
      <c r="S77" s="5">
        <f ca="1">IFERROR(__xludf.dummyfunction("""COMPUTED_VALUE"""),0)</f>
        <v>0</v>
      </c>
      <c r="T77" s="5">
        <f ca="1">IFERROR(__xludf.dummyfunction("""COMPUTED_VALUE"""),-1)</f>
        <v>-1</v>
      </c>
      <c r="U77" s="5">
        <f ca="1">IFERROR(__xludf.dummyfunction("""COMPUTED_VALUE"""),-1)</f>
        <v>-1</v>
      </c>
      <c r="V77" s="5">
        <f ca="1">IFERROR(__xludf.dummyfunction("""COMPUTED_VALUE"""),1)</f>
        <v>1</v>
      </c>
      <c r="W77" s="5">
        <f ca="1">IFERROR(__xludf.dummyfunction("""COMPUTED_VALUE"""),-1)</f>
        <v>-1</v>
      </c>
      <c r="X77" s="5">
        <f ca="1">IFERROR(__xludf.dummyfunction("""COMPUTED_VALUE"""),-1)</f>
        <v>-1</v>
      </c>
      <c r="Y77" s="5">
        <f ca="1">IFERROR(__xludf.dummyfunction("""COMPUTED_VALUE"""),-1)</f>
        <v>-1</v>
      </c>
      <c r="Z77" s="5">
        <f ca="1">IFERROR(__xludf.dummyfunction("""COMPUTED_VALUE"""),-3)</f>
        <v>-3</v>
      </c>
      <c r="AA77" s="5">
        <f ca="1">IFERROR(__xludf.dummyfunction("""COMPUTED_VALUE"""),-1)</f>
        <v>-1</v>
      </c>
      <c r="AB77" s="5"/>
      <c r="AC77" s="5">
        <f t="shared" ca="1" si="23"/>
        <v>1</v>
      </c>
      <c r="AD77" s="5"/>
      <c r="AE77" s="5" t="s">
        <v>16</v>
      </c>
      <c r="AF77" s="8"/>
      <c r="AG77" s="8">
        <f t="shared" ca="1" si="24"/>
        <v>0</v>
      </c>
      <c r="AH77" s="8">
        <f t="shared" ca="1" si="25"/>
        <v>0</v>
      </c>
      <c r="AI77" s="8">
        <f t="shared" ca="1" si="26"/>
        <v>0</v>
      </c>
      <c r="AJ77" s="8">
        <f t="shared" ca="1" si="27"/>
        <v>0</v>
      </c>
      <c r="AK77" s="8">
        <f t="shared" ca="1" si="28"/>
        <v>1</v>
      </c>
      <c r="AL77" s="8">
        <f t="shared" ca="1" si="29"/>
        <v>0</v>
      </c>
      <c r="AM77" s="8">
        <f t="shared" ca="1" si="30"/>
        <v>0</v>
      </c>
      <c r="AN77" s="8">
        <f t="shared" ca="1" si="31"/>
        <v>0</v>
      </c>
      <c r="AO77" s="8">
        <f t="shared" ca="1" si="32"/>
        <v>0</v>
      </c>
      <c r="AP77" s="8">
        <f t="shared" ca="1" si="33"/>
        <v>0</v>
      </c>
      <c r="AQ77" s="8">
        <f t="shared" ca="1" si="34"/>
        <v>0</v>
      </c>
      <c r="AR77" s="8">
        <f t="shared" ca="1" si="35"/>
        <v>0</v>
      </c>
      <c r="AS77" s="8">
        <f t="shared" ca="1" si="36"/>
        <v>0</v>
      </c>
      <c r="AT77" s="8">
        <f t="shared" ca="1" si="37"/>
        <v>0</v>
      </c>
      <c r="AU77" s="8">
        <f t="shared" ca="1" si="38"/>
        <v>0</v>
      </c>
      <c r="AV77" s="8">
        <f t="shared" ca="1" si="39"/>
        <v>0</v>
      </c>
      <c r="AW77" s="8">
        <f t="shared" ca="1" si="40"/>
        <v>0</v>
      </c>
      <c r="AX77" s="8">
        <f t="shared" ca="1" si="41"/>
        <v>0</v>
      </c>
      <c r="AY77" s="8">
        <f t="shared" si="42"/>
        <v>0</v>
      </c>
    </row>
    <row r="78" spans="1:51" ht="13.8">
      <c r="A78" s="5">
        <f ca="1">IFERROR(__xludf.dummyfunction("""COMPUTED_VALUE"""),1)</f>
        <v>1</v>
      </c>
      <c r="B78" s="5"/>
      <c r="C78" s="5">
        <f ca="1">IFERROR(__xludf.dummyfunction("""COMPUTED_VALUE"""),1)</f>
        <v>1</v>
      </c>
      <c r="D78" s="9">
        <f ca="1">IFERROR(__xludf.dummyfunction("""COMPUTED_VALUE"""),45151)</f>
        <v>45151</v>
      </c>
      <c r="E78" s="5" t="s">
        <v>29</v>
      </c>
      <c r="F78" s="14" t="s">
        <v>9</v>
      </c>
      <c r="G78" s="5"/>
      <c r="H78" s="5" t="s">
        <v>9</v>
      </c>
      <c r="I78" s="5"/>
      <c r="J78" s="5">
        <f ca="1">IFERROR(__xludf.dummyfunction("""COMPUTED_VALUE"""),-3)</f>
        <v>-3</v>
      </c>
      <c r="K78" s="5">
        <f ca="1">IFERROR(__xludf.dummyfunction("""COMPUTED_VALUE"""),-2)</f>
        <v>-2</v>
      </c>
      <c r="L78" s="5">
        <f ca="1">IFERROR(__xludf.dummyfunction("""COMPUTED_VALUE"""),-1)</f>
        <v>-1</v>
      </c>
      <c r="M78" s="5">
        <f ca="1">IFERROR(__xludf.dummyfunction("""COMPUTED_VALUE"""),-3)</f>
        <v>-3</v>
      </c>
      <c r="N78" s="5">
        <f ca="1">IFERROR(__xludf.dummyfunction("""COMPUTED_VALUE"""),1)</f>
        <v>1</v>
      </c>
      <c r="O78" s="5">
        <f ca="1">IFERROR(__xludf.dummyfunction("""COMPUTED_VALUE"""),-2)</f>
        <v>-2</v>
      </c>
      <c r="P78" s="5">
        <f ca="1">IFERROR(__xludf.dummyfunction("""COMPUTED_VALUE"""),-1)</f>
        <v>-1</v>
      </c>
      <c r="Q78" s="5">
        <f ca="1">IFERROR(__xludf.dummyfunction("""COMPUTED_VALUE"""),-1)</f>
        <v>-1</v>
      </c>
      <c r="R78" s="5">
        <f ca="1">IFERROR(__xludf.dummyfunction("""COMPUTED_VALUE"""),2)</f>
        <v>2</v>
      </c>
      <c r="S78" s="5">
        <f ca="1">IFERROR(__xludf.dummyfunction("""COMPUTED_VALUE"""),0)</f>
        <v>0</v>
      </c>
      <c r="T78" s="5">
        <f ca="1">IFERROR(__xludf.dummyfunction("""COMPUTED_VALUE"""),-1)</f>
        <v>-1</v>
      </c>
      <c r="U78" s="5">
        <f ca="1">IFERROR(__xludf.dummyfunction("""COMPUTED_VALUE"""),-1)</f>
        <v>-1</v>
      </c>
      <c r="V78" s="5">
        <f ca="1">IFERROR(__xludf.dummyfunction("""COMPUTED_VALUE"""),1)</f>
        <v>1</v>
      </c>
      <c r="W78" s="5">
        <f ca="1">IFERROR(__xludf.dummyfunction("""COMPUTED_VALUE"""),-1)</f>
        <v>-1</v>
      </c>
      <c r="X78" s="5">
        <f ca="1">IFERROR(__xludf.dummyfunction("""COMPUTED_VALUE"""),-1)</f>
        <v>-1</v>
      </c>
      <c r="Y78" s="5">
        <f ca="1">IFERROR(__xludf.dummyfunction("""COMPUTED_VALUE"""),-1)</f>
        <v>-1</v>
      </c>
      <c r="Z78" s="5">
        <f ca="1">IFERROR(__xludf.dummyfunction("""COMPUTED_VALUE"""),-3)</f>
        <v>-3</v>
      </c>
      <c r="AA78" s="5">
        <f ca="1">IFERROR(__xludf.dummyfunction("""COMPUTED_VALUE"""),-1)</f>
        <v>-1</v>
      </c>
      <c r="AB78" s="5"/>
      <c r="AC78" s="5">
        <f t="shared" ca="1" si="23"/>
        <v>1</v>
      </c>
      <c r="AD78" s="5"/>
      <c r="AE78" s="5" t="s">
        <v>5</v>
      </c>
      <c r="AF78" s="8"/>
      <c r="AG78" s="8">
        <f t="shared" ca="1" si="24"/>
        <v>0</v>
      </c>
      <c r="AH78" s="8">
        <f t="shared" ca="1" si="25"/>
        <v>0</v>
      </c>
      <c r="AI78" s="8">
        <f t="shared" ca="1" si="26"/>
        <v>0</v>
      </c>
      <c r="AJ78" s="8">
        <f t="shared" ca="1" si="27"/>
        <v>0</v>
      </c>
      <c r="AK78" s="8">
        <f t="shared" ca="1" si="28"/>
        <v>0</v>
      </c>
      <c r="AL78" s="8">
        <f t="shared" ca="1" si="29"/>
        <v>0</v>
      </c>
      <c r="AM78" s="8">
        <f t="shared" ca="1" si="30"/>
        <v>0</v>
      </c>
      <c r="AN78" s="8">
        <f t="shared" ca="1" si="31"/>
        <v>0</v>
      </c>
      <c r="AO78" s="8">
        <f t="shared" ca="1" si="32"/>
        <v>0</v>
      </c>
      <c r="AP78" s="8">
        <f t="shared" ca="1" si="33"/>
        <v>0</v>
      </c>
      <c r="AQ78" s="8">
        <f t="shared" ca="1" si="34"/>
        <v>0</v>
      </c>
      <c r="AR78" s="8">
        <f t="shared" ca="1" si="35"/>
        <v>0</v>
      </c>
      <c r="AS78" s="8">
        <f t="shared" ca="1" si="36"/>
        <v>1</v>
      </c>
      <c r="AT78" s="8">
        <f t="shared" ca="1" si="37"/>
        <v>0</v>
      </c>
      <c r="AU78" s="8">
        <f t="shared" ca="1" si="38"/>
        <v>0</v>
      </c>
      <c r="AV78" s="8">
        <f t="shared" ca="1" si="39"/>
        <v>0</v>
      </c>
      <c r="AW78" s="8">
        <f t="shared" ca="1" si="40"/>
        <v>0</v>
      </c>
      <c r="AX78" s="8">
        <f t="shared" ca="1" si="41"/>
        <v>0</v>
      </c>
      <c r="AY78" s="8">
        <f t="shared" si="42"/>
        <v>0</v>
      </c>
    </row>
    <row r="79" spans="1:51" ht="13.8">
      <c r="A79" s="5">
        <f ca="1">IFERROR(__xludf.dummyfunction("""COMPUTED_VALUE"""),1)</f>
        <v>1</v>
      </c>
      <c r="B79" s="5"/>
      <c r="C79" s="5">
        <f ca="1">IFERROR(__xludf.dummyfunction("""COMPUTED_VALUE"""),2)</f>
        <v>2</v>
      </c>
      <c r="D79" s="9">
        <f ca="1">IFERROR(__xludf.dummyfunction("""COMPUTED_VALUE"""),45152)</f>
        <v>45152</v>
      </c>
      <c r="E79" s="5" t="s">
        <v>11</v>
      </c>
      <c r="F79" s="14" t="str">
        <f ca="1">IFERROR(__xludf.dummyfunction("""COMPUTED_VALUE"""),"JMR")</f>
        <v>JMR</v>
      </c>
      <c r="G79" s="5"/>
      <c r="H79" s="5"/>
      <c r="I79" s="10"/>
      <c r="J79" s="5">
        <f ca="1">IFERROR(__xludf.dummyfunction("""COMPUTED_VALUE"""),-3)</f>
        <v>-3</v>
      </c>
      <c r="K79" s="5">
        <f ca="1">IFERROR(__xludf.dummyfunction("""COMPUTED_VALUE"""),0)</f>
        <v>0</v>
      </c>
      <c r="L79" s="5">
        <f ca="1">IFERROR(__xludf.dummyfunction("""COMPUTED_VALUE"""),-1)</f>
        <v>-1</v>
      </c>
      <c r="M79" s="5">
        <f ca="1">IFERROR(__xludf.dummyfunction("""COMPUTED_VALUE"""),-3)</f>
        <v>-3</v>
      </c>
      <c r="N79" s="5">
        <f ca="1">IFERROR(__xludf.dummyfunction("""COMPUTED_VALUE"""),1)</f>
        <v>1</v>
      </c>
      <c r="O79" s="5">
        <f ca="1">IFERROR(__xludf.dummyfunction("""COMPUTED_VALUE"""),-2)</f>
        <v>-2</v>
      </c>
      <c r="P79" s="5">
        <f ca="1">IFERROR(__xludf.dummyfunction("""COMPUTED_VALUE"""),-1)</f>
        <v>-1</v>
      </c>
      <c r="Q79" s="5">
        <f ca="1">IFERROR(__xludf.dummyfunction("""COMPUTED_VALUE"""),1)</f>
        <v>1</v>
      </c>
      <c r="R79" s="5">
        <f ca="1">IFERROR(__xludf.dummyfunction("""COMPUTED_VALUE"""),1)</f>
        <v>1</v>
      </c>
      <c r="S79" s="5">
        <f ca="1">IFERROR(__xludf.dummyfunction("""COMPUTED_VALUE"""),1)</f>
        <v>1</v>
      </c>
      <c r="T79" s="5">
        <f ca="1">IFERROR(__xludf.dummyfunction("""COMPUTED_VALUE"""),-1)</f>
        <v>-1</v>
      </c>
      <c r="U79" s="5">
        <f ca="1">IFERROR(__xludf.dummyfunction("""COMPUTED_VALUE"""),-1)</f>
        <v>-1</v>
      </c>
      <c r="V79" s="5">
        <f ca="1">IFERROR(__xludf.dummyfunction("""COMPUTED_VALUE"""),1)</f>
        <v>1</v>
      </c>
      <c r="W79" s="5">
        <f ca="1">IFERROR(__xludf.dummyfunction("""COMPUTED_VALUE"""),-1)</f>
        <v>-1</v>
      </c>
      <c r="X79" s="5">
        <f ca="1">IFERROR(__xludf.dummyfunction("""COMPUTED_VALUE"""),-1)</f>
        <v>-1</v>
      </c>
      <c r="Y79" s="5">
        <f ca="1">IFERROR(__xludf.dummyfunction("""COMPUTED_VALUE"""),-1)</f>
        <v>-1</v>
      </c>
      <c r="Z79" s="5">
        <f ca="1">IFERROR(__xludf.dummyfunction("""COMPUTED_VALUE"""),-3)</f>
        <v>-3</v>
      </c>
      <c r="AA79" s="5">
        <f ca="1">IFERROR(__xludf.dummyfunction("""COMPUTED_VALUE"""),-1)</f>
        <v>-1</v>
      </c>
      <c r="AB79" s="5"/>
      <c r="AC79" s="5">
        <f t="shared" ca="1" si="23"/>
        <v>1</v>
      </c>
      <c r="AD79" s="5"/>
      <c r="AE79" s="5" t="s">
        <v>7</v>
      </c>
      <c r="AF79" s="8"/>
      <c r="AG79" s="8">
        <f t="shared" ca="1" si="24"/>
        <v>0</v>
      </c>
      <c r="AH79" s="8">
        <f t="shared" ca="1" si="25"/>
        <v>0</v>
      </c>
      <c r="AI79" s="8">
        <f t="shared" ca="1" si="26"/>
        <v>0</v>
      </c>
      <c r="AJ79" s="8">
        <f t="shared" ca="1" si="27"/>
        <v>0</v>
      </c>
      <c r="AK79" s="8">
        <f t="shared" ca="1" si="28"/>
        <v>0</v>
      </c>
      <c r="AL79" s="8">
        <f t="shared" ca="1" si="29"/>
        <v>0</v>
      </c>
      <c r="AM79" s="8">
        <f t="shared" ca="1" si="30"/>
        <v>0</v>
      </c>
      <c r="AN79" s="8">
        <f t="shared" ca="1" si="31"/>
        <v>0</v>
      </c>
      <c r="AO79" s="8">
        <f t="shared" ca="1" si="32"/>
        <v>0</v>
      </c>
      <c r="AP79" s="8">
        <f t="shared" ca="1" si="33"/>
        <v>1</v>
      </c>
      <c r="AQ79" s="8">
        <f t="shared" ca="1" si="34"/>
        <v>0</v>
      </c>
      <c r="AR79" s="8">
        <f t="shared" ca="1" si="35"/>
        <v>0</v>
      </c>
      <c r="AS79" s="8">
        <f t="shared" ca="1" si="36"/>
        <v>0</v>
      </c>
      <c r="AT79" s="8">
        <f t="shared" ca="1" si="37"/>
        <v>0</v>
      </c>
      <c r="AU79" s="8">
        <f t="shared" ca="1" si="38"/>
        <v>0</v>
      </c>
      <c r="AV79" s="8">
        <f t="shared" ca="1" si="39"/>
        <v>0</v>
      </c>
      <c r="AW79" s="8">
        <f t="shared" ca="1" si="40"/>
        <v>0</v>
      </c>
      <c r="AX79" s="8">
        <f t="shared" ca="1" si="41"/>
        <v>0</v>
      </c>
      <c r="AY79" s="8">
        <f t="shared" si="42"/>
        <v>0</v>
      </c>
    </row>
    <row r="80" spans="1:51" ht="13.8">
      <c r="A80" s="5">
        <f ca="1">IFERROR(__xludf.dummyfunction("""COMPUTED_VALUE"""),1)</f>
        <v>1</v>
      </c>
      <c r="B80" s="5">
        <f ca="1">IFERROR(__xludf.dummyfunction("""COMPUTED_VALUE"""),1)</f>
        <v>1</v>
      </c>
      <c r="C80" s="5">
        <f ca="1">IFERROR(__xludf.dummyfunction("""COMPUTED_VALUE"""),3)</f>
        <v>3</v>
      </c>
      <c r="D80" s="9">
        <f ca="1">IFERROR(__xludf.dummyfunction("""COMPUTED_VALUE"""),45153)</f>
        <v>45153</v>
      </c>
      <c r="E80" s="5" t="s">
        <v>8</v>
      </c>
      <c r="F80" s="14" t="str">
        <f ca="1">IFERROR(__xludf.dummyfunction("""COMPUTED_VALUE"""),"MDT")</f>
        <v>MDT</v>
      </c>
      <c r="G80" s="5"/>
      <c r="H80" s="5"/>
      <c r="I80" s="5"/>
      <c r="J80" s="5">
        <f ca="1">IFERROR(__xludf.dummyfunction("""COMPUTED_VALUE"""),-3)</f>
        <v>-3</v>
      </c>
      <c r="K80" s="5">
        <f ca="1">IFERROR(__xludf.dummyfunction("""COMPUTED_VALUE"""),1)</f>
        <v>1</v>
      </c>
      <c r="L80" s="5">
        <f ca="1">IFERROR(__xludf.dummyfunction("""COMPUTED_VALUE"""),-1)</f>
        <v>-1</v>
      </c>
      <c r="M80" s="5">
        <f ca="1">IFERROR(__xludf.dummyfunction("""COMPUTED_VALUE"""),-3)</f>
        <v>-3</v>
      </c>
      <c r="N80" s="5">
        <f ca="1">IFERROR(__xludf.dummyfunction("""COMPUTED_VALUE"""),1)</f>
        <v>1</v>
      </c>
      <c r="O80" s="5">
        <f ca="1">IFERROR(__xludf.dummyfunction("""COMPUTED_VALUE"""),-2)</f>
        <v>-2</v>
      </c>
      <c r="P80" s="5">
        <f ca="1">IFERROR(__xludf.dummyfunction("""COMPUTED_VALUE"""),-1)</f>
        <v>-1</v>
      </c>
      <c r="Q80" s="5">
        <f ca="1">IFERROR(__xludf.dummyfunction("""COMPUTED_VALUE"""),1)</f>
        <v>1</v>
      </c>
      <c r="R80" s="5">
        <f ca="1">IFERROR(__xludf.dummyfunction("""COMPUTED_VALUE"""),1)</f>
        <v>1</v>
      </c>
      <c r="S80" s="5">
        <f ca="1">IFERROR(__xludf.dummyfunction("""COMPUTED_VALUE"""),-1)</f>
        <v>-1</v>
      </c>
      <c r="T80" s="5">
        <f ca="1">IFERROR(__xludf.dummyfunction("""COMPUTED_VALUE"""),-1)</f>
        <v>-1</v>
      </c>
      <c r="U80" s="5">
        <f ca="1">IFERROR(__xludf.dummyfunction("""COMPUTED_VALUE"""),-1)</f>
        <v>-1</v>
      </c>
      <c r="V80" s="5">
        <f ca="1">IFERROR(__xludf.dummyfunction("""COMPUTED_VALUE"""),1)</f>
        <v>1</v>
      </c>
      <c r="W80" s="5">
        <f ca="1">IFERROR(__xludf.dummyfunction("""COMPUTED_VALUE"""),-1)</f>
        <v>-1</v>
      </c>
      <c r="X80" s="5">
        <f ca="1">IFERROR(__xludf.dummyfunction("""COMPUTED_VALUE"""),-1)</f>
        <v>-1</v>
      </c>
      <c r="Y80" s="5">
        <f ca="1">IFERROR(__xludf.dummyfunction("""COMPUTED_VALUE"""),-1)</f>
        <v>-1</v>
      </c>
      <c r="Z80" s="5">
        <f ca="1">IFERROR(__xludf.dummyfunction("""COMPUTED_VALUE"""),-3)</f>
        <v>-3</v>
      </c>
      <c r="AA80" s="5">
        <f ca="1">IFERROR(__xludf.dummyfunction("""COMPUTED_VALUE"""),-1)</f>
        <v>-1</v>
      </c>
      <c r="AB80" s="5"/>
      <c r="AC80" s="5">
        <f t="shared" ca="1" si="23"/>
        <v>1</v>
      </c>
      <c r="AD80" s="5"/>
      <c r="AE80" s="5" t="s">
        <v>22</v>
      </c>
      <c r="AF80" s="8"/>
      <c r="AG80" s="8">
        <f t="shared" ca="1" si="24"/>
        <v>0</v>
      </c>
      <c r="AH80" s="8">
        <f t="shared" ca="1" si="25"/>
        <v>1</v>
      </c>
      <c r="AI80" s="8">
        <f t="shared" ca="1" si="26"/>
        <v>0</v>
      </c>
      <c r="AJ80" s="8">
        <f t="shared" ca="1" si="27"/>
        <v>0</v>
      </c>
      <c r="AK80" s="8">
        <f t="shared" ca="1" si="28"/>
        <v>0</v>
      </c>
      <c r="AL80" s="8">
        <f t="shared" ca="1" si="29"/>
        <v>0</v>
      </c>
      <c r="AM80" s="8">
        <f t="shared" ca="1" si="30"/>
        <v>0</v>
      </c>
      <c r="AN80" s="8">
        <f t="shared" ca="1" si="31"/>
        <v>0</v>
      </c>
      <c r="AO80" s="8">
        <f t="shared" ca="1" si="32"/>
        <v>0</v>
      </c>
      <c r="AP80" s="8">
        <f t="shared" ca="1" si="33"/>
        <v>0</v>
      </c>
      <c r="AQ80" s="8">
        <f t="shared" ca="1" si="34"/>
        <v>0</v>
      </c>
      <c r="AR80" s="8">
        <f t="shared" ca="1" si="35"/>
        <v>0</v>
      </c>
      <c r="AS80" s="8">
        <f t="shared" ca="1" si="36"/>
        <v>0</v>
      </c>
      <c r="AT80" s="8">
        <f t="shared" ca="1" si="37"/>
        <v>0</v>
      </c>
      <c r="AU80" s="8">
        <f t="shared" ca="1" si="38"/>
        <v>0</v>
      </c>
      <c r="AV80" s="8">
        <f t="shared" ca="1" si="39"/>
        <v>0</v>
      </c>
      <c r="AW80" s="8">
        <f t="shared" ca="1" si="40"/>
        <v>0</v>
      </c>
      <c r="AX80" s="8">
        <f t="shared" ca="1" si="41"/>
        <v>0</v>
      </c>
      <c r="AY80" s="8">
        <f t="shared" si="42"/>
        <v>0</v>
      </c>
    </row>
    <row r="81" spans="1:51" ht="13.8">
      <c r="A81" s="5">
        <f ca="1">IFERROR(__xludf.dummyfunction("""COMPUTED_VALUE"""),1)</f>
        <v>1</v>
      </c>
      <c r="B81" s="5"/>
      <c r="C81" s="5">
        <f ca="1">IFERROR(__xludf.dummyfunction("""COMPUTED_VALUE"""),4)</f>
        <v>4</v>
      </c>
      <c r="D81" s="9">
        <f ca="1">IFERROR(__xludf.dummyfunction("""COMPUTED_VALUE"""),45154)</f>
        <v>45154</v>
      </c>
      <c r="E81" s="5" t="s">
        <v>5</v>
      </c>
      <c r="F81" s="14" t="str">
        <f ca="1">IFERROR(__xludf.dummyfunction("""COMPUTED_VALUE"""),"JMR")</f>
        <v>JMR</v>
      </c>
      <c r="G81" s="5"/>
      <c r="H81" s="5"/>
      <c r="I81" s="10"/>
      <c r="J81" s="5">
        <f ca="1">IFERROR(__xludf.dummyfunction("""COMPUTED_VALUE"""),1)</f>
        <v>1</v>
      </c>
      <c r="K81" s="5">
        <f ca="1">IFERROR(__xludf.dummyfunction("""COMPUTED_VALUE"""),-1)</f>
        <v>-1</v>
      </c>
      <c r="L81" s="5">
        <f ca="1">IFERROR(__xludf.dummyfunction("""COMPUTED_VALUE"""),-1)</f>
        <v>-1</v>
      </c>
      <c r="M81" s="5">
        <f ca="1">IFERROR(__xludf.dummyfunction("""COMPUTED_VALUE"""),1)</f>
        <v>1</v>
      </c>
      <c r="N81" s="5">
        <f ca="1">IFERROR(__xludf.dummyfunction("""COMPUTED_VALUE"""),1)</f>
        <v>1</v>
      </c>
      <c r="O81" s="5">
        <f ca="1">IFERROR(__xludf.dummyfunction("""COMPUTED_VALUE"""),1)</f>
        <v>1</v>
      </c>
      <c r="P81" s="5">
        <f ca="1">IFERROR(__xludf.dummyfunction("""COMPUTED_VALUE"""),-1)</f>
        <v>-1</v>
      </c>
      <c r="Q81" s="5">
        <f ca="1">IFERROR(__xludf.dummyfunction("""COMPUTED_VALUE"""),1)</f>
        <v>1</v>
      </c>
      <c r="R81" s="5">
        <f ca="1">IFERROR(__xludf.dummyfunction("""COMPUTED_VALUE"""),1)</f>
        <v>1</v>
      </c>
      <c r="S81" s="5">
        <f ca="1">IFERROR(__xludf.dummyfunction("""COMPUTED_VALUE"""),-1)</f>
        <v>-1</v>
      </c>
      <c r="T81" s="5">
        <f ca="1">IFERROR(__xludf.dummyfunction("""COMPUTED_VALUE"""),-1)</f>
        <v>-1</v>
      </c>
      <c r="U81" s="5">
        <f ca="1">IFERROR(__xludf.dummyfunction("""COMPUTED_VALUE"""),-1)</f>
        <v>-1</v>
      </c>
      <c r="V81" s="5">
        <f ca="1">IFERROR(__xludf.dummyfunction("""COMPUTED_VALUE"""),1)</f>
        <v>1</v>
      </c>
      <c r="W81" s="5">
        <f ca="1">IFERROR(__xludf.dummyfunction("""COMPUTED_VALUE"""),-1)</f>
        <v>-1</v>
      </c>
      <c r="X81" s="5">
        <f ca="1">IFERROR(__xludf.dummyfunction("""COMPUTED_VALUE"""),-1)</f>
        <v>-1</v>
      </c>
      <c r="Y81" s="5">
        <f ca="1">IFERROR(__xludf.dummyfunction("""COMPUTED_VALUE"""),-1)</f>
        <v>-1</v>
      </c>
      <c r="Z81" s="5">
        <f ca="1">IFERROR(__xludf.dummyfunction("""COMPUTED_VALUE"""),-3)</f>
        <v>-3</v>
      </c>
      <c r="AA81" s="5">
        <f ca="1">IFERROR(__xludf.dummyfunction("""COMPUTED_VALUE"""),-1)</f>
        <v>-1</v>
      </c>
      <c r="AB81" s="5"/>
      <c r="AC81" s="5">
        <f t="shared" ca="1" si="23"/>
        <v>1</v>
      </c>
      <c r="AD81" s="5"/>
      <c r="AE81" s="5" t="s">
        <v>17</v>
      </c>
      <c r="AF81" s="8"/>
      <c r="AG81" s="8">
        <f t="shared" ca="1" si="24"/>
        <v>0</v>
      </c>
      <c r="AH81" s="8">
        <f t="shared" ca="1" si="25"/>
        <v>0</v>
      </c>
      <c r="AI81" s="8">
        <f t="shared" ca="1" si="26"/>
        <v>0</v>
      </c>
      <c r="AJ81" s="8">
        <f t="shared" ca="1" si="27"/>
        <v>0</v>
      </c>
      <c r="AK81" s="8">
        <f t="shared" ca="1" si="28"/>
        <v>0</v>
      </c>
      <c r="AL81" s="8">
        <f t="shared" ca="1" si="29"/>
        <v>0</v>
      </c>
      <c r="AM81" s="8">
        <f t="shared" ca="1" si="30"/>
        <v>0</v>
      </c>
      <c r="AN81" s="8">
        <f t="shared" ca="1" si="31"/>
        <v>1</v>
      </c>
      <c r="AO81" s="8">
        <f t="shared" ca="1" si="32"/>
        <v>0</v>
      </c>
      <c r="AP81" s="8">
        <f t="shared" ca="1" si="33"/>
        <v>0</v>
      </c>
      <c r="AQ81" s="8">
        <f t="shared" ca="1" si="34"/>
        <v>0</v>
      </c>
      <c r="AR81" s="8">
        <f t="shared" ca="1" si="35"/>
        <v>0</v>
      </c>
      <c r="AS81" s="8">
        <f t="shared" ca="1" si="36"/>
        <v>0</v>
      </c>
      <c r="AT81" s="8">
        <f t="shared" ca="1" si="37"/>
        <v>0</v>
      </c>
      <c r="AU81" s="8">
        <f t="shared" ca="1" si="38"/>
        <v>0</v>
      </c>
      <c r="AV81" s="8">
        <f t="shared" ca="1" si="39"/>
        <v>0</v>
      </c>
      <c r="AW81" s="8">
        <f t="shared" ca="1" si="40"/>
        <v>0</v>
      </c>
      <c r="AX81" s="8">
        <f t="shared" ca="1" si="41"/>
        <v>0</v>
      </c>
      <c r="AY81" s="8">
        <f t="shared" si="42"/>
        <v>0</v>
      </c>
    </row>
    <row r="82" spans="1:51" ht="13.8">
      <c r="A82" s="5">
        <f ca="1">IFERROR(__xludf.dummyfunction("""COMPUTED_VALUE"""),1)</f>
        <v>1</v>
      </c>
      <c r="B82" s="5"/>
      <c r="C82" s="5">
        <f ca="1">IFERROR(__xludf.dummyfunction("""COMPUTED_VALUE"""),5)</f>
        <v>5</v>
      </c>
      <c r="D82" s="9">
        <f ca="1">IFERROR(__xludf.dummyfunction("""COMPUTED_VALUE"""),45155)</f>
        <v>45155</v>
      </c>
      <c r="E82" s="5" t="s">
        <v>20</v>
      </c>
      <c r="F82" s="14" t="str">
        <f ca="1">IFERROR(__xludf.dummyfunction("""COMPUTED_VALUE"""),"DB")</f>
        <v>DB</v>
      </c>
      <c r="G82" s="5"/>
      <c r="H82" s="5"/>
      <c r="I82" s="5"/>
      <c r="J82" s="5">
        <f ca="1">IFERROR(__xludf.dummyfunction("""COMPUTED_VALUE"""),1)</f>
        <v>1</v>
      </c>
      <c r="K82" s="5">
        <f ca="1">IFERROR(__xludf.dummyfunction("""COMPUTED_VALUE"""),-3)</f>
        <v>-3</v>
      </c>
      <c r="L82" s="5">
        <f ca="1">IFERROR(__xludf.dummyfunction("""COMPUTED_VALUE"""),-1)</f>
        <v>-1</v>
      </c>
      <c r="M82" s="5">
        <f ca="1">IFERROR(__xludf.dummyfunction("""COMPUTED_VALUE"""),1)</f>
        <v>1</v>
      </c>
      <c r="N82" s="5">
        <f ca="1">IFERROR(__xludf.dummyfunction("""COMPUTED_VALUE"""),1)</f>
        <v>1</v>
      </c>
      <c r="O82" s="5">
        <f ca="1">IFERROR(__xludf.dummyfunction("""COMPUTED_VALUE"""),1)</f>
        <v>1</v>
      </c>
      <c r="P82" s="5">
        <f ca="1">IFERROR(__xludf.dummyfunction("""COMPUTED_VALUE"""),-1)</f>
        <v>-1</v>
      </c>
      <c r="Q82" s="5">
        <f ca="1">IFERROR(__xludf.dummyfunction("""COMPUTED_VALUE"""),1)</f>
        <v>1</v>
      </c>
      <c r="R82" s="5">
        <f ca="1">IFERROR(__xludf.dummyfunction("""COMPUTED_VALUE"""),1)</f>
        <v>1</v>
      </c>
      <c r="S82" s="5">
        <f ca="1">IFERROR(__xludf.dummyfunction("""COMPUTED_VALUE"""),1)</f>
        <v>1</v>
      </c>
      <c r="T82" s="5">
        <f ca="1">IFERROR(__xludf.dummyfunction("""COMPUTED_VALUE"""),-1)</f>
        <v>-1</v>
      </c>
      <c r="U82" s="5">
        <f ca="1">IFERROR(__xludf.dummyfunction("""COMPUTED_VALUE"""),-1)</f>
        <v>-1</v>
      </c>
      <c r="V82" s="5">
        <f ca="1">IFERROR(__xludf.dummyfunction("""COMPUTED_VALUE"""),1)</f>
        <v>1</v>
      </c>
      <c r="W82" s="5">
        <f ca="1">IFERROR(__xludf.dummyfunction("""COMPUTED_VALUE"""),-1)</f>
        <v>-1</v>
      </c>
      <c r="X82" s="5">
        <f ca="1">IFERROR(__xludf.dummyfunction("""COMPUTED_VALUE"""),-1)</f>
        <v>-1</v>
      </c>
      <c r="Y82" s="5">
        <f ca="1">IFERROR(__xludf.dummyfunction("""COMPUTED_VALUE"""),-1)</f>
        <v>-1</v>
      </c>
      <c r="Z82" s="5">
        <f ca="1">IFERROR(__xludf.dummyfunction("""COMPUTED_VALUE"""),-3)</f>
        <v>-3</v>
      </c>
      <c r="AA82" s="5">
        <f ca="1">IFERROR(__xludf.dummyfunction("""COMPUTED_VALUE"""),-1)</f>
        <v>-1</v>
      </c>
      <c r="AB82" s="5"/>
      <c r="AC82" s="5">
        <f t="shared" ca="1" si="23"/>
        <v>1</v>
      </c>
      <c r="AD82" s="5"/>
      <c r="AE82" s="5" t="s">
        <v>6</v>
      </c>
      <c r="AF82" s="8"/>
      <c r="AG82" s="8">
        <f t="shared" ca="1" si="24"/>
        <v>0</v>
      </c>
      <c r="AH82" s="8">
        <f t="shared" ca="1" si="25"/>
        <v>0</v>
      </c>
      <c r="AI82" s="8">
        <f t="shared" ca="1" si="26"/>
        <v>0</v>
      </c>
      <c r="AJ82" s="8">
        <f t="shared" ca="1" si="27"/>
        <v>0</v>
      </c>
      <c r="AK82" s="8">
        <f t="shared" ca="1" si="28"/>
        <v>0</v>
      </c>
      <c r="AL82" s="8">
        <f t="shared" ca="1" si="29"/>
        <v>1</v>
      </c>
      <c r="AM82" s="8">
        <f t="shared" ca="1" si="30"/>
        <v>0</v>
      </c>
      <c r="AN82" s="8">
        <f t="shared" ca="1" si="31"/>
        <v>0</v>
      </c>
      <c r="AO82" s="8">
        <f t="shared" ca="1" si="32"/>
        <v>0</v>
      </c>
      <c r="AP82" s="8">
        <f t="shared" ca="1" si="33"/>
        <v>0</v>
      </c>
      <c r="AQ82" s="8">
        <f t="shared" ca="1" si="34"/>
        <v>0</v>
      </c>
      <c r="AR82" s="8">
        <f t="shared" ca="1" si="35"/>
        <v>0</v>
      </c>
      <c r="AS82" s="8">
        <f t="shared" ca="1" si="36"/>
        <v>0</v>
      </c>
      <c r="AT82" s="8">
        <f t="shared" ca="1" si="37"/>
        <v>0</v>
      </c>
      <c r="AU82" s="8">
        <f t="shared" ca="1" si="38"/>
        <v>0</v>
      </c>
      <c r="AV82" s="8">
        <f t="shared" ca="1" si="39"/>
        <v>0</v>
      </c>
      <c r="AW82" s="8">
        <f t="shared" ca="1" si="40"/>
        <v>0</v>
      </c>
      <c r="AX82" s="8">
        <f t="shared" ca="1" si="41"/>
        <v>0</v>
      </c>
      <c r="AY82" s="8">
        <f t="shared" si="42"/>
        <v>0</v>
      </c>
    </row>
    <row r="83" spans="1:51" ht="13.8">
      <c r="A83" s="5">
        <f ca="1">IFERROR(__xludf.dummyfunction("""COMPUTED_VALUE"""),1)</f>
        <v>1</v>
      </c>
      <c r="B83" s="5"/>
      <c r="C83" s="5">
        <f ca="1">IFERROR(__xludf.dummyfunction("""COMPUTED_VALUE"""),6)</f>
        <v>6</v>
      </c>
      <c r="D83" s="9">
        <f ca="1">IFERROR(__xludf.dummyfunction("""COMPUTED_VALUE"""),45156)</f>
        <v>45156</v>
      </c>
      <c r="E83" s="5" t="s">
        <v>17</v>
      </c>
      <c r="F83" s="14" t="str">
        <f ca="1">IFERROR(__xludf.dummyfunction("""COMPUTED_VALUE"""),"DB")</f>
        <v>DB</v>
      </c>
      <c r="G83" s="5"/>
      <c r="H83" s="5"/>
      <c r="I83" s="5"/>
      <c r="J83" s="5">
        <f ca="1">IFERROR(__xludf.dummyfunction("""COMPUTED_VALUE"""),1)</f>
        <v>1</v>
      </c>
      <c r="K83" s="5">
        <f ca="1">IFERROR(__xludf.dummyfunction("""COMPUTED_VALUE"""),-2)</f>
        <v>-2</v>
      </c>
      <c r="L83" s="5">
        <f ca="1">IFERROR(__xludf.dummyfunction("""COMPUTED_VALUE"""),-1)</f>
        <v>-1</v>
      </c>
      <c r="M83" s="5">
        <f ca="1">IFERROR(__xludf.dummyfunction("""COMPUTED_VALUE"""),1)</f>
        <v>1</v>
      </c>
      <c r="N83" s="5">
        <f ca="1">IFERROR(__xludf.dummyfunction("""COMPUTED_VALUE"""),1)</f>
        <v>1</v>
      </c>
      <c r="O83" s="5">
        <f ca="1">IFERROR(__xludf.dummyfunction("""COMPUTED_VALUE"""),1)</f>
        <v>1</v>
      </c>
      <c r="P83" s="5">
        <f ca="1">IFERROR(__xludf.dummyfunction("""COMPUTED_VALUE"""),-1)</f>
        <v>-1</v>
      </c>
      <c r="Q83" s="5">
        <f ca="1">IFERROR(__xludf.dummyfunction("""COMPUTED_VALUE"""),-1)</f>
        <v>-1</v>
      </c>
      <c r="R83" s="5">
        <f ca="1">IFERROR(__xludf.dummyfunction("""COMPUTED_VALUE"""),-1)</f>
        <v>-1</v>
      </c>
      <c r="S83" s="5">
        <f ca="1">IFERROR(__xludf.dummyfunction("""COMPUTED_VALUE"""),1)</f>
        <v>1</v>
      </c>
      <c r="T83" s="5">
        <f ca="1">IFERROR(__xludf.dummyfunction("""COMPUTED_VALUE"""),-1)</f>
        <v>-1</v>
      </c>
      <c r="U83" s="5">
        <f ca="1">IFERROR(__xludf.dummyfunction("""COMPUTED_VALUE"""),-1)</f>
        <v>-1</v>
      </c>
      <c r="V83" s="5">
        <f ca="1">IFERROR(__xludf.dummyfunction("""COMPUTED_VALUE"""),-1)</f>
        <v>-1</v>
      </c>
      <c r="W83" s="5">
        <f ca="1">IFERROR(__xludf.dummyfunction("""COMPUTED_VALUE"""),-1)</f>
        <v>-1</v>
      </c>
      <c r="X83" s="5">
        <f ca="1">IFERROR(__xludf.dummyfunction("""COMPUTED_VALUE"""),-1)</f>
        <v>-1</v>
      </c>
      <c r="Y83" s="5">
        <f ca="1">IFERROR(__xludf.dummyfunction("""COMPUTED_VALUE"""),-1)</f>
        <v>-1</v>
      </c>
      <c r="Z83" s="5">
        <f ca="1">IFERROR(__xludf.dummyfunction("""COMPUTED_VALUE"""),-3)</f>
        <v>-3</v>
      </c>
      <c r="AA83" s="5">
        <f ca="1">IFERROR(__xludf.dummyfunction("""COMPUTED_VALUE"""),-1)</f>
        <v>-1</v>
      </c>
      <c r="AB83" s="5"/>
      <c r="AC83" s="5">
        <f t="shared" ca="1" si="23"/>
        <v>1</v>
      </c>
      <c r="AD83" s="5"/>
      <c r="AE83" s="5" t="s">
        <v>5</v>
      </c>
      <c r="AF83" s="8"/>
      <c r="AG83" s="8">
        <f t="shared" ca="1" si="24"/>
        <v>0</v>
      </c>
      <c r="AH83" s="8">
        <f t="shared" ca="1" si="25"/>
        <v>0</v>
      </c>
      <c r="AI83" s="8">
        <f t="shared" ca="1" si="26"/>
        <v>0</v>
      </c>
      <c r="AJ83" s="8">
        <f t="shared" ca="1" si="27"/>
        <v>1</v>
      </c>
      <c r="AK83" s="8">
        <f t="shared" ca="1" si="28"/>
        <v>0</v>
      </c>
      <c r="AL83" s="8">
        <f t="shared" ca="1" si="29"/>
        <v>0</v>
      </c>
      <c r="AM83" s="8">
        <f t="shared" ca="1" si="30"/>
        <v>0</v>
      </c>
      <c r="AN83" s="8">
        <f t="shared" ca="1" si="31"/>
        <v>0</v>
      </c>
      <c r="AO83" s="8">
        <f t="shared" ca="1" si="32"/>
        <v>0</v>
      </c>
      <c r="AP83" s="8">
        <f t="shared" ca="1" si="33"/>
        <v>0</v>
      </c>
      <c r="AQ83" s="8">
        <f t="shared" ca="1" si="34"/>
        <v>0</v>
      </c>
      <c r="AR83" s="8">
        <f t="shared" ca="1" si="35"/>
        <v>0</v>
      </c>
      <c r="AS83" s="8">
        <f t="shared" ca="1" si="36"/>
        <v>0</v>
      </c>
      <c r="AT83" s="8">
        <f t="shared" ca="1" si="37"/>
        <v>0</v>
      </c>
      <c r="AU83" s="8">
        <f t="shared" ca="1" si="38"/>
        <v>0</v>
      </c>
      <c r="AV83" s="8">
        <f t="shared" ca="1" si="39"/>
        <v>0</v>
      </c>
      <c r="AW83" s="8">
        <f t="shared" ca="1" si="40"/>
        <v>0</v>
      </c>
      <c r="AX83" s="8">
        <f t="shared" ca="1" si="41"/>
        <v>0</v>
      </c>
      <c r="AY83" s="8">
        <f t="shared" si="42"/>
        <v>0</v>
      </c>
    </row>
    <row r="84" spans="1:51" ht="13.8">
      <c r="A84" s="5">
        <f ca="1">IFERROR(__xludf.dummyfunction("""COMPUTED_VALUE"""),1)</f>
        <v>1</v>
      </c>
      <c r="B84" s="5"/>
      <c r="C84" s="5">
        <f ca="1">IFERROR(__xludf.dummyfunction("""COMPUTED_VALUE"""),7)</f>
        <v>7</v>
      </c>
      <c r="D84" s="9">
        <f ca="1">IFERROR(__xludf.dummyfunction("""COMPUTED_VALUE"""),45157)</f>
        <v>45157</v>
      </c>
      <c r="E84" s="5" t="s">
        <v>6</v>
      </c>
      <c r="F84" s="14" t="str">
        <f ca="1">IFERROR(__xludf.dummyfunction("""COMPUTED_VALUE"""),"JMR")</f>
        <v>JMR</v>
      </c>
      <c r="G84" s="5"/>
      <c r="H84" s="5"/>
      <c r="I84" s="5"/>
      <c r="J84" s="5">
        <f ca="1">IFERROR(__xludf.dummyfunction("""COMPUTED_VALUE"""),1)</f>
        <v>1</v>
      </c>
      <c r="K84" s="5">
        <f ca="1">IFERROR(__xludf.dummyfunction("""COMPUTED_VALUE"""),0)</f>
        <v>0</v>
      </c>
      <c r="L84" s="5">
        <f ca="1">IFERROR(__xludf.dummyfunction("""COMPUTED_VALUE"""),-1)</f>
        <v>-1</v>
      </c>
      <c r="M84" s="5">
        <f ca="1">IFERROR(__xludf.dummyfunction("""COMPUTED_VALUE"""),1)</f>
        <v>1</v>
      </c>
      <c r="N84" s="5">
        <f ca="1">IFERROR(__xludf.dummyfunction("""COMPUTED_VALUE"""),1)</f>
        <v>1</v>
      </c>
      <c r="O84" s="5">
        <f ca="1">IFERROR(__xludf.dummyfunction("""COMPUTED_VALUE"""),1)</f>
        <v>1</v>
      </c>
      <c r="P84" s="5">
        <f ca="1">IFERROR(__xludf.dummyfunction("""COMPUTED_VALUE"""),-1)</f>
        <v>-1</v>
      </c>
      <c r="Q84" s="5">
        <f ca="1">IFERROR(__xludf.dummyfunction("""COMPUTED_VALUE"""),-1)</f>
        <v>-1</v>
      </c>
      <c r="R84" s="5">
        <f ca="1">IFERROR(__xludf.dummyfunction("""COMPUTED_VALUE"""),-1)</f>
        <v>-1</v>
      </c>
      <c r="S84" s="5">
        <f ca="1">IFERROR(__xludf.dummyfunction("""COMPUTED_VALUE"""),1)</f>
        <v>1</v>
      </c>
      <c r="T84" s="5">
        <f ca="1">IFERROR(__xludf.dummyfunction("""COMPUTED_VALUE"""),-1)</f>
        <v>-1</v>
      </c>
      <c r="U84" s="5">
        <f ca="1">IFERROR(__xludf.dummyfunction("""COMPUTED_VALUE"""),-1)</f>
        <v>-1</v>
      </c>
      <c r="V84" s="5">
        <f ca="1">IFERROR(__xludf.dummyfunction("""COMPUTED_VALUE"""),-1)</f>
        <v>-1</v>
      </c>
      <c r="W84" s="5">
        <f ca="1">IFERROR(__xludf.dummyfunction("""COMPUTED_VALUE"""),-1)</f>
        <v>-1</v>
      </c>
      <c r="X84" s="5">
        <f ca="1">IFERROR(__xludf.dummyfunction("""COMPUTED_VALUE"""),-1)</f>
        <v>-1</v>
      </c>
      <c r="Y84" s="5">
        <f ca="1">IFERROR(__xludf.dummyfunction("""COMPUTED_VALUE"""),-1)</f>
        <v>-1</v>
      </c>
      <c r="Z84" s="5">
        <f ca="1">IFERROR(__xludf.dummyfunction("""COMPUTED_VALUE"""),-3)</f>
        <v>-3</v>
      </c>
      <c r="AA84" s="5">
        <f ca="1">IFERROR(__xludf.dummyfunction("""COMPUTED_VALUE"""),-1)</f>
        <v>-1</v>
      </c>
      <c r="AB84" s="5"/>
      <c r="AC84" s="5">
        <f t="shared" ca="1" si="23"/>
        <v>1</v>
      </c>
      <c r="AD84" s="5"/>
      <c r="AE84" s="5" t="s">
        <v>17</v>
      </c>
      <c r="AF84" s="8"/>
      <c r="AG84" s="8">
        <f t="shared" ca="1" si="24"/>
        <v>1</v>
      </c>
      <c r="AH84" s="8">
        <f t="shared" ca="1" si="25"/>
        <v>0</v>
      </c>
      <c r="AI84" s="8">
        <f t="shared" ca="1" si="26"/>
        <v>0</v>
      </c>
      <c r="AJ84" s="8">
        <f t="shared" ca="1" si="27"/>
        <v>0</v>
      </c>
      <c r="AK84" s="8">
        <f t="shared" ca="1" si="28"/>
        <v>0</v>
      </c>
      <c r="AL84" s="8">
        <f t="shared" ca="1" si="29"/>
        <v>0</v>
      </c>
      <c r="AM84" s="8">
        <f t="shared" ca="1" si="30"/>
        <v>0</v>
      </c>
      <c r="AN84" s="8">
        <f t="shared" ca="1" si="31"/>
        <v>0</v>
      </c>
      <c r="AO84" s="8">
        <f t="shared" ca="1" si="32"/>
        <v>0</v>
      </c>
      <c r="AP84" s="8">
        <f t="shared" ca="1" si="33"/>
        <v>0</v>
      </c>
      <c r="AQ84" s="8">
        <f t="shared" ca="1" si="34"/>
        <v>0</v>
      </c>
      <c r="AR84" s="8">
        <f t="shared" ca="1" si="35"/>
        <v>0</v>
      </c>
      <c r="AS84" s="8">
        <f t="shared" ca="1" si="36"/>
        <v>0</v>
      </c>
      <c r="AT84" s="8">
        <f t="shared" ca="1" si="37"/>
        <v>0</v>
      </c>
      <c r="AU84" s="8">
        <f t="shared" ca="1" si="38"/>
        <v>0</v>
      </c>
      <c r="AV84" s="8">
        <f t="shared" ca="1" si="39"/>
        <v>0</v>
      </c>
      <c r="AW84" s="8">
        <f t="shared" ca="1" si="40"/>
        <v>0</v>
      </c>
      <c r="AX84" s="8">
        <f t="shared" ca="1" si="41"/>
        <v>0</v>
      </c>
      <c r="AY84" s="8">
        <f t="shared" si="42"/>
        <v>0</v>
      </c>
    </row>
    <row r="85" spans="1:51" ht="13.8">
      <c r="A85" s="5">
        <f ca="1">IFERROR(__xludf.dummyfunction("""COMPUTED_VALUE"""),1)</f>
        <v>1</v>
      </c>
      <c r="B85" s="5"/>
      <c r="C85" s="5">
        <f ca="1">IFERROR(__xludf.dummyfunction("""COMPUTED_VALUE"""),1)</f>
        <v>1</v>
      </c>
      <c r="D85" s="9">
        <f ca="1">IFERROR(__xludf.dummyfunction("""COMPUTED_VALUE"""),45158)</f>
        <v>45158</v>
      </c>
      <c r="E85" s="5" t="s">
        <v>21</v>
      </c>
      <c r="F85" s="14" t="str">
        <f ca="1">IFERROR(__xludf.dummyfunction("""COMPUTED_VALUE"""),"DB")</f>
        <v>DB</v>
      </c>
      <c r="G85" s="5"/>
      <c r="H85" s="5"/>
      <c r="I85" s="10"/>
      <c r="J85" s="5">
        <f ca="1">IFERROR(__xludf.dummyfunction("""COMPUTED_VALUE"""),1)</f>
        <v>1</v>
      </c>
      <c r="K85" s="5">
        <f ca="1">IFERROR(__xludf.dummyfunction("""COMPUTED_VALUE"""),-3)</f>
        <v>-3</v>
      </c>
      <c r="L85" s="5">
        <f ca="1">IFERROR(__xludf.dummyfunction("""COMPUTED_VALUE"""),1)</f>
        <v>1</v>
      </c>
      <c r="M85" s="5">
        <f ca="1">IFERROR(__xludf.dummyfunction("""COMPUTED_VALUE"""),1)</f>
        <v>1</v>
      </c>
      <c r="N85" s="5">
        <f ca="1">IFERROR(__xludf.dummyfunction("""COMPUTED_VALUE"""),1)</f>
        <v>1</v>
      </c>
      <c r="O85" s="5">
        <f ca="1">IFERROR(__xludf.dummyfunction("""COMPUTED_VALUE"""),1)</f>
        <v>1</v>
      </c>
      <c r="P85" s="5">
        <f ca="1">IFERROR(__xludf.dummyfunction("""COMPUTED_VALUE"""),-1)</f>
        <v>-1</v>
      </c>
      <c r="Q85" s="5">
        <f ca="1">IFERROR(__xludf.dummyfunction("""COMPUTED_VALUE"""),-1)</f>
        <v>-1</v>
      </c>
      <c r="R85" s="5">
        <f ca="1">IFERROR(__xludf.dummyfunction("""COMPUTED_VALUE"""),-1)</f>
        <v>-1</v>
      </c>
      <c r="S85" s="5">
        <f ca="1">IFERROR(__xludf.dummyfunction("""COMPUTED_VALUE"""),1)</f>
        <v>1</v>
      </c>
      <c r="T85" s="5">
        <f ca="1">IFERROR(__xludf.dummyfunction("""COMPUTED_VALUE"""),-1)</f>
        <v>-1</v>
      </c>
      <c r="U85" s="5">
        <f ca="1">IFERROR(__xludf.dummyfunction("""COMPUTED_VALUE"""),-1)</f>
        <v>-1</v>
      </c>
      <c r="V85" s="5">
        <f ca="1">IFERROR(__xludf.dummyfunction("""COMPUTED_VALUE"""),-1)</f>
        <v>-1</v>
      </c>
      <c r="W85" s="5">
        <f ca="1">IFERROR(__xludf.dummyfunction("""COMPUTED_VALUE"""),-1)</f>
        <v>-1</v>
      </c>
      <c r="X85" s="5">
        <f ca="1">IFERROR(__xludf.dummyfunction("""COMPUTED_VALUE"""),-1)</f>
        <v>-1</v>
      </c>
      <c r="Y85" s="5">
        <f ca="1">IFERROR(__xludf.dummyfunction("""COMPUTED_VALUE"""),-1)</f>
        <v>-1</v>
      </c>
      <c r="Z85" s="5">
        <f ca="1">IFERROR(__xludf.dummyfunction("""COMPUTED_VALUE"""),-3)</f>
        <v>-3</v>
      </c>
      <c r="AA85" s="5">
        <f ca="1">IFERROR(__xludf.dummyfunction("""COMPUTED_VALUE"""),-1)</f>
        <v>-1</v>
      </c>
      <c r="AB85" s="5"/>
      <c r="AC85" s="5">
        <f t="shared" ca="1" si="23"/>
        <v>1</v>
      </c>
      <c r="AD85" s="5"/>
      <c r="AE85" s="5" t="s">
        <v>22</v>
      </c>
      <c r="AF85" s="8"/>
      <c r="AG85" s="8">
        <f t="shared" ca="1" si="24"/>
        <v>0</v>
      </c>
      <c r="AH85" s="8">
        <f t="shared" ca="1" si="25"/>
        <v>0</v>
      </c>
      <c r="AI85" s="8">
        <f t="shared" ca="1" si="26"/>
        <v>1</v>
      </c>
      <c r="AJ85" s="8">
        <f t="shared" ca="1" si="27"/>
        <v>0</v>
      </c>
      <c r="AK85" s="8">
        <f t="shared" ca="1" si="28"/>
        <v>0</v>
      </c>
      <c r="AL85" s="8">
        <f t="shared" ca="1" si="29"/>
        <v>0</v>
      </c>
      <c r="AM85" s="8">
        <f t="shared" ca="1" si="30"/>
        <v>0</v>
      </c>
      <c r="AN85" s="8">
        <f t="shared" ca="1" si="31"/>
        <v>0</v>
      </c>
      <c r="AO85" s="8">
        <f t="shared" ca="1" si="32"/>
        <v>0</v>
      </c>
      <c r="AP85" s="8">
        <f t="shared" ca="1" si="33"/>
        <v>0</v>
      </c>
      <c r="AQ85" s="8">
        <f t="shared" ca="1" si="34"/>
        <v>0</v>
      </c>
      <c r="AR85" s="8">
        <f t="shared" ca="1" si="35"/>
        <v>0</v>
      </c>
      <c r="AS85" s="8">
        <f t="shared" ca="1" si="36"/>
        <v>0</v>
      </c>
      <c r="AT85" s="8">
        <f t="shared" ca="1" si="37"/>
        <v>0</v>
      </c>
      <c r="AU85" s="8">
        <f t="shared" ca="1" si="38"/>
        <v>0</v>
      </c>
      <c r="AV85" s="8">
        <f t="shared" ca="1" si="39"/>
        <v>0</v>
      </c>
      <c r="AW85" s="8">
        <f t="shared" ca="1" si="40"/>
        <v>0</v>
      </c>
      <c r="AX85" s="8">
        <f t="shared" ca="1" si="41"/>
        <v>0</v>
      </c>
      <c r="AY85" s="8">
        <f t="shared" si="42"/>
        <v>0</v>
      </c>
    </row>
    <row r="86" spans="1:51" ht="13.8">
      <c r="A86" s="5">
        <f ca="1">IFERROR(__xludf.dummyfunction("""COMPUTED_VALUE"""),1)</f>
        <v>1</v>
      </c>
      <c r="B86" s="5"/>
      <c r="C86" s="5">
        <f ca="1">IFERROR(__xludf.dummyfunction("""COMPUTED_VALUE"""),2)</f>
        <v>2</v>
      </c>
      <c r="D86" s="9">
        <f ca="1">IFERROR(__xludf.dummyfunction("""COMPUTED_VALUE"""),45159)</f>
        <v>45159</v>
      </c>
      <c r="E86" s="5" t="s">
        <v>13</v>
      </c>
      <c r="F86" s="14" t="str">
        <f ca="1">IFERROR(__xludf.dummyfunction("""COMPUTED_VALUE"""),"JMR")</f>
        <v>JMR</v>
      </c>
      <c r="G86" s="5"/>
      <c r="H86" s="5"/>
      <c r="I86" s="10"/>
      <c r="J86" s="5">
        <f ca="1">IFERROR(__xludf.dummyfunction("""COMPUTED_VALUE"""),1)</f>
        <v>1</v>
      </c>
      <c r="K86" s="5">
        <f ca="1">IFERROR(__xludf.dummyfunction("""COMPUTED_VALUE"""),-1)</f>
        <v>-1</v>
      </c>
      <c r="L86" s="5">
        <f ca="1">IFERROR(__xludf.dummyfunction("""COMPUTED_VALUE"""),1)</f>
        <v>1</v>
      </c>
      <c r="M86" s="5">
        <f ca="1">IFERROR(__xludf.dummyfunction("""COMPUTED_VALUE"""),1)</f>
        <v>1</v>
      </c>
      <c r="N86" s="5">
        <f ca="1">IFERROR(__xludf.dummyfunction("""COMPUTED_VALUE"""),1)</f>
        <v>1</v>
      </c>
      <c r="O86" s="5">
        <f ca="1">IFERROR(__xludf.dummyfunction("""COMPUTED_VALUE"""),1)</f>
        <v>1</v>
      </c>
      <c r="P86" s="5">
        <f ca="1">IFERROR(__xludf.dummyfunction("""COMPUTED_VALUE"""),-1)</f>
        <v>-1</v>
      </c>
      <c r="Q86" s="5">
        <f ca="1">IFERROR(__xludf.dummyfunction("""COMPUTED_VALUE"""),1)</f>
        <v>1</v>
      </c>
      <c r="R86" s="5">
        <f ca="1">IFERROR(__xludf.dummyfunction("""COMPUTED_VALUE"""),-1)</f>
        <v>-1</v>
      </c>
      <c r="S86" s="5">
        <f ca="1">IFERROR(__xludf.dummyfunction("""COMPUTED_VALUE"""),1)</f>
        <v>1</v>
      </c>
      <c r="T86" s="5">
        <f ca="1">IFERROR(__xludf.dummyfunction("""COMPUTED_VALUE"""),1)</f>
        <v>1</v>
      </c>
      <c r="U86" s="5">
        <f ca="1">IFERROR(__xludf.dummyfunction("""COMPUTED_VALUE"""),1)</f>
        <v>1</v>
      </c>
      <c r="V86" s="5">
        <f ca="1">IFERROR(__xludf.dummyfunction("""COMPUTED_VALUE"""),1)</f>
        <v>1</v>
      </c>
      <c r="W86" s="5">
        <f ca="1">IFERROR(__xludf.dummyfunction("""COMPUTED_VALUE"""),-1)</f>
        <v>-1</v>
      </c>
      <c r="X86" s="5">
        <f ca="1">IFERROR(__xludf.dummyfunction("""COMPUTED_VALUE"""),-1)</f>
        <v>-1</v>
      </c>
      <c r="Y86" s="5">
        <f ca="1">IFERROR(__xludf.dummyfunction("""COMPUTED_VALUE"""),-1)</f>
        <v>-1</v>
      </c>
      <c r="Z86" s="5">
        <f ca="1">IFERROR(__xludf.dummyfunction("""COMPUTED_VALUE"""),-3)</f>
        <v>-3</v>
      </c>
      <c r="AA86" s="5">
        <f ca="1">IFERROR(__xludf.dummyfunction("""COMPUTED_VALUE"""),-1)</f>
        <v>-1</v>
      </c>
      <c r="AB86" s="5"/>
      <c r="AC86" s="5">
        <f t="shared" ca="1" si="23"/>
        <v>1</v>
      </c>
      <c r="AD86" s="5"/>
      <c r="AE86" s="5" t="s">
        <v>7</v>
      </c>
      <c r="AF86" s="8"/>
      <c r="AG86" s="8">
        <f t="shared" ca="1" si="24"/>
        <v>0</v>
      </c>
      <c r="AH86" s="8">
        <f t="shared" ca="1" si="25"/>
        <v>0</v>
      </c>
      <c r="AI86" s="8">
        <f t="shared" ca="1" si="26"/>
        <v>0</v>
      </c>
      <c r="AJ86" s="8">
        <f t="shared" ca="1" si="27"/>
        <v>0</v>
      </c>
      <c r="AK86" s="8">
        <f t="shared" ca="1" si="28"/>
        <v>0</v>
      </c>
      <c r="AL86" s="8">
        <f t="shared" ca="1" si="29"/>
        <v>0</v>
      </c>
      <c r="AM86" s="8">
        <f t="shared" ca="1" si="30"/>
        <v>0</v>
      </c>
      <c r="AN86" s="8">
        <f t="shared" ca="1" si="31"/>
        <v>0</v>
      </c>
      <c r="AO86" s="8">
        <f t="shared" ca="1" si="32"/>
        <v>0</v>
      </c>
      <c r="AP86" s="8">
        <f t="shared" ca="1" si="33"/>
        <v>0</v>
      </c>
      <c r="AQ86" s="8">
        <f t="shared" ca="1" si="34"/>
        <v>0</v>
      </c>
      <c r="AR86" s="8">
        <f t="shared" ca="1" si="35"/>
        <v>1</v>
      </c>
      <c r="AS86" s="8">
        <f t="shared" ca="1" si="36"/>
        <v>0</v>
      </c>
      <c r="AT86" s="8">
        <f t="shared" ca="1" si="37"/>
        <v>0</v>
      </c>
      <c r="AU86" s="8">
        <f t="shared" ca="1" si="38"/>
        <v>0</v>
      </c>
      <c r="AV86" s="8">
        <f t="shared" ca="1" si="39"/>
        <v>0</v>
      </c>
      <c r="AW86" s="8">
        <f t="shared" ca="1" si="40"/>
        <v>0</v>
      </c>
      <c r="AX86" s="8">
        <f t="shared" ca="1" si="41"/>
        <v>0</v>
      </c>
      <c r="AY86" s="8">
        <f t="shared" si="42"/>
        <v>0</v>
      </c>
    </row>
    <row r="87" spans="1:51" ht="13.8">
      <c r="A87" s="5">
        <f ca="1">IFERROR(__xludf.dummyfunction("""COMPUTED_VALUE"""),1)</f>
        <v>1</v>
      </c>
      <c r="B87" s="5"/>
      <c r="C87" s="5">
        <f ca="1">IFERROR(__xludf.dummyfunction("""COMPUTED_VALUE"""),3)</f>
        <v>3</v>
      </c>
      <c r="D87" s="9">
        <f ca="1">IFERROR(__xludf.dummyfunction("""COMPUTED_VALUE"""),45160)</f>
        <v>45160</v>
      </c>
      <c r="E87" s="5" t="s">
        <v>20</v>
      </c>
      <c r="F87" s="14" t="str">
        <f ca="1">IFERROR(__xludf.dummyfunction("""COMPUTED_VALUE"""),"FL")</f>
        <v>FL</v>
      </c>
      <c r="G87" s="5"/>
      <c r="H87" s="5"/>
      <c r="I87" s="5"/>
      <c r="J87" s="5">
        <f ca="1">IFERROR(__xludf.dummyfunction("""COMPUTED_VALUE"""),1)</f>
        <v>1</v>
      </c>
      <c r="K87" s="5">
        <f ca="1">IFERROR(__xludf.dummyfunction("""COMPUTED_VALUE"""),-3)</f>
        <v>-3</v>
      </c>
      <c r="L87" s="5">
        <f ca="1">IFERROR(__xludf.dummyfunction("""COMPUTED_VALUE"""),1)</f>
        <v>1</v>
      </c>
      <c r="M87" s="5">
        <f ca="1">IFERROR(__xludf.dummyfunction("""COMPUTED_VALUE"""),-3)</f>
        <v>-3</v>
      </c>
      <c r="N87" s="5">
        <f ca="1">IFERROR(__xludf.dummyfunction("""COMPUTED_VALUE"""),1)</f>
        <v>1</v>
      </c>
      <c r="O87" s="5">
        <f ca="1">IFERROR(__xludf.dummyfunction("""COMPUTED_VALUE"""),1)</f>
        <v>1</v>
      </c>
      <c r="P87" s="5">
        <f ca="1">IFERROR(__xludf.dummyfunction("""COMPUTED_VALUE"""),-1)</f>
        <v>-1</v>
      </c>
      <c r="Q87" s="5">
        <f ca="1">IFERROR(__xludf.dummyfunction("""COMPUTED_VALUE"""),1)</f>
        <v>1</v>
      </c>
      <c r="R87" s="5">
        <f ca="1">IFERROR(__xludf.dummyfunction("""COMPUTED_VALUE"""),-1)</f>
        <v>-1</v>
      </c>
      <c r="S87" s="5">
        <f ca="1">IFERROR(__xludf.dummyfunction("""COMPUTED_VALUE"""),-1)</f>
        <v>-1</v>
      </c>
      <c r="T87" s="5">
        <f ca="1">IFERROR(__xludf.dummyfunction("""COMPUTED_VALUE"""),1)</f>
        <v>1</v>
      </c>
      <c r="U87" s="5">
        <f ca="1">IFERROR(__xludf.dummyfunction("""COMPUTED_VALUE"""),-1)</f>
        <v>-1</v>
      </c>
      <c r="V87" s="5">
        <f ca="1">IFERROR(__xludf.dummyfunction("""COMPUTED_VALUE"""),1)</f>
        <v>1</v>
      </c>
      <c r="W87" s="5">
        <f ca="1">IFERROR(__xludf.dummyfunction("""COMPUTED_VALUE"""),-1)</f>
        <v>-1</v>
      </c>
      <c r="X87" s="5">
        <f ca="1">IFERROR(__xludf.dummyfunction("""COMPUTED_VALUE"""),-1)</f>
        <v>-1</v>
      </c>
      <c r="Y87" s="5">
        <f ca="1">IFERROR(__xludf.dummyfunction("""COMPUTED_VALUE"""),-1)</f>
        <v>-1</v>
      </c>
      <c r="Z87" s="5">
        <f ca="1">IFERROR(__xludf.dummyfunction("""COMPUTED_VALUE"""),-3)</f>
        <v>-3</v>
      </c>
      <c r="AA87" s="5">
        <f ca="1">IFERROR(__xludf.dummyfunction("""COMPUTED_VALUE"""),-1)</f>
        <v>-1</v>
      </c>
      <c r="AB87" s="5"/>
      <c r="AC87" s="5">
        <f t="shared" ca="1" si="23"/>
        <v>1</v>
      </c>
      <c r="AD87" s="5"/>
      <c r="AE87" s="5" t="s">
        <v>8</v>
      </c>
      <c r="AF87" s="8"/>
      <c r="AG87" s="8">
        <f t="shared" ca="1" si="24"/>
        <v>0</v>
      </c>
      <c r="AH87" s="8">
        <f t="shared" ca="1" si="25"/>
        <v>0</v>
      </c>
      <c r="AI87" s="8">
        <f t="shared" ca="1" si="26"/>
        <v>0</v>
      </c>
      <c r="AJ87" s="8">
        <f t="shared" ca="1" si="27"/>
        <v>0</v>
      </c>
      <c r="AK87" s="8">
        <f t="shared" ca="1" si="28"/>
        <v>0</v>
      </c>
      <c r="AL87" s="8">
        <f t="shared" ca="1" si="29"/>
        <v>1</v>
      </c>
      <c r="AM87" s="8">
        <f t="shared" ca="1" si="30"/>
        <v>0</v>
      </c>
      <c r="AN87" s="8">
        <f t="shared" ca="1" si="31"/>
        <v>0</v>
      </c>
      <c r="AO87" s="8">
        <f t="shared" ca="1" si="32"/>
        <v>0</v>
      </c>
      <c r="AP87" s="8">
        <f t="shared" ca="1" si="33"/>
        <v>0</v>
      </c>
      <c r="AQ87" s="8">
        <f t="shared" ca="1" si="34"/>
        <v>0</v>
      </c>
      <c r="AR87" s="8">
        <f t="shared" ca="1" si="35"/>
        <v>0</v>
      </c>
      <c r="AS87" s="8">
        <f t="shared" ca="1" si="36"/>
        <v>0</v>
      </c>
      <c r="AT87" s="8">
        <f t="shared" ca="1" si="37"/>
        <v>0</v>
      </c>
      <c r="AU87" s="8">
        <f t="shared" ca="1" si="38"/>
        <v>0</v>
      </c>
      <c r="AV87" s="8">
        <f t="shared" ca="1" si="39"/>
        <v>0</v>
      </c>
      <c r="AW87" s="8">
        <f t="shared" ca="1" si="40"/>
        <v>0</v>
      </c>
      <c r="AX87" s="8">
        <f t="shared" ca="1" si="41"/>
        <v>0</v>
      </c>
      <c r="AY87" s="8">
        <f t="shared" si="42"/>
        <v>0</v>
      </c>
    </row>
    <row r="88" spans="1:51" ht="13.8">
      <c r="A88" s="5">
        <f ca="1">IFERROR(__xludf.dummyfunction("""COMPUTED_VALUE"""),1)</f>
        <v>1</v>
      </c>
      <c r="B88" s="5"/>
      <c r="C88" s="5">
        <f ca="1">IFERROR(__xludf.dummyfunction("""COMPUTED_VALUE"""),4)</f>
        <v>4</v>
      </c>
      <c r="D88" s="9">
        <f ca="1">IFERROR(__xludf.dummyfunction("""COMPUTED_VALUE"""),45161)</f>
        <v>45161</v>
      </c>
      <c r="E88" s="5" t="s">
        <v>5</v>
      </c>
      <c r="F88" s="14" t="str">
        <f ca="1">IFERROR(__xludf.dummyfunction("""COMPUTED_VALUE"""),"JMR")</f>
        <v>JMR</v>
      </c>
      <c r="G88" s="5"/>
      <c r="H88" s="5"/>
      <c r="I88" s="10"/>
      <c r="J88" s="5">
        <f ca="1">IFERROR(__xludf.dummyfunction("""COMPUTED_VALUE"""),1)</f>
        <v>1</v>
      </c>
      <c r="K88" s="5">
        <f ca="1">IFERROR(__xludf.dummyfunction("""COMPUTED_VALUE"""),0)</f>
        <v>0</v>
      </c>
      <c r="L88" s="5">
        <f ca="1">IFERROR(__xludf.dummyfunction("""COMPUTED_VALUE"""),0)</f>
        <v>0</v>
      </c>
      <c r="M88" s="5">
        <f ca="1">IFERROR(__xludf.dummyfunction("""COMPUTED_VALUE"""),1)</f>
        <v>1</v>
      </c>
      <c r="N88" s="5">
        <f ca="1">IFERROR(__xludf.dummyfunction("""COMPUTED_VALUE"""),1)</f>
        <v>1</v>
      </c>
      <c r="O88" s="5">
        <f ca="1">IFERROR(__xludf.dummyfunction("""COMPUTED_VALUE"""),1)</f>
        <v>1</v>
      </c>
      <c r="P88" s="5">
        <f ca="1">IFERROR(__xludf.dummyfunction("""COMPUTED_VALUE"""),-1)</f>
        <v>-1</v>
      </c>
      <c r="Q88" s="5">
        <f ca="1">IFERROR(__xludf.dummyfunction("""COMPUTED_VALUE"""),1)</f>
        <v>1</v>
      </c>
      <c r="R88" s="5">
        <f ca="1">IFERROR(__xludf.dummyfunction("""COMPUTED_VALUE"""),-1)</f>
        <v>-1</v>
      </c>
      <c r="S88" s="5">
        <f ca="1">IFERROR(__xludf.dummyfunction("""COMPUTED_VALUE"""),-1)</f>
        <v>-1</v>
      </c>
      <c r="T88" s="5">
        <f ca="1">IFERROR(__xludf.dummyfunction("""COMPUTED_VALUE"""),-1)</f>
        <v>-1</v>
      </c>
      <c r="U88" s="5">
        <f ca="1">IFERROR(__xludf.dummyfunction("""COMPUTED_VALUE"""),-1)</f>
        <v>-1</v>
      </c>
      <c r="V88" s="5">
        <f ca="1">IFERROR(__xludf.dummyfunction("""COMPUTED_VALUE"""),1)</f>
        <v>1</v>
      </c>
      <c r="W88" s="5">
        <f ca="1">IFERROR(__xludf.dummyfunction("""COMPUTED_VALUE"""),-1)</f>
        <v>-1</v>
      </c>
      <c r="X88" s="5">
        <f ca="1">IFERROR(__xludf.dummyfunction("""COMPUTED_VALUE"""),-1)</f>
        <v>-1</v>
      </c>
      <c r="Y88" s="5">
        <f ca="1">IFERROR(__xludf.dummyfunction("""COMPUTED_VALUE"""),-1)</f>
        <v>-1</v>
      </c>
      <c r="Z88" s="5">
        <f ca="1">IFERROR(__xludf.dummyfunction("""COMPUTED_VALUE"""),-3)</f>
        <v>-3</v>
      </c>
      <c r="AA88" s="5">
        <f ca="1">IFERROR(__xludf.dummyfunction("""COMPUTED_VALUE"""),-1)</f>
        <v>-1</v>
      </c>
      <c r="AB88" s="5"/>
      <c r="AC88" s="5">
        <f t="shared" ca="1" si="23"/>
        <v>1</v>
      </c>
      <c r="AD88" s="5"/>
      <c r="AE88" s="5" t="s">
        <v>17</v>
      </c>
      <c r="AF88" s="8"/>
      <c r="AG88" s="8">
        <f t="shared" ca="1" si="24"/>
        <v>0</v>
      </c>
      <c r="AH88" s="8">
        <f t="shared" ca="1" si="25"/>
        <v>0</v>
      </c>
      <c r="AI88" s="8">
        <f t="shared" ca="1" si="26"/>
        <v>0</v>
      </c>
      <c r="AJ88" s="8">
        <f t="shared" ca="1" si="27"/>
        <v>0</v>
      </c>
      <c r="AK88" s="8">
        <f t="shared" ca="1" si="28"/>
        <v>0</v>
      </c>
      <c r="AL88" s="8">
        <f t="shared" ca="1" si="29"/>
        <v>0</v>
      </c>
      <c r="AM88" s="8">
        <f t="shared" ca="1" si="30"/>
        <v>0</v>
      </c>
      <c r="AN88" s="8">
        <f t="shared" ca="1" si="31"/>
        <v>1</v>
      </c>
      <c r="AO88" s="8">
        <f t="shared" ca="1" si="32"/>
        <v>0</v>
      </c>
      <c r="AP88" s="8">
        <f t="shared" ca="1" si="33"/>
        <v>0</v>
      </c>
      <c r="AQ88" s="8">
        <f t="shared" ca="1" si="34"/>
        <v>0</v>
      </c>
      <c r="AR88" s="8">
        <f t="shared" ca="1" si="35"/>
        <v>0</v>
      </c>
      <c r="AS88" s="8">
        <f t="shared" ca="1" si="36"/>
        <v>0</v>
      </c>
      <c r="AT88" s="8">
        <f t="shared" ca="1" si="37"/>
        <v>0</v>
      </c>
      <c r="AU88" s="8">
        <f t="shared" ca="1" si="38"/>
        <v>0</v>
      </c>
      <c r="AV88" s="8">
        <f t="shared" ca="1" si="39"/>
        <v>0</v>
      </c>
      <c r="AW88" s="8">
        <f t="shared" ca="1" si="40"/>
        <v>0</v>
      </c>
      <c r="AX88" s="8">
        <f t="shared" ca="1" si="41"/>
        <v>0</v>
      </c>
      <c r="AY88" s="8">
        <f t="shared" si="42"/>
        <v>0</v>
      </c>
    </row>
    <row r="89" spans="1:51" ht="13.8">
      <c r="A89" s="5">
        <f ca="1">IFERROR(__xludf.dummyfunction("""COMPUTED_VALUE"""),1)</f>
        <v>1</v>
      </c>
      <c r="B89" s="5"/>
      <c r="C89" s="5">
        <f ca="1">IFERROR(__xludf.dummyfunction("""COMPUTED_VALUE"""),5)</f>
        <v>5</v>
      </c>
      <c r="D89" s="9">
        <f ca="1">IFERROR(__xludf.dummyfunction("""COMPUTED_VALUE"""),45162)</f>
        <v>45162</v>
      </c>
      <c r="E89" s="5" t="s">
        <v>6</v>
      </c>
      <c r="F89" s="14" t="str">
        <f ca="1">IFERROR(__xludf.dummyfunction("""COMPUTED_VALUE"""),"GD")</f>
        <v>GD</v>
      </c>
      <c r="G89" s="5"/>
      <c r="H89" s="5"/>
      <c r="I89" s="5"/>
      <c r="J89" s="5">
        <f ca="1">IFERROR(__xludf.dummyfunction("""COMPUTED_VALUE"""),3)</f>
        <v>3</v>
      </c>
      <c r="K89" s="5">
        <f ca="1">IFERROR(__xludf.dummyfunction("""COMPUTED_VALUE"""),-1)</f>
        <v>-1</v>
      </c>
      <c r="L89" s="5">
        <f ca="1">IFERROR(__xludf.dummyfunction("""COMPUTED_VALUE"""),-1)</f>
        <v>-1</v>
      </c>
      <c r="M89" s="5">
        <f ca="1">IFERROR(__xludf.dummyfunction("""COMPUTED_VALUE"""),1)</f>
        <v>1</v>
      </c>
      <c r="N89" s="5">
        <f ca="1">IFERROR(__xludf.dummyfunction("""COMPUTED_VALUE"""),-3)</f>
        <v>-3</v>
      </c>
      <c r="O89" s="5">
        <f ca="1">IFERROR(__xludf.dummyfunction("""COMPUTED_VALUE"""),1)</f>
        <v>1</v>
      </c>
      <c r="P89" s="5">
        <f ca="1">IFERROR(__xludf.dummyfunction("""COMPUTED_VALUE"""),-1)</f>
        <v>-1</v>
      </c>
      <c r="Q89" s="5">
        <f ca="1">IFERROR(__xludf.dummyfunction("""COMPUTED_VALUE"""),-1)</f>
        <v>-1</v>
      </c>
      <c r="R89" s="5">
        <f ca="1">IFERROR(__xludf.dummyfunction("""COMPUTED_VALUE"""),-1)</f>
        <v>-1</v>
      </c>
      <c r="S89" s="5">
        <f ca="1">IFERROR(__xludf.dummyfunction("""COMPUTED_VALUE"""),1)</f>
        <v>1</v>
      </c>
      <c r="T89" s="5">
        <f ca="1">IFERROR(__xludf.dummyfunction("""COMPUTED_VALUE"""),-1)</f>
        <v>-1</v>
      </c>
      <c r="U89" s="5">
        <f ca="1">IFERROR(__xludf.dummyfunction("""COMPUTED_VALUE"""),1)</f>
        <v>1</v>
      </c>
      <c r="V89" s="5">
        <f ca="1">IFERROR(__xludf.dummyfunction("""COMPUTED_VALUE"""),1)</f>
        <v>1</v>
      </c>
      <c r="W89" s="5">
        <f ca="1">IFERROR(__xludf.dummyfunction("""COMPUTED_VALUE"""),-1)</f>
        <v>-1</v>
      </c>
      <c r="X89" s="5">
        <f ca="1">IFERROR(__xludf.dummyfunction("""COMPUTED_VALUE"""),-1)</f>
        <v>-1</v>
      </c>
      <c r="Y89" s="5">
        <f ca="1">IFERROR(__xludf.dummyfunction("""COMPUTED_VALUE"""),-1)</f>
        <v>-1</v>
      </c>
      <c r="Z89" s="5">
        <f ca="1">IFERROR(__xludf.dummyfunction("""COMPUTED_VALUE"""),-3)</f>
        <v>-3</v>
      </c>
      <c r="AA89" s="5">
        <f ca="1">IFERROR(__xludf.dummyfunction("""COMPUTED_VALUE"""),-1)</f>
        <v>-1</v>
      </c>
      <c r="AB89" s="5"/>
      <c r="AC89" s="5">
        <f t="shared" ca="1" si="23"/>
        <v>3</v>
      </c>
      <c r="AD89" s="5"/>
      <c r="AE89" s="5" t="s">
        <v>20</v>
      </c>
      <c r="AF89" s="8"/>
      <c r="AG89" s="8">
        <f t="shared" ca="1" si="24"/>
        <v>1</v>
      </c>
      <c r="AH89" s="8">
        <f t="shared" ca="1" si="25"/>
        <v>0</v>
      </c>
      <c r="AI89" s="8">
        <f t="shared" ca="1" si="26"/>
        <v>0</v>
      </c>
      <c r="AJ89" s="8">
        <f t="shared" ca="1" si="27"/>
        <v>0</v>
      </c>
      <c r="AK89" s="8">
        <f t="shared" ca="1" si="28"/>
        <v>0</v>
      </c>
      <c r="AL89" s="8">
        <f t="shared" ca="1" si="29"/>
        <v>0</v>
      </c>
      <c r="AM89" s="8">
        <f t="shared" ca="1" si="30"/>
        <v>0</v>
      </c>
      <c r="AN89" s="8">
        <f t="shared" ca="1" si="31"/>
        <v>0</v>
      </c>
      <c r="AO89" s="8">
        <f t="shared" ca="1" si="32"/>
        <v>0</v>
      </c>
      <c r="AP89" s="8">
        <f t="shared" ca="1" si="33"/>
        <v>0</v>
      </c>
      <c r="AQ89" s="8">
        <f t="shared" ca="1" si="34"/>
        <v>0</v>
      </c>
      <c r="AR89" s="8">
        <f t="shared" ca="1" si="35"/>
        <v>0</v>
      </c>
      <c r="AS89" s="8">
        <f t="shared" ca="1" si="36"/>
        <v>0</v>
      </c>
      <c r="AT89" s="8">
        <f t="shared" ca="1" si="37"/>
        <v>0</v>
      </c>
      <c r="AU89" s="8">
        <f t="shared" ca="1" si="38"/>
        <v>0</v>
      </c>
      <c r="AV89" s="8">
        <f t="shared" ca="1" si="39"/>
        <v>0</v>
      </c>
      <c r="AW89" s="8">
        <f t="shared" ca="1" si="40"/>
        <v>0</v>
      </c>
      <c r="AX89" s="8">
        <f t="shared" ca="1" si="41"/>
        <v>0</v>
      </c>
      <c r="AY89" s="8">
        <f t="shared" si="42"/>
        <v>0</v>
      </c>
    </row>
    <row r="90" spans="1:51" ht="13.8">
      <c r="A90" s="5">
        <f ca="1">IFERROR(__xludf.dummyfunction("""COMPUTED_VALUE"""),1)</f>
        <v>1</v>
      </c>
      <c r="B90" s="5"/>
      <c r="C90" s="5">
        <f ca="1">IFERROR(__xludf.dummyfunction("""COMPUTED_VALUE"""),6)</f>
        <v>6</v>
      </c>
      <c r="D90" s="9">
        <f ca="1">IFERROR(__xludf.dummyfunction("""COMPUTED_VALUE"""),45163)</f>
        <v>45163</v>
      </c>
      <c r="E90" s="5" t="s">
        <v>29</v>
      </c>
      <c r="F90" s="14" t="str">
        <f ca="1">IFERROR(__xludf.dummyfunction("""COMPUTED_VALUE"""),"MC")</f>
        <v>MC</v>
      </c>
      <c r="G90" s="5"/>
      <c r="H90" s="5"/>
      <c r="I90" s="5"/>
      <c r="J90" s="5">
        <f ca="1">IFERROR(__xludf.dummyfunction("""COMPUTED_VALUE"""),-3)</f>
        <v>-3</v>
      </c>
      <c r="K90" s="5">
        <f ca="1">IFERROR(__xludf.dummyfunction("""COMPUTED_VALUE"""),-3)</f>
        <v>-3</v>
      </c>
      <c r="L90" s="5">
        <f ca="1">IFERROR(__xludf.dummyfunction("""COMPUTED_VALUE"""),-1)</f>
        <v>-1</v>
      </c>
      <c r="M90" s="5">
        <f ca="1">IFERROR(__xludf.dummyfunction("""COMPUTED_VALUE"""),1)</f>
        <v>1</v>
      </c>
      <c r="N90" s="5">
        <f ca="1">IFERROR(__xludf.dummyfunction("""COMPUTED_VALUE"""),-3)</f>
        <v>-3</v>
      </c>
      <c r="O90" s="5">
        <f ca="1">IFERROR(__xludf.dummyfunction("""COMPUTED_VALUE"""),1)</f>
        <v>1</v>
      </c>
      <c r="P90" s="5">
        <f ca="1">IFERROR(__xludf.dummyfunction("""COMPUTED_VALUE"""),-1)</f>
        <v>-1</v>
      </c>
      <c r="Q90" s="5">
        <f ca="1">IFERROR(__xludf.dummyfunction("""COMPUTED_VALUE"""),-1)</f>
        <v>-1</v>
      </c>
      <c r="R90" s="5">
        <f ca="1">IFERROR(__xludf.dummyfunction("""COMPUTED_VALUE"""),-1)</f>
        <v>-1</v>
      </c>
      <c r="S90" s="5">
        <f ca="1">IFERROR(__xludf.dummyfunction("""COMPUTED_VALUE"""),1)</f>
        <v>1</v>
      </c>
      <c r="T90" s="5">
        <f ca="1">IFERROR(__xludf.dummyfunction("""COMPUTED_VALUE"""),-1)</f>
        <v>-1</v>
      </c>
      <c r="U90" s="5">
        <f ca="1">IFERROR(__xludf.dummyfunction("""COMPUTED_VALUE"""),1)</f>
        <v>1</v>
      </c>
      <c r="V90" s="5">
        <f ca="1">IFERROR(__xludf.dummyfunction("""COMPUTED_VALUE"""),1)</f>
        <v>1</v>
      </c>
      <c r="W90" s="5">
        <f ca="1">IFERROR(__xludf.dummyfunction("""COMPUTED_VALUE"""),-1)</f>
        <v>-1</v>
      </c>
      <c r="X90" s="5">
        <f ca="1">IFERROR(__xludf.dummyfunction("""COMPUTED_VALUE"""),-1)</f>
        <v>-1</v>
      </c>
      <c r="Y90" s="5">
        <f ca="1">IFERROR(__xludf.dummyfunction("""COMPUTED_VALUE"""),-1)</f>
        <v>-1</v>
      </c>
      <c r="Z90" s="5">
        <f ca="1">IFERROR(__xludf.dummyfunction("""COMPUTED_VALUE"""),-3)</f>
        <v>-3</v>
      </c>
      <c r="AA90" s="5">
        <f ca="1">IFERROR(__xludf.dummyfunction("""COMPUTED_VALUE"""),-1)</f>
        <v>-1</v>
      </c>
      <c r="AB90" s="5"/>
      <c r="AC90" s="5">
        <f t="shared" ca="1" si="23"/>
        <v>1</v>
      </c>
      <c r="AD90" s="5"/>
      <c r="AE90" s="5" t="s">
        <v>12</v>
      </c>
      <c r="AF90" s="8"/>
      <c r="AG90" s="8">
        <f t="shared" ca="1" si="24"/>
        <v>0</v>
      </c>
      <c r="AH90" s="8">
        <f t="shared" ca="1" si="25"/>
        <v>0</v>
      </c>
      <c r="AI90" s="8">
        <f t="shared" ca="1" si="26"/>
        <v>0</v>
      </c>
      <c r="AJ90" s="8">
        <f t="shared" ca="1" si="27"/>
        <v>0</v>
      </c>
      <c r="AK90" s="8">
        <f t="shared" ca="1" si="28"/>
        <v>0</v>
      </c>
      <c r="AL90" s="8">
        <f t="shared" ca="1" si="29"/>
        <v>0</v>
      </c>
      <c r="AM90" s="8">
        <f t="shared" ca="1" si="30"/>
        <v>0</v>
      </c>
      <c r="AN90" s="8">
        <f t="shared" ca="1" si="31"/>
        <v>0</v>
      </c>
      <c r="AO90" s="8">
        <f t="shared" ca="1" si="32"/>
        <v>0</v>
      </c>
      <c r="AP90" s="8">
        <f t="shared" ca="1" si="33"/>
        <v>0</v>
      </c>
      <c r="AQ90" s="8">
        <f t="shared" ca="1" si="34"/>
        <v>0</v>
      </c>
      <c r="AR90" s="8">
        <f t="shared" ca="1" si="35"/>
        <v>0</v>
      </c>
      <c r="AS90" s="8">
        <f t="shared" ca="1" si="36"/>
        <v>1</v>
      </c>
      <c r="AT90" s="8">
        <f t="shared" ca="1" si="37"/>
        <v>0</v>
      </c>
      <c r="AU90" s="8">
        <f t="shared" ca="1" si="38"/>
        <v>0</v>
      </c>
      <c r="AV90" s="8">
        <f t="shared" ca="1" si="39"/>
        <v>0</v>
      </c>
      <c r="AW90" s="8">
        <f t="shared" ca="1" si="40"/>
        <v>0</v>
      </c>
      <c r="AX90" s="8">
        <f t="shared" ca="1" si="41"/>
        <v>0</v>
      </c>
      <c r="AY90" s="8">
        <f t="shared" si="42"/>
        <v>0</v>
      </c>
    </row>
    <row r="91" spans="1:51" ht="13.8">
      <c r="A91" s="5">
        <f ca="1">IFERROR(__xludf.dummyfunction("""COMPUTED_VALUE"""),1)</f>
        <v>1</v>
      </c>
      <c r="B91" s="5"/>
      <c r="C91" s="5">
        <f ca="1">IFERROR(__xludf.dummyfunction("""COMPUTED_VALUE"""),7)</f>
        <v>7</v>
      </c>
      <c r="D91" s="9">
        <f ca="1">IFERROR(__xludf.dummyfunction("""COMPUTED_VALUE"""),45164)</f>
        <v>45164</v>
      </c>
      <c r="E91" s="5" t="s">
        <v>20</v>
      </c>
      <c r="F91" s="14" t="str">
        <f ca="1">IFERROR(__xludf.dummyfunction("""COMPUTED_VALUE"""),"JMR")</f>
        <v>JMR</v>
      </c>
      <c r="G91" s="5"/>
      <c r="H91" s="5"/>
      <c r="I91" s="5"/>
      <c r="J91" s="5">
        <f ca="1">IFERROR(__xludf.dummyfunction("""COMPUTED_VALUE"""),-3)</f>
        <v>-3</v>
      </c>
      <c r="K91" s="5">
        <f ca="1">IFERROR(__xludf.dummyfunction("""COMPUTED_VALUE"""),-1)</f>
        <v>-1</v>
      </c>
      <c r="L91" s="5">
        <f ca="1">IFERROR(__xludf.dummyfunction("""COMPUTED_VALUE"""),1)</f>
        <v>1</v>
      </c>
      <c r="M91" s="5">
        <f ca="1">IFERROR(__xludf.dummyfunction("""COMPUTED_VALUE"""),1)</f>
        <v>1</v>
      </c>
      <c r="N91" s="5">
        <f ca="1">IFERROR(__xludf.dummyfunction("""COMPUTED_VALUE"""),-3)</f>
        <v>-3</v>
      </c>
      <c r="O91" s="5">
        <f ca="1">IFERROR(__xludf.dummyfunction("""COMPUTED_VALUE"""),1)</f>
        <v>1</v>
      </c>
      <c r="P91" s="5">
        <f ca="1">IFERROR(__xludf.dummyfunction("""COMPUTED_VALUE"""),-1)</f>
        <v>-1</v>
      </c>
      <c r="Q91" s="5">
        <f ca="1">IFERROR(__xludf.dummyfunction("""COMPUTED_VALUE"""),-1)</f>
        <v>-1</v>
      </c>
      <c r="R91" s="5">
        <f ca="1">IFERROR(__xludf.dummyfunction("""COMPUTED_VALUE"""),-1)</f>
        <v>-1</v>
      </c>
      <c r="S91" s="5">
        <f ca="1">IFERROR(__xludf.dummyfunction("""COMPUTED_VALUE"""),1)</f>
        <v>1</v>
      </c>
      <c r="T91" s="5">
        <f ca="1">IFERROR(__xludf.dummyfunction("""COMPUTED_VALUE"""),-1)</f>
        <v>-1</v>
      </c>
      <c r="U91" s="5">
        <f ca="1">IFERROR(__xludf.dummyfunction("""COMPUTED_VALUE"""),1)</f>
        <v>1</v>
      </c>
      <c r="V91" s="5">
        <f ca="1">IFERROR(__xludf.dummyfunction("""COMPUTED_VALUE"""),1)</f>
        <v>1</v>
      </c>
      <c r="W91" s="5">
        <f ca="1">IFERROR(__xludf.dummyfunction("""COMPUTED_VALUE"""),-1)</f>
        <v>-1</v>
      </c>
      <c r="X91" s="5">
        <f ca="1">IFERROR(__xludf.dummyfunction("""COMPUTED_VALUE"""),-1)</f>
        <v>-1</v>
      </c>
      <c r="Y91" s="5">
        <f ca="1">IFERROR(__xludf.dummyfunction("""COMPUTED_VALUE"""),-1)</f>
        <v>-1</v>
      </c>
      <c r="Z91" s="5">
        <f ca="1">IFERROR(__xludf.dummyfunction("""COMPUTED_VALUE"""),-3)</f>
        <v>-3</v>
      </c>
      <c r="AA91" s="5">
        <f ca="1">IFERROR(__xludf.dummyfunction("""COMPUTED_VALUE"""),-1)</f>
        <v>-1</v>
      </c>
      <c r="AB91" s="5"/>
      <c r="AC91" s="5">
        <f t="shared" ca="1" si="23"/>
        <v>1</v>
      </c>
      <c r="AD91" s="5"/>
      <c r="AE91" s="5" t="s">
        <v>9</v>
      </c>
      <c r="AF91" s="8"/>
      <c r="AG91" s="8">
        <f t="shared" ca="1" si="24"/>
        <v>0</v>
      </c>
      <c r="AH91" s="8">
        <f t="shared" ca="1" si="25"/>
        <v>0</v>
      </c>
      <c r="AI91" s="8">
        <f t="shared" ca="1" si="26"/>
        <v>0</v>
      </c>
      <c r="AJ91" s="8">
        <f t="shared" ca="1" si="27"/>
        <v>0</v>
      </c>
      <c r="AK91" s="8">
        <f t="shared" ca="1" si="28"/>
        <v>0</v>
      </c>
      <c r="AL91" s="8">
        <f t="shared" ca="1" si="29"/>
        <v>1</v>
      </c>
      <c r="AM91" s="8">
        <f t="shared" ca="1" si="30"/>
        <v>0</v>
      </c>
      <c r="AN91" s="8">
        <f t="shared" ca="1" si="31"/>
        <v>0</v>
      </c>
      <c r="AO91" s="8">
        <f t="shared" ca="1" si="32"/>
        <v>0</v>
      </c>
      <c r="AP91" s="8">
        <f t="shared" ca="1" si="33"/>
        <v>0</v>
      </c>
      <c r="AQ91" s="8">
        <f t="shared" ca="1" si="34"/>
        <v>0</v>
      </c>
      <c r="AR91" s="8">
        <f t="shared" ca="1" si="35"/>
        <v>0</v>
      </c>
      <c r="AS91" s="8">
        <f t="shared" ca="1" si="36"/>
        <v>0</v>
      </c>
      <c r="AT91" s="8">
        <f t="shared" ca="1" si="37"/>
        <v>0</v>
      </c>
      <c r="AU91" s="8">
        <f t="shared" ca="1" si="38"/>
        <v>0</v>
      </c>
      <c r="AV91" s="8">
        <f t="shared" ca="1" si="39"/>
        <v>0</v>
      </c>
      <c r="AW91" s="8">
        <f t="shared" ca="1" si="40"/>
        <v>0</v>
      </c>
      <c r="AX91" s="8">
        <f t="shared" ca="1" si="41"/>
        <v>0</v>
      </c>
      <c r="AY91" s="8">
        <f t="shared" si="42"/>
        <v>0</v>
      </c>
    </row>
    <row r="92" spans="1:51" ht="13.8">
      <c r="A92" s="5">
        <f ca="1">IFERROR(__xludf.dummyfunction("""COMPUTED_VALUE"""),1)</f>
        <v>1</v>
      </c>
      <c r="B92" s="5"/>
      <c r="C92" s="5">
        <f ca="1">IFERROR(__xludf.dummyfunction("""COMPUTED_VALUE"""),1)</f>
        <v>1</v>
      </c>
      <c r="D92" s="9">
        <f ca="1">IFERROR(__xludf.dummyfunction("""COMPUTED_VALUE"""),45165)</f>
        <v>45165</v>
      </c>
      <c r="E92" s="5" t="s">
        <v>12</v>
      </c>
      <c r="F92" s="14" t="str">
        <f ca="1">IFERROR(__xludf.dummyfunction("""COMPUTED_VALUE"""),"MC")</f>
        <v>MC</v>
      </c>
      <c r="G92" s="5"/>
      <c r="H92" s="5"/>
      <c r="I92" s="5"/>
      <c r="J92" s="5">
        <f ca="1">IFERROR(__xludf.dummyfunction("""COMPUTED_VALUE"""),-3)</f>
        <v>-3</v>
      </c>
      <c r="K92" s="5">
        <f ca="1">IFERROR(__xludf.dummyfunction("""COMPUTED_VALUE"""),1)</f>
        <v>1</v>
      </c>
      <c r="L92" s="5">
        <f ca="1">IFERROR(__xludf.dummyfunction("""COMPUTED_VALUE"""),1)</f>
        <v>1</v>
      </c>
      <c r="M92" s="5">
        <f ca="1">IFERROR(__xludf.dummyfunction("""COMPUTED_VALUE"""),1)</f>
        <v>1</v>
      </c>
      <c r="N92" s="5">
        <f ca="1">IFERROR(__xludf.dummyfunction("""COMPUTED_VALUE"""),-3)</f>
        <v>-3</v>
      </c>
      <c r="O92" s="5">
        <f ca="1">IFERROR(__xludf.dummyfunction("""COMPUTED_VALUE"""),1)</f>
        <v>1</v>
      </c>
      <c r="P92" s="5">
        <f ca="1">IFERROR(__xludf.dummyfunction("""COMPUTED_VALUE"""),-1)</f>
        <v>-1</v>
      </c>
      <c r="Q92" s="5">
        <f ca="1">IFERROR(__xludf.dummyfunction("""COMPUTED_VALUE"""),-1)</f>
        <v>-1</v>
      </c>
      <c r="R92" s="5">
        <f ca="1">IFERROR(__xludf.dummyfunction("""COMPUTED_VALUE"""),-1)</f>
        <v>-1</v>
      </c>
      <c r="S92" s="5">
        <f ca="1">IFERROR(__xludf.dummyfunction("""COMPUTED_VALUE"""),1)</f>
        <v>1</v>
      </c>
      <c r="T92" s="5">
        <f ca="1">IFERROR(__xludf.dummyfunction("""COMPUTED_VALUE"""),3)</f>
        <v>3</v>
      </c>
      <c r="U92" s="5">
        <f ca="1">IFERROR(__xludf.dummyfunction("""COMPUTED_VALUE"""),1)</f>
        <v>1</v>
      </c>
      <c r="V92" s="5">
        <f ca="1">IFERROR(__xludf.dummyfunction("""COMPUTED_VALUE"""),1)</f>
        <v>1</v>
      </c>
      <c r="W92" s="5">
        <f ca="1">IFERROR(__xludf.dummyfunction("""COMPUTED_VALUE"""),-1)</f>
        <v>-1</v>
      </c>
      <c r="X92" s="5">
        <f ca="1">IFERROR(__xludf.dummyfunction("""COMPUTED_VALUE"""),-1)</f>
        <v>-1</v>
      </c>
      <c r="Y92" s="5">
        <f ca="1">IFERROR(__xludf.dummyfunction("""COMPUTED_VALUE"""),-1)</f>
        <v>-1</v>
      </c>
      <c r="Z92" s="5">
        <f ca="1">IFERROR(__xludf.dummyfunction("""COMPUTED_VALUE"""),-3)</f>
        <v>-3</v>
      </c>
      <c r="AA92" s="5">
        <f ca="1">IFERROR(__xludf.dummyfunction("""COMPUTED_VALUE"""),-1)</f>
        <v>-1</v>
      </c>
      <c r="AB92" s="5"/>
      <c r="AC92" s="5">
        <f t="shared" ca="1" si="23"/>
        <v>3</v>
      </c>
      <c r="AD92" s="5"/>
      <c r="AE92" s="5" t="s">
        <v>8</v>
      </c>
      <c r="AF92" s="8"/>
      <c r="AG92" s="8">
        <f t="shared" ca="1" si="24"/>
        <v>0</v>
      </c>
      <c r="AH92" s="8">
        <f t="shared" ca="1" si="25"/>
        <v>0</v>
      </c>
      <c r="AI92" s="8">
        <f t="shared" ca="1" si="26"/>
        <v>0</v>
      </c>
      <c r="AJ92" s="8">
        <f t="shared" ca="1" si="27"/>
        <v>0</v>
      </c>
      <c r="AK92" s="8">
        <f t="shared" ca="1" si="28"/>
        <v>0</v>
      </c>
      <c r="AL92" s="8">
        <f t="shared" ca="1" si="29"/>
        <v>0</v>
      </c>
      <c r="AM92" s="8">
        <f t="shared" ca="1" si="30"/>
        <v>0</v>
      </c>
      <c r="AN92" s="8">
        <f t="shared" ca="1" si="31"/>
        <v>0</v>
      </c>
      <c r="AO92" s="8">
        <f t="shared" ca="1" si="32"/>
        <v>0</v>
      </c>
      <c r="AP92" s="8">
        <f t="shared" ca="1" si="33"/>
        <v>0</v>
      </c>
      <c r="AQ92" s="8">
        <f t="shared" ca="1" si="34"/>
        <v>1</v>
      </c>
      <c r="AR92" s="8">
        <f t="shared" ca="1" si="35"/>
        <v>0</v>
      </c>
      <c r="AS92" s="8">
        <f t="shared" ca="1" si="36"/>
        <v>0</v>
      </c>
      <c r="AT92" s="8">
        <f t="shared" ca="1" si="37"/>
        <v>0</v>
      </c>
      <c r="AU92" s="8">
        <f t="shared" ca="1" si="38"/>
        <v>0</v>
      </c>
      <c r="AV92" s="8">
        <f t="shared" ca="1" si="39"/>
        <v>0</v>
      </c>
      <c r="AW92" s="8">
        <f t="shared" ca="1" si="40"/>
        <v>0</v>
      </c>
      <c r="AX92" s="8">
        <f t="shared" ca="1" si="41"/>
        <v>0</v>
      </c>
      <c r="AY92" s="8">
        <f t="shared" si="42"/>
        <v>0</v>
      </c>
    </row>
    <row r="93" spans="1:51" ht="13.8">
      <c r="A93" s="5">
        <f ca="1">IFERROR(__xludf.dummyfunction("""COMPUTED_VALUE"""),1)</f>
        <v>1</v>
      </c>
      <c r="B93" s="5"/>
      <c r="C93" s="5">
        <f ca="1">IFERROR(__xludf.dummyfunction("""COMPUTED_VALUE"""),2)</f>
        <v>2</v>
      </c>
      <c r="D93" s="9">
        <f ca="1">IFERROR(__xludf.dummyfunction("""COMPUTED_VALUE"""),45166)</f>
        <v>45166</v>
      </c>
      <c r="E93" s="5" t="s">
        <v>11</v>
      </c>
      <c r="F93" s="14" t="str">
        <f ca="1">IFERROR(__xludf.dummyfunction("""COMPUTED_VALUE"""),"JMR")</f>
        <v>JMR</v>
      </c>
      <c r="G93" s="5"/>
      <c r="H93" s="5"/>
      <c r="I93" s="5"/>
      <c r="J93" s="5">
        <f ca="1">IFERROR(__xludf.dummyfunction("""COMPUTED_VALUE"""),-3)</f>
        <v>-3</v>
      </c>
      <c r="K93" s="5">
        <f ca="1">IFERROR(__xludf.dummyfunction("""COMPUTED_VALUE"""),-1)</f>
        <v>-1</v>
      </c>
      <c r="L93" s="5">
        <f ca="1">IFERROR(__xludf.dummyfunction("""COMPUTED_VALUE"""),1)</f>
        <v>1</v>
      </c>
      <c r="M93" s="5">
        <f ca="1">IFERROR(__xludf.dummyfunction("""COMPUTED_VALUE"""),1)</f>
        <v>1</v>
      </c>
      <c r="N93" s="5">
        <f ca="1">IFERROR(__xludf.dummyfunction("""COMPUTED_VALUE"""),-3)</f>
        <v>-3</v>
      </c>
      <c r="O93" s="5">
        <f ca="1">IFERROR(__xludf.dummyfunction("""COMPUTED_VALUE"""),1)</f>
        <v>1</v>
      </c>
      <c r="P93" s="5">
        <f ca="1">IFERROR(__xludf.dummyfunction("""COMPUTED_VALUE"""),-1)</f>
        <v>-1</v>
      </c>
      <c r="Q93" s="5">
        <f ca="1">IFERROR(__xludf.dummyfunction("""COMPUTED_VALUE"""),1)</f>
        <v>1</v>
      </c>
      <c r="R93" s="5">
        <f ca="1">IFERROR(__xludf.dummyfunction("""COMPUTED_VALUE"""),1)</f>
        <v>1</v>
      </c>
      <c r="S93" s="5">
        <f ca="1">IFERROR(__xludf.dummyfunction("""COMPUTED_VALUE"""),3)</f>
        <v>3</v>
      </c>
      <c r="T93" s="5">
        <f ca="1">IFERROR(__xludf.dummyfunction("""COMPUTED_VALUE"""),1)</f>
        <v>1</v>
      </c>
      <c r="U93" s="5">
        <f ca="1">IFERROR(__xludf.dummyfunction("""COMPUTED_VALUE"""),1)</f>
        <v>1</v>
      </c>
      <c r="V93" s="5">
        <f ca="1">IFERROR(__xludf.dummyfunction("""COMPUTED_VALUE"""),1)</f>
        <v>1</v>
      </c>
      <c r="W93" s="5">
        <f ca="1">IFERROR(__xludf.dummyfunction("""COMPUTED_VALUE"""),-1)</f>
        <v>-1</v>
      </c>
      <c r="X93" s="5">
        <f ca="1">IFERROR(__xludf.dummyfunction("""COMPUTED_VALUE"""),-1)</f>
        <v>-1</v>
      </c>
      <c r="Y93" s="5">
        <f ca="1">IFERROR(__xludf.dummyfunction("""COMPUTED_VALUE"""),-1)</f>
        <v>-1</v>
      </c>
      <c r="Z93" s="5">
        <f ca="1">IFERROR(__xludf.dummyfunction("""COMPUTED_VALUE"""),-3)</f>
        <v>-3</v>
      </c>
      <c r="AA93" s="5">
        <f ca="1">IFERROR(__xludf.dummyfunction("""COMPUTED_VALUE"""),-1)</f>
        <v>-1</v>
      </c>
      <c r="AB93" s="5"/>
      <c r="AC93" s="5">
        <f t="shared" ca="1" si="23"/>
        <v>3</v>
      </c>
      <c r="AD93" s="5"/>
      <c r="AE93" s="5" t="s">
        <v>11</v>
      </c>
      <c r="AF93" s="8"/>
      <c r="AG93" s="8">
        <f t="shared" ca="1" si="24"/>
        <v>0</v>
      </c>
      <c r="AH93" s="8">
        <f t="shared" ca="1" si="25"/>
        <v>0</v>
      </c>
      <c r="AI93" s="8">
        <f t="shared" ca="1" si="26"/>
        <v>0</v>
      </c>
      <c r="AJ93" s="8">
        <f t="shared" ca="1" si="27"/>
        <v>0</v>
      </c>
      <c r="AK93" s="8">
        <f t="shared" ca="1" si="28"/>
        <v>0</v>
      </c>
      <c r="AL93" s="8">
        <f t="shared" ca="1" si="29"/>
        <v>0</v>
      </c>
      <c r="AM93" s="8">
        <f t="shared" ca="1" si="30"/>
        <v>0</v>
      </c>
      <c r="AN93" s="8">
        <f t="shared" ca="1" si="31"/>
        <v>0</v>
      </c>
      <c r="AO93" s="8">
        <f t="shared" ca="1" si="32"/>
        <v>0</v>
      </c>
      <c r="AP93" s="8">
        <f t="shared" ca="1" si="33"/>
        <v>1</v>
      </c>
      <c r="AQ93" s="8">
        <f t="shared" ca="1" si="34"/>
        <v>0</v>
      </c>
      <c r="AR93" s="8">
        <f t="shared" ca="1" si="35"/>
        <v>0</v>
      </c>
      <c r="AS93" s="8">
        <f t="shared" ca="1" si="36"/>
        <v>0</v>
      </c>
      <c r="AT93" s="8">
        <f t="shared" ca="1" si="37"/>
        <v>0</v>
      </c>
      <c r="AU93" s="8">
        <f t="shared" ca="1" si="38"/>
        <v>0</v>
      </c>
      <c r="AV93" s="8">
        <f t="shared" ca="1" si="39"/>
        <v>0</v>
      </c>
      <c r="AW93" s="8">
        <f t="shared" ca="1" si="40"/>
        <v>0</v>
      </c>
      <c r="AX93" s="8">
        <f t="shared" ca="1" si="41"/>
        <v>0</v>
      </c>
      <c r="AY93" s="8">
        <f t="shared" si="42"/>
        <v>0</v>
      </c>
    </row>
    <row r="94" spans="1:51" ht="13.8">
      <c r="A94" s="5">
        <f ca="1">IFERROR(__xludf.dummyfunction("""COMPUTED_VALUE"""),1)</f>
        <v>1</v>
      </c>
      <c r="B94" s="5"/>
      <c r="C94" s="5">
        <f ca="1">IFERROR(__xludf.dummyfunction("""COMPUTED_VALUE"""),3)</f>
        <v>3</v>
      </c>
      <c r="D94" s="9">
        <f ca="1">IFERROR(__xludf.dummyfunction("""COMPUTED_VALUE"""),45167)</f>
        <v>45167</v>
      </c>
      <c r="E94" s="5" t="s">
        <v>9</v>
      </c>
      <c r="F94" s="14" t="str">
        <f ca="1">IFERROR(__xludf.dummyfunction("""COMPUTED_VALUE"""),"GD")</f>
        <v>GD</v>
      </c>
      <c r="G94" s="5"/>
      <c r="H94" s="5"/>
      <c r="I94" s="5"/>
      <c r="J94" s="5">
        <f ca="1">IFERROR(__xludf.dummyfunction("""COMPUTED_VALUE"""),-3)</f>
        <v>-3</v>
      </c>
      <c r="K94" s="5">
        <f ca="1">IFERROR(__xludf.dummyfunction("""COMPUTED_VALUE"""),-3)</f>
        <v>-3</v>
      </c>
      <c r="L94" s="5">
        <f ca="1">IFERROR(__xludf.dummyfunction("""COMPUTED_VALUE"""),1)</f>
        <v>1</v>
      </c>
      <c r="M94" s="5">
        <f ca="1">IFERROR(__xludf.dummyfunction("""COMPUTED_VALUE"""),-3)</f>
        <v>-3</v>
      </c>
      <c r="N94" s="5">
        <f ca="1">IFERROR(__xludf.dummyfunction("""COMPUTED_VALUE"""),-3)</f>
        <v>-3</v>
      </c>
      <c r="O94" s="5">
        <f ca="1">IFERROR(__xludf.dummyfunction("""COMPUTED_VALUE"""),-2)</f>
        <v>-2</v>
      </c>
      <c r="P94" s="5">
        <f ca="1">IFERROR(__xludf.dummyfunction("""COMPUTED_VALUE"""),-1)</f>
        <v>-1</v>
      </c>
      <c r="Q94" s="5">
        <f ca="1">IFERROR(__xludf.dummyfunction("""COMPUTED_VALUE"""),1)</f>
        <v>1</v>
      </c>
      <c r="R94" s="5">
        <f ca="1">IFERROR(__xludf.dummyfunction("""COMPUTED_VALUE"""),1)</f>
        <v>1</v>
      </c>
      <c r="S94" s="5">
        <f ca="1">IFERROR(__xludf.dummyfunction("""COMPUTED_VALUE"""),-1)</f>
        <v>-1</v>
      </c>
      <c r="T94" s="5">
        <f ca="1">IFERROR(__xludf.dummyfunction("""COMPUTED_VALUE"""),1)</f>
        <v>1</v>
      </c>
      <c r="U94" s="5">
        <f ca="1">IFERROR(__xludf.dummyfunction("""COMPUTED_VALUE"""),-1)</f>
        <v>-1</v>
      </c>
      <c r="V94" s="5">
        <f ca="1">IFERROR(__xludf.dummyfunction("""COMPUTED_VALUE"""),1)</f>
        <v>1</v>
      </c>
      <c r="W94" s="5">
        <f ca="1">IFERROR(__xludf.dummyfunction("""COMPUTED_VALUE"""),-1)</f>
        <v>-1</v>
      </c>
      <c r="X94" s="5">
        <f ca="1">IFERROR(__xludf.dummyfunction("""COMPUTED_VALUE"""),-1)</f>
        <v>-1</v>
      </c>
      <c r="Y94" s="5">
        <f ca="1">IFERROR(__xludf.dummyfunction("""COMPUTED_VALUE"""),-1)</f>
        <v>-1</v>
      </c>
      <c r="Z94" s="5">
        <f ca="1">IFERROR(__xludf.dummyfunction("""COMPUTED_VALUE"""),-3)</f>
        <v>-3</v>
      </c>
      <c r="AA94" s="5">
        <f ca="1">IFERROR(__xludf.dummyfunction("""COMPUTED_VALUE"""),-1)</f>
        <v>-1</v>
      </c>
      <c r="AB94" s="5"/>
      <c r="AC94" s="5">
        <f t="shared" ca="1" si="23"/>
        <v>1</v>
      </c>
      <c r="AD94" s="5"/>
      <c r="AE94" s="5" t="s">
        <v>9</v>
      </c>
      <c r="AF94" s="8"/>
      <c r="AG94" s="8">
        <f t="shared" ca="1" si="24"/>
        <v>0</v>
      </c>
      <c r="AH94" s="8">
        <f t="shared" ca="1" si="25"/>
        <v>0</v>
      </c>
      <c r="AI94" s="8">
        <f t="shared" ca="1" si="26"/>
        <v>0</v>
      </c>
      <c r="AJ94" s="8">
        <f t="shared" ca="1" si="27"/>
        <v>0</v>
      </c>
      <c r="AK94" s="8">
        <f t="shared" ca="1" si="28"/>
        <v>0</v>
      </c>
      <c r="AL94" s="8">
        <f t="shared" ca="1" si="29"/>
        <v>0</v>
      </c>
      <c r="AM94" s="8">
        <f t="shared" ca="1" si="30"/>
        <v>0</v>
      </c>
      <c r="AN94" s="8">
        <f t="shared" ca="1" si="31"/>
        <v>0</v>
      </c>
      <c r="AO94" s="8">
        <f t="shared" ca="1" si="32"/>
        <v>1</v>
      </c>
      <c r="AP94" s="8">
        <f t="shared" ca="1" si="33"/>
        <v>0</v>
      </c>
      <c r="AQ94" s="8">
        <f t="shared" ca="1" si="34"/>
        <v>0</v>
      </c>
      <c r="AR94" s="8">
        <f t="shared" ca="1" si="35"/>
        <v>0</v>
      </c>
      <c r="AS94" s="8">
        <f t="shared" ca="1" si="36"/>
        <v>0</v>
      </c>
      <c r="AT94" s="8">
        <f t="shared" ca="1" si="37"/>
        <v>0</v>
      </c>
      <c r="AU94" s="8">
        <f t="shared" ca="1" si="38"/>
        <v>0</v>
      </c>
      <c r="AV94" s="8">
        <f t="shared" ca="1" si="39"/>
        <v>0</v>
      </c>
      <c r="AW94" s="8">
        <f t="shared" ca="1" si="40"/>
        <v>0</v>
      </c>
      <c r="AX94" s="8">
        <f t="shared" ca="1" si="41"/>
        <v>0</v>
      </c>
      <c r="AY94" s="8">
        <f t="shared" si="42"/>
        <v>0</v>
      </c>
    </row>
    <row r="95" spans="1:51" ht="13.8">
      <c r="A95" s="5">
        <f ca="1">IFERROR(__xludf.dummyfunction("""COMPUTED_VALUE"""),1)</f>
        <v>1</v>
      </c>
      <c r="B95" s="5"/>
      <c r="C95" s="5">
        <f ca="1">IFERROR(__xludf.dummyfunction("""COMPUTED_VALUE"""),4)</f>
        <v>4</v>
      </c>
      <c r="D95" s="9">
        <f ca="1">IFERROR(__xludf.dummyfunction("""COMPUTED_VALUE"""),45168)</f>
        <v>45168</v>
      </c>
      <c r="E95" s="5" t="s">
        <v>29</v>
      </c>
      <c r="F95" s="14" t="str">
        <f ca="1">IFERROR(__xludf.dummyfunction("""COMPUTED_VALUE"""),"JMR")</f>
        <v>JMR</v>
      </c>
      <c r="G95" s="5"/>
      <c r="H95" s="5"/>
      <c r="I95" s="5"/>
      <c r="J95" s="5">
        <f ca="1">IFERROR(__xludf.dummyfunction("""COMPUTED_VALUE"""),-3)</f>
        <v>-3</v>
      </c>
      <c r="K95" s="5">
        <f ca="1">IFERROR(__xludf.dummyfunction("""COMPUTED_VALUE"""),-1)</f>
        <v>-1</v>
      </c>
      <c r="L95" s="5">
        <f ca="1">IFERROR(__xludf.dummyfunction("""COMPUTED_VALUE"""),1)</f>
        <v>1</v>
      </c>
      <c r="M95" s="5">
        <f ca="1">IFERROR(__xludf.dummyfunction("""COMPUTED_VALUE"""),1)</f>
        <v>1</v>
      </c>
      <c r="N95" s="5">
        <f ca="1">IFERROR(__xludf.dummyfunction("""COMPUTED_VALUE"""),-3)</f>
        <v>-3</v>
      </c>
      <c r="O95" s="5">
        <f ca="1">IFERROR(__xludf.dummyfunction("""COMPUTED_VALUE"""),-2)</f>
        <v>-2</v>
      </c>
      <c r="P95" s="5">
        <f ca="1">IFERROR(__xludf.dummyfunction("""COMPUTED_VALUE"""),-1)</f>
        <v>-1</v>
      </c>
      <c r="Q95" s="5">
        <f ca="1">IFERROR(__xludf.dummyfunction("""COMPUTED_VALUE"""),1)</f>
        <v>1</v>
      </c>
      <c r="R95" s="5">
        <f ca="1">IFERROR(__xludf.dummyfunction("""COMPUTED_VALUE"""),-1)</f>
        <v>-1</v>
      </c>
      <c r="S95" s="5">
        <f ca="1">IFERROR(__xludf.dummyfunction("""COMPUTED_VALUE"""),-1)</f>
        <v>-1</v>
      </c>
      <c r="T95" s="5">
        <f ca="1">IFERROR(__xludf.dummyfunction("""COMPUTED_VALUE"""),1)</f>
        <v>1</v>
      </c>
      <c r="U95" s="5">
        <f ca="1">IFERROR(__xludf.dummyfunction("""COMPUTED_VALUE"""),-1)</f>
        <v>-1</v>
      </c>
      <c r="V95" s="5">
        <f ca="1">IFERROR(__xludf.dummyfunction("""COMPUTED_VALUE"""),1)</f>
        <v>1</v>
      </c>
      <c r="W95" s="5">
        <f ca="1">IFERROR(__xludf.dummyfunction("""COMPUTED_VALUE"""),-1)</f>
        <v>-1</v>
      </c>
      <c r="X95" s="5">
        <f ca="1">IFERROR(__xludf.dummyfunction("""COMPUTED_VALUE"""),-1)</f>
        <v>-1</v>
      </c>
      <c r="Y95" s="5">
        <f ca="1">IFERROR(__xludf.dummyfunction("""COMPUTED_VALUE"""),-1)</f>
        <v>-1</v>
      </c>
      <c r="Z95" s="5">
        <f ca="1">IFERROR(__xludf.dummyfunction("""COMPUTED_VALUE"""),-3)</f>
        <v>-3</v>
      </c>
      <c r="AA95" s="5">
        <f ca="1">IFERROR(__xludf.dummyfunction("""COMPUTED_VALUE"""),-1)</f>
        <v>-1</v>
      </c>
      <c r="AB95" s="5"/>
      <c r="AC95" s="5">
        <f t="shared" ca="1" si="23"/>
        <v>1</v>
      </c>
      <c r="AD95" s="5"/>
      <c r="AE95" s="5" t="s">
        <v>15</v>
      </c>
      <c r="AF95" s="8"/>
      <c r="AG95" s="8">
        <f t="shared" ca="1" si="24"/>
        <v>0</v>
      </c>
      <c r="AH95" s="8">
        <f t="shared" ca="1" si="25"/>
        <v>0</v>
      </c>
      <c r="AI95" s="8">
        <f t="shared" ca="1" si="26"/>
        <v>0</v>
      </c>
      <c r="AJ95" s="8">
        <f t="shared" ca="1" si="27"/>
        <v>0</v>
      </c>
      <c r="AK95" s="8">
        <f t="shared" ca="1" si="28"/>
        <v>0</v>
      </c>
      <c r="AL95" s="8">
        <f t="shared" ca="1" si="29"/>
        <v>0</v>
      </c>
      <c r="AM95" s="8">
        <f t="shared" ca="1" si="30"/>
        <v>0</v>
      </c>
      <c r="AN95" s="8">
        <f t="shared" ca="1" si="31"/>
        <v>0</v>
      </c>
      <c r="AO95" s="8">
        <f t="shared" ca="1" si="32"/>
        <v>0</v>
      </c>
      <c r="AP95" s="8">
        <f t="shared" ca="1" si="33"/>
        <v>0</v>
      </c>
      <c r="AQ95" s="8">
        <f t="shared" ca="1" si="34"/>
        <v>0</v>
      </c>
      <c r="AR95" s="8">
        <f t="shared" ca="1" si="35"/>
        <v>0</v>
      </c>
      <c r="AS95" s="8">
        <f t="shared" ca="1" si="36"/>
        <v>1</v>
      </c>
      <c r="AT95" s="8">
        <f t="shared" ca="1" si="37"/>
        <v>0</v>
      </c>
      <c r="AU95" s="8">
        <f t="shared" ca="1" si="38"/>
        <v>0</v>
      </c>
      <c r="AV95" s="8">
        <f t="shared" ca="1" si="39"/>
        <v>0</v>
      </c>
      <c r="AW95" s="8">
        <f t="shared" ca="1" si="40"/>
        <v>0</v>
      </c>
      <c r="AX95" s="8">
        <f t="shared" ca="1" si="41"/>
        <v>0</v>
      </c>
      <c r="AY95" s="8">
        <f t="shared" si="42"/>
        <v>0</v>
      </c>
    </row>
    <row r="96" spans="1:51" ht="13.8">
      <c r="A96" s="5">
        <f ca="1">IFERROR(__xludf.dummyfunction("""COMPUTED_VALUE"""),1)</f>
        <v>1</v>
      </c>
      <c r="B96" s="5"/>
      <c r="C96" s="5">
        <f ca="1">IFERROR(__xludf.dummyfunction("""COMPUTED_VALUE"""),5)</f>
        <v>5</v>
      </c>
      <c r="D96" s="9">
        <f ca="1">IFERROR(__xludf.dummyfunction("""COMPUTED_VALUE"""),45169)</f>
        <v>45169</v>
      </c>
      <c r="E96" s="5" t="s">
        <v>13</v>
      </c>
      <c r="F96" s="14" t="str">
        <f ca="1">IFERROR(__xludf.dummyfunction("""COMPUTED_VALUE"""),"FL")</f>
        <v>FL</v>
      </c>
      <c r="G96" s="5"/>
      <c r="H96" s="5"/>
      <c r="I96" s="5"/>
      <c r="J96" s="5">
        <f ca="1">IFERROR(__xludf.dummyfunction("""COMPUTED_VALUE"""),-3)</f>
        <v>-3</v>
      </c>
      <c r="K96" s="5">
        <f ca="1">IFERROR(__xludf.dummyfunction("""COMPUTED_VALUE"""),-1)</f>
        <v>-1</v>
      </c>
      <c r="L96" s="5">
        <f ca="1">IFERROR(__xludf.dummyfunction("""COMPUTED_VALUE"""),1)</f>
        <v>1</v>
      </c>
      <c r="M96" s="5">
        <f ca="1">IFERROR(__xludf.dummyfunction("""COMPUTED_VALUE"""),1)</f>
        <v>1</v>
      </c>
      <c r="N96" s="5">
        <f ca="1">IFERROR(__xludf.dummyfunction("""COMPUTED_VALUE"""),1)</f>
        <v>1</v>
      </c>
      <c r="O96" s="5">
        <f ca="1">IFERROR(__xludf.dummyfunction("""COMPUTED_VALUE"""),-2)</f>
        <v>-2</v>
      </c>
      <c r="P96" s="5">
        <f ca="1">IFERROR(__xludf.dummyfunction("""COMPUTED_VALUE"""),-1)</f>
        <v>-1</v>
      </c>
      <c r="Q96" s="5">
        <f ca="1">IFERROR(__xludf.dummyfunction("""COMPUTED_VALUE"""),1)</f>
        <v>1</v>
      </c>
      <c r="R96" s="5">
        <f ca="1">IFERROR(__xludf.dummyfunction("""COMPUTED_VALUE"""),-1)</f>
        <v>-1</v>
      </c>
      <c r="S96" s="5">
        <f ca="1">IFERROR(__xludf.dummyfunction("""COMPUTED_VALUE"""),-1)</f>
        <v>-1</v>
      </c>
      <c r="T96" s="5">
        <f ca="1">IFERROR(__xludf.dummyfunction("""COMPUTED_VALUE"""),1)</f>
        <v>1</v>
      </c>
      <c r="U96" s="5">
        <f ca="1">IFERROR(__xludf.dummyfunction("""COMPUTED_VALUE"""),1)</f>
        <v>1</v>
      </c>
      <c r="V96" s="5">
        <f ca="1">IFERROR(__xludf.dummyfunction("""COMPUTED_VALUE"""),1)</f>
        <v>1</v>
      </c>
      <c r="W96" s="5">
        <f ca="1">IFERROR(__xludf.dummyfunction("""COMPUTED_VALUE"""),-1)</f>
        <v>-1</v>
      </c>
      <c r="X96" s="5">
        <f ca="1">IFERROR(__xludf.dummyfunction("""COMPUTED_VALUE"""),-1)</f>
        <v>-1</v>
      </c>
      <c r="Y96" s="5">
        <f ca="1">IFERROR(__xludf.dummyfunction("""COMPUTED_VALUE"""),-1)</f>
        <v>-1</v>
      </c>
      <c r="Z96" s="5">
        <f ca="1">IFERROR(__xludf.dummyfunction("""COMPUTED_VALUE"""),-3)</f>
        <v>-3</v>
      </c>
      <c r="AA96" s="5">
        <f ca="1">IFERROR(__xludf.dummyfunction("""COMPUTED_VALUE"""),-1)</f>
        <v>-1</v>
      </c>
      <c r="AB96" s="5"/>
      <c r="AC96" s="5">
        <f t="shared" ca="1" si="23"/>
        <v>1</v>
      </c>
      <c r="AD96" s="5"/>
      <c r="AE96" s="5" t="s">
        <v>8</v>
      </c>
      <c r="AF96" s="8"/>
      <c r="AG96" s="8">
        <f t="shared" ca="1" si="24"/>
        <v>0</v>
      </c>
      <c r="AH96" s="8">
        <f t="shared" ca="1" si="25"/>
        <v>0</v>
      </c>
      <c r="AI96" s="8">
        <f t="shared" ca="1" si="26"/>
        <v>0</v>
      </c>
      <c r="AJ96" s="8">
        <f t="shared" ca="1" si="27"/>
        <v>0</v>
      </c>
      <c r="AK96" s="8">
        <f t="shared" ca="1" si="28"/>
        <v>0</v>
      </c>
      <c r="AL96" s="8">
        <f t="shared" ca="1" si="29"/>
        <v>0</v>
      </c>
      <c r="AM96" s="8">
        <f t="shared" ca="1" si="30"/>
        <v>0</v>
      </c>
      <c r="AN96" s="8">
        <f t="shared" ca="1" si="31"/>
        <v>0</v>
      </c>
      <c r="AO96" s="8">
        <f t="shared" ca="1" si="32"/>
        <v>0</v>
      </c>
      <c r="AP96" s="8">
        <f t="shared" ca="1" si="33"/>
        <v>0</v>
      </c>
      <c r="AQ96" s="8">
        <f t="shared" ca="1" si="34"/>
        <v>0</v>
      </c>
      <c r="AR96" s="8">
        <f t="shared" ca="1" si="35"/>
        <v>1</v>
      </c>
      <c r="AS96" s="8">
        <f t="shared" ca="1" si="36"/>
        <v>0</v>
      </c>
      <c r="AT96" s="8">
        <f t="shared" ca="1" si="37"/>
        <v>0</v>
      </c>
      <c r="AU96" s="8">
        <f t="shared" ca="1" si="38"/>
        <v>0</v>
      </c>
      <c r="AV96" s="8">
        <f t="shared" ca="1" si="39"/>
        <v>0</v>
      </c>
      <c r="AW96" s="8">
        <f t="shared" ca="1" si="40"/>
        <v>0</v>
      </c>
      <c r="AX96" s="8">
        <f t="shared" ca="1" si="41"/>
        <v>0</v>
      </c>
      <c r="AY96" s="8">
        <f t="shared" si="42"/>
        <v>0</v>
      </c>
    </row>
    <row r="97" spans="1:51" ht="13.8">
      <c r="A97" s="5">
        <f ca="1">IFERROR(__xludf.dummyfunction("""COMPUTED_VALUE"""),1)</f>
        <v>1</v>
      </c>
      <c r="B97" s="5"/>
      <c r="C97" s="5">
        <f ca="1">IFERROR(__xludf.dummyfunction("""COMPUTED_VALUE"""),6)</f>
        <v>6</v>
      </c>
      <c r="D97" s="9">
        <f ca="1">IFERROR(__xludf.dummyfunction("""COMPUTED_VALUE"""),45170)</f>
        <v>45170</v>
      </c>
      <c r="E97" s="5" t="s">
        <v>12</v>
      </c>
      <c r="F97" s="14" t="str">
        <f ca="1">IFERROR(__xludf.dummyfunction("""COMPUTED_VALUE"""),"MDT")</f>
        <v>MDT</v>
      </c>
      <c r="G97" s="5"/>
      <c r="H97" s="5"/>
      <c r="I97" s="10"/>
      <c r="J97" s="5">
        <f ca="1">IFERROR(__xludf.dummyfunction("""COMPUTED_VALUE"""),-3)</f>
        <v>-3</v>
      </c>
      <c r="K97" s="5">
        <f ca="1">IFERROR(__xludf.dummyfunction("""COMPUTED_VALUE"""),-3)</f>
        <v>-3</v>
      </c>
      <c r="L97" s="5">
        <f ca="1">IFERROR(__xludf.dummyfunction("""COMPUTED_VALUE"""),-1)</f>
        <v>-1</v>
      </c>
      <c r="M97" s="5">
        <f ca="1">IFERROR(__xludf.dummyfunction("""COMPUTED_VALUE"""),1)</f>
        <v>1</v>
      </c>
      <c r="N97" s="5">
        <f ca="1">IFERROR(__xludf.dummyfunction("""COMPUTED_VALUE"""),1)</f>
        <v>1</v>
      </c>
      <c r="O97" s="5">
        <f ca="1">IFERROR(__xludf.dummyfunction("""COMPUTED_VALUE"""),-2)</f>
        <v>-2</v>
      </c>
      <c r="P97" s="5">
        <f ca="1">IFERROR(__xludf.dummyfunction("""COMPUTED_VALUE"""),-1)</f>
        <v>-1</v>
      </c>
      <c r="Q97" s="5">
        <f ca="1">IFERROR(__xludf.dummyfunction("""COMPUTED_VALUE"""),1)</f>
        <v>1</v>
      </c>
      <c r="R97" s="5">
        <f ca="1">IFERROR(__xludf.dummyfunction("""COMPUTED_VALUE"""),-1)</f>
        <v>-1</v>
      </c>
      <c r="S97" s="5">
        <f ca="1">IFERROR(__xludf.dummyfunction("""COMPUTED_VALUE"""),-1)</f>
        <v>-1</v>
      </c>
      <c r="T97" s="5">
        <f ca="1">IFERROR(__xludf.dummyfunction("""COMPUTED_VALUE"""),3)</f>
        <v>3</v>
      </c>
      <c r="U97" s="5">
        <f ca="1">IFERROR(__xludf.dummyfunction("""COMPUTED_VALUE"""),-1)</f>
        <v>-1</v>
      </c>
      <c r="V97" s="5">
        <f ca="1">IFERROR(__xludf.dummyfunction("""COMPUTED_VALUE"""),-1)</f>
        <v>-1</v>
      </c>
      <c r="W97" s="5">
        <f ca="1">IFERROR(__xludf.dummyfunction("""COMPUTED_VALUE"""),-1)</f>
        <v>-1</v>
      </c>
      <c r="X97" s="5">
        <f ca="1">IFERROR(__xludf.dummyfunction("""COMPUTED_VALUE"""),-1)</f>
        <v>-1</v>
      </c>
      <c r="Y97" s="5">
        <f ca="1">IFERROR(__xludf.dummyfunction("""COMPUTED_VALUE"""),-1)</f>
        <v>-1</v>
      </c>
      <c r="Z97" s="5">
        <f ca="1">IFERROR(__xludf.dummyfunction("""COMPUTED_VALUE"""),-3)</f>
        <v>-3</v>
      </c>
      <c r="AA97" s="5">
        <f ca="1">IFERROR(__xludf.dummyfunction("""COMPUTED_VALUE"""),-1)</f>
        <v>-1</v>
      </c>
      <c r="AB97" s="5"/>
      <c r="AC97" s="5">
        <f t="shared" ca="1" si="23"/>
        <v>3</v>
      </c>
      <c r="AD97" s="5"/>
      <c r="AE97" s="5" t="s">
        <v>6</v>
      </c>
      <c r="AF97" s="8"/>
      <c r="AG97" s="8">
        <f t="shared" ca="1" si="24"/>
        <v>0</v>
      </c>
      <c r="AH97" s="8">
        <f t="shared" ca="1" si="25"/>
        <v>0</v>
      </c>
      <c r="AI97" s="8">
        <f t="shared" ca="1" si="26"/>
        <v>0</v>
      </c>
      <c r="AJ97" s="8">
        <f t="shared" ca="1" si="27"/>
        <v>0</v>
      </c>
      <c r="AK97" s="8">
        <f t="shared" ca="1" si="28"/>
        <v>0</v>
      </c>
      <c r="AL97" s="8">
        <f t="shared" ca="1" si="29"/>
        <v>0</v>
      </c>
      <c r="AM97" s="8">
        <f t="shared" ca="1" si="30"/>
        <v>0</v>
      </c>
      <c r="AN97" s="8">
        <f t="shared" ca="1" si="31"/>
        <v>0</v>
      </c>
      <c r="AO97" s="8">
        <f t="shared" ca="1" si="32"/>
        <v>0</v>
      </c>
      <c r="AP97" s="8">
        <f t="shared" ca="1" si="33"/>
        <v>0</v>
      </c>
      <c r="AQ97" s="8">
        <f t="shared" ca="1" si="34"/>
        <v>1</v>
      </c>
      <c r="AR97" s="8">
        <f t="shared" ca="1" si="35"/>
        <v>0</v>
      </c>
      <c r="AS97" s="8">
        <f t="shared" ca="1" si="36"/>
        <v>0</v>
      </c>
      <c r="AT97" s="8">
        <f t="shared" ca="1" si="37"/>
        <v>0</v>
      </c>
      <c r="AU97" s="8">
        <f t="shared" ca="1" si="38"/>
        <v>0</v>
      </c>
      <c r="AV97" s="8">
        <f t="shared" ca="1" si="39"/>
        <v>0</v>
      </c>
      <c r="AW97" s="8">
        <f t="shared" ca="1" si="40"/>
        <v>0</v>
      </c>
      <c r="AX97" s="8">
        <f t="shared" ca="1" si="41"/>
        <v>0</v>
      </c>
      <c r="AY97" s="8">
        <f t="shared" si="42"/>
        <v>0</v>
      </c>
    </row>
    <row r="98" spans="1:51" ht="13.8">
      <c r="A98" s="5">
        <f ca="1">IFERROR(__xludf.dummyfunction("""COMPUTED_VALUE"""),1)</f>
        <v>1</v>
      </c>
      <c r="B98" s="5"/>
      <c r="C98" s="5">
        <f ca="1">IFERROR(__xludf.dummyfunction("""COMPUTED_VALUE"""),7)</f>
        <v>7</v>
      </c>
      <c r="D98" s="9">
        <f ca="1">IFERROR(__xludf.dummyfunction("""COMPUTED_VALUE"""),45171)</f>
        <v>45171</v>
      </c>
      <c r="E98" s="5" t="s">
        <v>5</v>
      </c>
      <c r="F98" s="14" t="str">
        <f ca="1">IFERROR(__xludf.dummyfunction("""COMPUTED_VALUE"""),"JMR")</f>
        <v>JMR</v>
      </c>
      <c r="G98" s="5"/>
      <c r="H98" s="5"/>
      <c r="I98" s="5"/>
      <c r="J98" s="5">
        <f ca="1">IFERROR(__xludf.dummyfunction("""COMPUTED_VALUE"""),-3)</f>
        <v>-3</v>
      </c>
      <c r="K98" s="5">
        <f ca="1">IFERROR(__xludf.dummyfunction("""COMPUTED_VALUE"""),-1)</f>
        <v>-1</v>
      </c>
      <c r="L98" s="5">
        <f ca="1">IFERROR(__xludf.dummyfunction("""COMPUTED_VALUE"""),-1)</f>
        <v>-1</v>
      </c>
      <c r="M98" s="5">
        <f ca="1">IFERROR(__xludf.dummyfunction("""COMPUTED_VALUE"""),1)</f>
        <v>1</v>
      </c>
      <c r="N98" s="5">
        <f ca="1">IFERROR(__xludf.dummyfunction("""COMPUTED_VALUE"""),1)</f>
        <v>1</v>
      </c>
      <c r="O98" s="5">
        <f ca="1">IFERROR(__xludf.dummyfunction("""COMPUTED_VALUE"""),-2)</f>
        <v>-2</v>
      </c>
      <c r="P98" s="5">
        <f ca="1">IFERROR(__xludf.dummyfunction("""COMPUTED_VALUE"""),-1)</f>
        <v>-1</v>
      </c>
      <c r="Q98" s="5">
        <f ca="1">IFERROR(__xludf.dummyfunction("""COMPUTED_VALUE"""),1)</f>
        <v>1</v>
      </c>
      <c r="R98" s="5">
        <f ca="1">IFERROR(__xludf.dummyfunction("""COMPUTED_VALUE"""),1)</f>
        <v>1</v>
      </c>
      <c r="S98" s="5">
        <f ca="1">IFERROR(__xludf.dummyfunction("""COMPUTED_VALUE"""),-1)</f>
        <v>-1</v>
      </c>
      <c r="T98" s="5">
        <f ca="1">IFERROR(__xludf.dummyfunction("""COMPUTED_VALUE"""),1)</f>
        <v>1</v>
      </c>
      <c r="U98" s="5">
        <f ca="1">IFERROR(__xludf.dummyfunction("""COMPUTED_VALUE"""),-1)</f>
        <v>-1</v>
      </c>
      <c r="V98" s="5">
        <f ca="1">IFERROR(__xludf.dummyfunction("""COMPUTED_VALUE"""),-1)</f>
        <v>-1</v>
      </c>
      <c r="W98" s="5">
        <f ca="1">IFERROR(__xludf.dummyfunction("""COMPUTED_VALUE"""),-1)</f>
        <v>-1</v>
      </c>
      <c r="X98" s="5">
        <f ca="1">IFERROR(__xludf.dummyfunction("""COMPUTED_VALUE"""),-1)</f>
        <v>-1</v>
      </c>
      <c r="Y98" s="5">
        <f ca="1">IFERROR(__xludf.dummyfunction("""COMPUTED_VALUE"""),-1)</f>
        <v>-1</v>
      </c>
      <c r="Z98" s="5">
        <f ca="1">IFERROR(__xludf.dummyfunction("""COMPUTED_VALUE"""),-3)</f>
        <v>-3</v>
      </c>
      <c r="AA98" s="5">
        <f ca="1">IFERROR(__xludf.dummyfunction("""COMPUTED_VALUE"""),-1)</f>
        <v>-1</v>
      </c>
      <c r="AB98" s="5"/>
      <c r="AC98" s="5">
        <f t="shared" ca="1" si="23"/>
        <v>1</v>
      </c>
      <c r="AD98" s="5"/>
      <c r="AE98" s="5" t="s">
        <v>13</v>
      </c>
      <c r="AF98" s="8"/>
      <c r="AG98" s="8">
        <f t="shared" ca="1" si="24"/>
        <v>0</v>
      </c>
      <c r="AH98" s="8">
        <f t="shared" ca="1" si="25"/>
        <v>0</v>
      </c>
      <c r="AI98" s="8">
        <f t="shared" ca="1" si="26"/>
        <v>0</v>
      </c>
      <c r="AJ98" s="8">
        <f t="shared" ca="1" si="27"/>
        <v>0</v>
      </c>
      <c r="AK98" s="8">
        <f t="shared" ca="1" si="28"/>
        <v>0</v>
      </c>
      <c r="AL98" s="8">
        <f t="shared" ca="1" si="29"/>
        <v>0</v>
      </c>
      <c r="AM98" s="8">
        <f t="shared" ca="1" si="30"/>
        <v>0</v>
      </c>
      <c r="AN98" s="8">
        <f t="shared" ca="1" si="31"/>
        <v>1</v>
      </c>
      <c r="AO98" s="8">
        <f t="shared" ca="1" si="32"/>
        <v>0</v>
      </c>
      <c r="AP98" s="8">
        <f t="shared" ca="1" si="33"/>
        <v>0</v>
      </c>
      <c r="AQ98" s="8">
        <f t="shared" ca="1" si="34"/>
        <v>0</v>
      </c>
      <c r="AR98" s="8">
        <f t="shared" ca="1" si="35"/>
        <v>0</v>
      </c>
      <c r="AS98" s="8">
        <f t="shared" ca="1" si="36"/>
        <v>0</v>
      </c>
      <c r="AT98" s="8">
        <f t="shared" ca="1" si="37"/>
        <v>0</v>
      </c>
      <c r="AU98" s="8">
        <f t="shared" ca="1" si="38"/>
        <v>0</v>
      </c>
      <c r="AV98" s="8">
        <f t="shared" ca="1" si="39"/>
        <v>0</v>
      </c>
      <c r="AW98" s="8">
        <f t="shared" ca="1" si="40"/>
        <v>0</v>
      </c>
      <c r="AX98" s="8">
        <f t="shared" ca="1" si="41"/>
        <v>0</v>
      </c>
      <c r="AY98" s="8">
        <f t="shared" si="42"/>
        <v>0</v>
      </c>
    </row>
    <row r="99" spans="1:51" ht="13.8">
      <c r="A99" s="5">
        <f ca="1">IFERROR(__xludf.dummyfunction("""COMPUTED_VALUE"""),1)</f>
        <v>1</v>
      </c>
      <c r="B99" s="5"/>
      <c r="C99" s="5">
        <f ca="1">IFERROR(__xludf.dummyfunction("""COMPUTED_VALUE"""),1)</f>
        <v>1</v>
      </c>
      <c r="D99" s="9">
        <f ca="1">IFERROR(__xludf.dummyfunction("""COMPUTED_VALUE"""),45172)</f>
        <v>45172</v>
      </c>
      <c r="E99" s="5" t="s">
        <v>17</v>
      </c>
      <c r="F99" s="14" t="str">
        <f ca="1">IFERROR(__xludf.dummyfunction("""COMPUTED_VALUE"""),"JC")</f>
        <v>JC</v>
      </c>
      <c r="G99" s="5"/>
      <c r="H99" s="5"/>
      <c r="I99" s="5"/>
      <c r="J99" s="5">
        <f ca="1">IFERROR(__xludf.dummyfunction("""COMPUTED_VALUE"""),-3)</f>
        <v>-3</v>
      </c>
      <c r="K99" s="5">
        <f ca="1">IFERROR(__xludf.dummyfunction("""COMPUTED_VALUE"""),-3)</f>
        <v>-3</v>
      </c>
      <c r="L99" s="5">
        <f ca="1">IFERROR(__xludf.dummyfunction("""COMPUTED_VALUE"""),0)</f>
        <v>0</v>
      </c>
      <c r="M99" s="5">
        <f ca="1">IFERROR(__xludf.dummyfunction("""COMPUTED_VALUE"""),1)</f>
        <v>1</v>
      </c>
      <c r="N99" s="5">
        <f ca="1">IFERROR(__xludf.dummyfunction("""COMPUTED_VALUE"""),1)</f>
        <v>1</v>
      </c>
      <c r="O99" s="5">
        <f ca="1">IFERROR(__xludf.dummyfunction("""COMPUTED_VALUE"""),-2)</f>
        <v>-2</v>
      </c>
      <c r="P99" s="5">
        <f ca="1">IFERROR(__xludf.dummyfunction("""COMPUTED_VALUE"""),-1)</f>
        <v>-1</v>
      </c>
      <c r="Q99" s="5">
        <f ca="1">IFERROR(__xludf.dummyfunction("""COMPUTED_VALUE"""),1)</f>
        <v>1</v>
      </c>
      <c r="R99" s="5">
        <f ca="1">IFERROR(__xludf.dummyfunction("""COMPUTED_VALUE"""),-1)</f>
        <v>-1</v>
      </c>
      <c r="S99" s="5">
        <f ca="1">IFERROR(__xludf.dummyfunction("""COMPUTED_VALUE"""),-1)</f>
        <v>-1</v>
      </c>
      <c r="T99" s="5">
        <f ca="1">IFERROR(__xludf.dummyfunction("""COMPUTED_VALUE"""),1)</f>
        <v>1</v>
      </c>
      <c r="U99" s="5">
        <f ca="1">IFERROR(__xludf.dummyfunction("""COMPUTED_VALUE"""),-1)</f>
        <v>-1</v>
      </c>
      <c r="V99" s="5">
        <f ca="1">IFERROR(__xludf.dummyfunction("""COMPUTED_VALUE"""),-1)</f>
        <v>-1</v>
      </c>
      <c r="W99" s="5">
        <f ca="1">IFERROR(__xludf.dummyfunction("""COMPUTED_VALUE"""),-1)</f>
        <v>-1</v>
      </c>
      <c r="X99" s="5">
        <f ca="1">IFERROR(__xludf.dummyfunction("""COMPUTED_VALUE"""),-1)</f>
        <v>-1</v>
      </c>
      <c r="Y99" s="5">
        <f ca="1">IFERROR(__xludf.dummyfunction("""COMPUTED_VALUE"""),-1)</f>
        <v>-1</v>
      </c>
      <c r="Z99" s="5">
        <f ca="1">IFERROR(__xludf.dummyfunction("""COMPUTED_VALUE"""),-3)</f>
        <v>-3</v>
      </c>
      <c r="AA99" s="5">
        <f ca="1">IFERROR(__xludf.dummyfunction("""COMPUTED_VALUE"""),-1)</f>
        <v>-1</v>
      </c>
      <c r="AB99" s="5"/>
      <c r="AC99" s="5">
        <f t="shared" ca="1" si="23"/>
        <v>1</v>
      </c>
      <c r="AD99" s="5"/>
      <c r="AE99" s="5" t="s">
        <v>12</v>
      </c>
      <c r="AF99" s="8"/>
      <c r="AG99" s="8">
        <f t="shared" ca="1" si="24"/>
        <v>0</v>
      </c>
      <c r="AH99" s="8">
        <f t="shared" ca="1" si="25"/>
        <v>0</v>
      </c>
      <c r="AI99" s="8">
        <f t="shared" ca="1" si="26"/>
        <v>0</v>
      </c>
      <c r="AJ99" s="8">
        <f t="shared" ca="1" si="27"/>
        <v>1</v>
      </c>
      <c r="AK99" s="8">
        <f t="shared" ca="1" si="28"/>
        <v>0</v>
      </c>
      <c r="AL99" s="8">
        <f t="shared" ca="1" si="29"/>
        <v>0</v>
      </c>
      <c r="AM99" s="8">
        <f t="shared" ca="1" si="30"/>
        <v>0</v>
      </c>
      <c r="AN99" s="8">
        <f t="shared" ca="1" si="31"/>
        <v>0</v>
      </c>
      <c r="AO99" s="8">
        <f t="shared" ca="1" si="32"/>
        <v>0</v>
      </c>
      <c r="AP99" s="8">
        <f t="shared" ca="1" si="33"/>
        <v>0</v>
      </c>
      <c r="AQ99" s="8">
        <f t="shared" ca="1" si="34"/>
        <v>0</v>
      </c>
      <c r="AR99" s="8">
        <f t="shared" ca="1" si="35"/>
        <v>0</v>
      </c>
      <c r="AS99" s="8">
        <f t="shared" ca="1" si="36"/>
        <v>0</v>
      </c>
      <c r="AT99" s="8">
        <f t="shared" ca="1" si="37"/>
        <v>0</v>
      </c>
      <c r="AU99" s="8">
        <f t="shared" ca="1" si="38"/>
        <v>0</v>
      </c>
      <c r="AV99" s="8">
        <f t="shared" ca="1" si="39"/>
        <v>0</v>
      </c>
      <c r="AW99" s="8">
        <f t="shared" ca="1" si="40"/>
        <v>0</v>
      </c>
      <c r="AX99" s="8">
        <f t="shared" ca="1" si="41"/>
        <v>0</v>
      </c>
      <c r="AY99" s="8">
        <f t="shared" si="42"/>
        <v>0</v>
      </c>
    </row>
    <row r="100" spans="1:51" ht="13.8">
      <c r="A100" s="5"/>
      <c r="B100" s="5"/>
      <c r="C100" s="5">
        <f ca="1">IFERROR(__xludf.dummyfunction("""COMPUTED_VALUE"""),2)</f>
        <v>2</v>
      </c>
      <c r="D100" s="9">
        <f ca="1">IFERROR(__xludf.dummyfunction("""COMPUTED_VALUE"""),45173)</f>
        <v>45173</v>
      </c>
      <c r="E100" s="5" t="s">
        <v>12</v>
      </c>
      <c r="F100" s="14" t="str">
        <f ca="1">IFERROR(__xludf.dummyfunction("""COMPUTED_VALUE"""),"JMR")</f>
        <v>JMR</v>
      </c>
      <c r="G100" s="5"/>
      <c r="H100" s="5"/>
      <c r="I100" s="5"/>
      <c r="J100" s="5">
        <f ca="1">IFERROR(__xludf.dummyfunction("""COMPUTED_VALUE"""),1)</f>
        <v>1</v>
      </c>
      <c r="K100" s="5">
        <f ca="1">IFERROR(__xludf.dummyfunction("""COMPUTED_VALUE"""),-1)</f>
        <v>-1</v>
      </c>
      <c r="L100" s="5">
        <f ca="1">IFERROR(__xludf.dummyfunction("""COMPUTED_VALUE"""),1)</f>
        <v>1</v>
      </c>
      <c r="M100" s="5">
        <f ca="1">IFERROR(__xludf.dummyfunction("""COMPUTED_VALUE"""),1)</f>
        <v>1</v>
      </c>
      <c r="N100" s="5">
        <f ca="1">IFERROR(__xludf.dummyfunction("""COMPUTED_VALUE"""),1)</f>
        <v>1</v>
      </c>
      <c r="O100" s="5">
        <f ca="1">IFERROR(__xludf.dummyfunction("""COMPUTED_VALUE"""),-2)</f>
        <v>-2</v>
      </c>
      <c r="P100" s="5">
        <f ca="1">IFERROR(__xludf.dummyfunction("""COMPUTED_VALUE"""),0)</f>
        <v>0</v>
      </c>
      <c r="Q100" s="5">
        <f ca="1">IFERROR(__xludf.dummyfunction("""COMPUTED_VALUE"""),1)</f>
        <v>1</v>
      </c>
      <c r="R100" s="5">
        <f ca="1">IFERROR(__xludf.dummyfunction("""COMPUTED_VALUE"""),1)</f>
        <v>1</v>
      </c>
      <c r="S100" s="5">
        <f ca="1">IFERROR(__xludf.dummyfunction("""COMPUTED_VALUE"""),-1)</f>
        <v>-1</v>
      </c>
      <c r="T100" s="5">
        <f ca="1">IFERROR(__xludf.dummyfunction("""COMPUTED_VALUE"""),1)</f>
        <v>1</v>
      </c>
      <c r="U100" s="5">
        <f ca="1">IFERROR(__xludf.dummyfunction("""COMPUTED_VALUE"""),-1)</f>
        <v>-1</v>
      </c>
      <c r="V100" s="5">
        <f ca="1">IFERROR(__xludf.dummyfunction("""COMPUTED_VALUE"""),1)</f>
        <v>1</v>
      </c>
      <c r="W100" s="5">
        <f ca="1">IFERROR(__xludf.dummyfunction("""COMPUTED_VALUE"""),-1)</f>
        <v>-1</v>
      </c>
      <c r="X100" s="5">
        <f ca="1">IFERROR(__xludf.dummyfunction("""COMPUTED_VALUE"""),-1)</f>
        <v>-1</v>
      </c>
      <c r="Y100" s="5">
        <f ca="1">IFERROR(__xludf.dummyfunction("""COMPUTED_VALUE"""),-1)</f>
        <v>-1</v>
      </c>
      <c r="Z100" s="5">
        <f ca="1">IFERROR(__xludf.dummyfunction("""COMPUTED_VALUE"""),-3)</f>
        <v>-3</v>
      </c>
      <c r="AA100" s="5">
        <f ca="1">IFERROR(__xludf.dummyfunction("""COMPUTED_VALUE"""),-1)</f>
        <v>-1</v>
      </c>
      <c r="AB100" s="5"/>
      <c r="AC100" s="5">
        <f t="shared" ca="1" si="23"/>
        <v>1</v>
      </c>
      <c r="AD100" s="5"/>
      <c r="AE100" s="5" t="s">
        <v>11</v>
      </c>
      <c r="AF100" s="8"/>
      <c r="AG100" s="8">
        <f t="shared" ca="1" si="24"/>
        <v>0</v>
      </c>
      <c r="AH100" s="8">
        <f t="shared" ca="1" si="25"/>
        <v>0</v>
      </c>
      <c r="AI100" s="8">
        <f t="shared" ca="1" si="26"/>
        <v>0</v>
      </c>
      <c r="AJ100" s="8">
        <f t="shared" ca="1" si="27"/>
        <v>0</v>
      </c>
      <c r="AK100" s="8">
        <f t="shared" ca="1" si="28"/>
        <v>0</v>
      </c>
      <c r="AL100" s="8">
        <f t="shared" ca="1" si="29"/>
        <v>0</v>
      </c>
      <c r="AM100" s="8">
        <f t="shared" ca="1" si="30"/>
        <v>0</v>
      </c>
      <c r="AN100" s="8">
        <f t="shared" ca="1" si="31"/>
        <v>0</v>
      </c>
      <c r="AO100" s="8">
        <f t="shared" ca="1" si="32"/>
        <v>0</v>
      </c>
      <c r="AP100" s="8">
        <f t="shared" ca="1" si="33"/>
        <v>0</v>
      </c>
      <c r="AQ100" s="8">
        <f t="shared" ca="1" si="34"/>
        <v>1</v>
      </c>
      <c r="AR100" s="8">
        <f t="shared" ca="1" si="35"/>
        <v>0</v>
      </c>
      <c r="AS100" s="8">
        <f t="shared" ca="1" si="36"/>
        <v>0</v>
      </c>
      <c r="AT100" s="8">
        <f t="shared" ca="1" si="37"/>
        <v>0</v>
      </c>
      <c r="AU100" s="8">
        <f t="shared" ca="1" si="38"/>
        <v>0</v>
      </c>
      <c r="AV100" s="8">
        <f t="shared" ca="1" si="39"/>
        <v>0</v>
      </c>
      <c r="AW100" s="8">
        <f t="shared" ca="1" si="40"/>
        <v>0</v>
      </c>
      <c r="AX100" s="8">
        <f t="shared" ca="1" si="41"/>
        <v>0</v>
      </c>
      <c r="AY100" s="8">
        <f t="shared" si="42"/>
        <v>0</v>
      </c>
    </row>
    <row r="101" spans="1:51" ht="13.8">
      <c r="A101" s="5"/>
      <c r="B101" s="5"/>
      <c r="C101" s="5">
        <f ca="1">IFERROR(__xludf.dummyfunction("""COMPUTED_VALUE"""),3)</f>
        <v>3</v>
      </c>
      <c r="D101" s="9">
        <f ca="1">IFERROR(__xludf.dummyfunction("""COMPUTED_VALUE"""),45174)</f>
        <v>45174</v>
      </c>
      <c r="E101" s="5" t="s">
        <v>8</v>
      </c>
      <c r="F101" s="14" t="str">
        <f ca="1">IFERROR(__xludf.dummyfunction("""COMPUTED_VALUE"""),"MC")</f>
        <v>MC</v>
      </c>
      <c r="G101" s="5"/>
      <c r="H101" s="5"/>
      <c r="I101" s="5"/>
      <c r="J101" s="5">
        <f ca="1">IFERROR(__xludf.dummyfunction("""COMPUTED_VALUE"""),-3)</f>
        <v>-3</v>
      </c>
      <c r="K101" s="5">
        <f ca="1">IFERROR(__xludf.dummyfunction("""COMPUTED_VALUE"""),1)</f>
        <v>1</v>
      </c>
      <c r="L101" s="5">
        <f ca="1">IFERROR(__xludf.dummyfunction("""COMPUTED_VALUE"""),1)</f>
        <v>1</v>
      </c>
      <c r="M101" s="5">
        <f ca="1">IFERROR(__xludf.dummyfunction("""COMPUTED_VALUE"""),-3)</f>
        <v>-3</v>
      </c>
      <c r="N101" s="5">
        <f ca="1">IFERROR(__xludf.dummyfunction("""COMPUTED_VALUE"""),1)</f>
        <v>1</v>
      </c>
      <c r="O101" s="5">
        <f ca="1">IFERROR(__xludf.dummyfunction("""COMPUTED_VALUE"""),1)</f>
        <v>1</v>
      </c>
      <c r="P101" s="5">
        <f ca="1">IFERROR(__xludf.dummyfunction("""COMPUTED_VALUE"""),1)</f>
        <v>1</v>
      </c>
      <c r="Q101" s="5">
        <f ca="1">IFERROR(__xludf.dummyfunction("""COMPUTED_VALUE"""),-1)</f>
        <v>-1</v>
      </c>
      <c r="R101" s="5">
        <f ca="1">IFERROR(__xludf.dummyfunction("""COMPUTED_VALUE"""),1)</f>
        <v>1</v>
      </c>
      <c r="S101" s="5">
        <f ca="1">IFERROR(__xludf.dummyfunction("""COMPUTED_VALUE"""),-1)</f>
        <v>-1</v>
      </c>
      <c r="T101" s="5">
        <f ca="1">IFERROR(__xludf.dummyfunction("""COMPUTED_VALUE"""),1)</f>
        <v>1</v>
      </c>
      <c r="U101" s="5">
        <f ca="1">IFERROR(__xludf.dummyfunction("""COMPUTED_VALUE"""),-1)</f>
        <v>-1</v>
      </c>
      <c r="V101" s="5">
        <f ca="1">IFERROR(__xludf.dummyfunction("""COMPUTED_VALUE"""),-3)</f>
        <v>-3</v>
      </c>
      <c r="W101" s="5">
        <f ca="1">IFERROR(__xludf.dummyfunction("""COMPUTED_VALUE"""),-1)</f>
        <v>-1</v>
      </c>
      <c r="X101" s="5">
        <f ca="1">IFERROR(__xludf.dummyfunction("""COMPUTED_VALUE"""),-1)</f>
        <v>-1</v>
      </c>
      <c r="Y101" s="5">
        <f ca="1">IFERROR(__xludf.dummyfunction("""COMPUTED_VALUE"""),-1)</f>
        <v>-1</v>
      </c>
      <c r="Z101" s="5">
        <f ca="1">IFERROR(__xludf.dummyfunction("""COMPUTED_VALUE"""),-3)</f>
        <v>-3</v>
      </c>
      <c r="AA101" s="5">
        <f ca="1">IFERROR(__xludf.dummyfunction("""COMPUTED_VALUE"""),-1)</f>
        <v>-1</v>
      </c>
      <c r="AB101" s="5"/>
      <c r="AC101" s="5">
        <f t="shared" ref="AC101:AC132" ca="1" si="43">J101*AG101+K101*AH101+L101*AI101+M101*AJ101+N101*AK101+O101*AL101+P101*AM101+Q101*AN101+R101*AO101+S101*AP101+T101*AQ101+U101*AR101+V101*AS101+W101*AT101+X101*AU101+Y101*AV101+Z101*AW101+AA101*AX101+AB101*AY101</f>
        <v>1</v>
      </c>
      <c r="AD101" s="5"/>
      <c r="AE101" s="5" t="s">
        <v>20</v>
      </c>
      <c r="AF101" s="8"/>
      <c r="AG101" s="8">
        <f t="shared" ca="1" si="24"/>
        <v>0</v>
      </c>
      <c r="AH101" s="8">
        <f t="shared" ca="1" si="25"/>
        <v>1</v>
      </c>
      <c r="AI101" s="8">
        <f t="shared" ca="1" si="26"/>
        <v>0</v>
      </c>
      <c r="AJ101" s="8">
        <f t="shared" ca="1" si="27"/>
        <v>0</v>
      </c>
      <c r="AK101" s="8">
        <f t="shared" ca="1" si="28"/>
        <v>0</v>
      </c>
      <c r="AL101" s="8">
        <f t="shared" ca="1" si="29"/>
        <v>0</v>
      </c>
      <c r="AM101" s="8">
        <f t="shared" ca="1" si="30"/>
        <v>0</v>
      </c>
      <c r="AN101" s="8">
        <f t="shared" ca="1" si="31"/>
        <v>0</v>
      </c>
      <c r="AO101" s="8">
        <f t="shared" ca="1" si="32"/>
        <v>0</v>
      </c>
      <c r="AP101" s="8">
        <f t="shared" ca="1" si="33"/>
        <v>0</v>
      </c>
      <c r="AQ101" s="8">
        <f t="shared" ca="1" si="34"/>
        <v>0</v>
      </c>
      <c r="AR101" s="8">
        <f t="shared" ca="1" si="35"/>
        <v>0</v>
      </c>
      <c r="AS101" s="8">
        <f t="shared" ca="1" si="36"/>
        <v>0</v>
      </c>
      <c r="AT101" s="8">
        <f t="shared" ca="1" si="37"/>
        <v>0</v>
      </c>
      <c r="AU101" s="8">
        <f t="shared" ca="1" si="38"/>
        <v>0</v>
      </c>
      <c r="AV101" s="8">
        <f t="shared" ca="1" si="39"/>
        <v>0</v>
      </c>
      <c r="AW101" s="8">
        <f t="shared" ca="1" si="40"/>
        <v>0</v>
      </c>
      <c r="AX101" s="8">
        <f t="shared" ca="1" si="41"/>
        <v>0</v>
      </c>
      <c r="AY101" s="8">
        <f t="shared" si="42"/>
        <v>0</v>
      </c>
    </row>
    <row r="102" spans="1:51" ht="13.8">
      <c r="A102" s="5"/>
      <c r="B102" s="5"/>
      <c r="C102" s="5">
        <f ca="1">IFERROR(__xludf.dummyfunction("""COMPUTED_VALUE"""),4)</f>
        <v>4</v>
      </c>
      <c r="D102" s="9">
        <f ca="1">IFERROR(__xludf.dummyfunction("""COMPUTED_VALUE"""),45175)</f>
        <v>45175</v>
      </c>
      <c r="E102" s="5" t="s">
        <v>21</v>
      </c>
      <c r="F102" s="14" t="str">
        <f ca="1">IFERROR(__xludf.dummyfunction("""COMPUTED_VALUE"""),"JMR")</f>
        <v>JMR</v>
      </c>
      <c r="G102" s="5"/>
      <c r="H102" s="5"/>
      <c r="I102" s="5"/>
      <c r="J102" s="5">
        <f ca="1">IFERROR(__xludf.dummyfunction("""COMPUTED_VALUE"""),-3)</f>
        <v>-3</v>
      </c>
      <c r="K102" s="5">
        <f ca="1">IFERROR(__xludf.dummyfunction("""COMPUTED_VALUE"""),-1)</f>
        <v>-1</v>
      </c>
      <c r="L102" s="5">
        <f ca="1">IFERROR(__xludf.dummyfunction("""COMPUTED_VALUE"""),1)</f>
        <v>1</v>
      </c>
      <c r="M102" s="5">
        <f ca="1">IFERROR(__xludf.dummyfunction("""COMPUTED_VALUE"""),1)</f>
        <v>1</v>
      </c>
      <c r="N102" s="5">
        <f ca="1">IFERROR(__xludf.dummyfunction("""COMPUTED_VALUE"""),1)</f>
        <v>1</v>
      </c>
      <c r="O102" s="5">
        <f ca="1">IFERROR(__xludf.dummyfunction("""COMPUTED_VALUE"""),1)</f>
        <v>1</v>
      </c>
      <c r="P102" s="5">
        <f ca="1">IFERROR(__xludf.dummyfunction("""COMPUTED_VALUE"""),1)</f>
        <v>1</v>
      </c>
      <c r="Q102" s="5">
        <f ca="1">IFERROR(__xludf.dummyfunction("""COMPUTED_VALUE"""),-1)</f>
        <v>-1</v>
      </c>
      <c r="R102" s="5">
        <f ca="1">IFERROR(__xludf.dummyfunction("""COMPUTED_VALUE"""),-1)</f>
        <v>-1</v>
      </c>
      <c r="S102" s="5">
        <f ca="1">IFERROR(__xludf.dummyfunction("""COMPUTED_VALUE"""),-1)</f>
        <v>-1</v>
      </c>
      <c r="T102" s="5">
        <f ca="1">IFERROR(__xludf.dummyfunction("""COMPUTED_VALUE"""),1)</f>
        <v>1</v>
      </c>
      <c r="U102" s="5">
        <f ca="1">IFERROR(__xludf.dummyfunction("""COMPUTED_VALUE"""),-1)</f>
        <v>-1</v>
      </c>
      <c r="V102" s="5">
        <f ca="1">IFERROR(__xludf.dummyfunction("""COMPUTED_VALUE"""),-3)</f>
        <v>-3</v>
      </c>
      <c r="W102" s="5">
        <f ca="1">IFERROR(__xludf.dummyfunction("""COMPUTED_VALUE"""),-1)</f>
        <v>-1</v>
      </c>
      <c r="X102" s="5">
        <f ca="1">IFERROR(__xludf.dummyfunction("""COMPUTED_VALUE"""),-1)</f>
        <v>-1</v>
      </c>
      <c r="Y102" s="5">
        <f ca="1">IFERROR(__xludf.dummyfunction("""COMPUTED_VALUE"""),-1)</f>
        <v>-1</v>
      </c>
      <c r="Z102" s="5">
        <f ca="1">IFERROR(__xludf.dummyfunction("""COMPUTED_VALUE"""),-3)</f>
        <v>-3</v>
      </c>
      <c r="AA102" s="5">
        <f ca="1">IFERROR(__xludf.dummyfunction("""COMPUTED_VALUE"""),-1)</f>
        <v>-1</v>
      </c>
      <c r="AB102" s="5"/>
      <c r="AC102" s="5">
        <f t="shared" ca="1" si="43"/>
        <v>1</v>
      </c>
      <c r="AD102" s="5"/>
      <c r="AE102" s="5" t="s">
        <v>7</v>
      </c>
      <c r="AF102" s="8"/>
      <c r="AG102" s="8">
        <f t="shared" ca="1" si="24"/>
        <v>0</v>
      </c>
      <c r="AH102" s="8">
        <f t="shared" ca="1" si="25"/>
        <v>0</v>
      </c>
      <c r="AI102" s="8">
        <f t="shared" ca="1" si="26"/>
        <v>1</v>
      </c>
      <c r="AJ102" s="8">
        <f t="shared" ca="1" si="27"/>
        <v>0</v>
      </c>
      <c r="AK102" s="8">
        <f t="shared" ca="1" si="28"/>
        <v>0</v>
      </c>
      <c r="AL102" s="8">
        <f t="shared" ca="1" si="29"/>
        <v>0</v>
      </c>
      <c r="AM102" s="8">
        <f t="shared" ca="1" si="30"/>
        <v>0</v>
      </c>
      <c r="AN102" s="8">
        <f t="shared" ca="1" si="31"/>
        <v>0</v>
      </c>
      <c r="AO102" s="8">
        <f t="shared" ca="1" si="32"/>
        <v>0</v>
      </c>
      <c r="AP102" s="8">
        <f t="shared" ca="1" si="33"/>
        <v>0</v>
      </c>
      <c r="AQ102" s="8">
        <f t="shared" ca="1" si="34"/>
        <v>0</v>
      </c>
      <c r="AR102" s="8">
        <f t="shared" ca="1" si="35"/>
        <v>0</v>
      </c>
      <c r="AS102" s="8">
        <f t="shared" ca="1" si="36"/>
        <v>0</v>
      </c>
      <c r="AT102" s="8">
        <f t="shared" ca="1" si="37"/>
        <v>0</v>
      </c>
      <c r="AU102" s="8">
        <f t="shared" ca="1" si="38"/>
        <v>0</v>
      </c>
      <c r="AV102" s="8">
        <f t="shared" ca="1" si="39"/>
        <v>0</v>
      </c>
      <c r="AW102" s="8">
        <f t="shared" ca="1" si="40"/>
        <v>0</v>
      </c>
      <c r="AX102" s="8">
        <f t="shared" ca="1" si="41"/>
        <v>0</v>
      </c>
      <c r="AY102" s="8">
        <f t="shared" si="42"/>
        <v>0</v>
      </c>
    </row>
    <row r="103" spans="1:51" ht="13.8">
      <c r="A103" s="5"/>
      <c r="B103" s="5"/>
      <c r="C103" s="5">
        <f ca="1">IFERROR(__xludf.dummyfunction("""COMPUTED_VALUE"""),5)</f>
        <v>5</v>
      </c>
      <c r="D103" s="9">
        <f ca="1">IFERROR(__xludf.dummyfunction("""COMPUTED_VALUE"""),45176)</f>
        <v>45176</v>
      </c>
      <c r="E103" s="5" t="s">
        <v>12</v>
      </c>
      <c r="F103" s="14" t="str">
        <f ca="1">IFERROR(__xludf.dummyfunction("""COMPUTED_VALUE"""),"JMR")</f>
        <v>JMR</v>
      </c>
      <c r="G103" s="5"/>
      <c r="H103" s="5"/>
      <c r="I103" s="5"/>
      <c r="J103" s="5">
        <f ca="1">IFERROR(__xludf.dummyfunction("""COMPUTED_VALUE"""),1)</f>
        <v>1</v>
      </c>
      <c r="K103" s="5">
        <f ca="1">IFERROR(__xludf.dummyfunction("""COMPUTED_VALUE"""),-1)</f>
        <v>-1</v>
      </c>
      <c r="L103" s="5">
        <f ca="1">IFERROR(__xludf.dummyfunction("""COMPUTED_VALUE"""),1)</f>
        <v>1</v>
      </c>
      <c r="M103" s="5">
        <f ca="1">IFERROR(__xludf.dummyfunction("""COMPUTED_VALUE"""),1)</f>
        <v>1</v>
      </c>
      <c r="N103" s="5">
        <f ca="1">IFERROR(__xludf.dummyfunction("""COMPUTED_VALUE"""),1)</f>
        <v>1</v>
      </c>
      <c r="O103" s="5">
        <f ca="1">IFERROR(__xludf.dummyfunction("""COMPUTED_VALUE"""),1)</f>
        <v>1</v>
      </c>
      <c r="P103" s="5">
        <f ca="1">IFERROR(__xludf.dummyfunction("""COMPUTED_VALUE"""),-1)</f>
        <v>-1</v>
      </c>
      <c r="Q103" s="5">
        <f ca="1">IFERROR(__xludf.dummyfunction("""COMPUTED_VALUE"""),-1)</f>
        <v>-1</v>
      </c>
      <c r="R103" s="5">
        <f ca="1">IFERROR(__xludf.dummyfunction("""COMPUTED_VALUE"""),1)</f>
        <v>1</v>
      </c>
      <c r="S103" s="5">
        <f ca="1">IFERROR(__xludf.dummyfunction("""COMPUTED_VALUE"""),-1)</f>
        <v>-1</v>
      </c>
      <c r="T103" s="5">
        <f ca="1">IFERROR(__xludf.dummyfunction("""COMPUTED_VALUE"""),1)</f>
        <v>1</v>
      </c>
      <c r="U103" s="5">
        <f ca="1">IFERROR(__xludf.dummyfunction("""COMPUTED_VALUE"""),-1)</f>
        <v>-1</v>
      </c>
      <c r="V103" s="5">
        <f ca="1">IFERROR(__xludf.dummyfunction("""COMPUTED_VALUE"""),-3)</f>
        <v>-3</v>
      </c>
      <c r="W103" s="5">
        <f ca="1">IFERROR(__xludf.dummyfunction("""COMPUTED_VALUE"""),-1)</f>
        <v>-1</v>
      </c>
      <c r="X103" s="5">
        <f ca="1">IFERROR(__xludf.dummyfunction("""COMPUTED_VALUE"""),-1)</f>
        <v>-1</v>
      </c>
      <c r="Y103" s="5">
        <f ca="1">IFERROR(__xludf.dummyfunction("""COMPUTED_VALUE"""),-1)</f>
        <v>-1</v>
      </c>
      <c r="Z103" s="5">
        <f ca="1">IFERROR(__xludf.dummyfunction("""COMPUTED_VALUE"""),-3)</f>
        <v>-3</v>
      </c>
      <c r="AA103" s="5">
        <f ca="1">IFERROR(__xludf.dummyfunction("""COMPUTED_VALUE"""),-1)</f>
        <v>-1</v>
      </c>
      <c r="AB103" s="5"/>
      <c r="AC103" s="5">
        <f t="shared" ca="1" si="43"/>
        <v>1</v>
      </c>
      <c r="AD103" s="5"/>
      <c r="AE103" s="5" t="s">
        <v>22</v>
      </c>
      <c r="AF103" s="8"/>
      <c r="AG103" s="8">
        <f t="shared" ca="1" si="24"/>
        <v>0</v>
      </c>
      <c r="AH103" s="8">
        <f t="shared" ca="1" si="25"/>
        <v>0</v>
      </c>
      <c r="AI103" s="8">
        <f t="shared" ca="1" si="26"/>
        <v>0</v>
      </c>
      <c r="AJ103" s="8">
        <f t="shared" ca="1" si="27"/>
        <v>0</v>
      </c>
      <c r="AK103" s="8">
        <f t="shared" ca="1" si="28"/>
        <v>0</v>
      </c>
      <c r="AL103" s="8">
        <f t="shared" ca="1" si="29"/>
        <v>0</v>
      </c>
      <c r="AM103" s="8">
        <f t="shared" ca="1" si="30"/>
        <v>0</v>
      </c>
      <c r="AN103" s="8">
        <f t="shared" ca="1" si="31"/>
        <v>0</v>
      </c>
      <c r="AO103" s="8">
        <f t="shared" ca="1" si="32"/>
        <v>0</v>
      </c>
      <c r="AP103" s="8">
        <f t="shared" ca="1" si="33"/>
        <v>0</v>
      </c>
      <c r="AQ103" s="8">
        <f t="shared" ca="1" si="34"/>
        <v>1</v>
      </c>
      <c r="AR103" s="8">
        <f t="shared" ca="1" si="35"/>
        <v>0</v>
      </c>
      <c r="AS103" s="8">
        <f t="shared" ca="1" si="36"/>
        <v>0</v>
      </c>
      <c r="AT103" s="8">
        <f t="shared" ca="1" si="37"/>
        <v>0</v>
      </c>
      <c r="AU103" s="8">
        <f t="shared" ca="1" si="38"/>
        <v>0</v>
      </c>
      <c r="AV103" s="8">
        <f t="shared" ca="1" si="39"/>
        <v>0</v>
      </c>
      <c r="AW103" s="8">
        <f t="shared" ca="1" si="40"/>
        <v>0</v>
      </c>
      <c r="AX103" s="8">
        <f t="shared" ca="1" si="41"/>
        <v>0</v>
      </c>
      <c r="AY103" s="8">
        <f t="shared" si="42"/>
        <v>0</v>
      </c>
    </row>
    <row r="104" spans="1:51" ht="13.8">
      <c r="A104" s="5"/>
      <c r="B104" s="5"/>
      <c r="C104" s="5">
        <f ca="1">IFERROR(__xludf.dummyfunction("""COMPUTED_VALUE"""),6)</f>
        <v>6</v>
      </c>
      <c r="D104" s="9">
        <f ca="1">IFERROR(__xludf.dummyfunction("""COMPUTED_VALUE"""),45177)</f>
        <v>45177</v>
      </c>
      <c r="E104" s="5" t="s">
        <v>6</v>
      </c>
      <c r="F104" s="14" t="str">
        <f ca="1">IFERROR(__xludf.dummyfunction("""COMPUTED_VALUE"""),"GD")</f>
        <v>GD</v>
      </c>
      <c r="G104" s="5"/>
      <c r="H104" s="5"/>
      <c r="I104" s="5"/>
      <c r="J104" s="5">
        <f ca="1">IFERROR(__xludf.dummyfunction("""COMPUTED_VALUE"""),1)</f>
        <v>1</v>
      </c>
      <c r="K104" s="5">
        <f ca="1">IFERROR(__xludf.dummyfunction("""COMPUTED_VALUE"""),-3)</f>
        <v>-3</v>
      </c>
      <c r="L104" s="5">
        <f ca="1">IFERROR(__xludf.dummyfunction("""COMPUTED_VALUE"""),-1)</f>
        <v>-1</v>
      </c>
      <c r="M104" s="5">
        <f ca="1">IFERROR(__xludf.dummyfunction("""COMPUTED_VALUE"""),1)</f>
        <v>1</v>
      </c>
      <c r="N104" s="5">
        <f ca="1">IFERROR(__xludf.dummyfunction("""COMPUTED_VALUE"""),1)</f>
        <v>1</v>
      </c>
      <c r="O104" s="5">
        <f ca="1">IFERROR(__xludf.dummyfunction("""COMPUTED_VALUE"""),1)</f>
        <v>1</v>
      </c>
      <c r="P104" s="5">
        <f ca="1">IFERROR(__xludf.dummyfunction("""COMPUTED_VALUE"""),-1)</f>
        <v>-1</v>
      </c>
      <c r="Q104" s="5">
        <f ca="1">IFERROR(__xludf.dummyfunction("""COMPUTED_VALUE"""),1)</f>
        <v>1</v>
      </c>
      <c r="R104" s="5">
        <f ca="1">IFERROR(__xludf.dummyfunction("""COMPUTED_VALUE"""),1)</f>
        <v>1</v>
      </c>
      <c r="S104" s="5">
        <f ca="1">IFERROR(__xludf.dummyfunction("""COMPUTED_VALUE"""),-1)</f>
        <v>-1</v>
      </c>
      <c r="T104" s="5">
        <f ca="1">IFERROR(__xludf.dummyfunction("""COMPUTED_VALUE"""),-1)</f>
        <v>-1</v>
      </c>
      <c r="U104" s="5">
        <f ca="1">IFERROR(__xludf.dummyfunction("""COMPUTED_VALUE"""),1)</f>
        <v>1</v>
      </c>
      <c r="V104" s="5">
        <f ca="1">IFERROR(__xludf.dummyfunction("""COMPUTED_VALUE"""),-3)</f>
        <v>-3</v>
      </c>
      <c r="W104" s="5">
        <f ca="1">IFERROR(__xludf.dummyfunction("""COMPUTED_VALUE"""),-1)</f>
        <v>-1</v>
      </c>
      <c r="X104" s="5">
        <f ca="1">IFERROR(__xludf.dummyfunction("""COMPUTED_VALUE"""),-1)</f>
        <v>-1</v>
      </c>
      <c r="Y104" s="5">
        <f ca="1">IFERROR(__xludf.dummyfunction("""COMPUTED_VALUE"""),-1)</f>
        <v>-1</v>
      </c>
      <c r="Z104" s="5">
        <f ca="1">IFERROR(__xludf.dummyfunction("""COMPUTED_VALUE"""),-3)</f>
        <v>-3</v>
      </c>
      <c r="AA104" s="5">
        <f ca="1">IFERROR(__xludf.dummyfunction("""COMPUTED_VALUE"""),-1)</f>
        <v>-1</v>
      </c>
      <c r="AB104" s="5"/>
      <c r="AC104" s="5">
        <f t="shared" ca="1" si="43"/>
        <v>1</v>
      </c>
      <c r="AD104" s="5"/>
      <c r="AE104" s="5" t="s">
        <v>17</v>
      </c>
      <c r="AF104" s="8"/>
      <c r="AG104" s="8">
        <f t="shared" ca="1" si="24"/>
        <v>1</v>
      </c>
      <c r="AH104" s="8">
        <f t="shared" ca="1" si="25"/>
        <v>0</v>
      </c>
      <c r="AI104" s="8">
        <f t="shared" ca="1" si="26"/>
        <v>0</v>
      </c>
      <c r="AJ104" s="8">
        <f t="shared" ca="1" si="27"/>
        <v>0</v>
      </c>
      <c r="AK104" s="8">
        <f t="shared" ca="1" si="28"/>
        <v>0</v>
      </c>
      <c r="AL104" s="8">
        <f t="shared" ca="1" si="29"/>
        <v>0</v>
      </c>
      <c r="AM104" s="8">
        <f t="shared" ca="1" si="30"/>
        <v>0</v>
      </c>
      <c r="AN104" s="8">
        <f t="shared" ca="1" si="31"/>
        <v>0</v>
      </c>
      <c r="AO104" s="8">
        <f t="shared" ca="1" si="32"/>
        <v>0</v>
      </c>
      <c r="AP104" s="8">
        <f t="shared" ca="1" si="33"/>
        <v>0</v>
      </c>
      <c r="AQ104" s="8">
        <f t="shared" ca="1" si="34"/>
        <v>0</v>
      </c>
      <c r="AR104" s="8">
        <f t="shared" ca="1" si="35"/>
        <v>0</v>
      </c>
      <c r="AS104" s="8">
        <f t="shared" ca="1" si="36"/>
        <v>0</v>
      </c>
      <c r="AT104" s="8">
        <f t="shared" ca="1" si="37"/>
        <v>0</v>
      </c>
      <c r="AU104" s="8">
        <f t="shared" ca="1" si="38"/>
        <v>0</v>
      </c>
      <c r="AV104" s="8">
        <f t="shared" ca="1" si="39"/>
        <v>0</v>
      </c>
      <c r="AW104" s="8">
        <f t="shared" ca="1" si="40"/>
        <v>0</v>
      </c>
      <c r="AX104" s="8">
        <f t="shared" ca="1" si="41"/>
        <v>0</v>
      </c>
      <c r="AY104" s="8">
        <f t="shared" si="42"/>
        <v>0</v>
      </c>
    </row>
    <row r="105" spans="1:51" ht="13.8">
      <c r="A105" s="5"/>
      <c r="B105" s="5"/>
      <c r="C105" s="5">
        <f ca="1">IFERROR(__xludf.dummyfunction("""COMPUTED_VALUE"""),7)</f>
        <v>7</v>
      </c>
      <c r="D105" s="9">
        <f ca="1">IFERROR(__xludf.dummyfunction("""COMPUTED_VALUE"""),45178)</f>
        <v>45178</v>
      </c>
      <c r="E105" s="5" t="s">
        <v>13</v>
      </c>
      <c r="F105" s="14" t="str">
        <f ca="1">IFERROR(__xludf.dummyfunction("""COMPUTED_VALUE"""),"GD")</f>
        <v>GD</v>
      </c>
      <c r="G105" s="5"/>
      <c r="H105" s="5"/>
      <c r="I105" s="5"/>
      <c r="J105" s="5">
        <f ca="1">IFERROR(__xludf.dummyfunction("""COMPUTED_VALUE"""),1)</f>
        <v>1</v>
      </c>
      <c r="K105" s="5">
        <f ca="1">IFERROR(__xludf.dummyfunction("""COMPUTED_VALUE"""),-2)</f>
        <v>-2</v>
      </c>
      <c r="L105" s="5">
        <f ca="1">IFERROR(__xludf.dummyfunction("""COMPUTED_VALUE"""),-1)</f>
        <v>-1</v>
      </c>
      <c r="M105" s="5">
        <f ca="1">IFERROR(__xludf.dummyfunction("""COMPUTED_VALUE"""),1)</f>
        <v>1</v>
      </c>
      <c r="N105" s="5">
        <f ca="1">IFERROR(__xludf.dummyfunction("""COMPUTED_VALUE"""),1)</f>
        <v>1</v>
      </c>
      <c r="O105" s="5">
        <f ca="1">IFERROR(__xludf.dummyfunction("""COMPUTED_VALUE"""),-2)</f>
        <v>-2</v>
      </c>
      <c r="P105" s="5">
        <f ca="1">IFERROR(__xludf.dummyfunction("""COMPUTED_VALUE"""),1)</f>
        <v>1</v>
      </c>
      <c r="Q105" s="5">
        <f ca="1">IFERROR(__xludf.dummyfunction("""COMPUTED_VALUE"""),1)</f>
        <v>1</v>
      </c>
      <c r="R105" s="5">
        <f ca="1">IFERROR(__xludf.dummyfunction("""COMPUTED_VALUE"""),-1)</f>
        <v>-1</v>
      </c>
      <c r="S105" s="5">
        <f ca="1">IFERROR(__xludf.dummyfunction("""COMPUTED_VALUE"""),-1)</f>
        <v>-1</v>
      </c>
      <c r="T105" s="5">
        <f ca="1">IFERROR(__xludf.dummyfunction("""COMPUTED_VALUE"""),-1)</f>
        <v>-1</v>
      </c>
      <c r="U105" s="5">
        <f ca="1">IFERROR(__xludf.dummyfunction("""COMPUTED_VALUE"""),1)</f>
        <v>1</v>
      </c>
      <c r="V105" s="5">
        <f ca="1">IFERROR(__xludf.dummyfunction("""COMPUTED_VALUE"""),-3)</f>
        <v>-3</v>
      </c>
      <c r="W105" s="5">
        <f ca="1">IFERROR(__xludf.dummyfunction("""COMPUTED_VALUE"""),-1)</f>
        <v>-1</v>
      </c>
      <c r="X105" s="5">
        <f ca="1">IFERROR(__xludf.dummyfunction("""COMPUTED_VALUE"""),-1)</f>
        <v>-1</v>
      </c>
      <c r="Y105" s="5">
        <f ca="1">IFERROR(__xludf.dummyfunction("""COMPUTED_VALUE"""),-1)</f>
        <v>-1</v>
      </c>
      <c r="Z105" s="5">
        <f ca="1">IFERROR(__xludf.dummyfunction("""COMPUTED_VALUE"""),-3)</f>
        <v>-3</v>
      </c>
      <c r="AA105" s="5">
        <f ca="1">IFERROR(__xludf.dummyfunction("""COMPUTED_VALUE"""),-1)</f>
        <v>-1</v>
      </c>
      <c r="AB105" s="5"/>
      <c r="AC105" s="5">
        <f t="shared" ca="1" si="43"/>
        <v>1</v>
      </c>
      <c r="AD105" s="5"/>
      <c r="AE105" s="5" t="s">
        <v>18</v>
      </c>
      <c r="AF105" s="8"/>
      <c r="AG105" s="8">
        <f t="shared" ca="1" si="24"/>
        <v>0</v>
      </c>
      <c r="AH105" s="8">
        <f t="shared" ca="1" si="25"/>
        <v>0</v>
      </c>
      <c r="AI105" s="8">
        <f t="shared" ca="1" si="26"/>
        <v>0</v>
      </c>
      <c r="AJ105" s="8">
        <f t="shared" ca="1" si="27"/>
        <v>0</v>
      </c>
      <c r="AK105" s="8">
        <f t="shared" ca="1" si="28"/>
        <v>0</v>
      </c>
      <c r="AL105" s="8">
        <f t="shared" ca="1" si="29"/>
        <v>0</v>
      </c>
      <c r="AM105" s="8">
        <f t="shared" ca="1" si="30"/>
        <v>0</v>
      </c>
      <c r="AN105" s="8">
        <f t="shared" ca="1" si="31"/>
        <v>0</v>
      </c>
      <c r="AO105" s="8">
        <f t="shared" ca="1" si="32"/>
        <v>0</v>
      </c>
      <c r="AP105" s="8">
        <f t="shared" ca="1" si="33"/>
        <v>0</v>
      </c>
      <c r="AQ105" s="8">
        <f t="shared" ca="1" si="34"/>
        <v>0</v>
      </c>
      <c r="AR105" s="8">
        <f t="shared" ca="1" si="35"/>
        <v>1</v>
      </c>
      <c r="AS105" s="8">
        <f t="shared" ca="1" si="36"/>
        <v>0</v>
      </c>
      <c r="AT105" s="8">
        <f t="shared" ca="1" si="37"/>
        <v>0</v>
      </c>
      <c r="AU105" s="8">
        <f t="shared" ca="1" si="38"/>
        <v>0</v>
      </c>
      <c r="AV105" s="8">
        <f t="shared" ca="1" si="39"/>
        <v>0</v>
      </c>
      <c r="AW105" s="8">
        <f t="shared" ca="1" si="40"/>
        <v>0</v>
      </c>
      <c r="AX105" s="8">
        <f t="shared" ca="1" si="41"/>
        <v>0</v>
      </c>
      <c r="AY105" s="8">
        <f t="shared" si="42"/>
        <v>0</v>
      </c>
    </row>
    <row r="106" spans="1:51" ht="13.8">
      <c r="A106" s="5"/>
      <c r="B106" s="5"/>
      <c r="C106" s="5">
        <f ca="1">IFERROR(__xludf.dummyfunction("""COMPUTED_VALUE"""),1)</f>
        <v>1</v>
      </c>
      <c r="D106" s="9">
        <f ca="1">IFERROR(__xludf.dummyfunction("""COMPUTED_VALUE"""),45179)</f>
        <v>45179</v>
      </c>
      <c r="E106" s="5" t="s">
        <v>7</v>
      </c>
      <c r="F106" s="14" t="str">
        <f ca="1">IFERROR(__xludf.dummyfunction("""COMPUTED_VALUE"""),"FL")</f>
        <v>FL</v>
      </c>
      <c r="G106" s="5"/>
      <c r="H106" s="5"/>
      <c r="I106" s="5"/>
      <c r="J106" s="5">
        <f ca="1">IFERROR(__xludf.dummyfunction("""COMPUTED_VALUE"""),1)</f>
        <v>1</v>
      </c>
      <c r="K106" s="5">
        <f ca="1">IFERROR(__xludf.dummyfunction("""COMPUTED_VALUE"""),-2)</f>
        <v>-2</v>
      </c>
      <c r="L106" s="5">
        <f ca="1">IFERROR(__xludf.dummyfunction("""COMPUTED_VALUE"""),1)</f>
        <v>1</v>
      </c>
      <c r="M106" s="5">
        <f ca="1">IFERROR(__xludf.dummyfunction("""COMPUTED_VALUE"""),1)</f>
        <v>1</v>
      </c>
      <c r="N106" s="5">
        <f ca="1">IFERROR(__xludf.dummyfunction("""COMPUTED_VALUE"""),1)</f>
        <v>1</v>
      </c>
      <c r="O106" s="5">
        <f ca="1">IFERROR(__xludf.dummyfunction("""COMPUTED_VALUE"""),-2)</f>
        <v>-2</v>
      </c>
      <c r="P106" s="5">
        <f ca="1">IFERROR(__xludf.dummyfunction("""COMPUTED_VALUE"""),1)</f>
        <v>1</v>
      </c>
      <c r="Q106" s="5">
        <f ca="1">IFERROR(__xludf.dummyfunction("""COMPUTED_VALUE"""),-1)</f>
        <v>-1</v>
      </c>
      <c r="R106" s="5">
        <f ca="1">IFERROR(__xludf.dummyfunction("""COMPUTED_VALUE"""),-1)</f>
        <v>-1</v>
      </c>
      <c r="S106" s="5">
        <f ca="1">IFERROR(__xludf.dummyfunction("""COMPUTED_VALUE"""),-1)</f>
        <v>-1</v>
      </c>
      <c r="T106" s="5">
        <f ca="1">IFERROR(__xludf.dummyfunction("""COMPUTED_VALUE"""),-1)</f>
        <v>-1</v>
      </c>
      <c r="U106" s="5">
        <f ca="1">IFERROR(__xludf.dummyfunction("""COMPUTED_VALUE"""),1)</f>
        <v>1</v>
      </c>
      <c r="V106" s="5">
        <f ca="1">IFERROR(__xludf.dummyfunction("""COMPUTED_VALUE"""),-1)</f>
        <v>-1</v>
      </c>
      <c r="W106" s="5">
        <f ca="1">IFERROR(__xludf.dummyfunction("""COMPUTED_VALUE"""),-1)</f>
        <v>-1</v>
      </c>
      <c r="X106" s="5">
        <f ca="1">IFERROR(__xludf.dummyfunction("""COMPUTED_VALUE"""),-1)</f>
        <v>-1</v>
      </c>
      <c r="Y106" s="5">
        <f ca="1">IFERROR(__xludf.dummyfunction("""COMPUTED_VALUE"""),-1)</f>
        <v>-1</v>
      </c>
      <c r="Z106" s="5">
        <f ca="1">IFERROR(__xludf.dummyfunction("""COMPUTED_VALUE"""),-3)</f>
        <v>-3</v>
      </c>
      <c r="AA106" s="5">
        <f ca="1">IFERROR(__xludf.dummyfunction("""COMPUTED_VALUE"""),-1)</f>
        <v>-1</v>
      </c>
      <c r="AB106" s="5"/>
      <c r="AC106" s="5">
        <f t="shared" ca="1" si="43"/>
        <v>1</v>
      </c>
      <c r="AD106" s="5"/>
      <c r="AE106" s="5" t="s">
        <v>5</v>
      </c>
      <c r="AF106" s="8"/>
      <c r="AG106" s="8">
        <f t="shared" ca="1" si="24"/>
        <v>0</v>
      </c>
      <c r="AH106" s="8">
        <f t="shared" ca="1" si="25"/>
        <v>0</v>
      </c>
      <c r="AI106" s="8">
        <f t="shared" ca="1" si="26"/>
        <v>0</v>
      </c>
      <c r="AJ106" s="8">
        <f t="shared" ca="1" si="27"/>
        <v>0</v>
      </c>
      <c r="AK106" s="8">
        <f t="shared" ca="1" si="28"/>
        <v>0</v>
      </c>
      <c r="AL106" s="8">
        <f t="shared" ca="1" si="29"/>
        <v>0</v>
      </c>
      <c r="AM106" s="8">
        <f t="shared" ca="1" si="30"/>
        <v>1</v>
      </c>
      <c r="AN106" s="8">
        <f t="shared" ca="1" si="31"/>
        <v>0</v>
      </c>
      <c r="AO106" s="8">
        <f t="shared" ca="1" si="32"/>
        <v>0</v>
      </c>
      <c r="AP106" s="8">
        <f t="shared" ca="1" si="33"/>
        <v>0</v>
      </c>
      <c r="AQ106" s="8">
        <f t="shared" ca="1" si="34"/>
        <v>0</v>
      </c>
      <c r="AR106" s="8">
        <f t="shared" ca="1" si="35"/>
        <v>0</v>
      </c>
      <c r="AS106" s="8">
        <f t="shared" ca="1" si="36"/>
        <v>0</v>
      </c>
      <c r="AT106" s="8">
        <f t="shared" ca="1" si="37"/>
        <v>0</v>
      </c>
      <c r="AU106" s="8">
        <f t="shared" ca="1" si="38"/>
        <v>0</v>
      </c>
      <c r="AV106" s="8">
        <f t="shared" ca="1" si="39"/>
        <v>0</v>
      </c>
      <c r="AW106" s="8">
        <f t="shared" ca="1" si="40"/>
        <v>0</v>
      </c>
      <c r="AX106" s="8">
        <f t="shared" ca="1" si="41"/>
        <v>0</v>
      </c>
      <c r="AY106" s="8">
        <f t="shared" si="42"/>
        <v>0</v>
      </c>
    </row>
    <row r="107" spans="1:51" ht="13.8">
      <c r="A107" s="5"/>
      <c r="B107" s="5"/>
      <c r="C107" s="5">
        <f ca="1">IFERROR(__xludf.dummyfunction("""COMPUTED_VALUE"""),2)</f>
        <v>2</v>
      </c>
      <c r="D107" s="9">
        <f ca="1">IFERROR(__xludf.dummyfunction("""COMPUTED_VALUE"""),45180)</f>
        <v>45180</v>
      </c>
      <c r="E107" s="5" t="s">
        <v>29</v>
      </c>
      <c r="F107" s="14" t="str">
        <f ca="1">IFERROR(__xludf.dummyfunction("""COMPUTED_VALUE"""),"JMR")</f>
        <v>JMR</v>
      </c>
      <c r="G107" s="5"/>
      <c r="H107" s="5"/>
      <c r="I107" s="10"/>
      <c r="J107" s="5">
        <f ca="1">IFERROR(__xludf.dummyfunction("""COMPUTED_VALUE"""),1)</f>
        <v>1</v>
      </c>
      <c r="K107" s="5">
        <f ca="1">IFERROR(__xludf.dummyfunction("""COMPUTED_VALUE"""),0)</f>
        <v>0</v>
      </c>
      <c r="L107" s="5">
        <f ca="1">IFERROR(__xludf.dummyfunction("""COMPUTED_VALUE"""),-1)</f>
        <v>-1</v>
      </c>
      <c r="M107" s="5">
        <f ca="1">IFERROR(__xludf.dummyfunction("""COMPUTED_VALUE"""),1)</f>
        <v>1</v>
      </c>
      <c r="N107" s="5">
        <f ca="1">IFERROR(__xludf.dummyfunction("""COMPUTED_VALUE"""),-3)</f>
        <v>-3</v>
      </c>
      <c r="O107" s="5">
        <f ca="1">IFERROR(__xludf.dummyfunction("""COMPUTED_VALUE"""),-2)</f>
        <v>-2</v>
      </c>
      <c r="P107" s="5">
        <f ca="1">IFERROR(__xludf.dummyfunction("""COMPUTED_VALUE"""),1)</f>
        <v>1</v>
      </c>
      <c r="Q107" s="5">
        <f ca="1">IFERROR(__xludf.dummyfunction("""COMPUTED_VALUE"""),-1)</f>
        <v>-1</v>
      </c>
      <c r="R107" s="5">
        <f ca="1">IFERROR(__xludf.dummyfunction("""COMPUTED_VALUE"""),1)</f>
        <v>1</v>
      </c>
      <c r="S107" s="5">
        <f ca="1">IFERROR(__xludf.dummyfunction("""COMPUTED_VALUE"""),1)</f>
        <v>1</v>
      </c>
      <c r="T107" s="5">
        <f ca="1">IFERROR(__xludf.dummyfunction("""COMPUTED_VALUE"""),-1)</f>
        <v>-1</v>
      </c>
      <c r="U107" s="5">
        <f ca="1">IFERROR(__xludf.dummyfunction("""COMPUTED_VALUE"""),1)</f>
        <v>1</v>
      </c>
      <c r="V107" s="5">
        <f ca="1">IFERROR(__xludf.dummyfunction("""COMPUTED_VALUE"""),1)</f>
        <v>1</v>
      </c>
      <c r="W107" s="5">
        <f ca="1">IFERROR(__xludf.dummyfunction("""COMPUTED_VALUE"""),-1)</f>
        <v>-1</v>
      </c>
      <c r="X107" s="5">
        <f ca="1">IFERROR(__xludf.dummyfunction("""COMPUTED_VALUE"""),-1)</f>
        <v>-1</v>
      </c>
      <c r="Y107" s="5">
        <f ca="1">IFERROR(__xludf.dummyfunction("""COMPUTED_VALUE"""),-1)</f>
        <v>-1</v>
      </c>
      <c r="Z107" s="5">
        <f ca="1">IFERROR(__xludf.dummyfunction("""COMPUTED_VALUE"""),-3)</f>
        <v>-3</v>
      </c>
      <c r="AA107" s="5">
        <f ca="1">IFERROR(__xludf.dummyfunction("""COMPUTED_VALUE"""),-1)</f>
        <v>-1</v>
      </c>
      <c r="AB107" s="5"/>
      <c r="AC107" s="5">
        <f t="shared" ca="1" si="43"/>
        <v>1</v>
      </c>
      <c r="AD107" s="5"/>
      <c r="AE107" s="5" t="s">
        <v>9</v>
      </c>
      <c r="AF107" s="8"/>
      <c r="AG107" s="8">
        <f t="shared" ca="1" si="24"/>
        <v>0</v>
      </c>
      <c r="AH107" s="8">
        <f t="shared" ca="1" si="25"/>
        <v>0</v>
      </c>
      <c r="AI107" s="8">
        <f t="shared" ca="1" si="26"/>
        <v>0</v>
      </c>
      <c r="AJ107" s="8">
        <f t="shared" ca="1" si="27"/>
        <v>0</v>
      </c>
      <c r="AK107" s="8">
        <f t="shared" ca="1" si="28"/>
        <v>0</v>
      </c>
      <c r="AL107" s="8">
        <f t="shared" ca="1" si="29"/>
        <v>0</v>
      </c>
      <c r="AM107" s="8">
        <f t="shared" ca="1" si="30"/>
        <v>0</v>
      </c>
      <c r="AN107" s="8">
        <f t="shared" ca="1" si="31"/>
        <v>0</v>
      </c>
      <c r="AO107" s="8">
        <f t="shared" ca="1" si="32"/>
        <v>0</v>
      </c>
      <c r="AP107" s="8">
        <f t="shared" ca="1" si="33"/>
        <v>0</v>
      </c>
      <c r="AQ107" s="8">
        <f t="shared" ca="1" si="34"/>
        <v>0</v>
      </c>
      <c r="AR107" s="8">
        <f t="shared" ca="1" si="35"/>
        <v>0</v>
      </c>
      <c r="AS107" s="8">
        <f t="shared" ca="1" si="36"/>
        <v>1</v>
      </c>
      <c r="AT107" s="8">
        <f t="shared" ca="1" si="37"/>
        <v>0</v>
      </c>
      <c r="AU107" s="8">
        <f t="shared" ca="1" si="38"/>
        <v>0</v>
      </c>
      <c r="AV107" s="8">
        <f t="shared" ca="1" si="39"/>
        <v>0</v>
      </c>
      <c r="AW107" s="8">
        <f t="shared" ca="1" si="40"/>
        <v>0</v>
      </c>
      <c r="AX107" s="8">
        <f t="shared" ca="1" si="41"/>
        <v>0</v>
      </c>
      <c r="AY107" s="8">
        <f t="shared" si="42"/>
        <v>0</v>
      </c>
    </row>
    <row r="108" spans="1:51" ht="13.8">
      <c r="A108" s="5"/>
      <c r="B108" s="5"/>
      <c r="C108" s="5">
        <f ca="1">IFERROR(__xludf.dummyfunction("""COMPUTED_VALUE"""),3)</f>
        <v>3</v>
      </c>
      <c r="D108" s="9">
        <f ca="1">IFERROR(__xludf.dummyfunction("""COMPUTED_VALUE"""),45181)</f>
        <v>45181</v>
      </c>
      <c r="E108" s="5" t="s">
        <v>20</v>
      </c>
      <c r="F108" s="14" t="str">
        <f ca="1">IFERROR(__xludf.dummyfunction("""COMPUTED_VALUE"""),"GD")</f>
        <v>GD</v>
      </c>
      <c r="G108" s="5"/>
      <c r="H108" s="5"/>
      <c r="I108" s="5"/>
      <c r="J108" s="5">
        <f ca="1">IFERROR(__xludf.dummyfunction("""COMPUTED_VALUE"""),-3)</f>
        <v>-3</v>
      </c>
      <c r="K108" s="5">
        <f ca="1">IFERROR(__xludf.dummyfunction("""COMPUTED_VALUE"""),1)</f>
        <v>1</v>
      </c>
      <c r="L108" s="5">
        <f ca="1">IFERROR(__xludf.dummyfunction("""COMPUTED_VALUE"""),-1)</f>
        <v>-1</v>
      </c>
      <c r="M108" s="5">
        <f ca="1">IFERROR(__xludf.dummyfunction("""COMPUTED_VALUE"""),-3)</f>
        <v>-3</v>
      </c>
      <c r="N108" s="5">
        <f ca="1">IFERROR(__xludf.dummyfunction("""COMPUTED_VALUE"""),-3)</f>
        <v>-3</v>
      </c>
      <c r="O108" s="5">
        <f ca="1">IFERROR(__xludf.dummyfunction("""COMPUTED_VALUE"""),1)</f>
        <v>1</v>
      </c>
      <c r="P108" s="5">
        <f ca="1">IFERROR(__xludf.dummyfunction("""COMPUTED_VALUE"""),1)</f>
        <v>1</v>
      </c>
      <c r="Q108" s="5">
        <f ca="1">IFERROR(__xludf.dummyfunction("""COMPUTED_VALUE"""),-1)</f>
        <v>-1</v>
      </c>
      <c r="R108" s="5">
        <f ca="1">IFERROR(__xludf.dummyfunction("""COMPUTED_VALUE"""),1)</f>
        <v>1</v>
      </c>
      <c r="S108" s="5">
        <f ca="1">IFERROR(__xludf.dummyfunction("""COMPUTED_VALUE"""),-1)</f>
        <v>-1</v>
      </c>
      <c r="T108" s="5">
        <f ca="1">IFERROR(__xludf.dummyfunction("""COMPUTED_VALUE"""),-1)</f>
        <v>-1</v>
      </c>
      <c r="U108" s="5">
        <f ca="1">IFERROR(__xludf.dummyfunction("""COMPUTED_VALUE"""),-1)</f>
        <v>-1</v>
      </c>
      <c r="V108" s="5">
        <f ca="1">IFERROR(__xludf.dummyfunction("""COMPUTED_VALUE"""),1)</f>
        <v>1</v>
      </c>
      <c r="W108" s="5">
        <f ca="1">IFERROR(__xludf.dummyfunction("""COMPUTED_VALUE"""),-1)</f>
        <v>-1</v>
      </c>
      <c r="X108" s="5">
        <f ca="1">IFERROR(__xludf.dummyfunction("""COMPUTED_VALUE"""),-1)</f>
        <v>-1</v>
      </c>
      <c r="Y108" s="5">
        <f ca="1">IFERROR(__xludf.dummyfunction("""COMPUTED_VALUE"""),-1)</f>
        <v>-1</v>
      </c>
      <c r="Z108" s="5">
        <f ca="1">IFERROR(__xludf.dummyfunction("""COMPUTED_VALUE"""),-3)</f>
        <v>-3</v>
      </c>
      <c r="AA108" s="5">
        <f ca="1">IFERROR(__xludf.dummyfunction("""COMPUTED_VALUE"""),-1)</f>
        <v>-1</v>
      </c>
      <c r="AB108" s="5"/>
      <c r="AC108" s="5">
        <f t="shared" ca="1" si="43"/>
        <v>1</v>
      </c>
      <c r="AD108" s="5"/>
      <c r="AE108" s="5" t="s">
        <v>20</v>
      </c>
      <c r="AF108" s="8"/>
      <c r="AG108" s="8">
        <f t="shared" ca="1" si="24"/>
        <v>0</v>
      </c>
      <c r="AH108" s="8">
        <f t="shared" ca="1" si="25"/>
        <v>0</v>
      </c>
      <c r="AI108" s="8">
        <f t="shared" ca="1" si="26"/>
        <v>0</v>
      </c>
      <c r="AJ108" s="8">
        <f t="shared" ca="1" si="27"/>
        <v>0</v>
      </c>
      <c r="AK108" s="8">
        <f t="shared" ca="1" si="28"/>
        <v>0</v>
      </c>
      <c r="AL108" s="8">
        <f t="shared" ca="1" si="29"/>
        <v>1</v>
      </c>
      <c r="AM108" s="8">
        <f t="shared" ca="1" si="30"/>
        <v>0</v>
      </c>
      <c r="AN108" s="8">
        <f t="shared" ca="1" si="31"/>
        <v>0</v>
      </c>
      <c r="AO108" s="8">
        <f t="shared" ca="1" si="32"/>
        <v>0</v>
      </c>
      <c r="AP108" s="8">
        <f t="shared" ca="1" si="33"/>
        <v>0</v>
      </c>
      <c r="AQ108" s="8">
        <f t="shared" ca="1" si="34"/>
        <v>0</v>
      </c>
      <c r="AR108" s="8">
        <f t="shared" ca="1" si="35"/>
        <v>0</v>
      </c>
      <c r="AS108" s="8">
        <f t="shared" ca="1" si="36"/>
        <v>0</v>
      </c>
      <c r="AT108" s="8">
        <f t="shared" ca="1" si="37"/>
        <v>0</v>
      </c>
      <c r="AU108" s="8">
        <f t="shared" ca="1" si="38"/>
        <v>0</v>
      </c>
      <c r="AV108" s="8">
        <f t="shared" ca="1" si="39"/>
        <v>0</v>
      </c>
      <c r="AW108" s="8">
        <f t="shared" ca="1" si="40"/>
        <v>0</v>
      </c>
      <c r="AX108" s="8">
        <f t="shared" ca="1" si="41"/>
        <v>0</v>
      </c>
      <c r="AY108" s="8">
        <f t="shared" si="42"/>
        <v>0</v>
      </c>
    </row>
    <row r="109" spans="1:51" ht="13.8">
      <c r="A109" s="5"/>
      <c r="B109" s="5"/>
      <c r="C109" s="5">
        <f ca="1">IFERROR(__xludf.dummyfunction("""COMPUTED_VALUE"""),4)</f>
        <v>4</v>
      </c>
      <c r="D109" s="9">
        <f ca="1">IFERROR(__xludf.dummyfunction("""COMPUTED_VALUE"""),45182)</f>
        <v>45182</v>
      </c>
      <c r="E109" s="5" t="s">
        <v>9</v>
      </c>
      <c r="F109" s="14" t="str">
        <f ca="1">IFERROR(__xludf.dummyfunction("""COMPUTED_VALUE"""),"JMR")</f>
        <v>JMR</v>
      </c>
      <c r="G109" s="5"/>
      <c r="H109" s="5"/>
      <c r="I109" s="5"/>
      <c r="J109" s="5">
        <f ca="1">IFERROR(__xludf.dummyfunction("""COMPUTED_VALUE"""),-3)</f>
        <v>-3</v>
      </c>
      <c r="K109" s="5">
        <f ca="1">IFERROR(__xludf.dummyfunction("""COMPUTED_VALUE"""),-1)</f>
        <v>-1</v>
      </c>
      <c r="L109" s="5">
        <f ca="1">IFERROR(__xludf.dummyfunction("""COMPUTED_VALUE"""),-1)</f>
        <v>-1</v>
      </c>
      <c r="M109" s="5">
        <f ca="1">IFERROR(__xludf.dummyfunction("""COMPUTED_VALUE"""),1)</f>
        <v>1</v>
      </c>
      <c r="N109" s="5">
        <f ca="1">IFERROR(__xludf.dummyfunction("""COMPUTED_VALUE"""),-3)</f>
        <v>-3</v>
      </c>
      <c r="O109" s="5">
        <f ca="1">IFERROR(__xludf.dummyfunction("""COMPUTED_VALUE"""),1)</f>
        <v>1</v>
      </c>
      <c r="P109" s="5">
        <f ca="1">IFERROR(__xludf.dummyfunction("""COMPUTED_VALUE"""),1)</f>
        <v>1</v>
      </c>
      <c r="Q109" s="5">
        <f ca="1">IFERROR(__xludf.dummyfunction("""COMPUTED_VALUE"""),-1)</f>
        <v>-1</v>
      </c>
      <c r="R109" s="5">
        <f ca="1">IFERROR(__xludf.dummyfunction("""COMPUTED_VALUE"""),1)</f>
        <v>1</v>
      </c>
      <c r="S109" s="5">
        <f ca="1">IFERROR(__xludf.dummyfunction("""COMPUTED_VALUE"""),-1)</f>
        <v>-1</v>
      </c>
      <c r="T109" s="5">
        <f ca="1">IFERROR(__xludf.dummyfunction("""COMPUTED_VALUE"""),-1)</f>
        <v>-1</v>
      </c>
      <c r="U109" s="5">
        <f ca="1">IFERROR(__xludf.dummyfunction("""COMPUTED_VALUE"""),-1)</f>
        <v>-1</v>
      </c>
      <c r="V109" s="5">
        <f ca="1">IFERROR(__xludf.dummyfunction("""COMPUTED_VALUE"""),1)</f>
        <v>1</v>
      </c>
      <c r="W109" s="5">
        <f ca="1">IFERROR(__xludf.dummyfunction("""COMPUTED_VALUE"""),-1)</f>
        <v>-1</v>
      </c>
      <c r="X109" s="5">
        <f ca="1">IFERROR(__xludf.dummyfunction("""COMPUTED_VALUE"""),-1)</f>
        <v>-1</v>
      </c>
      <c r="Y109" s="5">
        <f ca="1">IFERROR(__xludf.dummyfunction("""COMPUTED_VALUE"""),-1)</f>
        <v>-1</v>
      </c>
      <c r="Z109" s="5">
        <f ca="1">IFERROR(__xludf.dummyfunction("""COMPUTED_VALUE"""),-3)</f>
        <v>-3</v>
      </c>
      <c r="AA109" s="5">
        <f ca="1">IFERROR(__xludf.dummyfunction("""COMPUTED_VALUE"""),-1)</f>
        <v>-1</v>
      </c>
      <c r="AB109" s="5"/>
      <c r="AC109" s="5">
        <f t="shared" ca="1" si="43"/>
        <v>1</v>
      </c>
      <c r="AD109" s="5"/>
      <c r="AE109" s="5" t="s">
        <v>12</v>
      </c>
      <c r="AF109" s="8"/>
      <c r="AG109" s="8">
        <f t="shared" ca="1" si="24"/>
        <v>0</v>
      </c>
      <c r="AH109" s="8">
        <f t="shared" ca="1" si="25"/>
        <v>0</v>
      </c>
      <c r="AI109" s="8">
        <f t="shared" ca="1" si="26"/>
        <v>0</v>
      </c>
      <c r="AJ109" s="8">
        <f t="shared" ca="1" si="27"/>
        <v>0</v>
      </c>
      <c r="AK109" s="8">
        <f t="shared" ca="1" si="28"/>
        <v>0</v>
      </c>
      <c r="AL109" s="8">
        <f t="shared" ca="1" si="29"/>
        <v>0</v>
      </c>
      <c r="AM109" s="8">
        <f t="shared" ca="1" si="30"/>
        <v>0</v>
      </c>
      <c r="AN109" s="8">
        <f t="shared" ca="1" si="31"/>
        <v>0</v>
      </c>
      <c r="AO109" s="8">
        <f t="shared" ca="1" si="32"/>
        <v>1</v>
      </c>
      <c r="AP109" s="8">
        <f t="shared" ca="1" si="33"/>
        <v>0</v>
      </c>
      <c r="AQ109" s="8">
        <f t="shared" ca="1" si="34"/>
        <v>0</v>
      </c>
      <c r="AR109" s="8">
        <f t="shared" ca="1" si="35"/>
        <v>0</v>
      </c>
      <c r="AS109" s="8">
        <f t="shared" ca="1" si="36"/>
        <v>0</v>
      </c>
      <c r="AT109" s="8">
        <f t="shared" ca="1" si="37"/>
        <v>0</v>
      </c>
      <c r="AU109" s="8">
        <f t="shared" ca="1" si="38"/>
        <v>0</v>
      </c>
      <c r="AV109" s="8">
        <f t="shared" ca="1" si="39"/>
        <v>0</v>
      </c>
      <c r="AW109" s="8">
        <f t="shared" ca="1" si="40"/>
        <v>0</v>
      </c>
      <c r="AX109" s="8">
        <f t="shared" ca="1" si="41"/>
        <v>0</v>
      </c>
      <c r="AY109" s="8">
        <f t="shared" si="42"/>
        <v>0</v>
      </c>
    </row>
    <row r="110" spans="1:51" ht="13.8">
      <c r="A110" s="5"/>
      <c r="B110" s="5"/>
      <c r="C110" s="5">
        <f ca="1">IFERROR(__xludf.dummyfunction("""COMPUTED_VALUE"""),5)</f>
        <v>5</v>
      </c>
      <c r="D110" s="9">
        <f ca="1">IFERROR(__xludf.dummyfunction("""COMPUTED_VALUE"""),45183)</f>
        <v>45183</v>
      </c>
      <c r="E110" s="5" t="s">
        <v>13</v>
      </c>
      <c r="F110" s="14" t="str">
        <f ca="1">IFERROR(__xludf.dummyfunction("""COMPUTED_VALUE"""),"MC")</f>
        <v>MC</v>
      </c>
      <c r="G110" s="5"/>
      <c r="H110" s="5"/>
      <c r="I110" s="10"/>
      <c r="J110" s="5">
        <f ca="1">IFERROR(__xludf.dummyfunction("""COMPUTED_VALUE"""),1)</f>
        <v>1</v>
      </c>
      <c r="K110" s="5">
        <f ca="1">IFERROR(__xludf.dummyfunction("""COMPUTED_VALUE"""),-3)</f>
        <v>-3</v>
      </c>
      <c r="L110" s="5">
        <f ca="1">IFERROR(__xludf.dummyfunction("""COMPUTED_VALUE"""),-1)</f>
        <v>-1</v>
      </c>
      <c r="M110" s="5">
        <f ca="1">IFERROR(__xludf.dummyfunction("""COMPUTED_VALUE"""),1)</f>
        <v>1</v>
      </c>
      <c r="N110" s="5">
        <f ca="1">IFERROR(__xludf.dummyfunction("""COMPUTED_VALUE"""),-3)</f>
        <v>-3</v>
      </c>
      <c r="O110" s="5">
        <f ca="1">IFERROR(__xludf.dummyfunction("""COMPUTED_VALUE"""),1)</f>
        <v>1</v>
      </c>
      <c r="P110" s="5">
        <f ca="1">IFERROR(__xludf.dummyfunction("""COMPUTED_VALUE"""),-1)</f>
        <v>-1</v>
      </c>
      <c r="Q110" s="5">
        <f ca="1">IFERROR(__xludf.dummyfunction("""COMPUTED_VALUE"""),-1)</f>
        <v>-1</v>
      </c>
      <c r="R110" s="5">
        <f ca="1">IFERROR(__xludf.dummyfunction("""COMPUTED_VALUE"""),1)</f>
        <v>1</v>
      </c>
      <c r="S110" s="5">
        <f ca="1">IFERROR(__xludf.dummyfunction("""COMPUTED_VALUE"""),1)</f>
        <v>1</v>
      </c>
      <c r="T110" s="5">
        <f ca="1">IFERROR(__xludf.dummyfunction("""COMPUTED_VALUE"""),-1)</f>
        <v>-1</v>
      </c>
      <c r="U110" s="5">
        <f ca="1">IFERROR(__xludf.dummyfunction("""COMPUTED_VALUE"""),1)</f>
        <v>1</v>
      </c>
      <c r="V110" s="5">
        <f ca="1">IFERROR(__xludf.dummyfunction("""COMPUTED_VALUE"""),-3)</f>
        <v>-3</v>
      </c>
      <c r="W110" s="5">
        <f ca="1">IFERROR(__xludf.dummyfunction("""COMPUTED_VALUE"""),-1)</f>
        <v>-1</v>
      </c>
      <c r="X110" s="5">
        <f ca="1">IFERROR(__xludf.dummyfunction("""COMPUTED_VALUE"""),-1)</f>
        <v>-1</v>
      </c>
      <c r="Y110" s="5">
        <f ca="1">IFERROR(__xludf.dummyfunction("""COMPUTED_VALUE"""),-1)</f>
        <v>-1</v>
      </c>
      <c r="Z110" s="5">
        <f ca="1">IFERROR(__xludf.dummyfunction("""COMPUTED_VALUE"""),-3)</f>
        <v>-3</v>
      </c>
      <c r="AA110" s="5">
        <f ca="1">IFERROR(__xludf.dummyfunction("""COMPUTED_VALUE"""),-1)</f>
        <v>-1</v>
      </c>
      <c r="AB110" s="5"/>
      <c r="AC110" s="5">
        <f t="shared" ca="1" si="43"/>
        <v>1</v>
      </c>
      <c r="AD110" s="5"/>
      <c r="AE110" s="5" t="s">
        <v>15</v>
      </c>
      <c r="AF110" s="8"/>
      <c r="AG110" s="8">
        <f t="shared" ca="1" si="24"/>
        <v>0</v>
      </c>
      <c r="AH110" s="8">
        <f t="shared" ca="1" si="25"/>
        <v>0</v>
      </c>
      <c r="AI110" s="8">
        <f t="shared" ca="1" si="26"/>
        <v>0</v>
      </c>
      <c r="AJ110" s="8">
        <f t="shared" ca="1" si="27"/>
        <v>0</v>
      </c>
      <c r="AK110" s="8">
        <f t="shared" ca="1" si="28"/>
        <v>0</v>
      </c>
      <c r="AL110" s="8">
        <f t="shared" ca="1" si="29"/>
        <v>0</v>
      </c>
      <c r="AM110" s="8">
        <f t="shared" ca="1" si="30"/>
        <v>0</v>
      </c>
      <c r="AN110" s="8">
        <f t="shared" ca="1" si="31"/>
        <v>0</v>
      </c>
      <c r="AO110" s="8">
        <f t="shared" ca="1" si="32"/>
        <v>0</v>
      </c>
      <c r="AP110" s="8">
        <f t="shared" ca="1" si="33"/>
        <v>0</v>
      </c>
      <c r="AQ110" s="8">
        <f t="shared" ca="1" si="34"/>
        <v>0</v>
      </c>
      <c r="AR110" s="8">
        <f t="shared" ca="1" si="35"/>
        <v>1</v>
      </c>
      <c r="AS110" s="8">
        <f t="shared" ca="1" si="36"/>
        <v>0</v>
      </c>
      <c r="AT110" s="8">
        <f t="shared" ca="1" si="37"/>
        <v>0</v>
      </c>
      <c r="AU110" s="8">
        <f t="shared" ca="1" si="38"/>
        <v>0</v>
      </c>
      <c r="AV110" s="8">
        <f t="shared" ca="1" si="39"/>
        <v>0</v>
      </c>
      <c r="AW110" s="8">
        <f t="shared" ca="1" si="40"/>
        <v>0</v>
      </c>
      <c r="AX110" s="8">
        <f t="shared" ca="1" si="41"/>
        <v>0</v>
      </c>
      <c r="AY110" s="8">
        <f t="shared" si="42"/>
        <v>0</v>
      </c>
    </row>
    <row r="111" spans="1:51" ht="13.8">
      <c r="A111" s="5"/>
      <c r="B111" s="5"/>
      <c r="C111" s="5">
        <f ca="1">IFERROR(__xludf.dummyfunction("""COMPUTED_VALUE"""),6)</f>
        <v>6</v>
      </c>
      <c r="D111" s="9">
        <f ca="1">IFERROR(__xludf.dummyfunction("""COMPUTED_VALUE"""),45184)</f>
        <v>45184</v>
      </c>
      <c r="E111" s="5" t="s">
        <v>18</v>
      </c>
      <c r="F111" s="14" t="str">
        <f ca="1">IFERROR(__xludf.dummyfunction("""COMPUTED_VALUE"""),"AVL")</f>
        <v>AVL</v>
      </c>
      <c r="G111" s="5"/>
      <c r="H111" s="5"/>
      <c r="I111" s="5"/>
      <c r="J111" s="5">
        <f ca="1">IFERROR(__xludf.dummyfunction("""COMPUTED_VALUE"""),1)</f>
        <v>1</v>
      </c>
      <c r="K111" s="5">
        <f ca="1">IFERROR(__xludf.dummyfunction("""COMPUTED_VALUE"""),-1)</f>
        <v>-1</v>
      </c>
      <c r="L111" s="5">
        <f ca="1">IFERROR(__xludf.dummyfunction("""COMPUTED_VALUE"""),-1)</f>
        <v>-1</v>
      </c>
      <c r="M111" s="5">
        <f ca="1">IFERROR(__xludf.dummyfunction("""COMPUTED_VALUE"""),1)</f>
        <v>1</v>
      </c>
      <c r="N111" s="5">
        <f ca="1">IFERROR(__xludf.dummyfunction("""COMPUTED_VALUE"""),1)</f>
        <v>1</v>
      </c>
      <c r="O111" s="5">
        <f ca="1">IFERROR(__xludf.dummyfunction("""COMPUTED_VALUE"""),1)</f>
        <v>1</v>
      </c>
      <c r="P111" s="5">
        <f ca="1">IFERROR(__xludf.dummyfunction("""COMPUTED_VALUE"""),-1)</f>
        <v>-1</v>
      </c>
      <c r="Q111" s="5">
        <f ca="1">IFERROR(__xludf.dummyfunction("""COMPUTED_VALUE"""),-1)</f>
        <v>-1</v>
      </c>
      <c r="R111" s="5">
        <f ca="1">IFERROR(__xludf.dummyfunction("""COMPUTED_VALUE"""),-1)</f>
        <v>-1</v>
      </c>
      <c r="S111" s="5">
        <f ca="1">IFERROR(__xludf.dummyfunction("""COMPUTED_VALUE"""),1)</f>
        <v>1</v>
      </c>
      <c r="T111" s="5">
        <f ca="1">IFERROR(__xludf.dummyfunction("""COMPUTED_VALUE"""),-1)</f>
        <v>-1</v>
      </c>
      <c r="U111" s="5">
        <f ca="1">IFERROR(__xludf.dummyfunction("""COMPUTED_VALUE"""),-1)</f>
        <v>-1</v>
      </c>
      <c r="V111" s="5">
        <f ca="1">IFERROR(__xludf.dummyfunction("""COMPUTED_VALUE"""),-1)</f>
        <v>-1</v>
      </c>
      <c r="W111" s="5">
        <f ca="1">IFERROR(__xludf.dummyfunction("""COMPUTED_VALUE"""),-1)</f>
        <v>-1</v>
      </c>
      <c r="X111" s="5">
        <f ca="1">IFERROR(__xludf.dummyfunction("""COMPUTED_VALUE"""),-1)</f>
        <v>-1</v>
      </c>
      <c r="Y111" s="5">
        <f ca="1">IFERROR(__xludf.dummyfunction("""COMPUTED_VALUE"""),-1)</f>
        <v>-1</v>
      </c>
      <c r="Z111" s="5">
        <f ca="1">IFERROR(__xludf.dummyfunction("""COMPUTED_VALUE"""),-3)</f>
        <v>-3</v>
      </c>
      <c r="AA111" s="5">
        <f ca="1">IFERROR(__xludf.dummyfunction("""COMPUTED_VALUE"""),-1)</f>
        <v>-1</v>
      </c>
      <c r="AB111" s="5"/>
      <c r="AC111" s="5">
        <f t="shared" ca="1" si="43"/>
        <v>1</v>
      </c>
      <c r="AD111" s="5"/>
      <c r="AE111" s="5" t="s">
        <v>6</v>
      </c>
      <c r="AF111" s="8"/>
      <c r="AG111" s="8">
        <f t="shared" ca="1" si="24"/>
        <v>0</v>
      </c>
      <c r="AH111" s="8">
        <f t="shared" ca="1" si="25"/>
        <v>0</v>
      </c>
      <c r="AI111" s="8">
        <f t="shared" ca="1" si="26"/>
        <v>0</v>
      </c>
      <c r="AJ111" s="8">
        <f t="shared" ca="1" si="27"/>
        <v>0</v>
      </c>
      <c r="AK111" s="8">
        <f t="shared" ca="1" si="28"/>
        <v>1</v>
      </c>
      <c r="AL111" s="8">
        <f t="shared" ca="1" si="29"/>
        <v>0</v>
      </c>
      <c r="AM111" s="8">
        <f t="shared" ca="1" si="30"/>
        <v>0</v>
      </c>
      <c r="AN111" s="8">
        <f t="shared" ca="1" si="31"/>
        <v>0</v>
      </c>
      <c r="AO111" s="8">
        <f t="shared" ca="1" si="32"/>
        <v>0</v>
      </c>
      <c r="AP111" s="8">
        <f t="shared" ca="1" si="33"/>
        <v>0</v>
      </c>
      <c r="AQ111" s="8">
        <f t="shared" ca="1" si="34"/>
        <v>0</v>
      </c>
      <c r="AR111" s="8">
        <f t="shared" ca="1" si="35"/>
        <v>0</v>
      </c>
      <c r="AS111" s="8">
        <f t="shared" ca="1" si="36"/>
        <v>0</v>
      </c>
      <c r="AT111" s="8">
        <f t="shared" ca="1" si="37"/>
        <v>0</v>
      </c>
      <c r="AU111" s="8">
        <f t="shared" ca="1" si="38"/>
        <v>0</v>
      </c>
      <c r="AV111" s="8">
        <f t="shared" ca="1" si="39"/>
        <v>0</v>
      </c>
      <c r="AW111" s="8">
        <f t="shared" ca="1" si="40"/>
        <v>0</v>
      </c>
      <c r="AX111" s="8">
        <f t="shared" ca="1" si="41"/>
        <v>0</v>
      </c>
      <c r="AY111" s="8">
        <f t="shared" si="42"/>
        <v>0</v>
      </c>
    </row>
    <row r="112" spans="1:51" ht="13.8">
      <c r="A112" s="5"/>
      <c r="B112" s="5"/>
      <c r="C112" s="5">
        <f ca="1">IFERROR(__xludf.dummyfunction("""COMPUTED_VALUE"""),7)</f>
        <v>7</v>
      </c>
      <c r="D112" s="9">
        <f ca="1">IFERROR(__xludf.dummyfunction("""COMPUTED_VALUE"""),45185)</f>
        <v>45185</v>
      </c>
      <c r="E112" s="5" t="s">
        <v>5</v>
      </c>
      <c r="F112" s="14" t="str">
        <f ca="1">IFERROR(__xludf.dummyfunction("""COMPUTED_VALUE"""),"JMR")</f>
        <v>JMR</v>
      </c>
      <c r="G112" s="5"/>
      <c r="H112" s="5"/>
      <c r="I112" s="5"/>
      <c r="J112" s="5">
        <f ca="1">IFERROR(__xludf.dummyfunction("""COMPUTED_VALUE"""),1)</f>
        <v>1</v>
      </c>
      <c r="K112" s="5">
        <f ca="1">IFERROR(__xludf.dummyfunction("""COMPUTED_VALUE"""),-1)</f>
        <v>-1</v>
      </c>
      <c r="L112" s="5">
        <f ca="1">IFERROR(__xludf.dummyfunction("""COMPUTED_VALUE"""),-1)</f>
        <v>-1</v>
      </c>
      <c r="M112" s="5">
        <f ca="1">IFERROR(__xludf.dummyfunction("""COMPUTED_VALUE"""),1)</f>
        <v>1</v>
      </c>
      <c r="N112" s="5">
        <f ca="1">IFERROR(__xludf.dummyfunction("""COMPUTED_VALUE"""),1)</f>
        <v>1</v>
      </c>
      <c r="O112" s="5">
        <f ca="1">IFERROR(__xludf.dummyfunction("""COMPUTED_VALUE"""),1)</f>
        <v>1</v>
      </c>
      <c r="P112" s="5">
        <f ca="1">IFERROR(__xludf.dummyfunction("""COMPUTED_VALUE"""),-1)</f>
        <v>-1</v>
      </c>
      <c r="Q112" s="5">
        <f ca="1">IFERROR(__xludf.dummyfunction("""COMPUTED_VALUE"""),1)</f>
        <v>1</v>
      </c>
      <c r="R112" s="5">
        <f ca="1">IFERROR(__xludf.dummyfunction("""COMPUTED_VALUE"""),-1)</f>
        <v>-1</v>
      </c>
      <c r="S112" s="5">
        <f ca="1">IFERROR(__xludf.dummyfunction("""COMPUTED_VALUE"""),1)</f>
        <v>1</v>
      </c>
      <c r="T112" s="5">
        <f ca="1">IFERROR(__xludf.dummyfunction("""COMPUTED_VALUE"""),-1)</f>
        <v>-1</v>
      </c>
      <c r="U112" s="5">
        <f ca="1">IFERROR(__xludf.dummyfunction("""COMPUTED_VALUE"""),-1)</f>
        <v>-1</v>
      </c>
      <c r="V112" s="5">
        <f ca="1">IFERROR(__xludf.dummyfunction("""COMPUTED_VALUE"""),-1)</f>
        <v>-1</v>
      </c>
      <c r="W112" s="5">
        <f ca="1">IFERROR(__xludf.dummyfunction("""COMPUTED_VALUE"""),-1)</f>
        <v>-1</v>
      </c>
      <c r="X112" s="5">
        <f ca="1">IFERROR(__xludf.dummyfunction("""COMPUTED_VALUE"""),-1)</f>
        <v>-1</v>
      </c>
      <c r="Y112" s="5">
        <f ca="1">IFERROR(__xludf.dummyfunction("""COMPUTED_VALUE"""),-1)</f>
        <v>-1</v>
      </c>
      <c r="Z112" s="5">
        <f ca="1">IFERROR(__xludf.dummyfunction("""COMPUTED_VALUE"""),-3)</f>
        <v>-3</v>
      </c>
      <c r="AA112" s="5">
        <f ca="1">IFERROR(__xludf.dummyfunction("""COMPUTED_VALUE"""),-1)</f>
        <v>-1</v>
      </c>
      <c r="AB112" s="5"/>
      <c r="AC112" s="5">
        <f t="shared" ca="1" si="43"/>
        <v>1</v>
      </c>
      <c r="AD112" s="5"/>
      <c r="AE112" s="5" t="s">
        <v>11</v>
      </c>
      <c r="AF112" s="8"/>
      <c r="AG112" s="8">
        <f t="shared" ca="1" si="24"/>
        <v>0</v>
      </c>
      <c r="AH112" s="8">
        <f t="shared" ca="1" si="25"/>
        <v>0</v>
      </c>
      <c r="AI112" s="8">
        <f t="shared" ca="1" si="26"/>
        <v>0</v>
      </c>
      <c r="AJ112" s="8">
        <f t="shared" ca="1" si="27"/>
        <v>0</v>
      </c>
      <c r="AK112" s="8">
        <f t="shared" ca="1" si="28"/>
        <v>0</v>
      </c>
      <c r="AL112" s="8">
        <f t="shared" ca="1" si="29"/>
        <v>0</v>
      </c>
      <c r="AM112" s="8">
        <f t="shared" ca="1" si="30"/>
        <v>0</v>
      </c>
      <c r="AN112" s="8">
        <f t="shared" ca="1" si="31"/>
        <v>1</v>
      </c>
      <c r="AO112" s="8">
        <f t="shared" ca="1" si="32"/>
        <v>0</v>
      </c>
      <c r="AP112" s="8">
        <f t="shared" ca="1" si="33"/>
        <v>0</v>
      </c>
      <c r="AQ112" s="8">
        <f t="shared" ca="1" si="34"/>
        <v>0</v>
      </c>
      <c r="AR112" s="8">
        <f t="shared" ca="1" si="35"/>
        <v>0</v>
      </c>
      <c r="AS112" s="8">
        <f t="shared" ca="1" si="36"/>
        <v>0</v>
      </c>
      <c r="AT112" s="8">
        <f t="shared" ca="1" si="37"/>
        <v>0</v>
      </c>
      <c r="AU112" s="8">
        <f t="shared" ca="1" si="38"/>
        <v>0</v>
      </c>
      <c r="AV112" s="8">
        <f t="shared" ca="1" si="39"/>
        <v>0</v>
      </c>
      <c r="AW112" s="8">
        <f t="shared" ca="1" si="40"/>
        <v>0</v>
      </c>
      <c r="AX112" s="8">
        <f t="shared" ca="1" si="41"/>
        <v>0</v>
      </c>
      <c r="AY112" s="8">
        <f t="shared" si="42"/>
        <v>0</v>
      </c>
    </row>
    <row r="113" spans="1:51" ht="13.8">
      <c r="A113" s="5"/>
      <c r="B113" s="5"/>
      <c r="C113" s="5">
        <f ca="1">IFERROR(__xludf.dummyfunction("""COMPUTED_VALUE"""),1)</f>
        <v>1</v>
      </c>
      <c r="D113" s="9">
        <f ca="1">IFERROR(__xludf.dummyfunction("""COMPUTED_VALUE"""),45186)</f>
        <v>45186</v>
      </c>
      <c r="E113" s="5" t="s">
        <v>6</v>
      </c>
      <c r="F113" s="14" t="str">
        <f ca="1">IFERROR(__xludf.dummyfunction("""COMPUTED_VALUE"""),"GD")</f>
        <v>GD</v>
      </c>
      <c r="G113" s="5"/>
      <c r="H113" s="5"/>
      <c r="I113" s="5"/>
      <c r="J113" s="5">
        <f ca="1">IFERROR(__xludf.dummyfunction("""COMPUTED_VALUE"""),1)</f>
        <v>1</v>
      </c>
      <c r="K113" s="5">
        <f ca="1">IFERROR(__xludf.dummyfunction("""COMPUTED_VALUE"""),-3)</f>
        <v>-3</v>
      </c>
      <c r="L113" s="5">
        <f ca="1">IFERROR(__xludf.dummyfunction("""COMPUTED_VALUE"""),0)</f>
        <v>0</v>
      </c>
      <c r="M113" s="5">
        <f ca="1">IFERROR(__xludf.dummyfunction("""COMPUTED_VALUE"""),1)</f>
        <v>1</v>
      </c>
      <c r="N113" s="5">
        <f ca="1">IFERROR(__xludf.dummyfunction("""COMPUTED_VALUE"""),1)</f>
        <v>1</v>
      </c>
      <c r="O113" s="5">
        <f ca="1">IFERROR(__xludf.dummyfunction("""COMPUTED_VALUE"""),1)</f>
        <v>1</v>
      </c>
      <c r="P113" s="5">
        <f ca="1">IFERROR(__xludf.dummyfunction("""COMPUTED_VALUE"""),-1)</f>
        <v>-1</v>
      </c>
      <c r="Q113" s="5">
        <f ca="1">IFERROR(__xludf.dummyfunction("""COMPUTED_VALUE"""),1)</f>
        <v>1</v>
      </c>
      <c r="R113" s="5">
        <f ca="1">IFERROR(__xludf.dummyfunction("""COMPUTED_VALUE"""),-1)</f>
        <v>-1</v>
      </c>
      <c r="S113" s="5">
        <f ca="1">IFERROR(__xludf.dummyfunction("""COMPUTED_VALUE"""),1)</f>
        <v>1</v>
      </c>
      <c r="T113" s="5">
        <f ca="1">IFERROR(__xludf.dummyfunction("""COMPUTED_VALUE"""),-1)</f>
        <v>-1</v>
      </c>
      <c r="U113" s="5">
        <f ca="1">IFERROR(__xludf.dummyfunction("""COMPUTED_VALUE"""),-1)</f>
        <v>-1</v>
      </c>
      <c r="V113" s="5">
        <f ca="1">IFERROR(__xludf.dummyfunction("""COMPUTED_VALUE"""),-1)</f>
        <v>-1</v>
      </c>
      <c r="W113" s="5">
        <f ca="1">IFERROR(__xludf.dummyfunction("""COMPUTED_VALUE"""),-1)</f>
        <v>-1</v>
      </c>
      <c r="X113" s="5">
        <f ca="1">IFERROR(__xludf.dummyfunction("""COMPUTED_VALUE"""),-1)</f>
        <v>-1</v>
      </c>
      <c r="Y113" s="5">
        <f ca="1">IFERROR(__xludf.dummyfunction("""COMPUTED_VALUE"""),-1)</f>
        <v>-1</v>
      </c>
      <c r="Z113" s="5">
        <f ca="1">IFERROR(__xludf.dummyfunction("""COMPUTED_VALUE"""),-3)</f>
        <v>-3</v>
      </c>
      <c r="AA113" s="5">
        <f ca="1">IFERROR(__xludf.dummyfunction("""COMPUTED_VALUE"""),-1)</f>
        <v>-1</v>
      </c>
      <c r="AB113" s="5"/>
      <c r="AC113" s="5">
        <f t="shared" ca="1" si="43"/>
        <v>1</v>
      </c>
      <c r="AD113" s="5"/>
      <c r="AE113" s="5" t="s">
        <v>20</v>
      </c>
      <c r="AF113" s="8"/>
      <c r="AG113" s="8">
        <f t="shared" ca="1" si="24"/>
        <v>1</v>
      </c>
      <c r="AH113" s="8">
        <f t="shared" ca="1" si="25"/>
        <v>0</v>
      </c>
      <c r="AI113" s="8">
        <f t="shared" ca="1" si="26"/>
        <v>0</v>
      </c>
      <c r="AJ113" s="8">
        <f t="shared" ca="1" si="27"/>
        <v>0</v>
      </c>
      <c r="AK113" s="8">
        <f t="shared" ca="1" si="28"/>
        <v>0</v>
      </c>
      <c r="AL113" s="8">
        <f t="shared" ca="1" si="29"/>
        <v>0</v>
      </c>
      <c r="AM113" s="8">
        <f t="shared" ca="1" si="30"/>
        <v>0</v>
      </c>
      <c r="AN113" s="8">
        <f t="shared" ca="1" si="31"/>
        <v>0</v>
      </c>
      <c r="AO113" s="8">
        <f t="shared" ca="1" si="32"/>
        <v>0</v>
      </c>
      <c r="AP113" s="8">
        <f t="shared" ca="1" si="33"/>
        <v>0</v>
      </c>
      <c r="AQ113" s="8">
        <f t="shared" ca="1" si="34"/>
        <v>0</v>
      </c>
      <c r="AR113" s="8">
        <f t="shared" ca="1" si="35"/>
        <v>0</v>
      </c>
      <c r="AS113" s="8">
        <f t="shared" ca="1" si="36"/>
        <v>0</v>
      </c>
      <c r="AT113" s="8">
        <f t="shared" ca="1" si="37"/>
        <v>0</v>
      </c>
      <c r="AU113" s="8">
        <f t="shared" ca="1" si="38"/>
        <v>0</v>
      </c>
      <c r="AV113" s="8">
        <f t="shared" ca="1" si="39"/>
        <v>0</v>
      </c>
      <c r="AW113" s="8">
        <f t="shared" ca="1" si="40"/>
        <v>0</v>
      </c>
      <c r="AX113" s="8">
        <f t="shared" ca="1" si="41"/>
        <v>0</v>
      </c>
      <c r="AY113" s="8">
        <f t="shared" si="42"/>
        <v>0</v>
      </c>
    </row>
    <row r="114" spans="1:51" ht="13.8">
      <c r="A114" s="5"/>
      <c r="B114" s="5"/>
      <c r="C114" s="5">
        <f ca="1">IFERROR(__xludf.dummyfunction("""COMPUTED_VALUE"""),2)</f>
        <v>2</v>
      </c>
      <c r="D114" s="9">
        <f ca="1">IFERROR(__xludf.dummyfunction("""COMPUTED_VALUE"""),45187)</f>
        <v>45187</v>
      </c>
      <c r="E114" s="5" t="s">
        <v>21</v>
      </c>
      <c r="F114" s="14" t="str">
        <f ca="1">IFERROR(__xludf.dummyfunction("""COMPUTED_VALUE"""),"AVL")</f>
        <v>AVL</v>
      </c>
      <c r="G114" s="5"/>
      <c r="H114" s="5"/>
      <c r="I114" s="5"/>
      <c r="J114" s="5">
        <f ca="1">IFERROR(__xludf.dummyfunction("""COMPUTED_VALUE"""),1)</f>
        <v>1</v>
      </c>
      <c r="K114" s="5">
        <f ca="1">IFERROR(__xludf.dummyfunction("""COMPUTED_VALUE"""),-1)</f>
        <v>-1</v>
      </c>
      <c r="L114" s="5">
        <f ca="1">IFERROR(__xludf.dummyfunction("""COMPUTED_VALUE"""),1)</f>
        <v>1</v>
      </c>
      <c r="M114" s="5">
        <f ca="1">IFERROR(__xludf.dummyfunction("""COMPUTED_VALUE"""),1)</f>
        <v>1</v>
      </c>
      <c r="N114" s="5">
        <f ca="1">IFERROR(__xludf.dummyfunction("""COMPUTED_VALUE"""),1)</f>
        <v>1</v>
      </c>
      <c r="O114" s="5">
        <f ca="1">IFERROR(__xludf.dummyfunction("""COMPUTED_VALUE"""),1)</f>
        <v>1</v>
      </c>
      <c r="P114" s="5">
        <f ca="1">IFERROR(__xludf.dummyfunction("""COMPUTED_VALUE"""),0)</f>
        <v>0</v>
      </c>
      <c r="Q114" s="5">
        <f ca="1">IFERROR(__xludf.dummyfunction("""COMPUTED_VALUE"""),1)</f>
        <v>1</v>
      </c>
      <c r="R114" s="5">
        <f ca="1">IFERROR(__xludf.dummyfunction("""COMPUTED_VALUE"""),-1)</f>
        <v>-1</v>
      </c>
      <c r="S114" s="5">
        <f ca="1">IFERROR(__xludf.dummyfunction("""COMPUTED_VALUE"""),1)</f>
        <v>1</v>
      </c>
      <c r="T114" s="5">
        <f ca="1">IFERROR(__xludf.dummyfunction("""COMPUTED_VALUE"""),-1)</f>
        <v>-1</v>
      </c>
      <c r="U114" s="5">
        <f ca="1">IFERROR(__xludf.dummyfunction("""COMPUTED_VALUE"""),1)</f>
        <v>1</v>
      </c>
      <c r="V114" s="5">
        <f ca="1">IFERROR(__xludf.dummyfunction("""COMPUTED_VALUE"""),1)</f>
        <v>1</v>
      </c>
      <c r="W114" s="5">
        <f ca="1">IFERROR(__xludf.dummyfunction("""COMPUTED_VALUE"""),-1)</f>
        <v>-1</v>
      </c>
      <c r="X114" s="5">
        <f ca="1">IFERROR(__xludf.dummyfunction("""COMPUTED_VALUE"""),-1)</f>
        <v>-1</v>
      </c>
      <c r="Y114" s="5">
        <f ca="1">IFERROR(__xludf.dummyfunction("""COMPUTED_VALUE"""),-1)</f>
        <v>-1</v>
      </c>
      <c r="Z114" s="5">
        <f ca="1">IFERROR(__xludf.dummyfunction("""COMPUTED_VALUE"""),-3)</f>
        <v>-3</v>
      </c>
      <c r="AA114" s="5">
        <f ca="1">IFERROR(__xludf.dummyfunction("""COMPUTED_VALUE"""),-1)</f>
        <v>-1</v>
      </c>
      <c r="AB114" s="5"/>
      <c r="AC114" s="5">
        <f t="shared" ca="1" si="43"/>
        <v>1</v>
      </c>
      <c r="AD114" s="5"/>
      <c r="AE114" s="5" t="s">
        <v>5</v>
      </c>
      <c r="AF114" s="8"/>
      <c r="AG114" s="8">
        <f t="shared" ca="1" si="24"/>
        <v>0</v>
      </c>
      <c r="AH114" s="8">
        <f t="shared" ca="1" si="25"/>
        <v>0</v>
      </c>
      <c r="AI114" s="8">
        <f t="shared" ca="1" si="26"/>
        <v>1</v>
      </c>
      <c r="AJ114" s="8">
        <f t="shared" ca="1" si="27"/>
        <v>0</v>
      </c>
      <c r="AK114" s="8">
        <f t="shared" ca="1" si="28"/>
        <v>0</v>
      </c>
      <c r="AL114" s="8">
        <f t="shared" ca="1" si="29"/>
        <v>0</v>
      </c>
      <c r="AM114" s="8">
        <f t="shared" ca="1" si="30"/>
        <v>0</v>
      </c>
      <c r="AN114" s="8">
        <f t="shared" ca="1" si="31"/>
        <v>0</v>
      </c>
      <c r="AO114" s="8">
        <f t="shared" ca="1" si="32"/>
        <v>0</v>
      </c>
      <c r="AP114" s="8">
        <f t="shared" ca="1" si="33"/>
        <v>0</v>
      </c>
      <c r="AQ114" s="8">
        <f t="shared" ca="1" si="34"/>
        <v>0</v>
      </c>
      <c r="AR114" s="8">
        <f t="shared" ca="1" si="35"/>
        <v>0</v>
      </c>
      <c r="AS114" s="8">
        <f t="shared" ca="1" si="36"/>
        <v>0</v>
      </c>
      <c r="AT114" s="8">
        <f t="shared" ca="1" si="37"/>
        <v>0</v>
      </c>
      <c r="AU114" s="8">
        <f t="shared" ca="1" si="38"/>
        <v>0</v>
      </c>
      <c r="AV114" s="8">
        <f t="shared" ca="1" si="39"/>
        <v>0</v>
      </c>
      <c r="AW114" s="8">
        <f t="shared" ca="1" si="40"/>
        <v>0</v>
      </c>
      <c r="AX114" s="8">
        <f t="shared" ca="1" si="41"/>
        <v>0</v>
      </c>
      <c r="AY114" s="8">
        <f t="shared" si="42"/>
        <v>0</v>
      </c>
    </row>
    <row r="115" spans="1:51" ht="13.8">
      <c r="A115" s="5"/>
      <c r="B115" s="5"/>
      <c r="C115" s="5">
        <f ca="1">IFERROR(__xludf.dummyfunction("""COMPUTED_VALUE"""),3)</f>
        <v>3</v>
      </c>
      <c r="D115" s="9">
        <f ca="1">IFERROR(__xludf.dummyfunction("""COMPUTED_VALUE"""),45188)</f>
        <v>45188</v>
      </c>
      <c r="E115" s="5" t="s">
        <v>17</v>
      </c>
      <c r="F115" s="14" t="str">
        <f ca="1">IFERROR(__xludf.dummyfunction("""COMPUTED_VALUE"""),"JMR")</f>
        <v>JMR</v>
      </c>
      <c r="G115" s="5"/>
      <c r="H115" s="5"/>
      <c r="I115" s="5"/>
      <c r="J115" s="5">
        <f ca="1">IFERROR(__xludf.dummyfunction("""COMPUTED_VALUE"""),-3)</f>
        <v>-3</v>
      </c>
      <c r="K115" s="5">
        <f ca="1">IFERROR(__xludf.dummyfunction("""COMPUTED_VALUE"""),1)</f>
        <v>1</v>
      </c>
      <c r="L115" s="5">
        <f ca="1">IFERROR(__xludf.dummyfunction("""COMPUTED_VALUE"""),1)</f>
        <v>1</v>
      </c>
      <c r="M115" s="5">
        <f ca="1">IFERROR(__xludf.dummyfunction("""COMPUTED_VALUE"""),3)</f>
        <v>3</v>
      </c>
      <c r="N115" s="5">
        <f ca="1">IFERROR(__xludf.dummyfunction("""COMPUTED_VALUE"""),1)</f>
        <v>1</v>
      </c>
      <c r="O115" s="5">
        <f ca="1">IFERROR(__xludf.dummyfunction("""COMPUTED_VALUE"""),1)</f>
        <v>1</v>
      </c>
      <c r="P115" s="5">
        <f ca="1">IFERROR(__xludf.dummyfunction("""COMPUTED_VALUE"""),1)</f>
        <v>1</v>
      </c>
      <c r="Q115" s="5">
        <f ca="1">IFERROR(__xludf.dummyfunction("""COMPUTED_VALUE"""),1)</f>
        <v>1</v>
      </c>
      <c r="R115" s="5">
        <f ca="1">IFERROR(__xludf.dummyfunction("""COMPUTED_VALUE"""),-1)</f>
        <v>-1</v>
      </c>
      <c r="S115" s="5">
        <f ca="1">IFERROR(__xludf.dummyfunction("""COMPUTED_VALUE"""),-1)</f>
        <v>-1</v>
      </c>
      <c r="T115" s="5">
        <f ca="1">IFERROR(__xludf.dummyfunction("""COMPUTED_VALUE"""),-1)</f>
        <v>-1</v>
      </c>
      <c r="U115" s="5">
        <f ca="1">IFERROR(__xludf.dummyfunction("""COMPUTED_VALUE"""),-1)</f>
        <v>-1</v>
      </c>
      <c r="V115" s="5">
        <f ca="1">IFERROR(__xludf.dummyfunction("""COMPUTED_VALUE"""),1)</f>
        <v>1</v>
      </c>
      <c r="W115" s="5">
        <f ca="1">IFERROR(__xludf.dummyfunction("""COMPUTED_VALUE"""),-1)</f>
        <v>-1</v>
      </c>
      <c r="X115" s="5">
        <f ca="1">IFERROR(__xludf.dummyfunction("""COMPUTED_VALUE"""),-1)</f>
        <v>-1</v>
      </c>
      <c r="Y115" s="5">
        <f ca="1">IFERROR(__xludf.dummyfunction("""COMPUTED_VALUE"""),-1)</f>
        <v>-1</v>
      </c>
      <c r="Z115" s="5">
        <f ca="1">IFERROR(__xludf.dummyfunction("""COMPUTED_VALUE"""),-3)</f>
        <v>-3</v>
      </c>
      <c r="AA115" s="5">
        <f ca="1">IFERROR(__xludf.dummyfunction("""COMPUTED_VALUE"""),-1)</f>
        <v>-1</v>
      </c>
      <c r="AB115" s="5"/>
      <c r="AC115" s="5">
        <f t="shared" ca="1" si="43"/>
        <v>3</v>
      </c>
      <c r="AD115" s="5"/>
      <c r="AE115" s="5" t="s">
        <v>8</v>
      </c>
      <c r="AF115" s="8"/>
      <c r="AG115" s="8">
        <f t="shared" ca="1" si="24"/>
        <v>0</v>
      </c>
      <c r="AH115" s="8">
        <f t="shared" ca="1" si="25"/>
        <v>0</v>
      </c>
      <c r="AI115" s="8">
        <f t="shared" ca="1" si="26"/>
        <v>0</v>
      </c>
      <c r="AJ115" s="8">
        <f t="shared" ca="1" si="27"/>
        <v>1</v>
      </c>
      <c r="AK115" s="8">
        <f t="shared" ca="1" si="28"/>
        <v>0</v>
      </c>
      <c r="AL115" s="8">
        <f t="shared" ca="1" si="29"/>
        <v>0</v>
      </c>
      <c r="AM115" s="8">
        <f t="shared" ca="1" si="30"/>
        <v>0</v>
      </c>
      <c r="AN115" s="8">
        <f t="shared" ca="1" si="31"/>
        <v>0</v>
      </c>
      <c r="AO115" s="8">
        <f t="shared" ca="1" si="32"/>
        <v>0</v>
      </c>
      <c r="AP115" s="8">
        <f t="shared" ca="1" si="33"/>
        <v>0</v>
      </c>
      <c r="AQ115" s="8">
        <f t="shared" ca="1" si="34"/>
        <v>0</v>
      </c>
      <c r="AR115" s="8">
        <f t="shared" ca="1" si="35"/>
        <v>0</v>
      </c>
      <c r="AS115" s="8">
        <f t="shared" ca="1" si="36"/>
        <v>0</v>
      </c>
      <c r="AT115" s="8">
        <f t="shared" ca="1" si="37"/>
        <v>0</v>
      </c>
      <c r="AU115" s="8">
        <f t="shared" ca="1" si="38"/>
        <v>0</v>
      </c>
      <c r="AV115" s="8">
        <f t="shared" ca="1" si="39"/>
        <v>0</v>
      </c>
      <c r="AW115" s="8">
        <f t="shared" ca="1" si="40"/>
        <v>0</v>
      </c>
      <c r="AX115" s="8">
        <f t="shared" ca="1" si="41"/>
        <v>0</v>
      </c>
      <c r="AY115" s="8">
        <f t="shared" si="42"/>
        <v>0</v>
      </c>
    </row>
    <row r="116" spans="1:51" ht="13.8">
      <c r="A116" s="5"/>
      <c r="B116" s="5"/>
      <c r="C116" s="5">
        <f ca="1">IFERROR(__xludf.dummyfunction("""COMPUTED_VALUE"""),4)</f>
        <v>4</v>
      </c>
      <c r="D116" s="9">
        <f ca="1">IFERROR(__xludf.dummyfunction("""COMPUTED_VALUE"""),45189)</f>
        <v>45189</v>
      </c>
      <c r="E116" s="5" t="s">
        <v>29</v>
      </c>
      <c r="F116" s="14" t="str">
        <f ca="1">IFERROR(__xludf.dummyfunction("""COMPUTED_VALUE"""),"JMR")</f>
        <v>JMR</v>
      </c>
      <c r="G116" s="5"/>
      <c r="H116" s="5"/>
      <c r="I116" s="5"/>
      <c r="J116" s="5">
        <f ca="1">IFERROR(__xludf.dummyfunction("""COMPUTED_VALUE"""),-3)</f>
        <v>-3</v>
      </c>
      <c r="K116" s="5">
        <f ca="1">IFERROR(__xludf.dummyfunction("""COMPUTED_VALUE"""),-1)</f>
        <v>-1</v>
      </c>
      <c r="L116" s="5">
        <f ca="1">IFERROR(__xludf.dummyfunction("""COMPUTED_VALUE"""),-1)</f>
        <v>-1</v>
      </c>
      <c r="M116" s="5">
        <f ca="1">IFERROR(__xludf.dummyfunction("""COMPUTED_VALUE"""),-3)</f>
        <v>-3</v>
      </c>
      <c r="N116" s="5">
        <f ca="1">IFERROR(__xludf.dummyfunction("""COMPUTED_VALUE"""),1)</f>
        <v>1</v>
      </c>
      <c r="O116" s="5">
        <f ca="1">IFERROR(__xludf.dummyfunction("""COMPUTED_VALUE"""),1)</f>
        <v>1</v>
      </c>
      <c r="P116" s="5">
        <f ca="1">IFERROR(__xludf.dummyfunction("""COMPUTED_VALUE"""),1)</f>
        <v>1</v>
      </c>
      <c r="Q116" s="5">
        <f ca="1">IFERROR(__xludf.dummyfunction("""COMPUTED_VALUE"""),1)</f>
        <v>1</v>
      </c>
      <c r="R116" s="5">
        <f ca="1">IFERROR(__xludf.dummyfunction("""COMPUTED_VALUE"""),-1)</f>
        <v>-1</v>
      </c>
      <c r="S116" s="5">
        <f ca="1">IFERROR(__xludf.dummyfunction("""COMPUTED_VALUE"""),-1)</f>
        <v>-1</v>
      </c>
      <c r="T116" s="5">
        <f ca="1">IFERROR(__xludf.dummyfunction("""COMPUTED_VALUE"""),-1)</f>
        <v>-1</v>
      </c>
      <c r="U116" s="5">
        <f ca="1">IFERROR(__xludf.dummyfunction("""COMPUTED_VALUE"""),-1)</f>
        <v>-1</v>
      </c>
      <c r="V116" s="5">
        <f ca="1">IFERROR(__xludf.dummyfunction("""COMPUTED_VALUE"""),1)</f>
        <v>1</v>
      </c>
      <c r="W116" s="5">
        <f ca="1">IFERROR(__xludf.dummyfunction("""COMPUTED_VALUE"""),-1)</f>
        <v>-1</v>
      </c>
      <c r="X116" s="5">
        <f ca="1">IFERROR(__xludf.dummyfunction("""COMPUTED_VALUE"""),-1)</f>
        <v>-1</v>
      </c>
      <c r="Y116" s="5">
        <f ca="1">IFERROR(__xludf.dummyfunction("""COMPUTED_VALUE"""),-1)</f>
        <v>-1</v>
      </c>
      <c r="Z116" s="5">
        <f ca="1">IFERROR(__xludf.dummyfunction("""COMPUTED_VALUE"""),-3)</f>
        <v>-3</v>
      </c>
      <c r="AA116" s="5">
        <f ca="1">IFERROR(__xludf.dummyfunction("""COMPUTED_VALUE"""),-1)</f>
        <v>-1</v>
      </c>
      <c r="AB116" s="5"/>
      <c r="AC116" s="5">
        <f t="shared" ca="1" si="43"/>
        <v>1</v>
      </c>
      <c r="AD116" s="5"/>
      <c r="AE116" s="5" t="s">
        <v>12</v>
      </c>
      <c r="AF116" s="8"/>
      <c r="AG116" s="8">
        <f t="shared" ca="1" si="24"/>
        <v>0</v>
      </c>
      <c r="AH116" s="8">
        <f t="shared" ca="1" si="25"/>
        <v>0</v>
      </c>
      <c r="AI116" s="8">
        <f t="shared" ca="1" si="26"/>
        <v>0</v>
      </c>
      <c r="AJ116" s="8">
        <f t="shared" ca="1" si="27"/>
        <v>0</v>
      </c>
      <c r="AK116" s="8">
        <f t="shared" ca="1" si="28"/>
        <v>0</v>
      </c>
      <c r="AL116" s="8">
        <f t="shared" ca="1" si="29"/>
        <v>0</v>
      </c>
      <c r="AM116" s="8">
        <f t="shared" ca="1" si="30"/>
        <v>0</v>
      </c>
      <c r="AN116" s="8">
        <f t="shared" ca="1" si="31"/>
        <v>0</v>
      </c>
      <c r="AO116" s="8">
        <f t="shared" ca="1" si="32"/>
        <v>0</v>
      </c>
      <c r="AP116" s="8">
        <f t="shared" ca="1" si="33"/>
        <v>0</v>
      </c>
      <c r="AQ116" s="8">
        <f t="shared" ca="1" si="34"/>
        <v>0</v>
      </c>
      <c r="AR116" s="8">
        <f t="shared" ca="1" si="35"/>
        <v>0</v>
      </c>
      <c r="AS116" s="8">
        <f t="shared" ca="1" si="36"/>
        <v>1</v>
      </c>
      <c r="AT116" s="8">
        <f t="shared" ca="1" si="37"/>
        <v>0</v>
      </c>
      <c r="AU116" s="8">
        <f t="shared" ca="1" si="38"/>
        <v>0</v>
      </c>
      <c r="AV116" s="8">
        <f t="shared" ca="1" si="39"/>
        <v>0</v>
      </c>
      <c r="AW116" s="8">
        <f t="shared" ca="1" si="40"/>
        <v>0</v>
      </c>
      <c r="AX116" s="8">
        <f t="shared" ca="1" si="41"/>
        <v>0</v>
      </c>
      <c r="AY116" s="8">
        <f t="shared" si="42"/>
        <v>0</v>
      </c>
    </row>
    <row r="117" spans="1:51" ht="13.8">
      <c r="A117" s="5"/>
      <c r="B117" s="5"/>
      <c r="C117" s="5">
        <f ca="1">IFERROR(__xludf.dummyfunction("""COMPUTED_VALUE"""),5)</f>
        <v>5</v>
      </c>
      <c r="D117" s="9">
        <f ca="1">IFERROR(__xludf.dummyfunction("""COMPUTED_VALUE"""),45190)</f>
        <v>45190</v>
      </c>
      <c r="E117" s="5" t="s">
        <v>11</v>
      </c>
      <c r="F117" s="14" t="str">
        <f ca="1">IFERROR(__xludf.dummyfunction("""COMPUTED_VALUE"""),"FL")</f>
        <v>FL</v>
      </c>
      <c r="G117" s="5"/>
      <c r="H117" s="5"/>
      <c r="I117" s="5"/>
      <c r="J117" s="5">
        <f ca="1">IFERROR(__xludf.dummyfunction("""COMPUTED_VALUE"""),-3)</f>
        <v>-3</v>
      </c>
      <c r="K117" s="5">
        <f ca="1">IFERROR(__xludf.dummyfunction("""COMPUTED_VALUE"""),-3)</f>
        <v>-3</v>
      </c>
      <c r="L117" s="5">
        <f ca="1">IFERROR(__xludf.dummyfunction("""COMPUTED_VALUE"""),0)</f>
        <v>0</v>
      </c>
      <c r="M117" s="5">
        <f ca="1">IFERROR(__xludf.dummyfunction("""COMPUTED_VALUE"""),-3)</f>
        <v>-3</v>
      </c>
      <c r="N117" s="5">
        <f ca="1">IFERROR(__xludf.dummyfunction("""COMPUTED_VALUE"""),-3)</f>
        <v>-3</v>
      </c>
      <c r="O117" s="5">
        <f ca="1">IFERROR(__xludf.dummyfunction("""COMPUTED_VALUE"""),1)</f>
        <v>1</v>
      </c>
      <c r="P117" s="5">
        <f ca="1">IFERROR(__xludf.dummyfunction("""COMPUTED_VALUE"""),-1)</f>
        <v>-1</v>
      </c>
      <c r="Q117" s="5">
        <f ca="1">IFERROR(__xludf.dummyfunction("""COMPUTED_VALUE"""),1)</f>
        <v>1</v>
      </c>
      <c r="R117" s="5">
        <f ca="1">IFERROR(__xludf.dummyfunction("""COMPUTED_VALUE"""),-1)</f>
        <v>-1</v>
      </c>
      <c r="S117" s="5">
        <f ca="1">IFERROR(__xludf.dummyfunction("""COMPUTED_VALUE"""),1)</f>
        <v>1</v>
      </c>
      <c r="T117" s="5">
        <f ca="1">IFERROR(__xludf.dummyfunction("""COMPUTED_VALUE"""),-1)</f>
        <v>-1</v>
      </c>
      <c r="U117" s="5">
        <f ca="1">IFERROR(__xludf.dummyfunction("""COMPUTED_VALUE"""),-1)</f>
        <v>-1</v>
      </c>
      <c r="V117" s="5">
        <f ca="1">IFERROR(__xludf.dummyfunction("""COMPUTED_VALUE"""),1)</f>
        <v>1</v>
      </c>
      <c r="W117" s="5">
        <f ca="1">IFERROR(__xludf.dummyfunction("""COMPUTED_VALUE"""),-1)</f>
        <v>-1</v>
      </c>
      <c r="X117" s="5">
        <f ca="1">IFERROR(__xludf.dummyfunction("""COMPUTED_VALUE"""),-1)</f>
        <v>-1</v>
      </c>
      <c r="Y117" s="5">
        <f ca="1">IFERROR(__xludf.dummyfunction("""COMPUTED_VALUE"""),-1)</f>
        <v>-1</v>
      </c>
      <c r="Z117" s="5">
        <f ca="1">IFERROR(__xludf.dummyfunction("""COMPUTED_VALUE"""),-3)</f>
        <v>-3</v>
      </c>
      <c r="AA117" s="5">
        <f ca="1">IFERROR(__xludf.dummyfunction("""COMPUTED_VALUE"""),-1)</f>
        <v>-1</v>
      </c>
      <c r="AB117" s="5"/>
      <c r="AC117" s="5">
        <f t="shared" ca="1" si="43"/>
        <v>1</v>
      </c>
      <c r="AD117" s="5"/>
      <c r="AE117" s="5" t="s">
        <v>13</v>
      </c>
      <c r="AF117" s="8"/>
      <c r="AG117" s="8">
        <f t="shared" ca="1" si="24"/>
        <v>0</v>
      </c>
      <c r="AH117" s="8">
        <f t="shared" ca="1" si="25"/>
        <v>0</v>
      </c>
      <c r="AI117" s="8">
        <f t="shared" ca="1" si="26"/>
        <v>0</v>
      </c>
      <c r="AJ117" s="8">
        <f t="shared" ca="1" si="27"/>
        <v>0</v>
      </c>
      <c r="AK117" s="8">
        <f t="shared" ca="1" si="28"/>
        <v>0</v>
      </c>
      <c r="AL117" s="8">
        <f t="shared" ca="1" si="29"/>
        <v>0</v>
      </c>
      <c r="AM117" s="8">
        <f t="shared" ca="1" si="30"/>
        <v>0</v>
      </c>
      <c r="AN117" s="8">
        <f t="shared" ca="1" si="31"/>
        <v>0</v>
      </c>
      <c r="AO117" s="8">
        <f t="shared" ca="1" si="32"/>
        <v>0</v>
      </c>
      <c r="AP117" s="8">
        <f t="shared" ca="1" si="33"/>
        <v>1</v>
      </c>
      <c r="AQ117" s="8">
        <f t="shared" ca="1" si="34"/>
        <v>0</v>
      </c>
      <c r="AR117" s="8">
        <f t="shared" ca="1" si="35"/>
        <v>0</v>
      </c>
      <c r="AS117" s="8">
        <f t="shared" ca="1" si="36"/>
        <v>0</v>
      </c>
      <c r="AT117" s="8">
        <f t="shared" ca="1" si="37"/>
        <v>0</v>
      </c>
      <c r="AU117" s="8">
        <f t="shared" ca="1" si="38"/>
        <v>0</v>
      </c>
      <c r="AV117" s="8">
        <f t="shared" ca="1" si="39"/>
        <v>0</v>
      </c>
      <c r="AW117" s="8">
        <f t="shared" ca="1" si="40"/>
        <v>0</v>
      </c>
      <c r="AX117" s="8">
        <f t="shared" ca="1" si="41"/>
        <v>0</v>
      </c>
      <c r="AY117" s="8">
        <f t="shared" si="42"/>
        <v>0</v>
      </c>
    </row>
    <row r="118" spans="1:51" ht="13.8">
      <c r="A118" s="5"/>
      <c r="B118" s="5"/>
      <c r="C118" s="5">
        <f ca="1">IFERROR(__xludf.dummyfunction("""COMPUTED_VALUE"""),6)</f>
        <v>6</v>
      </c>
      <c r="D118" s="9">
        <f ca="1">IFERROR(__xludf.dummyfunction("""COMPUTED_VALUE"""),45191)</f>
        <v>45191</v>
      </c>
      <c r="E118" s="5" t="s">
        <v>5</v>
      </c>
      <c r="F118" s="14" t="str">
        <f ca="1">IFERROR(__xludf.dummyfunction("""COMPUTED_VALUE"""),"JMR")</f>
        <v>JMR</v>
      </c>
      <c r="G118" s="5" t="s">
        <v>26</v>
      </c>
      <c r="H118" s="5" t="s">
        <v>20</v>
      </c>
      <c r="I118" s="5"/>
      <c r="J118" s="5">
        <f ca="1">IFERROR(__xludf.dummyfunction("""COMPUTED_VALUE"""),-3)</f>
        <v>-3</v>
      </c>
      <c r="K118" s="5">
        <f ca="1">IFERROR(__xludf.dummyfunction("""COMPUTED_VALUE"""),-1)</f>
        <v>-1</v>
      </c>
      <c r="L118" s="5">
        <f ca="1">IFERROR(__xludf.dummyfunction("""COMPUTED_VALUE"""),-1)</f>
        <v>-1</v>
      </c>
      <c r="M118" s="5">
        <f ca="1">IFERROR(__xludf.dummyfunction("""COMPUTED_VALUE"""),-3)</f>
        <v>-3</v>
      </c>
      <c r="N118" s="5">
        <f ca="1">IFERROR(__xludf.dummyfunction("""COMPUTED_VALUE"""),-3)</f>
        <v>-3</v>
      </c>
      <c r="O118" s="5">
        <f ca="1">IFERROR(__xludf.dummyfunction("""COMPUTED_VALUE"""),1)</f>
        <v>1</v>
      </c>
      <c r="P118" s="5">
        <f ca="1">IFERROR(__xludf.dummyfunction("""COMPUTED_VALUE"""),-1)</f>
        <v>-1</v>
      </c>
      <c r="Q118" s="5">
        <f ca="1">IFERROR(__xludf.dummyfunction("""COMPUTED_VALUE"""),1)</f>
        <v>1</v>
      </c>
      <c r="R118" s="5">
        <f ca="1">IFERROR(__xludf.dummyfunction("""COMPUTED_VALUE"""),-1)</f>
        <v>-1</v>
      </c>
      <c r="S118" s="5">
        <f ca="1">IFERROR(__xludf.dummyfunction("""COMPUTED_VALUE"""),1)</f>
        <v>1</v>
      </c>
      <c r="T118" s="5">
        <f ca="1">IFERROR(__xludf.dummyfunction("""COMPUTED_VALUE"""),-1)</f>
        <v>-1</v>
      </c>
      <c r="U118" s="5">
        <f ca="1">IFERROR(__xludf.dummyfunction("""COMPUTED_VALUE"""),-1)</f>
        <v>-1</v>
      </c>
      <c r="V118" s="5">
        <f ca="1">IFERROR(__xludf.dummyfunction("""COMPUTED_VALUE"""),-1)</f>
        <v>-1</v>
      </c>
      <c r="W118" s="5">
        <f ca="1">IFERROR(__xludf.dummyfunction("""COMPUTED_VALUE"""),-1)</f>
        <v>-1</v>
      </c>
      <c r="X118" s="5">
        <f ca="1">IFERROR(__xludf.dummyfunction("""COMPUTED_VALUE"""),-1)</f>
        <v>-1</v>
      </c>
      <c r="Y118" s="5">
        <f ca="1">IFERROR(__xludf.dummyfunction("""COMPUTED_VALUE"""),-1)</f>
        <v>-1</v>
      </c>
      <c r="Z118" s="5">
        <f ca="1">IFERROR(__xludf.dummyfunction("""COMPUTED_VALUE"""),-3)</f>
        <v>-3</v>
      </c>
      <c r="AA118" s="5">
        <f ca="1">IFERROR(__xludf.dummyfunction("""COMPUTED_VALUE"""),-1)</f>
        <v>-1</v>
      </c>
      <c r="AB118" s="5"/>
      <c r="AC118" s="5">
        <f t="shared" ca="1" si="43"/>
        <v>1</v>
      </c>
      <c r="AD118" s="5"/>
      <c r="AE118" s="5" t="s">
        <v>18</v>
      </c>
      <c r="AF118" s="8"/>
      <c r="AG118" s="8">
        <f t="shared" ca="1" si="24"/>
        <v>0</v>
      </c>
      <c r="AH118" s="8">
        <f t="shared" ca="1" si="25"/>
        <v>0</v>
      </c>
      <c r="AI118" s="8">
        <f t="shared" ca="1" si="26"/>
        <v>0</v>
      </c>
      <c r="AJ118" s="8">
        <f t="shared" ca="1" si="27"/>
        <v>0</v>
      </c>
      <c r="AK118" s="8">
        <f t="shared" ca="1" si="28"/>
        <v>0</v>
      </c>
      <c r="AL118" s="8">
        <f t="shared" ca="1" si="29"/>
        <v>0</v>
      </c>
      <c r="AM118" s="8">
        <f t="shared" ca="1" si="30"/>
        <v>0</v>
      </c>
      <c r="AN118" s="8">
        <f t="shared" ca="1" si="31"/>
        <v>1</v>
      </c>
      <c r="AO118" s="8">
        <f t="shared" ca="1" si="32"/>
        <v>0</v>
      </c>
      <c r="AP118" s="8">
        <f t="shared" ca="1" si="33"/>
        <v>0</v>
      </c>
      <c r="AQ118" s="8">
        <f t="shared" ca="1" si="34"/>
        <v>0</v>
      </c>
      <c r="AR118" s="8">
        <f t="shared" ca="1" si="35"/>
        <v>0</v>
      </c>
      <c r="AS118" s="8">
        <f t="shared" ca="1" si="36"/>
        <v>0</v>
      </c>
      <c r="AT118" s="8">
        <f t="shared" ca="1" si="37"/>
        <v>0</v>
      </c>
      <c r="AU118" s="8">
        <f t="shared" ca="1" si="38"/>
        <v>0</v>
      </c>
      <c r="AV118" s="8">
        <f t="shared" ca="1" si="39"/>
        <v>0</v>
      </c>
      <c r="AW118" s="8">
        <f t="shared" ca="1" si="40"/>
        <v>0</v>
      </c>
      <c r="AX118" s="8">
        <f t="shared" ca="1" si="41"/>
        <v>0</v>
      </c>
      <c r="AY118" s="8">
        <f t="shared" si="42"/>
        <v>0</v>
      </c>
    </row>
    <row r="119" spans="1:51" ht="13.8">
      <c r="A119" s="5"/>
      <c r="B119" s="5"/>
      <c r="C119" s="5">
        <f ca="1">IFERROR(__xludf.dummyfunction("""COMPUTED_VALUE"""),7)</f>
        <v>7</v>
      </c>
      <c r="D119" s="9">
        <f ca="1">IFERROR(__xludf.dummyfunction("""COMPUTED_VALUE"""),45192)</f>
        <v>45192</v>
      </c>
      <c r="E119" s="5" t="s">
        <v>20</v>
      </c>
      <c r="F119" s="14" t="str">
        <f ca="1">IFERROR(__xludf.dummyfunction("""COMPUTED_VALUE"""),"JMR")</f>
        <v>JMR</v>
      </c>
      <c r="G119" s="5" t="s">
        <v>26</v>
      </c>
      <c r="H119" s="5" t="s">
        <v>29</v>
      </c>
      <c r="I119" s="5"/>
      <c r="J119" s="5">
        <f ca="1">IFERROR(__xludf.dummyfunction("""COMPUTED_VALUE"""),-3)</f>
        <v>-3</v>
      </c>
      <c r="K119" s="5">
        <f ca="1">IFERROR(__xludf.dummyfunction("""COMPUTED_VALUE"""),-1)</f>
        <v>-1</v>
      </c>
      <c r="L119" s="5">
        <f ca="1">IFERROR(__xludf.dummyfunction("""COMPUTED_VALUE"""),-1)</f>
        <v>-1</v>
      </c>
      <c r="M119" s="5">
        <f ca="1">IFERROR(__xludf.dummyfunction("""COMPUTED_VALUE"""),-3)</f>
        <v>-3</v>
      </c>
      <c r="N119" s="5">
        <f ca="1">IFERROR(__xludf.dummyfunction("""COMPUTED_VALUE"""),-3)</f>
        <v>-3</v>
      </c>
      <c r="O119" s="5">
        <f ca="1">IFERROR(__xludf.dummyfunction("""COMPUTED_VALUE"""),1)</f>
        <v>1</v>
      </c>
      <c r="P119" s="5">
        <f ca="1">IFERROR(__xludf.dummyfunction("""COMPUTED_VALUE"""),-1)</f>
        <v>-1</v>
      </c>
      <c r="Q119" s="5">
        <f ca="1">IFERROR(__xludf.dummyfunction("""COMPUTED_VALUE"""),-1)</f>
        <v>-1</v>
      </c>
      <c r="R119" s="5">
        <f ca="1">IFERROR(__xludf.dummyfunction("""COMPUTED_VALUE"""),-1)</f>
        <v>-1</v>
      </c>
      <c r="S119" s="5">
        <f ca="1">IFERROR(__xludf.dummyfunction("""COMPUTED_VALUE"""),1)</f>
        <v>1</v>
      </c>
      <c r="T119" s="5">
        <f ca="1">IFERROR(__xludf.dummyfunction("""COMPUTED_VALUE"""),-1)</f>
        <v>-1</v>
      </c>
      <c r="U119" s="5">
        <f ca="1">IFERROR(__xludf.dummyfunction("""COMPUTED_VALUE"""),-1)</f>
        <v>-1</v>
      </c>
      <c r="V119" s="5">
        <f ca="1">IFERROR(__xludf.dummyfunction("""COMPUTED_VALUE"""),-1)</f>
        <v>-1</v>
      </c>
      <c r="W119" s="5">
        <f ca="1">IFERROR(__xludf.dummyfunction("""COMPUTED_VALUE"""),-1)</f>
        <v>-1</v>
      </c>
      <c r="X119" s="5">
        <f ca="1">IFERROR(__xludf.dummyfunction("""COMPUTED_VALUE"""),-1)</f>
        <v>-1</v>
      </c>
      <c r="Y119" s="5">
        <f ca="1">IFERROR(__xludf.dummyfunction("""COMPUTED_VALUE"""),-1)</f>
        <v>-1</v>
      </c>
      <c r="Z119" s="5">
        <f ca="1">IFERROR(__xludf.dummyfunction("""COMPUTED_VALUE"""),-3)</f>
        <v>-3</v>
      </c>
      <c r="AA119" s="5">
        <f ca="1">IFERROR(__xludf.dummyfunction("""COMPUTED_VALUE"""),-1)</f>
        <v>-1</v>
      </c>
      <c r="AB119" s="5"/>
      <c r="AC119" s="5">
        <f t="shared" ca="1" si="43"/>
        <v>1</v>
      </c>
      <c r="AD119" s="5"/>
      <c r="AE119" s="5" t="s">
        <v>22</v>
      </c>
      <c r="AF119" s="8"/>
      <c r="AG119" s="8">
        <f t="shared" ca="1" si="24"/>
        <v>0</v>
      </c>
      <c r="AH119" s="8">
        <f t="shared" ca="1" si="25"/>
        <v>0</v>
      </c>
      <c r="AI119" s="8">
        <f t="shared" ca="1" si="26"/>
        <v>0</v>
      </c>
      <c r="AJ119" s="8">
        <f t="shared" ca="1" si="27"/>
        <v>0</v>
      </c>
      <c r="AK119" s="8">
        <f t="shared" ca="1" si="28"/>
        <v>0</v>
      </c>
      <c r="AL119" s="8">
        <f t="shared" ca="1" si="29"/>
        <v>1</v>
      </c>
      <c r="AM119" s="8">
        <f t="shared" ca="1" si="30"/>
        <v>0</v>
      </c>
      <c r="AN119" s="8">
        <f t="shared" ca="1" si="31"/>
        <v>0</v>
      </c>
      <c r="AO119" s="8">
        <f t="shared" ca="1" si="32"/>
        <v>0</v>
      </c>
      <c r="AP119" s="8">
        <f t="shared" ca="1" si="33"/>
        <v>0</v>
      </c>
      <c r="AQ119" s="8">
        <f t="shared" ca="1" si="34"/>
        <v>0</v>
      </c>
      <c r="AR119" s="8">
        <f t="shared" ca="1" si="35"/>
        <v>0</v>
      </c>
      <c r="AS119" s="8">
        <f t="shared" ca="1" si="36"/>
        <v>0</v>
      </c>
      <c r="AT119" s="8">
        <f t="shared" ca="1" si="37"/>
        <v>0</v>
      </c>
      <c r="AU119" s="8">
        <f t="shared" ca="1" si="38"/>
        <v>0</v>
      </c>
      <c r="AV119" s="8">
        <f t="shared" ca="1" si="39"/>
        <v>0</v>
      </c>
      <c r="AW119" s="8">
        <f t="shared" ca="1" si="40"/>
        <v>0</v>
      </c>
      <c r="AX119" s="8">
        <f t="shared" ca="1" si="41"/>
        <v>0</v>
      </c>
      <c r="AY119" s="8">
        <f t="shared" si="42"/>
        <v>0</v>
      </c>
    </row>
    <row r="120" spans="1:51" ht="13.8">
      <c r="A120" s="5"/>
      <c r="B120" s="5"/>
      <c r="C120" s="5">
        <f ca="1">IFERROR(__xludf.dummyfunction("""COMPUTED_VALUE"""),1)</f>
        <v>1</v>
      </c>
      <c r="D120" s="9">
        <f ca="1">IFERROR(__xludf.dummyfunction("""COMPUTED_VALUE"""),45193)</f>
        <v>45193</v>
      </c>
      <c r="E120" s="5" t="s">
        <v>8</v>
      </c>
      <c r="F120" s="14" t="str">
        <f ca="1">IFERROR(__xludf.dummyfunction("""COMPUTED_VALUE"""),"MC")</f>
        <v>MC</v>
      </c>
      <c r="G120" s="5"/>
      <c r="H120" s="5"/>
      <c r="I120" s="5"/>
      <c r="J120" s="5">
        <f ca="1">IFERROR(__xludf.dummyfunction("""COMPUTED_VALUE"""),-3)</f>
        <v>-3</v>
      </c>
      <c r="K120" s="5">
        <f ca="1">IFERROR(__xludf.dummyfunction("""COMPUTED_VALUE"""),1)</f>
        <v>1</v>
      </c>
      <c r="L120" s="5">
        <f ca="1">IFERROR(__xludf.dummyfunction("""COMPUTED_VALUE"""),-1)</f>
        <v>-1</v>
      </c>
      <c r="M120" s="5">
        <f ca="1">IFERROR(__xludf.dummyfunction("""COMPUTED_VALUE"""),-3)</f>
        <v>-3</v>
      </c>
      <c r="N120" s="5">
        <f ca="1">IFERROR(__xludf.dummyfunction("""COMPUTED_VALUE"""),-3)</f>
        <v>-3</v>
      </c>
      <c r="O120" s="5">
        <f ca="1">IFERROR(__xludf.dummyfunction("""COMPUTED_VALUE"""),1)</f>
        <v>1</v>
      </c>
      <c r="P120" s="5">
        <f ca="1">IFERROR(__xludf.dummyfunction("""COMPUTED_VALUE"""),1)</f>
        <v>1</v>
      </c>
      <c r="Q120" s="5">
        <f ca="1">IFERROR(__xludf.dummyfunction("""COMPUTED_VALUE"""),-1)</f>
        <v>-1</v>
      </c>
      <c r="R120" s="5">
        <f ca="1">IFERROR(__xludf.dummyfunction("""COMPUTED_VALUE"""),-1)</f>
        <v>-1</v>
      </c>
      <c r="S120" s="5">
        <f ca="1">IFERROR(__xludf.dummyfunction("""COMPUTED_VALUE"""),1)</f>
        <v>1</v>
      </c>
      <c r="T120" s="5">
        <f ca="1">IFERROR(__xludf.dummyfunction("""COMPUTED_VALUE"""),1)</f>
        <v>1</v>
      </c>
      <c r="U120" s="5">
        <f ca="1">IFERROR(__xludf.dummyfunction("""COMPUTED_VALUE"""),-1)</f>
        <v>-1</v>
      </c>
      <c r="V120" s="5">
        <f ca="1">IFERROR(__xludf.dummyfunction("""COMPUTED_VALUE"""),-1)</f>
        <v>-1</v>
      </c>
      <c r="W120" s="5">
        <f ca="1">IFERROR(__xludf.dummyfunction("""COMPUTED_VALUE"""),-1)</f>
        <v>-1</v>
      </c>
      <c r="X120" s="5">
        <f ca="1">IFERROR(__xludf.dummyfunction("""COMPUTED_VALUE"""),-1)</f>
        <v>-1</v>
      </c>
      <c r="Y120" s="5">
        <f ca="1">IFERROR(__xludf.dummyfunction("""COMPUTED_VALUE"""),-1)</f>
        <v>-1</v>
      </c>
      <c r="Z120" s="5">
        <f ca="1">IFERROR(__xludf.dummyfunction("""COMPUTED_VALUE"""),-3)</f>
        <v>-3</v>
      </c>
      <c r="AA120" s="5">
        <f ca="1">IFERROR(__xludf.dummyfunction("""COMPUTED_VALUE"""),-1)</f>
        <v>-1</v>
      </c>
      <c r="AB120" s="5"/>
      <c r="AC120" s="5">
        <f t="shared" ca="1" si="43"/>
        <v>1</v>
      </c>
      <c r="AD120" s="5"/>
      <c r="AE120" s="5" t="s">
        <v>8</v>
      </c>
      <c r="AF120" s="8"/>
      <c r="AG120" s="8">
        <f t="shared" ca="1" si="24"/>
        <v>0</v>
      </c>
      <c r="AH120" s="8">
        <f t="shared" ca="1" si="25"/>
        <v>1</v>
      </c>
      <c r="AI120" s="8">
        <f t="shared" ca="1" si="26"/>
        <v>0</v>
      </c>
      <c r="AJ120" s="8">
        <f t="shared" ca="1" si="27"/>
        <v>0</v>
      </c>
      <c r="AK120" s="8">
        <f t="shared" ca="1" si="28"/>
        <v>0</v>
      </c>
      <c r="AL120" s="8">
        <f t="shared" ca="1" si="29"/>
        <v>0</v>
      </c>
      <c r="AM120" s="8">
        <f t="shared" ca="1" si="30"/>
        <v>0</v>
      </c>
      <c r="AN120" s="8">
        <f t="shared" ca="1" si="31"/>
        <v>0</v>
      </c>
      <c r="AO120" s="8">
        <f t="shared" ca="1" si="32"/>
        <v>0</v>
      </c>
      <c r="AP120" s="8">
        <f t="shared" ca="1" si="33"/>
        <v>0</v>
      </c>
      <c r="AQ120" s="8">
        <f t="shared" ca="1" si="34"/>
        <v>0</v>
      </c>
      <c r="AR120" s="8">
        <f t="shared" ca="1" si="35"/>
        <v>0</v>
      </c>
      <c r="AS120" s="8">
        <f t="shared" ca="1" si="36"/>
        <v>0</v>
      </c>
      <c r="AT120" s="8">
        <f t="shared" ca="1" si="37"/>
        <v>0</v>
      </c>
      <c r="AU120" s="8">
        <f t="shared" ca="1" si="38"/>
        <v>0</v>
      </c>
      <c r="AV120" s="8">
        <f t="shared" ca="1" si="39"/>
        <v>0</v>
      </c>
      <c r="AW120" s="8">
        <f t="shared" ca="1" si="40"/>
        <v>0</v>
      </c>
      <c r="AX120" s="8">
        <f t="shared" ca="1" si="41"/>
        <v>0</v>
      </c>
      <c r="AY120" s="8">
        <f t="shared" si="42"/>
        <v>0</v>
      </c>
    </row>
    <row r="121" spans="1:51" ht="13.8">
      <c r="A121" s="5"/>
      <c r="B121" s="5"/>
      <c r="C121" s="5">
        <f ca="1">IFERROR(__xludf.dummyfunction("""COMPUTED_VALUE"""),2)</f>
        <v>2</v>
      </c>
      <c r="D121" s="9">
        <f ca="1">IFERROR(__xludf.dummyfunction("""COMPUTED_VALUE"""),45194)</f>
        <v>45194</v>
      </c>
      <c r="E121" s="5" t="s">
        <v>11</v>
      </c>
      <c r="F121" s="14" t="str">
        <f ca="1">IFERROR(__xludf.dummyfunction("""COMPUTED_VALUE"""),"JMR")</f>
        <v>JMR</v>
      </c>
      <c r="G121" s="5"/>
      <c r="H121" s="5"/>
      <c r="I121" s="5"/>
      <c r="J121" s="5">
        <f ca="1">IFERROR(__xludf.dummyfunction("""COMPUTED_VALUE"""),1)</f>
        <v>1</v>
      </c>
      <c r="K121" s="5">
        <f ca="1">IFERROR(__xludf.dummyfunction("""COMPUTED_VALUE"""),-1)</f>
        <v>-1</v>
      </c>
      <c r="L121" s="5">
        <f ca="1">IFERROR(__xludf.dummyfunction("""COMPUTED_VALUE"""),-1)</f>
        <v>-1</v>
      </c>
      <c r="M121" s="5">
        <f ca="1">IFERROR(__xludf.dummyfunction("""COMPUTED_VALUE"""),-3)</f>
        <v>-3</v>
      </c>
      <c r="N121" s="5">
        <f ca="1">IFERROR(__xludf.dummyfunction("""COMPUTED_VALUE"""),-3)</f>
        <v>-3</v>
      </c>
      <c r="O121" s="5">
        <f ca="1">IFERROR(__xludf.dummyfunction("""COMPUTED_VALUE"""),1)</f>
        <v>1</v>
      </c>
      <c r="P121" s="5">
        <f ca="1">IFERROR(__xludf.dummyfunction("""COMPUTED_VALUE"""),1)</f>
        <v>1</v>
      </c>
      <c r="Q121" s="5">
        <f ca="1">IFERROR(__xludf.dummyfunction("""COMPUTED_VALUE"""),-1)</f>
        <v>-1</v>
      </c>
      <c r="R121" s="5">
        <f ca="1">IFERROR(__xludf.dummyfunction("""COMPUTED_VALUE"""),-1)</f>
        <v>-1</v>
      </c>
      <c r="S121" s="5">
        <f ca="1">IFERROR(__xludf.dummyfunction("""COMPUTED_VALUE"""),3)</f>
        <v>3</v>
      </c>
      <c r="T121" s="5">
        <f ca="1">IFERROR(__xludf.dummyfunction("""COMPUTED_VALUE"""),-1)</f>
        <v>-1</v>
      </c>
      <c r="U121" s="5">
        <f ca="1">IFERROR(__xludf.dummyfunction("""COMPUTED_VALUE"""),1)</f>
        <v>1</v>
      </c>
      <c r="V121" s="5">
        <f ca="1">IFERROR(__xludf.dummyfunction("""COMPUTED_VALUE"""),1)</f>
        <v>1</v>
      </c>
      <c r="W121" s="5">
        <f ca="1">IFERROR(__xludf.dummyfunction("""COMPUTED_VALUE"""),-1)</f>
        <v>-1</v>
      </c>
      <c r="X121" s="5">
        <f ca="1">IFERROR(__xludf.dummyfunction("""COMPUTED_VALUE"""),-1)</f>
        <v>-1</v>
      </c>
      <c r="Y121" s="5">
        <f ca="1">IFERROR(__xludf.dummyfunction("""COMPUTED_VALUE"""),-1)</f>
        <v>-1</v>
      </c>
      <c r="Z121" s="5">
        <f ca="1">IFERROR(__xludf.dummyfunction("""COMPUTED_VALUE"""),-3)</f>
        <v>-3</v>
      </c>
      <c r="AA121" s="5">
        <f ca="1">IFERROR(__xludf.dummyfunction("""COMPUTED_VALUE"""),-1)</f>
        <v>-1</v>
      </c>
      <c r="AB121" s="5"/>
      <c r="AC121" s="5">
        <f t="shared" ca="1" si="43"/>
        <v>3</v>
      </c>
      <c r="AD121" s="5"/>
      <c r="AE121" s="5" t="s">
        <v>9</v>
      </c>
      <c r="AF121" s="8"/>
      <c r="AG121" s="8">
        <f t="shared" ca="1" si="24"/>
        <v>0</v>
      </c>
      <c r="AH121" s="8">
        <f t="shared" ca="1" si="25"/>
        <v>0</v>
      </c>
      <c r="AI121" s="8">
        <f t="shared" ca="1" si="26"/>
        <v>0</v>
      </c>
      <c r="AJ121" s="8">
        <f t="shared" ca="1" si="27"/>
        <v>0</v>
      </c>
      <c r="AK121" s="8">
        <f t="shared" ca="1" si="28"/>
        <v>0</v>
      </c>
      <c r="AL121" s="8">
        <f t="shared" ca="1" si="29"/>
        <v>0</v>
      </c>
      <c r="AM121" s="8">
        <f t="shared" ca="1" si="30"/>
        <v>0</v>
      </c>
      <c r="AN121" s="8">
        <f t="shared" ca="1" si="31"/>
        <v>0</v>
      </c>
      <c r="AO121" s="8">
        <f t="shared" ca="1" si="32"/>
        <v>0</v>
      </c>
      <c r="AP121" s="8">
        <f t="shared" ca="1" si="33"/>
        <v>1</v>
      </c>
      <c r="AQ121" s="8">
        <f t="shared" ca="1" si="34"/>
        <v>0</v>
      </c>
      <c r="AR121" s="8">
        <f t="shared" ca="1" si="35"/>
        <v>0</v>
      </c>
      <c r="AS121" s="8">
        <f t="shared" ca="1" si="36"/>
        <v>0</v>
      </c>
      <c r="AT121" s="8">
        <f t="shared" ca="1" si="37"/>
        <v>0</v>
      </c>
      <c r="AU121" s="8">
        <f t="shared" ca="1" si="38"/>
        <v>0</v>
      </c>
      <c r="AV121" s="8">
        <f t="shared" ca="1" si="39"/>
        <v>0</v>
      </c>
      <c r="AW121" s="8">
        <f t="shared" ca="1" si="40"/>
        <v>0</v>
      </c>
      <c r="AX121" s="8">
        <f t="shared" ca="1" si="41"/>
        <v>0</v>
      </c>
      <c r="AY121" s="8">
        <f t="shared" si="42"/>
        <v>0</v>
      </c>
    </row>
    <row r="122" spans="1:51" ht="13.8">
      <c r="A122" s="5"/>
      <c r="B122" s="5"/>
      <c r="C122" s="5">
        <f ca="1">IFERROR(__xludf.dummyfunction("""COMPUTED_VALUE"""),3)</f>
        <v>3</v>
      </c>
      <c r="D122" s="9">
        <f ca="1">IFERROR(__xludf.dummyfunction("""COMPUTED_VALUE"""),45195)</f>
        <v>45195</v>
      </c>
      <c r="E122" s="5" t="s">
        <v>7</v>
      </c>
      <c r="F122" s="14" t="str">
        <f ca="1">IFERROR(__xludf.dummyfunction("""COMPUTED_VALUE"""),"MDT")</f>
        <v>MDT</v>
      </c>
      <c r="G122" s="5"/>
      <c r="H122" s="5"/>
      <c r="I122" s="5"/>
      <c r="J122" s="5">
        <f ca="1">IFERROR(__xludf.dummyfunction("""COMPUTED_VALUE"""),-3)</f>
        <v>-3</v>
      </c>
      <c r="K122" s="5">
        <f ca="1">IFERROR(__xludf.dummyfunction("""COMPUTED_VALUE"""),1)</f>
        <v>1</v>
      </c>
      <c r="L122" s="5">
        <f ca="1">IFERROR(__xludf.dummyfunction("""COMPUTED_VALUE"""),-1)</f>
        <v>-1</v>
      </c>
      <c r="M122" s="5">
        <f ca="1">IFERROR(__xludf.dummyfunction("""COMPUTED_VALUE"""),-3)</f>
        <v>-3</v>
      </c>
      <c r="N122" s="5">
        <f ca="1">IFERROR(__xludf.dummyfunction("""COMPUTED_VALUE"""),1)</f>
        <v>1</v>
      </c>
      <c r="O122" s="5">
        <f ca="1">IFERROR(__xludf.dummyfunction("""COMPUTED_VALUE"""),1)</f>
        <v>1</v>
      </c>
      <c r="P122" s="5">
        <f ca="1">IFERROR(__xludf.dummyfunction("""COMPUTED_VALUE"""),1)</f>
        <v>1</v>
      </c>
      <c r="Q122" s="5">
        <f ca="1">IFERROR(__xludf.dummyfunction("""COMPUTED_VALUE"""),1)</f>
        <v>1</v>
      </c>
      <c r="R122" s="5">
        <f ca="1">IFERROR(__xludf.dummyfunction("""COMPUTED_VALUE"""),-1)</f>
        <v>-1</v>
      </c>
      <c r="S122" s="5">
        <f ca="1">IFERROR(__xludf.dummyfunction("""COMPUTED_VALUE"""),-1)</f>
        <v>-1</v>
      </c>
      <c r="T122" s="5">
        <f ca="1">IFERROR(__xludf.dummyfunction("""COMPUTED_VALUE"""),-1)</f>
        <v>-1</v>
      </c>
      <c r="U122" s="5">
        <f ca="1">IFERROR(__xludf.dummyfunction("""COMPUTED_VALUE"""),-1)</f>
        <v>-1</v>
      </c>
      <c r="V122" s="5">
        <f ca="1">IFERROR(__xludf.dummyfunction("""COMPUTED_VALUE"""),1)</f>
        <v>1</v>
      </c>
      <c r="W122" s="5">
        <f ca="1">IFERROR(__xludf.dummyfunction("""COMPUTED_VALUE"""),-1)</f>
        <v>-1</v>
      </c>
      <c r="X122" s="5">
        <f ca="1">IFERROR(__xludf.dummyfunction("""COMPUTED_VALUE"""),-1)</f>
        <v>-1</v>
      </c>
      <c r="Y122" s="5">
        <f ca="1">IFERROR(__xludf.dummyfunction("""COMPUTED_VALUE"""),-1)</f>
        <v>-1</v>
      </c>
      <c r="Z122" s="5">
        <f ca="1">IFERROR(__xludf.dummyfunction("""COMPUTED_VALUE"""),-3)</f>
        <v>-3</v>
      </c>
      <c r="AA122" s="5">
        <f ca="1">IFERROR(__xludf.dummyfunction("""COMPUTED_VALUE"""),-1)</f>
        <v>-1</v>
      </c>
      <c r="AB122" s="5"/>
      <c r="AC122" s="5">
        <f t="shared" ca="1" si="43"/>
        <v>1</v>
      </c>
      <c r="AD122" s="5"/>
      <c r="AE122" s="5" t="s">
        <v>7</v>
      </c>
      <c r="AF122" s="8"/>
      <c r="AG122" s="8">
        <f t="shared" ca="1" si="24"/>
        <v>0</v>
      </c>
      <c r="AH122" s="8">
        <f t="shared" ca="1" si="25"/>
        <v>0</v>
      </c>
      <c r="AI122" s="8">
        <f t="shared" ca="1" si="26"/>
        <v>0</v>
      </c>
      <c r="AJ122" s="8">
        <f t="shared" ca="1" si="27"/>
        <v>0</v>
      </c>
      <c r="AK122" s="8">
        <f t="shared" ca="1" si="28"/>
        <v>0</v>
      </c>
      <c r="AL122" s="8">
        <f t="shared" ca="1" si="29"/>
        <v>0</v>
      </c>
      <c r="AM122" s="8">
        <f t="shared" ca="1" si="30"/>
        <v>1</v>
      </c>
      <c r="AN122" s="8">
        <f t="shared" ca="1" si="31"/>
        <v>0</v>
      </c>
      <c r="AO122" s="8">
        <f t="shared" ca="1" si="32"/>
        <v>0</v>
      </c>
      <c r="AP122" s="8">
        <f t="shared" ca="1" si="33"/>
        <v>0</v>
      </c>
      <c r="AQ122" s="8">
        <f t="shared" ca="1" si="34"/>
        <v>0</v>
      </c>
      <c r="AR122" s="8">
        <f t="shared" ca="1" si="35"/>
        <v>0</v>
      </c>
      <c r="AS122" s="8">
        <f t="shared" ca="1" si="36"/>
        <v>0</v>
      </c>
      <c r="AT122" s="8">
        <f t="shared" ca="1" si="37"/>
        <v>0</v>
      </c>
      <c r="AU122" s="8">
        <f t="shared" ca="1" si="38"/>
        <v>0</v>
      </c>
      <c r="AV122" s="8">
        <f t="shared" ca="1" si="39"/>
        <v>0</v>
      </c>
      <c r="AW122" s="8">
        <f t="shared" ca="1" si="40"/>
        <v>0</v>
      </c>
      <c r="AX122" s="8">
        <f t="shared" ca="1" si="41"/>
        <v>0</v>
      </c>
      <c r="AY122" s="8">
        <f t="shared" si="42"/>
        <v>0</v>
      </c>
    </row>
    <row r="123" spans="1:51" ht="13.8">
      <c r="A123" s="5"/>
      <c r="B123" s="5"/>
      <c r="C123" s="5">
        <f ca="1">IFERROR(__xludf.dummyfunction("""COMPUTED_VALUE"""),4)</f>
        <v>4</v>
      </c>
      <c r="D123" s="9">
        <f ca="1">IFERROR(__xludf.dummyfunction("""COMPUTED_VALUE"""),45196)</f>
        <v>45196</v>
      </c>
      <c r="E123" s="5" t="s">
        <v>5</v>
      </c>
      <c r="F123" s="14" t="str">
        <f ca="1">IFERROR(__xludf.dummyfunction("""COMPUTED_VALUE"""),"GD")</f>
        <v>GD</v>
      </c>
      <c r="G123" s="5"/>
      <c r="H123" s="5"/>
      <c r="I123" s="5"/>
      <c r="J123" s="5">
        <f ca="1">IFERROR(__xludf.dummyfunction("""COMPUTED_VALUE"""),-3)</f>
        <v>-3</v>
      </c>
      <c r="K123" s="5">
        <f ca="1">IFERROR(__xludf.dummyfunction("""COMPUTED_VALUE"""),0)</f>
        <v>0</v>
      </c>
      <c r="L123" s="5">
        <f ca="1">IFERROR(__xludf.dummyfunction("""COMPUTED_VALUE"""),-1)</f>
        <v>-1</v>
      </c>
      <c r="M123" s="5">
        <f ca="1">IFERROR(__xludf.dummyfunction("""COMPUTED_VALUE"""),1)</f>
        <v>1</v>
      </c>
      <c r="N123" s="5">
        <f ca="1">IFERROR(__xludf.dummyfunction("""COMPUTED_VALUE"""),1)</f>
        <v>1</v>
      </c>
      <c r="O123" s="5">
        <f ca="1">IFERROR(__xludf.dummyfunction("""COMPUTED_VALUE"""),-2)</f>
        <v>-2</v>
      </c>
      <c r="P123" s="5">
        <f ca="1">IFERROR(__xludf.dummyfunction("""COMPUTED_VALUE"""),1)</f>
        <v>1</v>
      </c>
      <c r="Q123" s="5">
        <f ca="1">IFERROR(__xludf.dummyfunction("""COMPUTED_VALUE"""),1)</f>
        <v>1</v>
      </c>
      <c r="R123" s="5">
        <f ca="1">IFERROR(__xludf.dummyfunction("""COMPUTED_VALUE"""),-1)</f>
        <v>-1</v>
      </c>
      <c r="S123" s="5">
        <f ca="1">IFERROR(__xludf.dummyfunction("""COMPUTED_VALUE"""),-1)</f>
        <v>-1</v>
      </c>
      <c r="T123" s="5">
        <f ca="1">IFERROR(__xludf.dummyfunction("""COMPUTED_VALUE"""),-1)</f>
        <v>-1</v>
      </c>
      <c r="U123" s="5">
        <f ca="1">IFERROR(__xludf.dummyfunction("""COMPUTED_VALUE"""),-1)</f>
        <v>-1</v>
      </c>
      <c r="V123" s="5">
        <f ca="1">IFERROR(__xludf.dummyfunction("""COMPUTED_VALUE"""),1)</f>
        <v>1</v>
      </c>
      <c r="W123" s="5">
        <f ca="1">IFERROR(__xludf.dummyfunction("""COMPUTED_VALUE"""),-1)</f>
        <v>-1</v>
      </c>
      <c r="X123" s="5">
        <f ca="1">IFERROR(__xludf.dummyfunction("""COMPUTED_VALUE"""),-1)</f>
        <v>-1</v>
      </c>
      <c r="Y123" s="5">
        <f ca="1">IFERROR(__xludf.dummyfunction("""COMPUTED_VALUE"""),-1)</f>
        <v>-1</v>
      </c>
      <c r="Z123" s="5">
        <f ca="1">IFERROR(__xludf.dummyfunction("""COMPUTED_VALUE"""),-3)</f>
        <v>-3</v>
      </c>
      <c r="AA123" s="5">
        <f ca="1">IFERROR(__xludf.dummyfunction("""COMPUTED_VALUE"""),-1)</f>
        <v>-1</v>
      </c>
      <c r="AB123" s="5"/>
      <c r="AC123" s="5">
        <f t="shared" ca="1" si="43"/>
        <v>1</v>
      </c>
      <c r="AD123" s="5"/>
      <c r="AE123" s="5" t="s">
        <v>5</v>
      </c>
      <c r="AF123" s="8"/>
      <c r="AG123" s="8">
        <f t="shared" ca="1" si="24"/>
        <v>0</v>
      </c>
      <c r="AH123" s="8">
        <f t="shared" ca="1" si="25"/>
        <v>0</v>
      </c>
      <c r="AI123" s="8">
        <f t="shared" ca="1" si="26"/>
        <v>0</v>
      </c>
      <c r="AJ123" s="8">
        <f t="shared" ca="1" si="27"/>
        <v>0</v>
      </c>
      <c r="AK123" s="8">
        <f t="shared" ca="1" si="28"/>
        <v>0</v>
      </c>
      <c r="AL123" s="8">
        <f t="shared" ca="1" si="29"/>
        <v>0</v>
      </c>
      <c r="AM123" s="8">
        <f t="shared" ca="1" si="30"/>
        <v>0</v>
      </c>
      <c r="AN123" s="8">
        <f t="shared" ca="1" si="31"/>
        <v>1</v>
      </c>
      <c r="AO123" s="8">
        <f t="shared" ca="1" si="32"/>
        <v>0</v>
      </c>
      <c r="AP123" s="8">
        <f t="shared" ca="1" si="33"/>
        <v>0</v>
      </c>
      <c r="AQ123" s="8">
        <f t="shared" ca="1" si="34"/>
        <v>0</v>
      </c>
      <c r="AR123" s="8">
        <f t="shared" ca="1" si="35"/>
        <v>0</v>
      </c>
      <c r="AS123" s="8">
        <f t="shared" ca="1" si="36"/>
        <v>0</v>
      </c>
      <c r="AT123" s="8">
        <f t="shared" ca="1" si="37"/>
        <v>0</v>
      </c>
      <c r="AU123" s="8">
        <f t="shared" ca="1" si="38"/>
        <v>0</v>
      </c>
      <c r="AV123" s="8">
        <f t="shared" ca="1" si="39"/>
        <v>0</v>
      </c>
      <c r="AW123" s="8">
        <f t="shared" ca="1" si="40"/>
        <v>0</v>
      </c>
      <c r="AX123" s="8">
        <f t="shared" ca="1" si="41"/>
        <v>0</v>
      </c>
      <c r="AY123" s="8">
        <f t="shared" si="42"/>
        <v>0</v>
      </c>
    </row>
    <row r="124" spans="1:51" ht="13.8">
      <c r="A124" s="5"/>
      <c r="B124" s="5"/>
      <c r="C124" s="5">
        <f ca="1">IFERROR(__xludf.dummyfunction("""COMPUTED_VALUE"""),5)</f>
        <v>5</v>
      </c>
      <c r="D124" s="9">
        <f ca="1">IFERROR(__xludf.dummyfunction("""COMPUTED_VALUE"""),45197)</f>
        <v>45197</v>
      </c>
      <c r="E124" s="5" t="s">
        <v>17</v>
      </c>
      <c r="F124" s="14" t="str">
        <f ca="1">IFERROR(__xludf.dummyfunction("""COMPUTED_VALUE"""),"JMR")</f>
        <v>JMR</v>
      </c>
      <c r="G124" s="5"/>
      <c r="H124" s="5"/>
      <c r="I124" s="5"/>
      <c r="J124" s="5">
        <f ca="1">IFERROR(__xludf.dummyfunction("""COMPUTED_VALUE"""),-3)</f>
        <v>-3</v>
      </c>
      <c r="K124" s="5">
        <f ca="1">IFERROR(__xludf.dummyfunction("""COMPUTED_VALUE"""),1)</f>
        <v>1</v>
      </c>
      <c r="L124" s="5">
        <f ca="1">IFERROR(__xludf.dummyfunction("""COMPUTED_VALUE"""),1)</f>
        <v>1</v>
      </c>
      <c r="M124" s="5">
        <f ca="1">IFERROR(__xludf.dummyfunction("""COMPUTED_VALUE"""),1)</f>
        <v>1</v>
      </c>
      <c r="N124" s="5">
        <f ca="1">IFERROR(__xludf.dummyfunction("""COMPUTED_VALUE"""),1)</f>
        <v>1</v>
      </c>
      <c r="O124" s="5">
        <f ca="1">IFERROR(__xludf.dummyfunction("""COMPUTED_VALUE"""),-2)</f>
        <v>-2</v>
      </c>
      <c r="P124" s="5">
        <f ca="1">IFERROR(__xludf.dummyfunction("""COMPUTED_VALUE"""),-1)</f>
        <v>-1</v>
      </c>
      <c r="Q124" s="5">
        <f ca="1">IFERROR(__xludf.dummyfunction("""COMPUTED_VALUE"""),1)</f>
        <v>1</v>
      </c>
      <c r="R124" s="5">
        <f ca="1">IFERROR(__xludf.dummyfunction("""COMPUTED_VALUE"""),-1)</f>
        <v>-1</v>
      </c>
      <c r="S124" s="5">
        <f ca="1">IFERROR(__xludf.dummyfunction("""COMPUTED_VALUE"""),-1)</f>
        <v>-1</v>
      </c>
      <c r="T124" s="5">
        <f ca="1">IFERROR(__xludf.dummyfunction("""COMPUTED_VALUE"""),-1)</f>
        <v>-1</v>
      </c>
      <c r="U124" s="5">
        <f ca="1">IFERROR(__xludf.dummyfunction("""COMPUTED_VALUE"""),1)</f>
        <v>1</v>
      </c>
      <c r="V124" s="5">
        <f ca="1">IFERROR(__xludf.dummyfunction("""COMPUTED_VALUE"""),1)</f>
        <v>1</v>
      </c>
      <c r="W124" s="5">
        <f ca="1">IFERROR(__xludf.dummyfunction("""COMPUTED_VALUE"""),-1)</f>
        <v>-1</v>
      </c>
      <c r="X124" s="5">
        <f ca="1">IFERROR(__xludf.dummyfunction("""COMPUTED_VALUE"""),-1)</f>
        <v>-1</v>
      </c>
      <c r="Y124" s="5">
        <f ca="1">IFERROR(__xludf.dummyfunction("""COMPUTED_VALUE"""),-1)</f>
        <v>-1</v>
      </c>
      <c r="Z124" s="5">
        <f ca="1">IFERROR(__xludf.dummyfunction("""COMPUTED_VALUE"""),-3)</f>
        <v>-3</v>
      </c>
      <c r="AA124" s="5">
        <f ca="1">IFERROR(__xludf.dummyfunction("""COMPUTED_VALUE"""),-1)</f>
        <v>-1</v>
      </c>
      <c r="AB124" s="5"/>
      <c r="AC124" s="5">
        <f t="shared" ca="1" si="43"/>
        <v>1</v>
      </c>
      <c r="AD124" s="5"/>
      <c r="AE124" s="5" t="s">
        <v>17</v>
      </c>
      <c r="AF124" s="8"/>
      <c r="AG124" s="8">
        <f t="shared" ca="1" si="24"/>
        <v>0</v>
      </c>
      <c r="AH124" s="8">
        <f t="shared" ca="1" si="25"/>
        <v>0</v>
      </c>
      <c r="AI124" s="8">
        <f t="shared" ca="1" si="26"/>
        <v>0</v>
      </c>
      <c r="AJ124" s="8">
        <f t="shared" ca="1" si="27"/>
        <v>1</v>
      </c>
      <c r="AK124" s="8">
        <f t="shared" ca="1" si="28"/>
        <v>0</v>
      </c>
      <c r="AL124" s="8">
        <f t="shared" ca="1" si="29"/>
        <v>0</v>
      </c>
      <c r="AM124" s="8">
        <f t="shared" ca="1" si="30"/>
        <v>0</v>
      </c>
      <c r="AN124" s="8">
        <f t="shared" ca="1" si="31"/>
        <v>0</v>
      </c>
      <c r="AO124" s="8">
        <f t="shared" ca="1" si="32"/>
        <v>0</v>
      </c>
      <c r="AP124" s="8">
        <f t="shared" ca="1" si="33"/>
        <v>0</v>
      </c>
      <c r="AQ124" s="8">
        <f t="shared" ca="1" si="34"/>
        <v>0</v>
      </c>
      <c r="AR124" s="8">
        <f t="shared" ca="1" si="35"/>
        <v>0</v>
      </c>
      <c r="AS124" s="8">
        <f t="shared" ca="1" si="36"/>
        <v>0</v>
      </c>
      <c r="AT124" s="8">
        <f t="shared" ca="1" si="37"/>
        <v>0</v>
      </c>
      <c r="AU124" s="8">
        <f t="shared" ca="1" si="38"/>
        <v>0</v>
      </c>
      <c r="AV124" s="8">
        <f t="shared" ca="1" si="39"/>
        <v>0</v>
      </c>
      <c r="AW124" s="8">
        <f t="shared" ca="1" si="40"/>
        <v>0</v>
      </c>
      <c r="AX124" s="8">
        <f t="shared" ca="1" si="41"/>
        <v>0</v>
      </c>
      <c r="AY124" s="8">
        <f t="shared" si="42"/>
        <v>0</v>
      </c>
    </row>
    <row r="125" spans="1:51" ht="13.8">
      <c r="A125" s="5"/>
      <c r="B125" s="5"/>
      <c r="C125" s="5">
        <f ca="1">IFERROR(__xludf.dummyfunction("""COMPUTED_VALUE"""),6)</f>
        <v>6</v>
      </c>
      <c r="D125" s="9">
        <f ca="1">IFERROR(__xludf.dummyfunction("""COMPUTED_VALUE"""),45198)</f>
        <v>45198</v>
      </c>
      <c r="E125" s="5" t="s">
        <v>13</v>
      </c>
      <c r="F125" s="14" t="str">
        <f ca="1">IFERROR(__xludf.dummyfunction("""COMPUTED_VALUE"""),"GD")</f>
        <v>GD</v>
      </c>
      <c r="G125" s="5"/>
      <c r="H125" s="5"/>
      <c r="I125" s="10"/>
      <c r="J125" s="5">
        <f ca="1">IFERROR(__xludf.dummyfunction("""COMPUTED_VALUE"""),-3)</f>
        <v>-3</v>
      </c>
      <c r="K125" s="5">
        <f ca="1">IFERROR(__xludf.dummyfunction("""COMPUTED_VALUE"""),-3)</f>
        <v>-3</v>
      </c>
      <c r="L125" s="5">
        <f ca="1">IFERROR(__xludf.dummyfunction("""COMPUTED_VALUE"""),1)</f>
        <v>1</v>
      </c>
      <c r="M125" s="5">
        <f ca="1">IFERROR(__xludf.dummyfunction("""COMPUTED_VALUE"""),1)</f>
        <v>1</v>
      </c>
      <c r="N125" s="5">
        <f ca="1">IFERROR(__xludf.dummyfunction("""COMPUTED_VALUE"""),-3)</f>
        <v>-3</v>
      </c>
      <c r="O125" s="5">
        <f ca="1">IFERROR(__xludf.dummyfunction("""COMPUTED_VALUE"""),-2)</f>
        <v>-2</v>
      </c>
      <c r="P125" s="5">
        <f ca="1">IFERROR(__xludf.dummyfunction("""COMPUTED_VALUE"""),-1)</f>
        <v>-1</v>
      </c>
      <c r="Q125" s="5">
        <f ca="1">IFERROR(__xludf.dummyfunction("""COMPUTED_VALUE"""),1)</f>
        <v>1</v>
      </c>
      <c r="R125" s="5">
        <f ca="1">IFERROR(__xludf.dummyfunction("""COMPUTED_VALUE"""),1)</f>
        <v>1</v>
      </c>
      <c r="S125" s="5">
        <f ca="1">IFERROR(__xludf.dummyfunction("""COMPUTED_VALUE"""),-1)</f>
        <v>-1</v>
      </c>
      <c r="T125" s="5">
        <f ca="1">IFERROR(__xludf.dummyfunction("""COMPUTED_VALUE"""),-1)</f>
        <v>-1</v>
      </c>
      <c r="U125" s="5">
        <f ca="1">IFERROR(__xludf.dummyfunction("""COMPUTED_VALUE"""),1)</f>
        <v>1</v>
      </c>
      <c r="V125" s="5">
        <f ca="1">IFERROR(__xludf.dummyfunction("""COMPUTED_VALUE"""),-1)</f>
        <v>-1</v>
      </c>
      <c r="W125" s="5">
        <f ca="1">IFERROR(__xludf.dummyfunction("""COMPUTED_VALUE"""),-1)</f>
        <v>-1</v>
      </c>
      <c r="X125" s="5">
        <f ca="1">IFERROR(__xludf.dummyfunction("""COMPUTED_VALUE"""),-1)</f>
        <v>-1</v>
      </c>
      <c r="Y125" s="5">
        <f ca="1">IFERROR(__xludf.dummyfunction("""COMPUTED_VALUE"""),-1)</f>
        <v>-1</v>
      </c>
      <c r="Z125" s="5">
        <f ca="1">IFERROR(__xludf.dummyfunction("""COMPUTED_VALUE"""),-3)</f>
        <v>-3</v>
      </c>
      <c r="AA125" s="5">
        <f ca="1">IFERROR(__xludf.dummyfunction("""COMPUTED_VALUE"""),-1)</f>
        <v>-1</v>
      </c>
      <c r="AB125" s="5"/>
      <c r="AC125" s="5">
        <f t="shared" ca="1" si="43"/>
        <v>1</v>
      </c>
      <c r="AD125" s="5"/>
      <c r="AE125" s="5" t="s">
        <v>13</v>
      </c>
      <c r="AF125" s="8"/>
      <c r="AG125" s="8">
        <f t="shared" ca="1" si="24"/>
        <v>0</v>
      </c>
      <c r="AH125" s="8">
        <f t="shared" ca="1" si="25"/>
        <v>0</v>
      </c>
      <c r="AI125" s="8">
        <f t="shared" ca="1" si="26"/>
        <v>0</v>
      </c>
      <c r="AJ125" s="8">
        <f t="shared" ca="1" si="27"/>
        <v>0</v>
      </c>
      <c r="AK125" s="8">
        <f t="shared" ca="1" si="28"/>
        <v>0</v>
      </c>
      <c r="AL125" s="8">
        <f t="shared" ca="1" si="29"/>
        <v>0</v>
      </c>
      <c r="AM125" s="8">
        <f t="shared" ca="1" si="30"/>
        <v>0</v>
      </c>
      <c r="AN125" s="8">
        <f t="shared" ca="1" si="31"/>
        <v>0</v>
      </c>
      <c r="AO125" s="8">
        <f t="shared" ca="1" si="32"/>
        <v>0</v>
      </c>
      <c r="AP125" s="8">
        <f t="shared" ca="1" si="33"/>
        <v>0</v>
      </c>
      <c r="AQ125" s="8">
        <f t="shared" ca="1" si="34"/>
        <v>0</v>
      </c>
      <c r="AR125" s="8">
        <f t="shared" ca="1" si="35"/>
        <v>1</v>
      </c>
      <c r="AS125" s="8">
        <f t="shared" ca="1" si="36"/>
        <v>0</v>
      </c>
      <c r="AT125" s="8">
        <f t="shared" ca="1" si="37"/>
        <v>0</v>
      </c>
      <c r="AU125" s="8">
        <f t="shared" ca="1" si="38"/>
        <v>0</v>
      </c>
      <c r="AV125" s="8">
        <f t="shared" ca="1" si="39"/>
        <v>0</v>
      </c>
      <c r="AW125" s="8">
        <f t="shared" ca="1" si="40"/>
        <v>0</v>
      </c>
      <c r="AX125" s="8">
        <f t="shared" ca="1" si="41"/>
        <v>0</v>
      </c>
      <c r="AY125" s="8">
        <f t="shared" si="42"/>
        <v>0</v>
      </c>
    </row>
    <row r="126" spans="1:51" ht="13.8">
      <c r="A126" s="5"/>
      <c r="B126" s="5"/>
      <c r="C126" s="5">
        <f ca="1">IFERROR(__xludf.dummyfunction("""COMPUTED_VALUE"""),7)</f>
        <v>7</v>
      </c>
      <c r="D126" s="9">
        <f ca="1">IFERROR(__xludf.dummyfunction("""COMPUTED_VALUE"""),45199)</f>
        <v>45199</v>
      </c>
      <c r="E126" s="5" t="s">
        <v>21</v>
      </c>
      <c r="F126" s="14" t="str">
        <f ca="1">IFERROR(__xludf.dummyfunction("""COMPUTED_VALUE"""),"JMR")</f>
        <v>JMR</v>
      </c>
      <c r="G126" s="5"/>
      <c r="H126" s="5"/>
      <c r="I126" s="5"/>
      <c r="J126" s="5">
        <f ca="1">IFERROR(__xludf.dummyfunction("""COMPUTED_VALUE"""),-3)</f>
        <v>-3</v>
      </c>
      <c r="K126" s="5">
        <f ca="1">IFERROR(__xludf.dummyfunction("""COMPUTED_VALUE"""),-1)</f>
        <v>-1</v>
      </c>
      <c r="L126" s="5">
        <f ca="1">IFERROR(__xludf.dummyfunction("""COMPUTED_VALUE"""),1)</f>
        <v>1</v>
      </c>
      <c r="M126" s="5">
        <f ca="1">IFERROR(__xludf.dummyfunction("""COMPUTED_VALUE"""),1)</f>
        <v>1</v>
      </c>
      <c r="N126" s="5">
        <f ca="1">IFERROR(__xludf.dummyfunction("""COMPUTED_VALUE"""),-3)</f>
        <v>-3</v>
      </c>
      <c r="O126" s="5">
        <f ca="1">IFERROR(__xludf.dummyfunction("""COMPUTED_VALUE"""),-2)</f>
        <v>-2</v>
      </c>
      <c r="P126" s="5">
        <f ca="1">IFERROR(__xludf.dummyfunction("""COMPUTED_VALUE"""),-1)</f>
        <v>-1</v>
      </c>
      <c r="Q126" s="5">
        <f ca="1">IFERROR(__xludf.dummyfunction("""COMPUTED_VALUE"""),1)</f>
        <v>1</v>
      </c>
      <c r="R126" s="5">
        <f ca="1">IFERROR(__xludf.dummyfunction("""COMPUTED_VALUE"""),-1)</f>
        <v>-1</v>
      </c>
      <c r="S126" s="5">
        <f ca="1">IFERROR(__xludf.dummyfunction("""COMPUTED_VALUE"""),-1)</f>
        <v>-1</v>
      </c>
      <c r="T126" s="5">
        <f ca="1">IFERROR(__xludf.dummyfunction("""COMPUTED_VALUE"""),-1)</f>
        <v>-1</v>
      </c>
      <c r="U126" s="5">
        <f ca="1">IFERROR(__xludf.dummyfunction("""COMPUTED_VALUE"""),1)</f>
        <v>1</v>
      </c>
      <c r="V126" s="5">
        <f ca="1">IFERROR(__xludf.dummyfunction("""COMPUTED_VALUE"""),-1)</f>
        <v>-1</v>
      </c>
      <c r="W126" s="5">
        <f ca="1">IFERROR(__xludf.dummyfunction("""COMPUTED_VALUE"""),-1)</f>
        <v>-1</v>
      </c>
      <c r="X126" s="5">
        <f ca="1">IFERROR(__xludf.dummyfunction("""COMPUTED_VALUE"""),-1)</f>
        <v>-1</v>
      </c>
      <c r="Y126" s="5">
        <f ca="1">IFERROR(__xludf.dummyfunction("""COMPUTED_VALUE"""),-1)</f>
        <v>-1</v>
      </c>
      <c r="Z126" s="5">
        <f ca="1">IFERROR(__xludf.dummyfunction("""COMPUTED_VALUE"""),-3)</f>
        <v>-3</v>
      </c>
      <c r="AA126" s="5">
        <f ca="1">IFERROR(__xludf.dummyfunction("""COMPUTED_VALUE"""),-1)</f>
        <v>-1</v>
      </c>
      <c r="AB126" s="5"/>
      <c r="AC126" s="5">
        <f t="shared" ca="1" si="43"/>
        <v>1</v>
      </c>
      <c r="AD126" s="5"/>
      <c r="AE126" s="5" t="s">
        <v>9</v>
      </c>
      <c r="AF126" s="8"/>
      <c r="AG126" s="8">
        <f t="shared" ca="1" si="24"/>
        <v>0</v>
      </c>
      <c r="AH126" s="8">
        <f t="shared" ca="1" si="25"/>
        <v>0</v>
      </c>
      <c r="AI126" s="8">
        <f t="shared" ca="1" si="26"/>
        <v>1</v>
      </c>
      <c r="AJ126" s="8">
        <f t="shared" ca="1" si="27"/>
        <v>0</v>
      </c>
      <c r="AK126" s="8">
        <f t="shared" ca="1" si="28"/>
        <v>0</v>
      </c>
      <c r="AL126" s="8">
        <f t="shared" ca="1" si="29"/>
        <v>0</v>
      </c>
      <c r="AM126" s="8">
        <f t="shared" ca="1" si="30"/>
        <v>0</v>
      </c>
      <c r="AN126" s="8">
        <f t="shared" ca="1" si="31"/>
        <v>0</v>
      </c>
      <c r="AO126" s="8">
        <f t="shared" ca="1" si="32"/>
        <v>0</v>
      </c>
      <c r="AP126" s="8">
        <f t="shared" ca="1" si="33"/>
        <v>0</v>
      </c>
      <c r="AQ126" s="8">
        <f t="shared" ca="1" si="34"/>
        <v>0</v>
      </c>
      <c r="AR126" s="8">
        <f t="shared" ca="1" si="35"/>
        <v>0</v>
      </c>
      <c r="AS126" s="8">
        <f t="shared" ca="1" si="36"/>
        <v>0</v>
      </c>
      <c r="AT126" s="8">
        <f t="shared" ca="1" si="37"/>
        <v>0</v>
      </c>
      <c r="AU126" s="8">
        <f t="shared" ca="1" si="38"/>
        <v>0</v>
      </c>
      <c r="AV126" s="8">
        <f t="shared" ca="1" si="39"/>
        <v>0</v>
      </c>
      <c r="AW126" s="8">
        <f t="shared" ca="1" si="40"/>
        <v>0</v>
      </c>
      <c r="AX126" s="8">
        <f t="shared" ca="1" si="41"/>
        <v>0</v>
      </c>
      <c r="AY126" s="8">
        <f t="shared" si="42"/>
        <v>0</v>
      </c>
    </row>
    <row r="127" spans="1:51" ht="13.8">
      <c r="A127" s="5"/>
      <c r="B127" s="5"/>
      <c r="C127" s="5">
        <f ca="1">IFERROR(__xludf.dummyfunction("""COMPUTED_VALUE"""),1)</f>
        <v>1</v>
      </c>
      <c r="D127" s="9">
        <f ca="1">IFERROR(__xludf.dummyfunction("""COMPUTED_VALUE"""),45200)</f>
        <v>45200</v>
      </c>
      <c r="E127" s="5" t="s">
        <v>12</v>
      </c>
      <c r="F127" s="14" t="str">
        <f ca="1">IFERROR(__xludf.dummyfunction("""COMPUTED_VALUE"""),"FL")</f>
        <v>FL</v>
      </c>
      <c r="G127" s="5"/>
      <c r="H127" s="5"/>
      <c r="I127" s="5"/>
      <c r="J127" s="5">
        <f ca="1">IFERROR(__xludf.dummyfunction("""COMPUTED_VALUE"""),-3)</f>
        <v>-3</v>
      </c>
      <c r="K127" s="5">
        <f ca="1">IFERROR(__xludf.dummyfunction("""COMPUTED_VALUE"""),-3)</f>
        <v>-3</v>
      </c>
      <c r="L127" s="5">
        <f ca="1">IFERROR(__xludf.dummyfunction("""COMPUTED_VALUE"""),1)</f>
        <v>1</v>
      </c>
      <c r="M127" s="5">
        <f ca="1">IFERROR(__xludf.dummyfunction("""COMPUTED_VALUE"""),1)</f>
        <v>1</v>
      </c>
      <c r="N127" s="5">
        <f ca="1">IFERROR(__xludf.dummyfunction("""COMPUTED_VALUE"""),-3)</f>
        <v>-3</v>
      </c>
      <c r="O127" s="5">
        <f ca="1">IFERROR(__xludf.dummyfunction("""COMPUTED_VALUE"""),-2)</f>
        <v>-2</v>
      </c>
      <c r="P127" s="5">
        <f ca="1">IFERROR(__xludf.dummyfunction("""COMPUTED_VALUE"""),-1)</f>
        <v>-1</v>
      </c>
      <c r="Q127" s="5">
        <f ca="1">IFERROR(__xludf.dummyfunction("""COMPUTED_VALUE"""),-1)</f>
        <v>-1</v>
      </c>
      <c r="R127" s="5">
        <f ca="1">IFERROR(__xludf.dummyfunction("""COMPUTED_VALUE"""),-1)</f>
        <v>-1</v>
      </c>
      <c r="S127" s="5">
        <f ca="1">IFERROR(__xludf.dummyfunction("""COMPUTED_VALUE"""),-1)</f>
        <v>-1</v>
      </c>
      <c r="T127" s="5">
        <f ca="1">IFERROR(__xludf.dummyfunction("""COMPUTED_VALUE"""),3)</f>
        <v>3</v>
      </c>
      <c r="U127" s="5">
        <f ca="1">IFERROR(__xludf.dummyfunction("""COMPUTED_VALUE"""),1)</f>
        <v>1</v>
      </c>
      <c r="V127" s="5">
        <f ca="1">IFERROR(__xludf.dummyfunction("""COMPUTED_VALUE"""),-1)</f>
        <v>-1</v>
      </c>
      <c r="W127" s="5">
        <f ca="1">IFERROR(__xludf.dummyfunction("""COMPUTED_VALUE"""),-1)</f>
        <v>-1</v>
      </c>
      <c r="X127" s="5">
        <f ca="1">IFERROR(__xludf.dummyfunction("""COMPUTED_VALUE"""),-1)</f>
        <v>-1</v>
      </c>
      <c r="Y127" s="5">
        <f ca="1">IFERROR(__xludf.dummyfunction("""COMPUTED_VALUE"""),-1)</f>
        <v>-1</v>
      </c>
      <c r="Z127" s="5">
        <f ca="1">IFERROR(__xludf.dummyfunction("""COMPUTED_VALUE"""),-3)</f>
        <v>-3</v>
      </c>
      <c r="AA127" s="5">
        <f ca="1">IFERROR(__xludf.dummyfunction("""COMPUTED_VALUE"""),-1)</f>
        <v>-1</v>
      </c>
      <c r="AB127" s="5"/>
      <c r="AC127" s="5">
        <f t="shared" ca="1" si="43"/>
        <v>3</v>
      </c>
      <c r="AD127" s="5"/>
      <c r="AE127" s="5" t="s">
        <v>7</v>
      </c>
      <c r="AF127" s="8"/>
      <c r="AG127" s="8">
        <f t="shared" ca="1" si="24"/>
        <v>0</v>
      </c>
      <c r="AH127" s="8">
        <f t="shared" ca="1" si="25"/>
        <v>0</v>
      </c>
      <c r="AI127" s="8">
        <f t="shared" ca="1" si="26"/>
        <v>0</v>
      </c>
      <c r="AJ127" s="8">
        <f t="shared" ca="1" si="27"/>
        <v>0</v>
      </c>
      <c r="AK127" s="8">
        <f t="shared" ca="1" si="28"/>
        <v>0</v>
      </c>
      <c r="AL127" s="8">
        <f t="shared" ca="1" si="29"/>
        <v>0</v>
      </c>
      <c r="AM127" s="8">
        <f t="shared" ca="1" si="30"/>
        <v>0</v>
      </c>
      <c r="AN127" s="8">
        <f t="shared" ca="1" si="31"/>
        <v>0</v>
      </c>
      <c r="AO127" s="8">
        <f t="shared" ca="1" si="32"/>
        <v>0</v>
      </c>
      <c r="AP127" s="8">
        <f t="shared" ca="1" si="33"/>
        <v>0</v>
      </c>
      <c r="AQ127" s="8">
        <f t="shared" ca="1" si="34"/>
        <v>1</v>
      </c>
      <c r="AR127" s="8">
        <f t="shared" ca="1" si="35"/>
        <v>0</v>
      </c>
      <c r="AS127" s="8">
        <f t="shared" ca="1" si="36"/>
        <v>0</v>
      </c>
      <c r="AT127" s="8">
        <f t="shared" ca="1" si="37"/>
        <v>0</v>
      </c>
      <c r="AU127" s="8">
        <f t="shared" ca="1" si="38"/>
        <v>0</v>
      </c>
      <c r="AV127" s="8">
        <f t="shared" ca="1" si="39"/>
        <v>0</v>
      </c>
      <c r="AW127" s="8">
        <f t="shared" ca="1" si="40"/>
        <v>0</v>
      </c>
      <c r="AX127" s="8">
        <f t="shared" ca="1" si="41"/>
        <v>0</v>
      </c>
      <c r="AY127" s="8">
        <f t="shared" si="42"/>
        <v>0</v>
      </c>
    </row>
    <row r="128" spans="1:51" ht="13.8">
      <c r="A128" s="5"/>
      <c r="B128" s="5"/>
      <c r="C128" s="5">
        <f ca="1">IFERROR(__xludf.dummyfunction("""COMPUTED_VALUE"""),2)</f>
        <v>2</v>
      </c>
      <c r="D128" s="9">
        <f ca="1">IFERROR(__xludf.dummyfunction("""COMPUTED_VALUE"""),45201)</f>
        <v>45201</v>
      </c>
      <c r="E128" s="5" t="s">
        <v>6</v>
      </c>
      <c r="F128" s="14" t="str">
        <f ca="1">IFERROR(__xludf.dummyfunction("""COMPUTED_VALUE"""),"JMR")</f>
        <v>JMR</v>
      </c>
      <c r="G128" s="5" t="s">
        <v>26</v>
      </c>
      <c r="H128" s="5" t="s">
        <v>29</v>
      </c>
      <c r="I128" s="5"/>
      <c r="J128" s="5">
        <f ca="1">IFERROR(__xludf.dummyfunction("""COMPUTED_VALUE"""),1)</f>
        <v>1</v>
      </c>
      <c r="K128" s="5">
        <f ca="1">IFERROR(__xludf.dummyfunction("""COMPUTED_VALUE"""),-1)</f>
        <v>-1</v>
      </c>
      <c r="L128" s="5">
        <f ca="1">IFERROR(__xludf.dummyfunction("""COMPUTED_VALUE"""),1)</f>
        <v>1</v>
      </c>
      <c r="M128" s="5">
        <f ca="1">IFERROR(__xludf.dummyfunction("""COMPUTED_VALUE"""),1)</f>
        <v>1</v>
      </c>
      <c r="N128" s="5">
        <f ca="1">IFERROR(__xludf.dummyfunction("""COMPUTED_VALUE"""),-3)</f>
        <v>-3</v>
      </c>
      <c r="O128" s="5">
        <f ca="1">IFERROR(__xludf.dummyfunction("""COMPUTED_VALUE"""),-2)</f>
        <v>-2</v>
      </c>
      <c r="P128" s="5">
        <f ca="1">IFERROR(__xludf.dummyfunction("""COMPUTED_VALUE"""),0)</f>
        <v>0</v>
      </c>
      <c r="Q128" s="5">
        <f ca="1">IFERROR(__xludf.dummyfunction("""COMPUTED_VALUE"""),-1)</f>
        <v>-1</v>
      </c>
      <c r="R128" s="5">
        <f ca="1">IFERROR(__xludf.dummyfunction("""COMPUTED_VALUE"""),1)</f>
        <v>1</v>
      </c>
      <c r="S128" s="5">
        <f ca="1">IFERROR(__xludf.dummyfunction("""COMPUTED_VALUE"""),1)</f>
        <v>1</v>
      </c>
      <c r="T128" s="5">
        <f ca="1">IFERROR(__xludf.dummyfunction("""COMPUTED_VALUE"""),-1)</f>
        <v>-1</v>
      </c>
      <c r="U128" s="5">
        <f ca="1">IFERROR(__xludf.dummyfunction("""COMPUTED_VALUE"""),1)</f>
        <v>1</v>
      </c>
      <c r="V128" s="5">
        <f ca="1">IFERROR(__xludf.dummyfunction("""COMPUTED_VALUE"""),-1)</f>
        <v>-1</v>
      </c>
      <c r="W128" s="5">
        <f ca="1">IFERROR(__xludf.dummyfunction("""COMPUTED_VALUE"""),-1)</f>
        <v>-1</v>
      </c>
      <c r="X128" s="5">
        <f ca="1">IFERROR(__xludf.dummyfunction("""COMPUTED_VALUE"""),-1)</f>
        <v>-1</v>
      </c>
      <c r="Y128" s="5">
        <f ca="1">IFERROR(__xludf.dummyfunction("""COMPUTED_VALUE"""),-1)</f>
        <v>-1</v>
      </c>
      <c r="Z128" s="5">
        <f ca="1">IFERROR(__xludf.dummyfunction("""COMPUTED_VALUE"""),-3)</f>
        <v>-3</v>
      </c>
      <c r="AA128" s="5">
        <f ca="1">IFERROR(__xludf.dummyfunction("""COMPUTED_VALUE"""),-1)</f>
        <v>-1</v>
      </c>
      <c r="AB128" s="5"/>
      <c r="AC128" s="5">
        <f t="shared" ca="1" si="43"/>
        <v>1</v>
      </c>
      <c r="AD128" s="5"/>
      <c r="AE128" s="5" t="s">
        <v>18</v>
      </c>
      <c r="AF128" s="8"/>
      <c r="AG128" s="8">
        <f t="shared" ca="1" si="24"/>
        <v>1</v>
      </c>
      <c r="AH128" s="8">
        <f t="shared" ca="1" si="25"/>
        <v>0</v>
      </c>
      <c r="AI128" s="8">
        <f t="shared" ca="1" si="26"/>
        <v>0</v>
      </c>
      <c r="AJ128" s="8">
        <f t="shared" ca="1" si="27"/>
        <v>0</v>
      </c>
      <c r="AK128" s="8">
        <f t="shared" ca="1" si="28"/>
        <v>0</v>
      </c>
      <c r="AL128" s="8">
        <f t="shared" ca="1" si="29"/>
        <v>0</v>
      </c>
      <c r="AM128" s="8">
        <f t="shared" ca="1" si="30"/>
        <v>0</v>
      </c>
      <c r="AN128" s="8">
        <f t="shared" ca="1" si="31"/>
        <v>0</v>
      </c>
      <c r="AO128" s="8">
        <f t="shared" ca="1" si="32"/>
        <v>0</v>
      </c>
      <c r="AP128" s="8">
        <f t="shared" ca="1" si="33"/>
        <v>0</v>
      </c>
      <c r="AQ128" s="8">
        <f t="shared" ca="1" si="34"/>
        <v>0</v>
      </c>
      <c r="AR128" s="8">
        <f t="shared" ca="1" si="35"/>
        <v>0</v>
      </c>
      <c r="AS128" s="8">
        <f t="shared" ca="1" si="36"/>
        <v>0</v>
      </c>
      <c r="AT128" s="8">
        <f t="shared" ca="1" si="37"/>
        <v>0</v>
      </c>
      <c r="AU128" s="8">
        <f t="shared" ca="1" si="38"/>
        <v>0</v>
      </c>
      <c r="AV128" s="8">
        <f t="shared" ca="1" si="39"/>
        <v>0</v>
      </c>
      <c r="AW128" s="8">
        <f t="shared" ca="1" si="40"/>
        <v>0</v>
      </c>
      <c r="AX128" s="8">
        <f t="shared" ca="1" si="41"/>
        <v>0</v>
      </c>
      <c r="AY128" s="8">
        <f t="shared" si="42"/>
        <v>0</v>
      </c>
    </row>
    <row r="129" spans="1:51" ht="13.8">
      <c r="A129" s="5"/>
      <c r="B129" s="5"/>
      <c r="C129" s="5">
        <f ca="1">IFERROR(__xludf.dummyfunction("""COMPUTED_VALUE"""),3)</f>
        <v>3</v>
      </c>
      <c r="D129" s="9">
        <f ca="1">IFERROR(__xludf.dummyfunction("""COMPUTED_VALUE"""),45202)</f>
        <v>45202</v>
      </c>
      <c r="E129" s="5" t="s">
        <v>20</v>
      </c>
      <c r="F129" s="14" t="str">
        <f ca="1">IFERROR(__xludf.dummyfunction("""COMPUTED_VALUE"""),"PDS")</f>
        <v>PDS</v>
      </c>
      <c r="G129" s="5"/>
      <c r="H129" s="5"/>
      <c r="I129" s="5"/>
      <c r="J129" s="5">
        <f ca="1">IFERROR(__xludf.dummyfunction("""COMPUTED_VALUE"""),-3)</f>
        <v>-3</v>
      </c>
      <c r="K129" s="5">
        <f ca="1">IFERROR(__xludf.dummyfunction("""COMPUTED_VALUE"""),-3)</f>
        <v>-3</v>
      </c>
      <c r="L129" s="5">
        <f ca="1">IFERROR(__xludf.dummyfunction("""COMPUTED_VALUE"""),1)</f>
        <v>1</v>
      </c>
      <c r="M129" s="5">
        <f ca="1">IFERROR(__xludf.dummyfunction("""COMPUTED_VALUE"""),-3)</f>
        <v>-3</v>
      </c>
      <c r="N129" s="5">
        <f ca="1">IFERROR(__xludf.dummyfunction("""COMPUTED_VALUE"""),1)</f>
        <v>1</v>
      </c>
      <c r="O129" s="5">
        <f ca="1">IFERROR(__xludf.dummyfunction("""COMPUTED_VALUE"""),1)</f>
        <v>1</v>
      </c>
      <c r="P129" s="5">
        <f ca="1">IFERROR(__xludf.dummyfunction("""COMPUTED_VALUE"""),1)</f>
        <v>1</v>
      </c>
      <c r="Q129" s="5">
        <f ca="1">IFERROR(__xludf.dummyfunction("""COMPUTED_VALUE"""),-1)</f>
        <v>-1</v>
      </c>
      <c r="R129" s="5">
        <f ca="1">IFERROR(__xludf.dummyfunction("""COMPUTED_VALUE"""),-1)</f>
        <v>-1</v>
      </c>
      <c r="S129" s="5">
        <f ca="1">IFERROR(__xludf.dummyfunction("""COMPUTED_VALUE"""),-1)</f>
        <v>-1</v>
      </c>
      <c r="T129" s="5">
        <f ca="1">IFERROR(__xludf.dummyfunction("""COMPUTED_VALUE"""),-1)</f>
        <v>-1</v>
      </c>
      <c r="U129" s="5">
        <f ca="1">IFERROR(__xludf.dummyfunction("""COMPUTED_VALUE"""),-1)</f>
        <v>-1</v>
      </c>
      <c r="V129" s="5">
        <f ca="1">IFERROR(__xludf.dummyfunction("""COMPUTED_VALUE"""),1)</f>
        <v>1</v>
      </c>
      <c r="W129" s="5">
        <f ca="1">IFERROR(__xludf.dummyfunction("""COMPUTED_VALUE"""),-1)</f>
        <v>-1</v>
      </c>
      <c r="X129" s="5">
        <f ca="1">IFERROR(__xludf.dummyfunction("""COMPUTED_VALUE"""),-1)</f>
        <v>-1</v>
      </c>
      <c r="Y129" s="5">
        <f ca="1">IFERROR(__xludf.dummyfunction("""COMPUTED_VALUE"""),-1)</f>
        <v>-1</v>
      </c>
      <c r="Z129" s="5">
        <f ca="1">IFERROR(__xludf.dummyfunction("""COMPUTED_VALUE"""),-3)</f>
        <v>-3</v>
      </c>
      <c r="AA129" s="5">
        <f ca="1">IFERROR(__xludf.dummyfunction("""COMPUTED_VALUE"""),-1)</f>
        <v>-1</v>
      </c>
      <c r="AB129" s="5"/>
      <c r="AC129" s="5">
        <f t="shared" ca="1" si="43"/>
        <v>1</v>
      </c>
      <c r="AD129" s="5"/>
      <c r="AE129" s="5" t="s">
        <v>20</v>
      </c>
      <c r="AF129" s="8"/>
      <c r="AG129" s="8">
        <f t="shared" ca="1" si="24"/>
        <v>0</v>
      </c>
      <c r="AH129" s="8">
        <f t="shared" ca="1" si="25"/>
        <v>0</v>
      </c>
      <c r="AI129" s="8">
        <f t="shared" ca="1" si="26"/>
        <v>0</v>
      </c>
      <c r="AJ129" s="8">
        <f t="shared" ca="1" si="27"/>
        <v>0</v>
      </c>
      <c r="AK129" s="8">
        <f t="shared" ca="1" si="28"/>
        <v>0</v>
      </c>
      <c r="AL129" s="8">
        <f t="shared" ca="1" si="29"/>
        <v>1</v>
      </c>
      <c r="AM129" s="8">
        <f t="shared" ca="1" si="30"/>
        <v>0</v>
      </c>
      <c r="AN129" s="8">
        <f t="shared" ca="1" si="31"/>
        <v>0</v>
      </c>
      <c r="AO129" s="8">
        <f t="shared" ca="1" si="32"/>
        <v>0</v>
      </c>
      <c r="AP129" s="8">
        <f t="shared" ca="1" si="33"/>
        <v>0</v>
      </c>
      <c r="AQ129" s="8">
        <f t="shared" ca="1" si="34"/>
        <v>0</v>
      </c>
      <c r="AR129" s="8">
        <f t="shared" ca="1" si="35"/>
        <v>0</v>
      </c>
      <c r="AS129" s="8">
        <f t="shared" ca="1" si="36"/>
        <v>0</v>
      </c>
      <c r="AT129" s="8">
        <f t="shared" ca="1" si="37"/>
        <v>0</v>
      </c>
      <c r="AU129" s="8">
        <f t="shared" ca="1" si="38"/>
        <v>0</v>
      </c>
      <c r="AV129" s="8">
        <f t="shared" ca="1" si="39"/>
        <v>0</v>
      </c>
      <c r="AW129" s="8">
        <f t="shared" ca="1" si="40"/>
        <v>0</v>
      </c>
      <c r="AX129" s="8">
        <f t="shared" ca="1" si="41"/>
        <v>0</v>
      </c>
      <c r="AY129" s="8">
        <f t="shared" si="42"/>
        <v>0</v>
      </c>
    </row>
    <row r="130" spans="1:51" ht="13.8">
      <c r="A130" s="5"/>
      <c r="B130" s="5"/>
      <c r="C130" s="5">
        <f ca="1">IFERROR(__xludf.dummyfunction("""COMPUTED_VALUE"""),4)</f>
        <v>4</v>
      </c>
      <c r="D130" s="9">
        <f ca="1">IFERROR(__xludf.dummyfunction("""COMPUTED_VALUE"""),45203)</f>
        <v>45203</v>
      </c>
      <c r="E130" s="5" t="s">
        <v>17</v>
      </c>
      <c r="F130" s="14" t="str">
        <f ca="1">IFERROR(__xludf.dummyfunction("""COMPUTED_VALUE"""),"JMR")</f>
        <v>JMR</v>
      </c>
      <c r="G130" s="5"/>
      <c r="H130" s="5"/>
      <c r="I130" s="10"/>
      <c r="J130" s="5">
        <f ca="1">IFERROR(__xludf.dummyfunction("""COMPUTED_VALUE"""),-3)</f>
        <v>-3</v>
      </c>
      <c r="K130" s="5">
        <f ca="1">IFERROR(__xludf.dummyfunction("""COMPUTED_VALUE"""),-1)</f>
        <v>-1</v>
      </c>
      <c r="L130" s="5">
        <f ca="1">IFERROR(__xludf.dummyfunction("""COMPUTED_VALUE"""),1)</f>
        <v>1</v>
      </c>
      <c r="M130" s="5">
        <f ca="1">IFERROR(__xludf.dummyfunction("""COMPUTED_VALUE"""),3)</f>
        <v>3</v>
      </c>
      <c r="N130" s="5">
        <f ca="1">IFERROR(__xludf.dummyfunction("""COMPUTED_VALUE"""),1)</f>
        <v>1</v>
      </c>
      <c r="O130" s="5">
        <f ca="1">IFERROR(__xludf.dummyfunction("""COMPUTED_VALUE"""),1)</f>
        <v>1</v>
      </c>
      <c r="P130" s="5">
        <f ca="1">IFERROR(__xludf.dummyfunction("""COMPUTED_VALUE"""),1)</f>
        <v>1</v>
      </c>
      <c r="Q130" s="5">
        <f ca="1">IFERROR(__xludf.dummyfunction("""COMPUTED_VALUE"""),1)</f>
        <v>1</v>
      </c>
      <c r="R130" s="5">
        <f ca="1">IFERROR(__xludf.dummyfunction("""COMPUTED_VALUE"""),-1)</f>
        <v>-1</v>
      </c>
      <c r="S130" s="5">
        <f ca="1">IFERROR(__xludf.dummyfunction("""COMPUTED_VALUE"""),-1)</f>
        <v>-1</v>
      </c>
      <c r="T130" s="5">
        <f ca="1">IFERROR(__xludf.dummyfunction("""COMPUTED_VALUE"""),1)</f>
        <v>1</v>
      </c>
      <c r="U130" s="5">
        <f ca="1">IFERROR(__xludf.dummyfunction("""COMPUTED_VALUE"""),-1)</f>
        <v>-1</v>
      </c>
      <c r="V130" s="5">
        <f ca="1">IFERROR(__xludf.dummyfunction("""COMPUTED_VALUE"""),1)</f>
        <v>1</v>
      </c>
      <c r="W130" s="5">
        <f ca="1">IFERROR(__xludf.dummyfunction("""COMPUTED_VALUE"""),-1)</f>
        <v>-1</v>
      </c>
      <c r="X130" s="5">
        <f ca="1">IFERROR(__xludf.dummyfunction("""COMPUTED_VALUE"""),-1)</f>
        <v>-1</v>
      </c>
      <c r="Y130" s="5">
        <f ca="1">IFERROR(__xludf.dummyfunction("""COMPUTED_VALUE"""),-1)</f>
        <v>-1</v>
      </c>
      <c r="Z130" s="5">
        <f ca="1">IFERROR(__xludf.dummyfunction("""COMPUTED_VALUE"""),-3)</f>
        <v>-3</v>
      </c>
      <c r="AA130" s="5">
        <f ca="1">IFERROR(__xludf.dummyfunction("""COMPUTED_VALUE"""),-1)</f>
        <v>-1</v>
      </c>
      <c r="AB130" s="5"/>
      <c r="AC130" s="5">
        <f t="shared" ca="1" si="43"/>
        <v>3</v>
      </c>
      <c r="AD130" s="5"/>
      <c r="AE130" s="5" t="s">
        <v>12</v>
      </c>
      <c r="AF130" s="8"/>
      <c r="AG130" s="8">
        <f t="shared" ca="1" si="24"/>
        <v>0</v>
      </c>
      <c r="AH130" s="8">
        <f t="shared" ca="1" si="25"/>
        <v>0</v>
      </c>
      <c r="AI130" s="8">
        <f t="shared" ca="1" si="26"/>
        <v>0</v>
      </c>
      <c r="AJ130" s="8">
        <f t="shared" ca="1" si="27"/>
        <v>1</v>
      </c>
      <c r="AK130" s="8">
        <f t="shared" ca="1" si="28"/>
        <v>0</v>
      </c>
      <c r="AL130" s="8">
        <f t="shared" ca="1" si="29"/>
        <v>0</v>
      </c>
      <c r="AM130" s="8">
        <f t="shared" ca="1" si="30"/>
        <v>0</v>
      </c>
      <c r="AN130" s="8">
        <f t="shared" ca="1" si="31"/>
        <v>0</v>
      </c>
      <c r="AO130" s="8">
        <f t="shared" ca="1" si="32"/>
        <v>0</v>
      </c>
      <c r="AP130" s="8">
        <f t="shared" ca="1" si="33"/>
        <v>0</v>
      </c>
      <c r="AQ130" s="8">
        <f t="shared" ca="1" si="34"/>
        <v>0</v>
      </c>
      <c r="AR130" s="8">
        <f t="shared" ca="1" si="35"/>
        <v>0</v>
      </c>
      <c r="AS130" s="8">
        <f t="shared" ca="1" si="36"/>
        <v>0</v>
      </c>
      <c r="AT130" s="8">
        <f t="shared" ca="1" si="37"/>
        <v>0</v>
      </c>
      <c r="AU130" s="8">
        <f t="shared" ca="1" si="38"/>
        <v>0</v>
      </c>
      <c r="AV130" s="8">
        <f t="shared" ca="1" si="39"/>
        <v>0</v>
      </c>
      <c r="AW130" s="8">
        <f t="shared" ca="1" si="40"/>
        <v>0</v>
      </c>
      <c r="AX130" s="8">
        <f t="shared" ca="1" si="41"/>
        <v>0</v>
      </c>
      <c r="AY130" s="8">
        <f t="shared" si="42"/>
        <v>0</v>
      </c>
    </row>
    <row r="131" spans="1:51" ht="13.8">
      <c r="A131" s="5"/>
      <c r="B131" s="5"/>
      <c r="C131" s="5">
        <f ca="1">IFERROR(__xludf.dummyfunction("""COMPUTED_VALUE"""),5)</f>
        <v>5</v>
      </c>
      <c r="D131" s="9">
        <f ca="1">IFERROR(__xludf.dummyfunction("""COMPUTED_VALUE"""),45204)</f>
        <v>45204</v>
      </c>
      <c r="E131" s="5" t="s">
        <v>29</v>
      </c>
      <c r="F131" s="14" t="str">
        <f ca="1">IFERROR(__xludf.dummyfunction("""COMPUTED_VALUE"""),"MC")</f>
        <v>MC</v>
      </c>
      <c r="G131" s="5" t="s">
        <v>26</v>
      </c>
      <c r="H131" s="5" t="s">
        <v>6</v>
      </c>
      <c r="I131" s="5"/>
      <c r="J131" s="5">
        <f ca="1">IFERROR(__xludf.dummyfunction("""COMPUTED_VALUE"""),1)</f>
        <v>1</v>
      </c>
      <c r="K131" s="5">
        <f ca="1">IFERROR(__xludf.dummyfunction("""COMPUTED_VALUE"""),-3)</f>
        <v>-3</v>
      </c>
      <c r="L131" s="5">
        <f ca="1">IFERROR(__xludf.dummyfunction("""COMPUTED_VALUE"""),1)</f>
        <v>1</v>
      </c>
      <c r="M131" s="5">
        <f ca="1">IFERROR(__xludf.dummyfunction("""COMPUTED_VALUE"""),-3)</f>
        <v>-3</v>
      </c>
      <c r="N131" s="5">
        <f ca="1">IFERROR(__xludf.dummyfunction("""COMPUTED_VALUE"""),1)</f>
        <v>1</v>
      </c>
      <c r="O131" s="5">
        <f ca="1">IFERROR(__xludf.dummyfunction("""COMPUTED_VALUE"""),1)</f>
        <v>1</v>
      </c>
      <c r="P131" s="5">
        <f ca="1">IFERROR(__xludf.dummyfunction("""COMPUTED_VALUE"""),-1)</f>
        <v>-1</v>
      </c>
      <c r="Q131" s="5">
        <f ca="1">IFERROR(__xludf.dummyfunction("""COMPUTED_VALUE"""),1)</f>
        <v>1</v>
      </c>
      <c r="R131" s="5">
        <f ca="1">IFERROR(__xludf.dummyfunction("""COMPUTED_VALUE"""),-1)</f>
        <v>-1</v>
      </c>
      <c r="S131" s="5">
        <f ca="1">IFERROR(__xludf.dummyfunction("""COMPUTED_VALUE"""),1)</f>
        <v>1</v>
      </c>
      <c r="T131" s="5">
        <f ca="1">IFERROR(__xludf.dummyfunction("""COMPUTED_VALUE"""),1)</f>
        <v>1</v>
      </c>
      <c r="U131" s="5">
        <f ca="1">IFERROR(__xludf.dummyfunction("""COMPUTED_VALUE"""),1)</f>
        <v>1</v>
      </c>
      <c r="V131" s="5">
        <f ca="1">IFERROR(__xludf.dummyfunction("""COMPUTED_VALUE"""),1)</f>
        <v>1</v>
      </c>
      <c r="W131" s="5">
        <f ca="1">IFERROR(__xludf.dummyfunction("""COMPUTED_VALUE"""),-1)</f>
        <v>-1</v>
      </c>
      <c r="X131" s="5">
        <f ca="1">IFERROR(__xludf.dummyfunction("""COMPUTED_VALUE"""),-1)</f>
        <v>-1</v>
      </c>
      <c r="Y131" s="5">
        <f ca="1">IFERROR(__xludf.dummyfunction("""COMPUTED_VALUE"""),-1)</f>
        <v>-1</v>
      </c>
      <c r="Z131" s="5">
        <f ca="1">IFERROR(__xludf.dummyfunction("""COMPUTED_VALUE"""),-3)</f>
        <v>-3</v>
      </c>
      <c r="AA131" s="5">
        <f ca="1">IFERROR(__xludf.dummyfunction("""COMPUTED_VALUE"""),-1)</f>
        <v>-1</v>
      </c>
      <c r="AB131" s="5"/>
      <c r="AC131" s="5">
        <f t="shared" ca="1" si="43"/>
        <v>1</v>
      </c>
      <c r="AD131" s="5"/>
      <c r="AE131" s="5" t="s">
        <v>17</v>
      </c>
      <c r="AF131" s="8"/>
      <c r="AG131" s="8">
        <f t="shared" ca="1" si="24"/>
        <v>0</v>
      </c>
      <c r="AH131" s="8">
        <f t="shared" ca="1" si="25"/>
        <v>0</v>
      </c>
      <c r="AI131" s="8">
        <f t="shared" ca="1" si="26"/>
        <v>0</v>
      </c>
      <c r="AJ131" s="8">
        <f t="shared" ca="1" si="27"/>
        <v>0</v>
      </c>
      <c r="AK131" s="8">
        <f t="shared" ca="1" si="28"/>
        <v>0</v>
      </c>
      <c r="AL131" s="8">
        <f t="shared" ca="1" si="29"/>
        <v>0</v>
      </c>
      <c r="AM131" s="8">
        <f t="shared" ca="1" si="30"/>
        <v>0</v>
      </c>
      <c r="AN131" s="8">
        <f t="shared" ca="1" si="31"/>
        <v>0</v>
      </c>
      <c r="AO131" s="8">
        <f t="shared" ca="1" si="32"/>
        <v>0</v>
      </c>
      <c r="AP131" s="8">
        <f t="shared" ca="1" si="33"/>
        <v>0</v>
      </c>
      <c r="AQ131" s="8">
        <f t="shared" ca="1" si="34"/>
        <v>0</v>
      </c>
      <c r="AR131" s="8">
        <f t="shared" ca="1" si="35"/>
        <v>0</v>
      </c>
      <c r="AS131" s="8">
        <f t="shared" ca="1" si="36"/>
        <v>1</v>
      </c>
      <c r="AT131" s="8">
        <f t="shared" ca="1" si="37"/>
        <v>0</v>
      </c>
      <c r="AU131" s="8">
        <f t="shared" ca="1" si="38"/>
        <v>0</v>
      </c>
      <c r="AV131" s="8">
        <f t="shared" ca="1" si="39"/>
        <v>0</v>
      </c>
      <c r="AW131" s="8">
        <f t="shared" ca="1" si="40"/>
        <v>0</v>
      </c>
      <c r="AX131" s="8">
        <f t="shared" ca="1" si="41"/>
        <v>0</v>
      </c>
      <c r="AY131" s="8">
        <f t="shared" si="42"/>
        <v>0</v>
      </c>
    </row>
    <row r="132" spans="1:51" ht="13.8">
      <c r="A132" s="5"/>
      <c r="B132" s="5"/>
      <c r="C132" s="5">
        <f ca="1">IFERROR(__xludf.dummyfunction("""COMPUTED_VALUE"""),6)</f>
        <v>6</v>
      </c>
      <c r="D132" s="9">
        <f ca="1">IFERROR(__xludf.dummyfunction("""COMPUTED_VALUE"""),45205)</f>
        <v>45205</v>
      </c>
      <c r="E132" s="5" t="s">
        <v>13</v>
      </c>
      <c r="F132" s="14" t="str">
        <f ca="1">IFERROR(__xludf.dummyfunction("""COMPUTED_VALUE"""),"JMR")</f>
        <v>JMR</v>
      </c>
      <c r="G132" s="5"/>
      <c r="H132" s="5"/>
      <c r="I132" s="10"/>
      <c r="J132" s="5">
        <f ca="1">IFERROR(__xludf.dummyfunction("""COMPUTED_VALUE"""),-3)</f>
        <v>-3</v>
      </c>
      <c r="K132" s="5">
        <f ca="1">IFERROR(__xludf.dummyfunction("""COMPUTED_VALUE"""),-2)</f>
        <v>-2</v>
      </c>
      <c r="L132" s="5">
        <f ca="1">IFERROR(__xludf.dummyfunction("""COMPUTED_VALUE"""),1)</f>
        <v>1</v>
      </c>
      <c r="M132" s="5">
        <f ca="1">IFERROR(__xludf.dummyfunction("""COMPUTED_VALUE"""),-3)</f>
        <v>-3</v>
      </c>
      <c r="N132" s="5">
        <f ca="1">IFERROR(__xludf.dummyfunction("""COMPUTED_VALUE"""),1)</f>
        <v>1</v>
      </c>
      <c r="O132" s="5">
        <f ca="1">IFERROR(__xludf.dummyfunction("""COMPUTED_VALUE"""),1)</f>
        <v>1</v>
      </c>
      <c r="P132" s="5">
        <f ca="1">IFERROR(__xludf.dummyfunction("""COMPUTED_VALUE"""),-1)</f>
        <v>-1</v>
      </c>
      <c r="Q132" s="5">
        <f ca="1">IFERROR(__xludf.dummyfunction("""COMPUTED_VALUE"""),1)</f>
        <v>1</v>
      </c>
      <c r="R132" s="5">
        <f ca="1">IFERROR(__xludf.dummyfunction("""COMPUTED_VALUE"""),-1)</f>
        <v>-1</v>
      </c>
      <c r="S132" s="5">
        <f ca="1">IFERROR(__xludf.dummyfunction("""COMPUTED_VALUE"""),1)</f>
        <v>1</v>
      </c>
      <c r="T132" s="5">
        <f ca="1">IFERROR(__xludf.dummyfunction("""COMPUTED_VALUE"""),-1)</f>
        <v>-1</v>
      </c>
      <c r="U132" s="5">
        <f ca="1">IFERROR(__xludf.dummyfunction("""COMPUTED_VALUE"""),1)</f>
        <v>1</v>
      </c>
      <c r="V132" s="5">
        <f ca="1">IFERROR(__xludf.dummyfunction("""COMPUTED_VALUE"""),1)</f>
        <v>1</v>
      </c>
      <c r="W132" s="5">
        <f ca="1">IFERROR(__xludf.dummyfunction("""COMPUTED_VALUE"""),-1)</f>
        <v>-1</v>
      </c>
      <c r="X132" s="5">
        <f ca="1">IFERROR(__xludf.dummyfunction("""COMPUTED_VALUE"""),-1)</f>
        <v>-1</v>
      </c>
      <c r="Y132" s="5">
        <f ca="1">IFERROR(__xludf.dummyfunction("""COMPUTED_VALUE"""),-1)</f>
        <v>-1</v>
      </c>
      <c r="Z132" s="5">
        <f ca="1">IFERROR(__xludf.dummyfunction("""COMPUTED_VALUE"""),-3)</f>
        <v>-3</v>
      </c>
      <c r="AA132" s="5">
        <f ca="1">IFERROR(__xludf.dummyfunction("""COMPUTED_VALUE"""),-1)</f>
        <v>-1</v>
      </c>
      <c r="AB132" s="5"/>
      <c r="AC132" s="5">
        <f t="shared" ca="1" si="43"/>
        <v>1</v>
      </c>
      <c r="AD132" s="5"/>
      <c r="AE132" s="5" t="s">
        <v>13</v>
      </c>
      <c r="AF132" s="8"/>
      <c r="AG132" s="8">
        <f t="shared" ca="1" si="24"/>
        <v>0</v>
      </c>
      <c r="AH132" s="8">
        <f t="shared" ca="1" si="25"/>
        <v>0</v>
      </c>
      <c r="AI132" s="8">
        <f t="shared" ca="1" si="26"/>
        <v>0</v>
      </c>
      <c r="AJ132" s="8">
        <f t="shared" ca="1" si="27"/>
        <v>0</v>
      </c>
      <c r="AK132" s="8">
        <f t="shared" ca="1" si="28"/>
        <v>0</v>
      </c>
      <c r="AL132" s="8">
        <f t="shared" ca="1" si="29"/>
        <v>0</v>
      </c>
      <c r="AM132" s="8">
        <f t="shared" ca="1" si="30"/>
        <v>0</v>
      </c>
      <c r="AN132" s="8">
        <f t="shared" ca="1" si="31"/>
        <v>0</v>
      </c>
      <c r="AO132" s="8">
        <f t="shared" ca="1" si="32"/>
        <v>0</v>
      </c>
      <c r="AP132" s="8">
        <f t="shared" ca="1" si="33"/>
        <v>0</v>
      </c>
      <c r="AQ132" s="8">
        <f t="shared" ca="1" si="34"/>
        <v>0</v>
      </c>
      <c r="AR132" s="8">
        <f t="shared" ca="1" si="35"/>
        <v>1</v>
      </c>
      <c r="AS132" s="8">
        <f t="shared" ca="1" si="36"/>
        <v>0</v>
      </c>
      <c r="AT132" s="8">
        <f t="shared" ca="1" si="37"/>
        <v>0</v>
      </c>
      <c r="AU132" s="8">
        <f t="shared" ca="1" si="38"/>
        <v>0</v>
      </c>
      <c r="AV132" s="8">
        <f t="shared" ca="1" si="39"/>
        <v>0</v>
      </c>
      <c r="AW132" s="8">
        <f t="shared" ca="1" si="40"/>
        <v>0</v>
      </c>
      <c r="AX132" s="8">
        <f t="shared" ca="1" si="41"/>
        <v>0</v>
      </c>
      <c r="AY132" s="8">
        <f t="shared" si="42"/>
        <v>0</v>
      </c>
    </row>
    <row r="133" spans="1:51" ht="13.8">
      <c r="A133" s="5"/>
      <c r="B133" s="5"/>
      <c r="C133" s="5">
        <f ca="1">IFERROR(__xludf.dummyfunction("""COMPUTED_VALUE"""),7)</f>
        <v>7</v>
      </c>
      <c r="D133" s="9">
        <f ca="1">IFERROR(__xludf.dummyfunction("""COMPUTED_VALUE"""),45206)</f>
        <v>45206</v>
      </c>
      <c r="E133" s="5" t="s">
        <v>11</v>
      </c>
      <c r="F133" s="14" t="str">
        <f ca="1">IFERROR(__xludf.dummyfunction("""COMPUTED_VALUE"""),"MC")</f>
        <v>MC</v>
      </c>
      <c r="G133" s="5"/>
      <c r="H133" s="5"/>
      <c r="I133" s="5"/>
      <c r="J133" s="5">
        <f ca="1">IFERROR(__xludf.dummyfunction("""COMPUTED_VALUE"""),-3)</f>
        <v>-3</v>
      </c>
      <c r="K133" s="5">
        <f ca="1">IFERROR(__xludf.dummyfunction("""COMPUTED_VALUE"""),-2)</f>
        <v>-2</v>
      </c>
      <c r="L133" s="5">
        <f ca="1">IFERROR(__xludf.dummyfunction("""COMPUTED_VALUE"""),1)</f>
        <v>1</v>
      </c>
      <c r="M133" s="5">
        <f ca="1">IFERROR(__xludf.dummyfunction("""COMPUTED_VALUE"""),-3)</f>
        <v>-3</v>
      </c>
      <c r="N133" s="5">
        <f ca="1">IFERROR(__xludf.dummyfunction("""COMPUTED_VALUE"""),1)</f>
        <v>1</v>
      </c>
      <c r="O133" s="5">
        <f ca="1">IFERROR(__xludf.dummyfunction("""COMPUTED_VALUE"""),1)</f>
        <v>1</v>
      </c>
      <c r="P133" s="5">
        <f ca="1">IFERROR(__xludf.dummyfunction("""COMPUTED_VALUE"""),1)</f>
        <v>1</v>
      </c>
      <c r="Q133" s="5">
        <f ca="1">IFERROR(__xludf.dummyfunction("""COMPUTED_VALUE"""),1)</f>
        <v>1</v>
      </c>
      <c r="R133" s="5">
        <f ca="1">IFERROR(__xludf.dummyfunction("""COMPUTED_VALUE"""),-1)</f>
        <v>-1</v>
      </c>
      <c r="S133" s="5">
        <f ca="1">IFERROR(__xludf.dummyfunction("""COMPUTED_VALUE"""),1)</f>
        <v>1</v>
      </c>
      <c r="T133" s="5">
        <f ca="1">IFERROR(__xludf.dummyfunction("""COMPUTED_VALUE"""),1)</f>
        <v>1</v>
      </c>
      <c r="U133" s="5">
        <f ca="1">IFERROR(__xludf.dummyfunction("""COMPUTED_VALUE"""),-1)</f>
        <v>-1</v>
      </c>
      <c r="V133" s="5">
        <f ca="1">IFERROR(__xludf.dummyfunction("""COMPUTED_VALUE"""),1)</f>
        <v>1</v>
      </c>
      <c r="W133" s="5">
        <f ca="1">IFERROR(__xludf.dummyfunction("""COMPUTED_VALUE"""),-1)</f>
        <v>-1</v>
      </c>
      <c r="X133" s="5">
        <f ca="1">IFERROR(__xludf.dummyfunction("""COMPUTED_VALUE"""),-1)</f>
        <v>-1</v>
      </c>
      <c r="Y133" s="5">
        <f ca="1">IFERROR(__xludf.dummyfunction("""COMPUTED_VALUE"""),-1)</f>
        <v>-1</v>
      </c>
      <c r="Z133" s="5">
        <f ca="1">IFERROR(__xludf.dummyfunction("""COMPUTED_VALUE"""),-3)</f>
        <v>-3</v>
      </c>
      <c r="AA133" s="5">
        <f ca="1">IFERROR(__xludf.dummyfunction("""COMPUTED_VALUE"""),-1)</f>
        <v>-1</v>
      </c>
      <c r="AB133" s="5"/>
      <c r="AC133" s="5">
        <f t="shared" ref="AC133:AC164" ca="1" si="44">J133*AG133+K133*AH133+L133*AI133+M133*AJ133+N133*AK133+O133*AL133+P133*AM133+Q133*AN133+R133*AO133+S133*AP133+T133*AQ133+U133*AR133+V133*AS133+W133*AT133+X133*AU133+Y133*AV133+Z133*AW133+AA133*AX133+AB133*AY133</f>
        <v>1</v>
      </c>
      <c r="AD133" s="5"/>
      <c r="AE133" s="5" t="s">
        <v>5</v>
      </c>
      <c r="AF133" s="8"/>
      <c r="AG133" s="8">
        <f t="shared" ref="AG133:AG196" ca="1" si="45">IF(EXACT(J$1,$E133),IF(EXACT(J$1,$F133),-1,1),0)</f>
        <v>0</v>
      </c>
      <c r="AH133" s="8">
        <f t="shared" ref="AH133:AH196" ca="1" si="46">IF(EXACT(K$1,$E133),IF(EXACT(K$1,$F133),-1,1),0)</f>
        <v>0</v>
      </c>
      <c r="AI133" s="8">
        <f t="shared" ref="AI133:AI196" ca="1" si="47">IF(EXACT(L$1,$E133),IF(EXACT(L$1,$F133),-1,1),0)</f>
        <v>0</v>
      </c>
      <c r="AJ133" s="8">
        <f t="shared" ref="AJ133:AJ196" ca="1" si="48">IF(EXACT(M$1,$E133),IF(EXACT(M$1,$F133),-1,1),0)</f>
        <v>0</v>
      </c>
      <c r="AK133" s="8">
        <f t="shared" ref="AK133:AK196" ca="1" si="49">IF(EXACT(N$1,$E133),IF(EXACT(N$1,$F133),-1,1),0)</f>
        <v>0</v>
      </c>
      <c r="AL133" s="8">
        <f t="shared" ref="AL133:AL196" ca="1" si="50">IF(EXACT(O$1,$E133),IF(EXACT(O$1,$F133),-1,1),0)</f>
        <v>0</v>
      </c>
      <c r="AM133" s="8">
        <f t="shared" ref="AM133:AM196" ca="1" si="51">IF(EXACT(P$1,$E133),IF(EXACT(P$1,$F133),-1,1),0)</f>
        <v>0</v>
      </c>
      <c r="AN133" s="8">
        <f t="shared" ref="AN133:AN196" ca="1" si="52">IF(EXACT(Q$1,$E133),IF(EXACT(Q$1,$F133),-1,1),0)</f>
        <v>0</v>
      </c>
      <c r="AO133" s="8">
        <f t="shared" ref="AO133:AO196" ca="1" si="53">IF(EXACT(R$1,$E133),IF(EXACT(R$1,$F133),-1,1),0)</f>
        <v>0</v>
      </c>
      <c r="AP133" s="8">
        <f t="shared" ref="AP133:AP196" ca="1" si="54">IF(EXACT(S$1,$E133),IF(EXACT(S$1,$F133),-1,1),0)</f>
        <v>1</v>
      </c>
      <c r="AQ133" s="8">
        <f t="shared" ref="AQ133:AQ196" ca="1" si="55">IF(EXACT(T$1,$E133),IF(EXACT(T$1,$F133),-1,1),0)</f>
        <v>0</v>
      </c>
      <c r="AR133" s="8">
        <f t="shared" ref="AR133:AR196" ca="1" si="56">IF(EXACT(U$1,$E133),IF(EXACT(U$1,$F133),-1,1),0)</f>
        <v>0</v>
      </c>
      <c r="AS133" s="8">
        <f t="shared" ref="AS133:AS196" ca="1" si="57">IF(EXACT(V$1,$E133),IF(EXACT(V$1,$F133),-1,1),0)</f>
        <v>0</v>
      </c>
      <c r="AT133" s="8">
        <f t="shared" ref="AT133:AT196" ca="1" si="58">IF(EXACT(W$1,$E133),IF(EXACT(W$1,$F133),-1,1),0)</f>
        <v>0</v>
      </c>
      <c r="AU133" s="8">
        <f t="shared" ref="AU133:AU196" ca="1" si="59">IF(EXACT(X$1,$E133),IF(EXACT(X$1,$F133),-1,1),0)</f>
        <v>0</v>
      </c>
      <c r="AV133" s="8">
        <f t="shared" ref="AV133:AV196" ca="1" si="60">IF(EXACT(Y$1,$E133),IF(EXACT(Y$1,$F133),-1,1),0)</f>
        <v>0</v>
      </c>
      <c r="AW133" s="8">
        <f t="shared" ref="AW133:AW196" ca="1" si="61">IF(EXACT(Z$1,$E133),IF(EXACT(Z$1,$F133),-1,1),0)</f>
        <v>0</v>
      </c>
      <c r="AX133" s="8">
        <f t="shared" ref="AX133:AX196" ca="1" si="62">IF(EXACT(AA$1,$E133),IF(EXACT(AA$1,$F133),-1,1),0)</f>
        <v>0</v>
      </c>
      <c r="AY133" s="8">
        <f t="shared" ref="AY133:AY196" si="63">IF(EXACT(AB$1,$E133),IF(EXACT(AB$1,$F133),-1,1),0)</f>
        <v>0</v>
      </c>
    </row>
    <row r="134" spans="1:51" ht="13.8">
      <c r="A134" s="5"/>
      <c r="B134" s="5"/>
      <c r="C134" s="5">
        <f ca="1">IFERROR(__xludf.dummyfunction("""COMPUTED_VALUE"""),1)</f>
        <v>1</v>
      </c>
      <c r="D134" s="9">
        <f ca="1">IFERROR(__xludf.dummyfunction("""COMPUTED_VALUE"""),45207)</f>
        <v>45207</v>
      </c>
      <c r="E134" s="5" t="s">
        <v>21</v>
      </c>
      <c r="F134" s="14" t="str">
        <f ca="1">IFERROR(__xludf.dummyfunction("""COMPUTED_VALUE"""),"JC")</f>
        <v>JC</v>
      </c>
      <c r="G134" s="5"/>
      <c r="H134" s="5"/>
      <c r="I134" s="5"/>
      <c r="J134" s="5">
        <f ca="1">IFERROR(__xludf.dummyfunction("""COMPUTED_VALUE"""),-3)</f>
        <v>-3</v>
      </c>
      <c r="K134" s="5">
        <f ca="1">IFERROR(__xludf.dummyfunction("""COMPUTED_VALUE"""),-2)</f>
        <v>-2</v>
      </c>
      <c r="L134" s="5">
        <f ca="1">IFERROR(__xludf.dummyfunction("""COMPUTED_VALUE"""),1)</f>
        <v>1</v>
      </c>
      <c r="M134" s="5">
        <f ca="1">IFERROR(__xludf.dummyfunction("""COMPUTED_VALUE"""),-3)</f>
        <v>-3</v>
      </c>
      <c r="N134" s="5">
        <f ca="1">IFERROR(__xludf.dummyfunction("""COMPUTED_VALUE"""),1)</f>
        <v>1</v>
      </c>
      <c r="O134" s="5">
        <f ca="1">IFERROR(__xludf.dummyfunction("""COMPUTED_VALUE"""),1)</f>
        <v>1</v>
      </c>
      <c r="P134" s="5">
        <f ca="1">IFERROR(__xludf.dummyfunction("""COMPUTED_VALUE"""),1)</f>
        <v>1</v>
      </c>
      <c r="Q134" s="5">
        <f ca="1">IFERROR(__xludf.dummyfunction("""COMPUTED_VALUE"""),1)</f>
        <v>1</v>
      </c>
      <c r="R134" s="5">
        <f ca="1">IFERROR(__xludf.dummyfunction("""COMPUTED_VALUE"""),-1)</f>
        <v>-1</v>
      </c>
      <c r="S134" s="5">
        <f ca="1">IFERROR(__xludf.dummyfunction("""COMPUTED_VALUE"""),1)</f>
        <v>1</v>
      </c>
      <c r="T134" s="5">
        <f ca="1">IFERROR(__xludf.dummyfunction("""COMPUTED_VALUE"""),1)</f>
        <v>1</v>
      </c>
      <c r="U134" s="5">
        <f ca="1">IFERROR(__xludf.dummyfunction("""COMPUTED_VALUE"""),-1)</f>
        <v>-1</v>
      </c>
      <c r="V134" s="5">
        <f ca="1">IFERROR(__xludf.dummyfunction("""COMPUTED_VALUE"""),1)</f>
        <v>1</v>
      </c>
      <c r="W134" s="5">
        <f ca="1">IFERROR(__xludf.dummyfunction("""COMPUTED_VALUE"""),-1)</f>
        <v>-1</v>
      </c>
      <c r="X134" s="5">
        <f ca="1">IFERROR(__xludf.dummyfunction("""COMPUTED_VALUE"""),-1)</f>
        <v>-1</v>
      </c>
      <c r="Y134" s="5">
        <f ca="1">IFERROR(__xludf.dummyfunction("""COMPUTED_VALUE"""),-1)</f>
        <v>-1</v>
      </c>
      <c r="Z134" s="5">
        <f ca="1">IFERROR(__xludf.dummyfunction("""COMPUTED_VALUE"""),-3)</f>
        <v>-3</v>
      </c>
      <c r="AA134" s="5">
        <f ca="1">IFERROR(__xludf.dummyfunction("""COMPUTED_VALUE"""),-1)</f>
        <v>-1</v>
      </c>
      <c r="AB134" s="5"/>
      <c r="AC134" s="5">
        <f t="shared" ca="1" si="44"/>
        <v>1</v>
      </c>
      <c r="AD134" s="5"/>
      <c r="AE134" s="5" t="s">
        <v>16</v>
      </c>
      <c r="AF134" s="8"/>
      <c r="AG134" s="8">
        <f t="shared" ca="1" si="45"/>
        <v>0</v>
      </c>
      <c r="AH134" s="8">
        <f t="shared" ca="1" si="46"/>
        <v>0</v>
      </c>
      <c r="AI134" s="8">
        <f t="shared" ca="1" si="47"/>
        <v>1</v>
      </c>
      <c r="AJ134" s="8">
        <f t="shared" ca="1" si="48"/>
        <v>0</v>
      </c>
      <c r="AK134" s="8">
        <f t="shared" ca="1" si="49"/>
        <v>0</v>
      </c>
      <c r="AL134" s="8">
        <f t="shared" ca="1" si="50"/>
        <v>0</v>
      </c>
      <c r="AM134" s="8">
        <f t="shared" ca="1" si="51"/>
        <v>0</v>
      </c>
      <c r="AN134" s="8">
        <f t="shared" ca="1" si="52"/>
        <v>0</v>
      </c>
      <c r="AO134" s="8">
        <f t="shared" ca="1" si="53"/>
        <v>0</v>
      </c>
      <c r="AP134" s="8">
        <f t="shared" ca="1" si="54"/>
        <v>0</v>
      </c>
      <c r="AQ134" s="8">
        <f t="shared" ca="1" si="55"/>
        <v>0</v>
      </c>
      <c r="AR134" s="8">
        <f t="shared" ca="1" si="56"/>
        <v>0</v>
      </c>
      <c r="AS134" s="8">
        <f t="shared" ca="1" si="57"/>
        <v>0</v>
      </c>
      <c r="AT134" s="8">
        <f t="shared" ca="1" si="58"/>
        <v>0</v>
      </c>
      <c r="AU134" s="8">
        <f t="shared" ca="1" si="59"/>
        <v>0</v>
      </c>
      <c r="AV134" s="8">
        <f t="shared" ca="1" si="60"/>
        <v>0</v>
      </c>
      <c r="AW134" s="8">
        <f t="shared" ca="1" si="61"/>
        <v>0</v>
      </c>
      <c r="AX134" s="8">
        <f t="shared" ca="1" si="62"/>
        <v>0</v>
      </c>
      <c r="AY134" s="8">
        <f t="shared" si="63"/>
        <v>0</v>
      </c>
    </row>
    <row r="135" spans="1:51" ht="13.8">
      <c r="A135" s="5"/>
      <c r="B135" s="5"/>
      <c r="C135" s="5">
        <f ca="1">IFERROR(__xludf.dummyfunction("""COMPUTED_VALUE"""),2)</f>
        <v>2</v>
      </c>
      <c r="D135" s="9">
        <f ca="1">IFERROR(__xludf.dummyfunction("""COMPUTED_VALUE"""),45208)</f>
        <v>45208</v>
      </c>
      <c r="E135" s="5" t="s">
        <v>16</v>
      </c>
      <c r="F135" s="14" t="str">
        <f ca="1">IFERROR(__xludf.dummyfunction("""COMPUTED_VALUE"""),"GD")</f>
        <v>GD</v>
      </c>
      <c r="G135" s="5"/>
      <c r="H135" s="5"/>
      <c r="I135" s="5"/>
      <c r="J135" s="5">
        <f ca="1">IFERROR(__xludf.dummyfunction("""COMPUTED_VALUE"""),1)</f>
        <v>1</v>
      </c>
      <c r="K135" s="5">
        <f ca="1">IFERROR(__xludf.dummyfunction("""COMPUTED_VALUE"""),-3)</f>
        <v>-3</v>
      </c>
      <c r="L135" s="5">
        <f ca="1">IFERROR(__xludf.dummyfunction("""COMPUTED_VALUE"""),1)</f>
        <v>1</v>
      </c>
      <c r="M135" s="5">
        <f ca="1">IFERROR(__xludf.dummyfunction("""COMPUTED_VALUE"""),1)</f>
        <v>1</v>
      </c>
      <c r="N135" s="5">
        <f ca="1">IFERROR(__xludf.dummyfunction("""COMPUTED_VALUE"""),1)</f>
        <v>1</v>
      </c>
      <c r="O135" s="5">
        <f ca="1">IFERROR(__xludf.dummyfunction("""COMPUTED_VALUE"""),1)</f>
        <v>1</v>
      </c>
      <c r="P135" s="5">
        <f ca="1">IFERROR(__xludf.dummyfunction("""COMPUTED_VALUE"""),1)</f>
        <v>1</v>
      </c>
      <c r="Q135" s="5">
        <f ca="1">IFERROR(__xludf.dummyfunction("""COMPUTED_VALUE"""),1)</f>
        <v>1</v>
      </c>
      <c r="R135" s="5">
        <f ca="1">IFERROR(__xludf.dummyfunction("""COMPUTED_VALUE"""),-1)</f>
        <v>-1</v>
      </c>
      <c r="S135" s="5">
        <f ca="1">IFERROR(__xludf.dummyfunction("""COMPUTED_VALUE"""),1)</f>
        <v>1</v>
      </c>
      <c r="T135" s="5">
        <f ca="1">IFERROR(__xludf.dummyfunction("""COMPUTED_VALUE"""),-1)</f>
        <v>-1</v>
      </c>
      <c r="U135" s="5">
        <f ca="1">IFERROR(__xludf.dummyfunction("""COMPUTED_VALUE"""),1)</f>
        <v>1</v>
      </c>
      <c r="V135" s="5">
        <f ca="1">IFERROR(__xludf.dummyfunction("""COMPUTED_VALUE"""),1)</f>
        <v>1</v>
      </c>
      <c r="W135" s="5">
        <f ca="1">IFERROR(__xludf.dummyfunction("""COMPUTED_VALUE"""),-1)</f>
        <v>-1</v>
      </c>
      <c r="X135" s="5">
        <f ca="1">IFERROR(__xludf.dummyfunction("""COMPUTED_VALUE"""),1)</f>
        <v>1</v>
      </c>
      <c r="Y135" s="5">
        <f ca="1">IFERROR(__xludf.dummyfunction("""COMPUTED_VALUE"""),-1)</f>
        <v>-1</v>
      </c>
      <c r="Z135" s="5">
        <f ca="1">IFERROR(__xludf.dummyfunction("""COMPUTED_VALUE"""),-3)</f>
        <v>-3</v>
      </c>
      <c r="AA135" s="5">
        <f ca="1">IFERROR(__xludf.dummyfunction("""COMPUTED_VALUE"""),-1)</f>
        <v>-1</v>
      </c>
      <c r="AB135" s="5"/>
      <c r="AC135" s="5">
        <f t="shared" ca="1" si="44"/>
        <v>1</v>
      </c>
      <c r="AD135" s="5"/>
      <c r="AE135" s="5" t="s">
        <v>15</v>
      </c>
      <c r="AF135" s="8"/>
      <c r="AG135" s="8">
        <f t="shared" ca="1" si="45"/>
        <v>0</v>
      </c>
      <c r="AH135" s="8">
        <f t="shared" ca="1" si="46"/>
        <v>0</v>
      </c>
      <c r="AI135" s="8">
        <f t="shared" ca="1" si="47"/>
        <v>0</v>
      </c>
      <c r="AJ135" s="8">
        <f t="shared" ca="1" si="48"/>
        <v>0</v>
      </c>
      <c r="AK135" s="8">
        <f t="shared" ca="1" si="49"/>
        <v>0</v>
      </c>
      <c r="AL135" s="8">
        <f t="shared" ca="1" si="50"/>
        <v>0</v>
      </c>
      <c r="AM135" s="8">
        <f t="shared" ca="1" si="51"/>
        <v>0</v>
      </c>
      <c r="AN135" s="8">
        <f t="shared" ca="1" si="52"/>
        <v>0</v>
      </c>
      <c r="AO135" s="8">
        <f t="shared" ca="1" si="53"/>
        <v>0</v>
      </c>
      <c r="AP135" s="8">
        <f t="shared" ca="1" si="54"/>
        <v>0</v>
      </c>
      <c r="AQ135" s="8">
        <f t="shared" ca="1" si="55"/>
        <v>0</v>
      </c>
      <c r="AR135" s="8">
        <f t="shared" ca="1" si="56"/>
        <v>0</v>
      </c>
      <c r="AS135" s="8">
        <f t="shared" ca="1" si="57"/>
        <v>0</v>
      </c>
      <c r="AT135" s="8">
        <f t="shared" ca="1" si="58"/>
        <v>0</v>
      </c>
      <c r="AU135" s="8">
        <f t="shared" ca="1" si="59"/>
        <v>1</v>
      </c>
      <c r="AV135" s="8">
        <f t="shared" ca="1" si="60"/>
        <v>0</v>
      </c>
      <c r="AW135" s="8">
        <f t="shared" ca="1" si="61"/>
        <v>0</v>
      </c>
      <c r="AX135" s="8">
        <f t="shared" ca="1" si="62"/>
        <v>0</v>
      </c>
      <c r="AY135" s="8">
        <f t="shared" si="63"/>
        <v>0</v>
      </c>
    </row>
    <row r="136" spans="1:51" ht="13.8">
      <c r="A136" s="5"/>
      <c r="B136" s="5"/>
      <c r="C136" s="5">
        <f ca="1">IFERROR(__xludf.dummyfunction("""COMPUTED_VALUE"""),3)</f>
        <v>3</v>
      </c>
      <c r="D136" s="9">
        <f ca="1">IFERROR(__xludf.dummyfunction("""COMPUTED_VALUE"""),45209)</f>
        <v>45209</v>
      </c>
      <c r="E136" s="5" t="s">
        <v>18</v>
      </c>
      <c r="F136" s="14" t="str">
        <f ca="1">IFERROR(__xludf.dummyfunction("""COMPUTED_VALUE"""),"JMR")</f>
        <v>JMR</v>
      </c>
      <c r="G136" s="5" t="s">
        <v>26</v>
      </c>
      <c r="H136" s="5" t="s">
        <v>30</v>
      </c>
      <c r="I136" s="5"/>
      <c r="J136" s="5">
        <f ca="1">IFERROR(__xludf.dummyfunction("""COMPUTED_VALUE"""),-3)</f>
        <v>-3</v>
      </c>
      <c r="K136" s="5">
        <f ca="1">IFERROR(__xludf.dummyfunction("""COMPUTED_VALUE"""),-1)</f>
        <v>-1</v>
      </c>
      <c r="L136" s="5">
        <f ca="1">IFERROR(__xludf.dummyfunction("""COMPUTED_VALUE"""),-1)</f>
        <v>-1</v>
      </c>
      <c r="M136" s="5">
        <f ca="1">IFERROR(__xludf.dummyfunction("""COMPUTED_VALUE"""),-3)</f>
        <v>-3</v>
      </c>
      <c r="N136" s="5">
        <f ca="1">IFERROR(__xludf.dummyfunction("""COMPUTED_VALUE"""),1)</f>
        <v>1</v>
      </c>
      <c r="O136" s="5">
        <f ca="1">IFERROR(__xludf.dummyfunction("""COMPUTED_VALUE"""),1)</f>
        <v>1</v>
      </c>
      <c r="P136" s="5">
        <f ca="1">IFERROR(__xludf.dummyfunction("""COMPUTED_VALUE"""),1)</f>
        <v>1</v>
      </c>
      <c r="Q136" s="5">
        <f ca="1">IFERROR(__xludf.dummyfunction("""COMPUTED_VALUE"""),1)</f>
        <v>1</v>
      </c>
      <c r="R136" s="5">
        <f ca="1">IFERROR(__xludf.dummyfunction("""COMPUTED_VALUE"""),-1)</f>
        <v>-1</v>
      </c>
      <c r="S136" s="5">
        <f ca="1">IFERROR(__xludf.dummyfunction("""COMPUTED_VALUE"""),-1)</f>
        <v>-1</v>
      </c>
      <c r="T136" s="5">
        <f ca="1">IFERROR(__xludf.dummyfunction("""COMPUTED_VALUE"""),-1)</f>
        <v>-1</v>
      </c>
      <c r="U136" s="5">
        <f ca="1">IFERROR(__xludf.dummyfunction("""COMPUTED_VALUE"""),-1)</f>
        <v>-1</v>
      </c>
      <c r="V136" s="5">
        <f ca="1">IFERROR(__xludf.dummyfunction("""COMPUTED_VALUE"""),-1)</f>
        <v>-1</v>
      </c>
      <c r="W136" s="5">
        <f ca="1">IFERROR(__xludf.dummyfunction("""COMPUTED_VALUE"""),-1)</f>
        <v>-1</v>
      </c>
      <c r="X136" s="5">
        <f ca="1">IFERROR(__xludf.dummyfunction("""COMPUTED_VALUE"""),-1)</f>
        <v>-1</v>
      </c>
      <c r="Y136" s="5">
        <f ca="1">IFERROR(__xludf.dummyfunction("""COMPUTED_VALUE"""),-1)</f>
        <v>-1</v>
      </c>
      <c r="Z136" s="5">
        <f ca="1">IFERROR(__xludf.dummyfunction("""COMPUTED_VALUE"""),-3)</f>
        <v>-3</v>
      </c>
      <c r="AA136" s="5">
        <f ca="1">IFERROR(__xludf.dummyfunction("""COMPUTED_VALUE"""),-1)</f>
        <v>-1</v>
      </c>
      <c r="AB136" s="5"/>
      <c r="AC136" s="5">
        <f t="shared" ca="1" si="44"/>
        <v>1</v>
      </c>
      <c r="AD136" s="5"/>
      <c r="AE136" s="5" t="s">
        <v>20</v>
      </c>
      <c r="AF136" s="8"/>
      <c r="AG136" s="8">
        <f t="shared" ca="1" si="45"/>
        <v>0</v>
      </c>
      <c r="AH136" s="8">
        <f t="shared" ca="1" si="46"/>
        <v>0</v>
      </c>
      <c r="AI136" s="8">
        <f t="shared" ca="1" si="47"/>
        <v>0</v>
      </c>
      <c r="AJ136" s="8">
        <f t="shared" ca="1" si="48"/>
        <v>0</v>
      </c>
      <c r="AK136" s="8">
        <f t="shared" ca="1" si="49"/>
        <v>1</v>
      </c>
      <c r="AL136" s="8">
        <f t="shared" ca="1" si="50"/>
        <v>0</v>
      </c>
      <c r="AM136" s="8">
        <f t="shared" ca="1" si="51"/>
        <v>0</v>
      </c>
      <c r="AN136" s="8">
        <f t="shared" ca="1" si="52"/>
        <v>0</v>
      </c>
      <c r="AO136" s="8">
        <f t="shared" ca="1" si="53"/>
        <v>0</v>
      </c>
      <c r="AP136" s="8">
        <f t="shared" ca="1" si="54"/>
        <v>0</v>
      </c>
      <c r="AQ136" s="8">
        <f t="shared" ca="1" si="55"/>
        <v>0</v>
      </c>
      <c r="AR136" s="8">
        <f t="shared" ca="1" si="56"/>
        <v>0</v>
      </c>
      <c r="AS136" s="8">
        <f t="shared" ca="1" si="57"/>
        <v>0</v>
      </c>
      <c r="AT136" s="8">
        <f t="shared" ca="1" si="58"/>
        <v>0</v>
      </c>
      <c r="AU136" s="8">
        <f t="shared" ca="1" si="59"/>
        <v>0</v>
      </c>
      <c r="AV136" s="8">
        <f t="shared" ca="1" si="60"/>
        <v>0</v>
      </c>
      <c r="AW136" s="8">
        <f t="shared" ca="1" si="61"/>
        <v>0</v>
      </c>
      <c r="AX136" s="8">
        <f t="shared" ca="1" si="62"/>
        <v>0</v>
      </c>
      <c r="AY136" s="8">
        <f t="shared" si="63"/>
        <v>0</v>
      </c>
    </row>
    <row r="137" spans="1:51" ht="13.8">
      <c r="A137" s="5"/>
      <c r="B137" s="5"/>
      <c r="C137" s="5">
        <f ca="1">IFERROR(__xludf.dummyfunction("""COMPUTED_VALUE"""),4)</f>
        <v>4</v>
      </c>
      <c r="D137" s="9">
        <f ca="1">IFERROR(__xludf.dummyfunction("""COMPUTED_VALUE"""),45210)</f>
        <v>45210</v>
      </c>
      <c r="E137" s="5" t="s">
        <v>7</v>
      </c>
      <c r="F137" s="14" t="str">
        <f ca="1">IFERROR(__xludf.dummyfunction("""COMPUTED_VALUE"""),"JMR")</f>
        <v>JMR</v>
      </c>
      <c r="G137" s="5"/>
      <c r="H137" s="5"/>
      <c r="I137" s="5"/>
      <c r="J137" s="5">
        <f ca="1">IFERROR(__xludf.dummyfunction("""COMPUTED_VALUE"""),-3)</f>
        <v>-3</v>
      </c>
      <c r="K137" s="5">
        <f ca="1">IFERROR(__xludf.dummyfunction("""COMPUTED_VALUE"""),-1)</f>
        <v>-1</v>
      </c>
      <c r="L137" s="5">
        <f ca="1">IFERROR(__xludf.dummyfunction("""COMPUTED_VALUE"""),-1)</f>
        <v>-1</v>
      </c>
      <c r="M137" s="5">
        <f ca="1">IFERROR(__xludf.dummyfunction("""COMPUTED_VALUE"""),1)</f>
        <v>1</v>
      </c>
      <c r="N137" s="5">
        <f ca="1">IFERROR(__xludf.dummyfunction("""COMPUTED_VALUE"""),1)</f>
        <v>1</v>
      </c>
      <c r="O137" s="5">
        <f ca="1">IFERROR(__xludf.dummyfunction("""COMPUTED_VALUE"""),1)</f>
        <v>1</v>
      </c>
      <c r="P137" s="5">
        <f ca="1">IFERROR(__xludf.dummyfunction("""COMPUTED_VALUE"""),1)</f>
        <v>1</v>
      </c>
      <c r="Q137" s="5">
        <f ca="1">IFERROR(__xludf.dummyfunction("""COMPUTED_VALUE"""),-1)</f>
        <v>-1</v>
      </c>
      <c r="R137" s="5">
        <f ca="1">IFERROR(__xludf.dummyfunction("""COMPUTED_VALUE"""),-1)</f>
        <v>-1</v>
      </c>
      <c r="S137" s="5">
        <f ca="1">IFERROR(__xludf.dummyfunction("""COMPUTED_VALUE"""),-1)</f>
        <v>-1</v>
      </c>
      <c r="T137" s="5">
        <f ca="1">IFERROR(__xludf.dummyfunction("""COMPUTED_VALUE"""),1)</f>
        <v>1</v>
      </c>
      <c r="U137" s="5">
        <f ca="1">IFERROR(__xludf.dummyfunction("""COMPUTED_VALUE"""),-1)</f>
        <v>-1</v>
      </c>
      <c r="V137" s="5">
        <f ca="1">IFERROR(__xludf.dummyfunction("""COMPUTED_VALUE"""),-1)</f>
        <v>-1</v>
      </c>
      <c r="W137" s="5">
        <f ca="1">IFERROR(__xludf.dummyfunction("""COMPUTED_VALUE"""),-1)</f>
        <v>-1</v>
      </c>
      <c r="X137" s="5">
        <f ca="1">IFERROR(__xludf.dummyfunction("""COMPUTED_VALUE"""),-1)</f>
        <v>-1</v>
      </c>
      <c r="Y137" s="5">
        <f ca="1">IFERROR(__xludf.dummyfunction("""COMPUTED_VALUE"""),-1)</f>
        <v>-1</v>
      </c>
      <c r="Z137" s="5">
        <f ca="1">IFERROR(__xludf.dummyfunction("""COMPUTED_VALUE"""),-3)</f>
        <v>-3</v>
      </c>
      <c r="AA137" s="5">
        <f ca="1">IFERROR(__xludf.dummyfunction("""COMPUTED_VALUE"""),-1)</f>
        <v>-1</v>
      </c>
      <c r="AB137" s="5"/>
      <c r="AC137" s="5">
        <f t="shared" ca="1" si="44"/>
        <v>1</v>
      </c>
      <c r="AD137" s="5"/>
      <c r="AE137" s="5" t="s">
        <v>9</v>
      </c>
      <c r="AF137" s="8"/>
      <c r="AG137" s="8">
        <f t="shared" ca="1" si="45"/>
        <v>0</v>
      </c>
      <c r="AH137" s="8">
        <f t="shared" ca="1" si="46"/>
        <v>0</v>
      </c>
      <c r="AI137" s="8">
        <f t="shared" ca="1" si="47"/>
        <v>0</v>
      </c>
      <c r="AJ137" s="8">
        <f t="shared" ca="1" si="48"/>
        <v>0</v>
      </c>
      <c r="AK137" s="8">
        <f t="shared" ca="1" si="49"/>
        <v>0</v>
      </c>
      <c r="AL137" s="8">
        <f t="shared" ca="1" si="50"/>
        <v>0</v>
      </c>
      <c r="AM137" s="8">
        <f t="shared" ca="1" si="51"/>
        <v>1</v>
      </c>
      <c r="AN137" s="8">
        <f t="shared" ca="1" si="52"/>
        <v>0</v>
      </c>
      <c r="AO137" s="8">
        <f t="shared" ca="1" si="53"/>
        <v>0</v>
      </c>
      <c r="AP137" s="8">
        <f t="shared" ca="1" si="54"/>
        <v>0</v>
      </c>
      <c r="AQ137" s="8">
        <f t="shared" ca="1" si="55"/>
        <v>0</v>
      </c>
      <c r="AR137" s="8">
        <f t="shared" ca="1" si="56"/>
        <v>0</v>
      </c>
      <c r="AS137" s="8">
        <f t="shared" ca="1" si="57"/>
        <v>0</v>
      </c>
      <c r="AT137" s="8">
        <f t="shared" ca="1" si="58"/>
        <v>0</v>
      </c>
      <c r="AU137" s="8">
        <f t="shared" ca="1" si="59"/>
        <v>0</v>
      </c>
      <c r="AV137" s="8">
        <f t="shared" ca="1" si="60"/>
        <v>0</v>
      </c>
      <c r="AW137" s="8">
        <f t="shared" ca="1" si="61"/>
        <v>0</v>
      </c>
      <c r="AX137" s="8">
        <f t="shared" ca="1" si="62"/>
        <v>0</v>
      </c>
      <c r="AY137" s="8">
        <f t="shared" si="63"/>
        <v>0</v>
      </c>
    </row>
    <row r="138" spans="1:51" ht="13.8">
      <c r="A138" s="5"/>
      <c r="B138" s="5"/>
      <c r="C138" s="5">
        <f ca="1">IFERROR(__xludf.dummyfunction("""COMPUTED_VALUE"""),5)</f>
        <v>5</v>
      </c>
      <c r="D138" s="9">
        <f ca="1">IFERROR(__xludf.dummyfunction("""COMPUTED_VALUE"""),45211)</f>
        <v>45211</v>
      </c>
      <c r="E138" s="5" t="s">
        <v>20</v>
      </c>
      <c r="F138" s="14" t="str">
        <f ca="1">IFERROR(__xludf.dummyfunction("""COMPUTED_VALUE"""),"GD")</f>
        <v>GD</v>
      </c>
      <c r="G138" s="5" t="s">
        <v>26</v>
      </c>
      <c r="H138" s="5" t="s">
        <v>31</v>
      </c>
      <c r="I138" s="5"/>
      <c r="J138" s="5">
        <f ca="1">IFERROR(__xludf.dummyfunction("""COMPUTED_VALUE"""),-3)</f>
        <v>-3</v>
      </c>
      <c r="K138" s="5">
        <f ca="1">IFERROR(__xludf.dummyfunction("""COMPUTED_VALUE"""),-3)</f>
        <v>-3</v>
      </c>
      <c r="L138" s="5">
        <f ca="1">IFERROR(__xludf.dummyfunction("""COMPUTED_VALUE"""),-1)</f>
        <v>-1</v>
      </c>
      <c r="M138" s="5">
        <f ca="1">IFERROR(__xludf.dummyfunction("""COMPUTED_VALUE"""),1)</f>
        <v>1</v>
      </c>
      <c r="N138" s="5">
        <f ca="1">IFERROR(__xludf.dummyfunction("""COMPUTED_VALUE"""),1)</f>
        <v>1</v>
      </c>
      <c r="O138" s="5">
        <f ca="1">IFERROR(__xludf.dummyfunction("""COMPUTED_VALUE"""),1)</f>
        <v>1</v>
      </c>
      <c r="P138" s="5">
        <f ca="1">IFERROR(__xludf.dummyfunction("""COMPUTED_VALUE"""),-1)</f>
        <v>-1</v>
      </c>
      <c r="Q138" s="5">
        <f ca="1">IFERROR(__xludf.dummyfunction("""COMPUTED_VALUE"""),-1)</f>
        <v>-1</v>
      </c>
      <c r="R138" s="5">
        <f ca="1">IFERROR(__xludf.dummyfunction("""COMPUTED_VALUE"""),-1)</f>
        <v>-1</v>
      </c>
      <c r="S138" s="5">
        <f ca="1">IFERROR(__xludf.dummyfunction("""COMPUTED_VALUE"""),1)</f>
        <v>1</v>
      </c>
      <c r="T138" s="5">
        <f ca="1">IFERROR(__xludf.dummyfunction("""COMPUTED_VALUE"""),1)</f>
        <v>1</v>
      </c>
      <c r="U138" s="5">
        <f ca="1">IFERROR(__xludf.dummyfunction("""COMPUTED_VALUE"""),-1)</f>
        <v>-1</v>
      </c>
      <c r="V138" s="5">
        <f ca="1">IFERROR(__xludf.dummyfunction("""COMPUTED_VALUE"""),-1)</f>
        <v>-1</v>
      </c>
      <c r="W138" s="5">
        <f ca="1">IFERROR(__xludf.dummyfunction("""COMPUTED_VALUE"""),-1)</f>
        <v>-1</v>
      </c>
      <c r="X138" s="5">
        <f ca="1">IFERROR(__xludf.dummyfunction("""COMPUTED_VALUE"""),1)</f>
        <v>1</v>
      </c>
      <c r="Y138" s="5">
        <f ca="1">IFERROR(__xludf.dummyfunction("""COMPUTED_VALUE"""),-1)</f>
        <v>-1</v>
      </c>
      <c r="Z138" s="5">
        <f ca="1">IFERROR(__xludf.dummyfunction("""COMPUTED_VALUE"""),-3)</f>
        <v>-3</v>
      </c>
      <c r="AA138" s="5">
        <f ca="1">IFERROR(__xludf.dummyfunction("""COMPUTED_VALUE"""),-1)</f>
        <v>-1</v>
      </c>
      <c r="AB138" s="5"/>
      <c r="AC138" s="5">
        <f t="shared" ca="1" si="44"/>
        <v>1</v>
      </c>
      <c r="AD138" s="5"/>
      <c r="AE138" s="5" t="s">
        <v>5</v>
      </c>
      <c r="AF138" s="8"/>
      <c r="AG138" s="8">
        <f t="shared" ca="1" si="45"/>
        <v>0</v>
      </c>
      <c r="AH138" s="8">
        <f t="shared" ca="1" si="46"/>
        <v>0</v>
      </c>
      <c r="AI138" s="8">
        <f t="shared" ca="1" si="47"/>
        <v>0</v>
      </c>
      <c r="AJ138" s="8">
        <f t="shared" ca="1" si="48"/>
        <v>0</v>
      </c>
      <c r="AK138" s="8">
        <f t="shared" ca="1" si="49"/>
        <v>0</v>
      </c>
      <c r="AL138" s="8">
        <f t="shared" ca="1" si="50"/>
        <v>1</v>
      </c>
      <c r="AM138" s="8">
        <f t="shared" ca="1" si="51"/>
        <v>0</v>
      </c>
      <c r="AN138" s="8">
        <f t="shared" ca="1" si="52"/>
        <v>0</v>
      </c>
      <c r="AO138" s="8">
        <f t="shared" ca="1" si="53"/>
        <v>0</v>
      </c>
      <c r="AP138" s="8">
        <f t="shared" ca="1" si="54"/>
        <v>0</v>
      </c>
      <c r="AQ138" s="8">
        <f t="shared" ca="1" si="55"/>
        <v>0</v>
      </c>
      <c r="AR138" s="8">
        <f t="shared" ca="1" si="56"/>
        <v>0</v>
      </c>
      <c r="AS138" s="8">
        <f t="shared" ca="1" si="57"/>
        <v>0</v>
      </c>
      <c r="AT138" s="8">
        <f t="shared" ca="1" si="58"/>
        <v>0</v>
      </c>
      <c r="AU138" s="8">
        <f t="shared" ca="1" si="59"/>
        <v>0</v>
      </c>
      <c r="AV138" s="8">
        <f t="shared" ca="1" si="60"/>
        <v>0</v>
      </c>
      <c r="AW138" s="8">
        <f t="shared" ca="1" si="61"/>
        <v>0</v>
      </c>
      <c r="AX138" s="8">
        <f t="shared" ca="1" si="62"/>
        <v>0</v>
      </c>
      <c r="AY138" s="8">
        <f t="shared" si="63"/>
        <v>0</v>
      </c>
    </row>
    <row r="139" spans="1:51" ht="13.8">
      <c r="A139" s="5"/>
      <c r="B139" s="5"/>
      <c r="C139" s="5">
        <f ca="1">IFERROR(__xludf.dummyfunction("""COMPUTED_VALUE"""),6)</f>
        <v>6</v>
      </c>
      <c r="D139" s="9">
        <f ca="1">IFERROR(__xludf.dummyfunction("""COMPUTED_VALUE"""),45212)</f>
        <v>45212</v>
      </c>
      <c r="E139" s="5" t="s">
        <v>16</v>
      </c>
      <c r="F139" s="14" t="str">
        <f ca="1">IFERROR(__xludf.dummyfunction("""COMPUTED_VALUE"""),"JMR")</f>
        <v>JMR</v>
      </c>
      <c r="G139" s="5"/>
      <c r="H139" s="5" t="s">
        <v>6</v>
      </c>
      <c r="I139" s="5"/>
      <c r="J139" s="5">
        <f ca="1">IFERROR(__xludf.dummyfunction("""COMPUTED_VALUE"""),-3)</f>
        <v>-3</v>
      </c>
      <c r="K139" s="5">
        <f ca="1">IFERROR(__xludf.dummyfunction("""COMPUTED_VALUE"""),-1)</f>
        <v>-1</v>
      </c>
      <c r="L139" s="5">
        <f ca="1">IFERROR(__xludf.dummyfunction("""COMPUTED_VALUE"""),-1)</f>
        <v>-1</v>
      </c>
      <c r="M139" s="5">
        <f ca="1">IFERROR(__xludf.dummyfunction("""COMPUTED_VALUE"""),-3)</f>
        <v>-3</v>
      </c>
      <c r="N139" s="5">
        <f ca="1">IFERROR(__xludf.dummyfunction("""COMPUTED_VALUE"""),-3)</f>
        <v>-3</v>
      </c>
      <c r="O139" s="5">
        <f ca="1">IFERROR(__xludf.dummyfunction("""COMPUTED_VALUE"""),1)</f>
        <v>1</v>
      </c>
      <c r="P139" s="5">
        <f ca="1">IFERROR(__xludf.dummyfunction("""COMPUTED_VALUE"""),-1)</f>
        <v>-1</v>
      </c>
      <c r="Q139" s="5">
        <f ca="1">IFERROR(__xludf.dummyfunction("""COMPUTED_VALUE"""),1)</f>
        <v>1</v>
      </c>
      <c r="R139" s="5">
        <f ca="1">IFERROR(__xludf.dummyfunction("""COMPUTED_VALUE"""),-1)</f>
        <v>-1</v>
      </c>
      <c r="S139" s="5">
        <f ca="1">IFERROR(__xludf.dummyfunction("""COMPUTED_VALUE"""),1)</f>
        <v>1</v>
      </c>
      <c r="T139" s="5">
        <f ca="1">IFERROR(__xludf.dummyfunction("""COMPUTED_VALUE"""),-1)</f>
        <v>-1</v>
      </c>
      <c r="U139" s="5">
        <f ca="1">IFERROR(__xludf.dummyfunction("""COMPUTED_VALUE"""),-1)</f>
        <v>-1</v>
      </c>
      <c r="V139" s="5">
        <f ca="1">IFERROR(__xludf.dummyfunction("""COMPUTED_VALUE"""),-1)</f>
        <v>-1</v>
      </c>
      <c r="W139" s="5">
        <f ca="1">IFERROR(__xludf.dummyfunction("""COMPUTED_VALUE"""),-1)</f>
        <v>-1</v>
      </c>
      <c r="X139" s="5">
        <f ca="1">IFERROR(__xludf.dummyfunction("""COMPUTED_VALUE"""),1)</f>
        <v>1</v>
      </c>
      <c r="Y139" s="5">
        <f ca="1">IFERROR(__xludf.dummyfunction("""COMPUTED_VALUE"""),-1)</f>
        <v>-1</v>
      </c>
      <c r="Z139" s="5">
        <f ca="1">IFERROR(__xludf.dummyfunction("""COMPUTED_VALUE"""),-3)</f>
        <v>-3</v>
      </c>
      <c r="AA139" s="5">
        <f ca="1">IFERROR(__xludf.dummyfunction("""COMPUTED_VALUE"""),-1)</f>
        <v>-1</v>
      </c>
      <c r="AB139" s="5"/>
      <c r="AC139" s="5">
        <f t="shared" ca="1" si="44"/>
        <v>1</v>
      </c>
      <c r="AD139" s="5"/>
      <c r="AE139" s="5" t="s">
        <v>6</v>
      </c>
      <c r="AF139" s="8"/>
      <c r="AG139" s="8">
        <f t="shared" ca="1" si="45"/>
        <v>0</v>
      </c>
      <c r="AH139" s="8">
        <f t="shared" ca="1" si="46"/>
        <v>0</v>
      </c>
      <c r="AI139" s="8">
        <f t="shared" ca="1" si="47"/>
        <v>0</v>
      </c>
      <c r="AJ139" s="8">
        <f t="shared" ca="1" si="48"/>
        <v>0</v>
      </c>
      <c r="AK139" s="8">
        <f t="shared" ca="1" si="49"/>
        <v>0</v>
      </c>
      <c r="AL139" s="8">
        <f t="shared" ca="1" si="50"/>
        <v>0</v>
      </c>
      <c r="AM139" s="8">
        <f t="shared" ca="1" si="51"/>
        <v>0</v>
      </c>
      <c r="AN139" s="8">
        <f t="shared" ca="1" si="52"/>
        <v>0</v>
      </c>
      <c r="AO139" s="8">
        <f t="shared" ca="1" si="53"/>
        <v>0</v>
      </c>
      <c r="AP139" s="8">
        <f t="shared" ca="1" si="54"/>
        <v>0</v>
      </c>
      <c r="AQ139" s="8">
        <f t="shared" ca="1" si="55"/>
        <v>0</v>
      </c>
      <c r="AR139" s="8">
        <f t="shared" ca="1" si="56"/>
        <v>0</v>
      </c>
      <c r="AS139" s="8">
        <f t="shared" ca="1" si="57"/>
        <v>0</v>
      </c>
      <c r="AT139" s="8">
        <f t="shared" ca="1" si="58"/>
        <v>0</v>
      </c>
      <c r="AU139" s="8">
        <f t="shared" ca="1" si="59"/>
        <v>1</v>
      </c>
      <c r="AV139" s="8">
        <f t="shared" ca="1" si="60"/>
        <v>0</v>
      </c>
      <c r="AW139" s="8">
        <f t="shared" ca="1" si="61"/>
        <v>0</v>
      </c>
      <c r="AX139" s="8">
        <f t="shared" ca="1" si="62"/>
        <v>0</v>
      </c>
      <c r="AY139" s="8">
        <f t="shared" si="63"/>
        <v>0</v>
      </c>
    </row>
    <row r="140" spans="1:51" ht="13.8">
      <c r="A140" s="5"/>
      <c r="B140" s="5"/>
      <c r="C140" s="5">
        <f ca="1">IFERROR(__xludf.dummyfunction("""COMPUTED_VALUE"""),7)</f>
        <v>7</v>
      </c>
      <c r="D140" s="9">
        <f ca="1">IFERROR(__xludf.dummyfunction("""COMPUTED_VALUE"""),45213)</f>
        <v>45213</v>
      </c>
      <c r="E140" s="5" t="s">
        <v>12</v>
      </c>
      <c r="F140" s="14" t="str">
        <f ca="1">IFERROR(__xludf.dummyfunction("""COMPUTED_VALUE"""),"JMR")</f>
        <v>JMR</v>
      </c>
      <c r="G140" s="5"/>
      <c r="H140" s="5"/>
      <c r="I140" s="5"/>
      <c r="J140" s="5">
        <f ca="1">IFERROR(__xludf.dummyfunction("""COMPUTED_VALUE"""),1)</f>
        <v>1</v>
      </c>
      <c r="K140" s="5">
        <f ca="1">IFERROR(__xludf.dummyfunction("""COMPUTED_VALUE"""),-2)</f>
        <v>-2</v>
      </c>
      <c r="L140" s="5">
        <f ca="1">IFERROR(__xludf.dummyfunction("""COMPUTED_VALUE"""),-1)</f>
        <v>-1</v>
      </c>
      <c r="M140" s="5">
        <f ca="1">IFERROR(__xludf.dummyfunction("""COMPUTED_VALUE"""),-3)</f>
        <v>-3</v>
      </c>
      <c r="N140" s="5">
        <f ca="1">IFERROR(__xludf.dummyfunction("""COMPUTED_VALUE"""),-3)</f>
        <v>-3</v>
      </c>
      <c r="O140" s="5">
        <f ca="1">IFERROR(__xludf.dummyfunction("""COMPUTED_VALUE"""),1)</f>
        <v>1</v>
      </c>
      <c r="P140" s="5">
        <f ca="1">IFERROR(__xludf.dummyfunction("""COMPUTED_VALUE"""),-1)</f>
        <v>-1</v>
      </c>
      <c r="Q140" s="5">
        <f ca="1">IFERROR(__xludf.dummyfunction("""COMPUTED_VALUE"""),1)</f>
        <v>1</v>
      </c>
      <c r="R140" s="5">
        <f ca="1">IFERROR(__xludf.dummyfunction("""COMPUTED_VALUE"""),-1)</f>
        <v>-1</v>
      </c>
      <c r="S140" s="5">
        <f ca="1">IFERROR(__xludf.dummyfunction("""COMPUTED_VALUE"""),0)</f>
        <v>0</v>
      </c>
      <c r="T140" s="5">
        <f ca="1">IFERROR(__xludf.dummyfunction("""COMPUTED_VALUE"""),3)</f>
        <v>3</v>
      </c>
      <c r="U140" s="5">
        <f ca="1">IFERROR(__xludf.dummyfunction("""COMPUTED_VALUE"""),-1)</f>
        <v>-1</v>
      </c>
      <c r="V140" s="5">
        <f ca="1">IFERROR(__xludf.dummyfunction("""COMPUTED_VALUE"""),-1)</f>
        <v>-1</v>
      </c>
      <c r="W140" s="5">
        <f ca="1">IFERROR(__xludf.dummyfunction("""COMPUTED_VALUE"""),-1)</f>
        <v>-1</v>
      </c>
      <c r="X140" s="5">
        <f ca="1">IFERROR(__xludf.dummyfunction("""COMPUTED_VALUE"""),1)</f>
        <v>1</v>
      </c>
      <c r="Y140" s="5">
        <f ca="1">IFERROR(__xludf.dummyfunction("""COMPUTED_VALUE"""),-1)</f>
        <v>-1</v>
      </c>
      <c r="Z140" s="5">
        <f ca="1">IFERROR(__xludf.dummyfunction("""COMPUTED_VALUE"""),-3)</f>
        <v>-3</v>
      </c>
      <c r="AA140" s="5">
        <f ca="1">IFERROR(__xludf.dummyfunction("""COMPUTED_VALUE"""),-1)</f>
        <v>-1</v>
      </c>
      <c r="AB140" s="5"/>
      <c r="AC140" s="5">
        <f t="shared" ca="1" si="44"/>
        <v>3</v>
      </c>
      <c r="AD140" s="5"/>
      <c r="AE140" s="5" t="s">
        <v>11</v>
      </c>
      <c r="AF140" s="8"/>
      <c r="AG140" s="8">
        <f t="shared" ca="1" si="45"/>
        <v>0</v>
      </c>
      <c r="AH140" s="8">
        <f t="shared" ca="1" si="46"/>
        <v>0</v>
      </c>
      <c r="AI140" s="8">
        <f t="shared" ca="1" si="47"/>
        <v>0</v>
      </c>
      <c r="AJ140" s="8">
        <f t="shared" ca="1" si="48"/>
        <v>0</v>
      </c>
      <c r="AK140" s="8">
        <f t="shared" ca="1" si="49"/>
        <v>0</v>
      </c>
      <c r="AL140" s="8">
        <f t="shared" ca="1" si="50"/>
        <v>0</v>
      </c>
      <c r="AM140" s="8">
        <f t="shared" ca="1" si="51"/>
        <v>0</v>
      </c>
      <c r="AN140" s="8">
        <f t="shared" ca="1" si="52"/>
        <v>0</v>
      </c>
      <c r="AO140" s="8">
        <f t="shared" ca="1" si="53"/>
        <v>0</v>
      </c>
      <c r="AP140" s="8">
        <f t="shared" ca="1" si="54"/>
        <v>0</v>
      </c>
      <c r="AQ140" s="8">
        <f t="shared" ca="1" si="55"/>
        <v>1</v>
      </c>
      <c r="AR140" s="8">
        <f t="shared" ca="1" si="56"/>
        <v>0</v>
      </c>
      <c r="AS140" s="8">
        <f t="shared" ca="1" si="57"/>
        <v>0</v>
      </c>
      <c r="AT140" s="8">
        <f t="shared" ca="1" si="58"/>
        <v>0</v>
      </c>
      <c r="AU140" s="8">
        <f t="shared" ca="1" si="59"/>
        <v>0</v>
      </c>
      <c r="AV140" s="8">
        <f t="shared" ca="1" si="60"/>
        <v>0</v>
      </c>
      <c r="AW140" s="8">
        <f t="shared" ca="1" si="61"/>
        <v>0</v>
      </c>
      <c r="AX140" s="8">
        <f t="shared" ca="1" si="62"/>
        <v>0</v>
      </c>
      <c r="AY140" s="8">
        <f t="shared" si="63"/>
        <v>0</v>
      </c>
    </row>
    <row r="141" spans="1:51" ht="13.8">
      <c r="A141" s="5"/>
      <c r="B141" s="5"/>
      <c r="C141" s="5">
        <f ca="1">IFERROR(__xludf.dummyfunction("""COMPUTED_VALUE"""),1)</f>
        <v>1</v>
      </c>
      <c r="D141" s="9">
        <f ca="1">IFERROR(__xludf.dummyfunction("""COMPUTED_VALUE"""),45214)</f>
        <v>45214</v>
      </c>
      <c r="E141" s="5" t="s">
        <v>8</v>
      </c>
      <c r="F141" s="14" t="str">
        <f ca="1">IFERROR(__xludf.dummyfunction("""COMPUTED_VALUE"""),"DB")</f>
        <v>DB</v>
      </c>
      <c r="G141" s="5"/>
      <c r="H141" s="5"/>
      <c r="I141" s="5"/>
      <c r="J141" s="5">
        <f ca="1">IFERROR(__xludf.dummyfunction("""COMPUTED_VALUE"""),1)</f>
        <v>1</v>
      </c>
      <c r="K141" s="5">
        <f ca="1">IFERROR(__xludf.dummyfunction("""COMPUTED_VALUE"""),3)</f>
        <v>3</v>
      </c>
      <c r="L141" s="5">
        <f ca="1">IFERROR(__xludf.dummyfunction("""COMPUTED_VALUE"""),-1)</f>
        <v>-1</v>
      </c>
      <c r="M141" s="5">
        <f ca="1">IFERROR(__xludf.dummyfunction("""COMPUTED_VALUE"""),-3)</f>
        <v>-3</v>
      </c>
      <c r="N141" s="5">
        <f ca="1">IFERROR(__xludf.dummyfunction("""COMPUTED_VALUE"""),-3)</f>
        <v>-3</v>
      </c>
      <c r="O141" s="5">
        <f ca="1">IFERROR(__xludf.dummyfunction("""COMPUTED_VALUE"""),1)</f>
        <v>1</v>
      </c>
      <c r="P141" s="5">
        <f ca="1">IFERROR(__xludf.dummyfunction("""COMPUTED_VALUE"""),-1)</f>
        <v>-1</v>
      </c>
      <c r="Q141" s="5">
        <f ca="1">IFERROR(__xludf.dummyfunction("""COMPUTED_VALUE"""),1)</f>
        <v>1</v>
      </c>
      <c r="R141" s="5">
        <f ca="1">IFERROR(__xludf.dummyfunction("""COMPUTED_VALUE"""),-1)</f>
        <v>-1</v>
      </c>
      <c r="S141" s="5">
        <f ca="1">IFERROR(__xludf.dummyfunction("""COMPUTED_VALUE"""),0)</f>
        <v>0</v>
      </c>
      <c r="T141" s="5">
        <f ca="1">IFERROR(__xludf.dummyfunction("""COMPUTED_VALUE"""),-1)</f>
        <v>-1</v>
      </c>
      <c r="U141" s="5">
        <f ca="1">IFERROR(__xludf.dummyfunction("""COMPUTED_VALUE"""),-1)</f>
        <v>-1</v>
      </c>
      <c r="V141" s="5">
        <f ca="1">IFERROR(__xludf.dummyfunction("""COMPUTED_VALUE"""),-1)</f>
        <v>-1</v>
      </c>
      <c r="W141" s="5">
        <f ca="1">IFERROR(__xludf.dummyfunction("""COMPUTED_VALUE"""),-1)</f>
        <v>-1</v>
      </c>
      <c r="X141" s="5">
        <f ca="1">IFERROR(__xludf.dummyfunction("""COMPUTED_VALUE"""),1)</f>
        <v>1</v>
      </c>
      <c r="Y141" s="5">
        <f ca="1">IFERROR(__xludf.dummyfunction("""COMPUTED_VALUE"""),-1)</f>
        <v>-1</v>
      </c>
      <c r="Z141" s="5">
        <f ca="1">IFERROR(__xludf.dummyfunction("""COMPUTED_VALUE"""),-3)</f>
        <v>-3</v>
      </c>
      <c r="AA141" s="5">
        <f ca="1">IFERROR(__xludf.dummyfunction("""COMPUTED_VALUE"""),-1)</f>
        <v>-1</v>
      </c>
      <c r="AB141" s="5"/>
      <c r="AC141" s="5">
        <f t="shared" ca="1" si="44"/>
        <v>3</v>
      </c>
      <c r="AD141" s="5"/>
      <c r="AE141" s="5" t="s">
        <v>8</v>
      </c>
      <c r="AF141" s="8"/>
      <c r="AG141" s="8">
        <f t="shared" ca="1" si="45"/>
        <v>0</v>
      </c>
      <c r="AH141" s="8">
        <f t="shared" ca="1" si="46"/>
        <v>1</v>
      </c>
      <c r="AI141" s="8">
        <f t="shared" ca="1" si="47"/>
        <v>0</v>
      </c>
      <c r="AJ141" s="8">
        <f t="shared" ca="1" si="48"/>
        <v>0</v>
      </c>
      <c r="AK141" s="8">
        <f t="shared" ca="1" si="49"/>
        <v>0</v>
      </c>
      <c r="AL141" s="8">
        <f t="shared" ca="1" si="50"/>
        <v>0</v>
      </c>
      <c r="AM141" s="8">
        <f t="shared" ca="1" si="51"/>
        <v>0</v>
      </c>
      <c r="AN141" s="8">
        <f t="shared" ca="1" si="52"/>
        <v>0</v>
      </c>
      <c r="AO141" s="8">
        <f t="shared" ca="1" si="53"/>
        <v>0</v>
      </c>
      <c r="AP141" s="8">
        <f t="shared" ca="1" si="54"/>
        <v>0</v>
      </c>
      <c r="AQ141" s="8">
        <f t="shared" ca="1" si="55"/>
        <v>0</v>
      </c>
      <c r="AR141" s="8">
        <f t="shared" ca="1" si="56"/>
        <v>0</v>
      </c>
      <c r="AS141" s="8">
        <f t="shared" ca="1" si="57"/>
        <v>0</v>
      </c>
      <c r="AT141" s="8">
        <f t="shared" ca="1" si="58"/>
        <v>0</v>
      </c>
      <c r="AU141" s="8">
        <f t="shared" ca="1" si="59"/>
        <v>0</v>
      </c>
      <c r="AV141" s="8">
        <f t="shared" ca="1" si="60"/>
        <v>0</v>
      </c>
      <c r="AW141" s="8">
        <f t="shared" ca="1" si="61"/>
        <v>0</v>
      </c>
      <c r="AX141" s="8">
        <f t="shared" ca="1" si="62"/>
        <v>0</v>
      </c>
      <c r="AY141" s="8">
        <f t="shared" si="63"/>
        <v>0</v>
      </c>
    </row>
    <row r="142" spans="1:51" ht="13.8">
      <c r="A142" s="5"/>
      <c r="B142" s="5"/>
      <c r="C142" s="5">
        <f ca="1">IFERROR(__xludf.dummyfunction("""COMPUTED_VALUE"""),2)</f>
        <v>2</v>
      </c>
      <c r="D142" s="9">
        <f ca="1">IFERROR(__xludf.dummyfunction("""COMPUTED_VALUE"""),45215)</f>
        <v>45215</v>
      </c>
      <c r="E142" s="5" t="s">
        <v>6</v>
      </c>
      <c r="F142" s="14" t="str">
        <f ca="1">IFERROR(__xludf.dummyfunction("""COMPUTED_VALUE"""),"GD")</f>
        <v>GD</v>
      </c>
      <c r="G142" s="5"/>
      <c r="H142" s="5" t="s">
        <v>16</v>
      </c>
      <c r="I142" s="12"/>
      <c r="J142" s="5">
        <f ca="1">IFERROR(__xludf.dummyfunction("""COMPUTED_VALUE"""),1)</f>
        <v>1</v>
      </c>
      <c r="K142" s="5">
        <f ca="1">IFERROR(__xludf.dummyfunction("""COMPUTED_VALUE"""),-2)</f>
        <v>-2</v>
      </c>
      <c r="L142" s="5">
        <f ca="1">IFERROR(__xludf.dummyfunction("""COMPUTED_VALUE"""),-1)</f>
        <v>-1</v>
      </c>
      <c r="M142" s="5">
        <f ca="1">IFERROR(__xludf.dummyfunction("""COMPUTED_VALUE"""),1)</f>
        <v>1</v>
      </c>
      <c r="N142" s="5">
        <f ca="1">IFERROR(__xludf.dummyfunction("""COMPUTED_VALUE"""),-3)</f>
        <v>-3</v>
      </c>
      <c r="O142" s="5">
        <f ca="1">IFERROR(__xludf.dummyfunction("""COMPUTED_VALUE"""),1)</f>
        <v>1</v>
      </c>
      <c r="P142" s="5">
        <f ca="1">IFERROR(__xludf.dummyfunction("""COMPUTED_VALUE"""),0)</f>
        <v>0</v>
      </c>
      <c r="Q142" s="5">
        <f ca="1">IFERROR(__xludf.dummyfunction("""COMPUTED_VALUE"""),1)</f>
        <v>1</v>
      </c>
      <c r="R142" s="5">
        <f ca="1">IFERROR(__xludf.dummyfunction("""COMPUTED_VALUE"""),1)</f>
        <v>1</v>
      </c>
      <c r="S142" s="5">
        <f ca="1">IFERROR(__xludf.dummyfunction("""COMPUTED_VALUE"""),1)</f>
        <v>1</v>
      </c>
      <c r="T142" s="5">
        <f ca="1">IFERROR(__xludf.dummyfunction("""COMPUTED_VALUE"""),-1)</f>
        <v>-1</v>
      </c>
      <c r="U142" s="5">
        <f ca="1">IFERROR(__xludf.dummyfunction("""COMPUTED_VALUE"""),1)</f>
        <v>1</v>
      </c>
      <c r="V142" s="5">
        <f ca="1">IFERROR(__xludf.dummyfunction("""COMPUTED_VALUE"""),-1)</f>
        <v>-1</v>
      </c>
      <c r="W142" s="5">
        <f ca="1">IFERROR(__xludf.dummyfunction("""COMPUTED_VALUE"""),-1)</f>
        <v>-1</v>
      </c>
      <c r="X142" s="5">
        <f ca="1">IFERROR(__xludf.dummyfunction("""COMPUTED_VALUE"""),1)</f>
        <v>1</v>
      </c>
      <c r="Y142" s="5">
        <f ca="1">IFERROR(__xludf.dummyfunction("""COMPUTED_VALUE"""),-1)</f>
        <v>-1</v>
      </c>
      <c r="Z142" s="5">
        <f ca="1">IFERROR(__xludf.dummyfunction("""COMPUTED_VALUE"""),-3)</f>
        <v>-3</v>
      </c>
      <c r="AA142" s="5">
        <f ca="1">IFERROR(__xludf.dummyfunction("""COMPUTED_VALUE"""),-1)</f>
        <v>-1</v>
      </c>
      <c r="AB142" s="5"/>
      <c r="AC142" s="5">
        <f t="shared" ca="1" si="44"/>
        <v>1</v>
      </c>
      <c r="AD142" s="5"/>
      <c r="AE142" s="5" t="s">
        <v>6</v>
      </c>
      <c r="AF142" s="8"/>
      <c r="AG142" s="8">
        <f t="shared" ca="1" si="45"/>
        <v>1</v>
      </c>
      <c r="AH142" s="8">
        <f t="shared" ca="1" si="46"/>
        <v>0</v>
      </c>
      <c r="AI142" s="8">
        <f t="shared" ca="1" si="47"/>
        <v>0</v>
      </c>
      <c r="AJ142" s="8">
        <f t="shared" ca="1" si="48"/>
        <v>0</v>
      </c>
      <c r="AK142" s="8">
        <f t="shared" ca="1" si="49"/>
        <v>0</v>
      </c>
      <c r="AL142" s="8">
        <f t="shared" ca="1" si="50"/>
        <v>0</v>
      </c>
      <c r="AM142" s="8">
        <f t="shared" ca="1" si="51"/>
        <v>0</v>
      </c>
      <c r="AN142" s="8">
        <f t="shared" ca="1" si="52"/>
        <v>0</v>
      </c>
      <c r="AO142" s="8">
        <f t="shared" ca="1" si="53"/>
        <v>0</v>
      </c>
      <c r="AP142" s="8">
        <f t="shared" ca="1" si="54"/>
        <v>0</v>
      </c>
      <c r="AQ142" s="8">
        <f t="shared" ca="1" si="55"/>
        <v>0</v>
      </c>
      <c r="AR142" s="8">
        <f t="shared" ca="1" si="56"/>
        <v>0</v>
      </c>
      <c r="AS142" s="8">
        <f t="shared" ca="1" si="57"/>
        <v>0</v>
      </c>
      <c r="AT142" s="8">
        <f t="shared" ca="1" si="58"/>
        <v>0</v>
      </c>
      <c r="AU142" s="8">
        <f t="shared" ca="1" si="59"/>
        <v>0</v>
      </c>
      <c r="AV142" s="8">
        <f t="shared" ca="1" si="60"/>
        <v>0</v>
      </c>
      <c r="AW142" s="8">
        <f t="shared" ca="1" si="61"/>
        <v>0</v>
      </c>
      <c r="AX142" s="8">
        <f t="shared" ca="1" si="62"/>
        <v>0</v>
      </c>
      <c r="AY142" s="8">
        <f t="shared" si="63"/>
        <v>0</v>
      </c>
    </row>
    <row r="143" spans="1:51" ht="13.8">
      <c r="A143" s="5"/>
      <c r="B143" s="5"/>
      <c r="C143" s="5">
        <f ca="1">IFERROR(__xludf.dummyfunction("""COMPUTED_VALUE"""),3)</f>
        <v>3</v>
      </c>
      <c r="D143" s="9">
        <f ca="1">IFERROR(__xludf.dummyfunction("""COMPUTED_VALUE"""),45216)</f>
        <v>45216</v>
      </c>
      <c r="E143" s="5" t="s">
        <v>9</v>
      </c>
      <c r="F143" s="14" t="str">
        <f ca="1">IFERROR(__xludf.dummyfunction("""COMPUTED_VALUE"""),"MC")</f>
        <v>MC</v>
      </c>
      <c r="G143" s="5"/>
      <c r="H143" s="5"/>
      <c r="I143" s="5"/>
      <c r="J143" s="5">
        <f ca="1">IFERROR(__xludf.dummyfunction("""COMPUTED_VALUE"""),-3)</f>
        <v>-3</v>
      </c>
      <c r="K143" s="5">
        <f ca="1">IFERROR(__xludf.dummyfunction("""COMPUTED_VALUE"""),-3)</f>
        <v>-3</v>
      </c>
      <c r="L143" s="5">
        <f ca="1">IFERROR(__xludf.dummyfunction("""COMPUTED_VALUE"""),-1)</f>
        <v>-1</v>
      </c>
      <c r="M143" s="5">
        <f ca="1">IFERROR(__xludf.dummyfunction("""COMPUTED_VALUE"""),-3)</f>
        <v>-3</v>
      </c>
      <c r="N143" s="5">
        <f ca="1">IFERROR(__xludf.dummyfunction("""COMPUTED_VALUE"""),-3)</f>
        <v>-3</v>
      </c>
      <c r="O143" s="5">
        <f ca="1">IFERROR(__xludf.dummyfunction("""COMPUTED_VALUE"""),1)</f>
        <v>1</v>
      </c>
      <c r="P143" s="5">
        <f ca="1">IFERROR(__xludf.dummyfunction("""COMPUTED_VALUE"""),1)</f>
        <v>1</v>
      </c>
      <c r="Q143" s="5">
        <f ca="1">IFERROR(__xludf.dummyfunction("""COMPUTED_VALUE"""),-1)</f>
        <v>-1</v>
      </c>
      <c r="R143" s="5">
        <f ca="1">IFERROR(__xludf.dummyfunction("""COMPUTED_VALUE"""),1)</f>
        <v>1</v>
      </c>
      <c r="S143" s="5">
        <f ca="1">IFERROR(__xludf.dummyfunction("""COMPUTED_VALUE"""),-1)</f>
        <v>-1</v>
      </c>
      <c r="T143" s="5">
        <f ca="1">IFERROR(__xludf.dummyfunction("""COMPUTED_VALUE"""),-1)</f>
        <v>-1</v>
      </c>
      <c r="U143" s="5">
        <f ca="1">IFERROR(__xludf.dummyfunction("""COMPUTED_VALUE"""),-1)</f>
        <v>-1</v>
      </c>
      <c r="V143" s="5">
        <f ca="1">IFERROR(__xludf.dummyfunction("""COMPUTED_VALUE"""),-1)</f>
        <v>-1</v>
      </c>
      <c r="W143" s="5">
        <f ca="1">IFERROR(__xludf.dummyfunction("""COMPUTED_VALUE"""),-1)</f>
        <v>-1</v>
      </c>
      <c r="X143" s="5">
        <f ca="1">IFERROR(__xludf.dummyfunction("""COMPUTED_VALUE"""),-1)</f>
        <v>-1</v>
      </c>
      <c r="Y143" s="5">
        <f ca="1">IFERROR(__xludf.dummyfunction("""COMPUTED_VALUE"""),-1)</f>
        <v>-1</v>
      </c>
      <c r="Z143" s="5">
        <f ca="1">IFERROR(__xludf.dummyfunction("""COMPUTED_VALUE"""),-3)</f>
        <v>-3</v>
      </c>
      <c r="AA143" s="5">
        <f ca="1">IFERROR(__xludf.dummyfunction("""COMPUTED_VALUE"""),-1)</f>
        <v>-1</v>
      </c>
      <c r="AB143" s="5"/>
      <c r="AC143" s="5">
        <f t="shared" ca="1" si="44"/>
        <v>1</v>
      </c>
      <c r="AD143" s="5"/>
      <c r="AE143" s="5" t="s">
        <v>22</v>
      </c>
      <c r="AF143" s="8"/>
      <c r="AG143" s="8">
        <f t="shared" ca="1" si="45"/>
        <v>0</v>
      </c>
      <c r="AH143" s="8">
        <f t="shared" ca="1" si="46"/>
        <v>0</v>
      </c>
      <c r="AI143" s="8">
        <f t="shared" ca="1" si="47"/>
        <v>0</v>
      </c>
      <c r="AJ143" s="8">
        <f t="shared" ca="1" si="48"/>
        <v>0</v>
      </c>
      <c r="AK143" s="8">
        <f t="shared" ca="1" si="49"/>
        <v>0</v>
      </c>
      <c r="AL143" s="8">
        <f t="shared" ca="1" si="50"/>
        <v>0</v>
      </c>
      <c r="AM143" s="8">
        <f t="shared" ca="1" si="51"/>
        <v>0</v>
      </c>
      <c r="AN143" s="8">
        <f t="shared" ca="1" si="52"/>
        <v>0</v>
      </c>
      <c r="AO143" s="8">
        <f t="shared" ca="1" si="53"/>
        <v>1</v>
      </c>
      <c r="AP143" s="8">
        <f t="shared" ca="1" si="54"/>
        <v>0</v>
      </c>
      <c r="AQ143" s="8">
        <f t="shared" ca="1" si="55"/>
        <v>0</v>
      </c>
      <c r="AR143" s="8">
        <f t="shared" ca="1" si="56"/>
        <v>0</v>
      </c>
      <c r="AS143" s="8">
        <f t="shared" ca="1" si="57"/>
        <v>0</v>
      </c>
      <c r="AT143" s="8">
        <f t="shared" ca="1" si="58"/>
        <v>0</v>
      </c>
      <c r="AU143" s="8">
        <f t="shared" ca="1" si="59"/>
        <v>0</v>
      </c>
      <c r="AV143" s="8">
        <f t="shared" ca="1" si="60"/>
        <v>0</v>
      </c>
      <c r="AW143" s="8">
        <f t="shared" ca="1" si="61"/>
        <v>0</v>
      </c>
      <c r="AX143" s="8">
        <f t="shared" ca="1" si="62"/>
        <v>0</v>
      </c>
      <c r="AY143" s="8">
        <f t="shared" si="63"/>
        <v>0</v>
      </c>
    </row>
    <row r="144" spans="1:51" ht="13.8">
      <c r="A144" s="5"/>
      <c r="B144" s="5"/>
      <c r="C144" s="5">
        <f ca="1">IFERROR(__xludf.dummyfunction("""COMPUTED_VALUE"""),4)</f>
        <v>4</v>
      </c>
      <c r="D144" s="9">
        <f ca="1">IFERROR(__xludf.dummyfunction("""COMPUTED_VALUE"""),45217)</f>
        <v>45217</v>
      </c>
      <c r="E144" s="5" t="s">
        <v>7</v>
      </c>
      <c r="F144" s="14" t="str">
        <f ca="1">IFERROR(__xludf.dummyfunction("""COMPUTED_VALUE"""),"MC")</f>
        <v>MC</v>
      </c>
      <c r="G144" s="5"/>
      <c r="H144" s="5"/>
      <c r="I144" s="12"/>
      <c r="J144" s="5">
        <f ca="1">IFERROR(__xludf.dummyfunction("""COMPUTED_VALUE"""),-3)</f>
        <v>-3</v>
      </c>
      <c r="K144" s="5">
        <f ca="1">IFERROR(__xludf.dummyfunction("""COMPUTED_VALUE"""),-2)</f>
        <v>-2</v>
      </c>
      <c r="L144" s="5">
        <f ca="1">IFERROR(__xludf.dummyfunction("""COMPUTED_VALUE"""),-1)</f>
        <v>-1</v>
      </c>
      <c r="M144" s="5">
        <f ca="1">IFERROR(__xludf.dummyfunction("""COMPUTED_VALUE"""),1)</f>
        <v>1</v>
      </c>
      <c r="N144" s="5">
        <f ca="1">IFERROR(__xludf.dummyfunction("""COMPUTED_VALUE"""),-3)</f>
        <v>-3</v>
      </c>
      <c r="O144" s="5">
        <f ca="1">IFERROR(__xludf.dummyfunction("""COMPUTED_VALUE"""),1)</f>
        <v>1</v>
      </c>
      <c r="P144" s="5">
        <f ca="1">IFERROR(__xludf.dummyfunction("""COMPUTED_VALUE"""),1)</f>
        <v>1</v>
      </c>
      <c r="Q144" s="5">
        <f ca="1">IFERROR(__xludf.dummyfunction("""COMPUTED_VALUE"""),-1)</f>
        <v>-1</v>
      </c>
      <c r="R144" s="5">
        <f ca="1">IFERROR(__xludf.dummyfunction("""COMPUTED_VALUE"""),1)</f>
        <v>1</v>
      </c>
      <c r="S144" s="5">
        <f ca="1">IFERROR(__xludf.dummyfunction("""COMPUTED_VALUE"""),-1)</f>
        <v>-1</v>
      </c>
      <c r="T144" s="5">
        <f ca="1">IFERROR(__xludf.dummyfunction("""COMPUTED_VALUE"""),1)</f>
        <v>1</v>
      </c>
      <c r="U144" s="5">
        <f ca="1">IFERROR(__xludf.dummyfunction("""COMPUTED_VALUE"""),-1)</f>
        <v>-1</v>
      </c>
      <c r="V144" s="5">
        <f ca="1">IFERROR(__xludf.dummyfunction("""COMPUTED_VALUE"""),-1)</f>
        <v>-1</v>
      </c>
      <c r="W144" s="5">
        <f ca="1">IFERROR(__xludf.dummyfunction("""COMPUTED_VALUE"""),-1)</f>
        <v>-1</v>
      </c>
      <c r="X144" s="5">
        <f ca="1">IFERROR(__xludf.dummyfunction("""COMPUTED_VALUE"""),-1)</f>
        <v>-1</v>
      </c>
      <c r="Y144" s="5">
        <f ca="1">IFERROR(__xludf.dummyfunction("""COMPUTED_VALUE"""),-1)</f>
        <v>-1</v>
      </c>
      <c r="Z144" s="5">
        <f ca="1">IFERROR(__xludf.dummyfunction("""COMPUTED_VALUE"""),-3)</f>
        <v>-3</v>
      </c>
      <c r="AA144" s="5">
        <f ca="1">IFERROR(__xludf.dummyfunction("""COMPUTED_VALUE"""),-1)</f>
        <v>-1</v>
      </c>
      <c r="AB144" s="5"/>
      <c r="AC144" s="5">
        <f t="shared" ca="1" si="44"/>
        <v>1</v>
      </c>
      <c r="AD144" s="5"/>
      <c r="AE144" s="5" t="s">
        <v>16</v>
      </c>
      <c r="AF144" s="8"/>
      <c r="AG144" s="8">
        <f t="shared" ca="1" si="45"/>
        <v>0</v>
      </c>
      <c r="AH144" s="8">
        <f t="shared" ca="1" si="46"/>
        <v>0</v>
      </c>
      <c r="AI144" s="8">
        <f t="shared" ca="1" si="47"/>
        <v>0</v>
      </c>
      <c r="AJ144" s="8">
        <f t="shared" ca="1" si="48"/>
        <v>0</v>
      </c>
      <c r="AK144" s="8">
        <f t="shared" ca="1" si="49"/>
        <v>0</v>
      </c>
      <c r="AL144" s="8">
        <f t="shared" ca="1" si="50"/>
        <v>0</v>
      </c>
      <c r="AM144" s="8">
        <f t="shared" ca="1" si="51"/>
        <v>1</v>
      </c>
      <c r="AN144" s="8">
        <f t="shared" ca="1" si="52"/>
        <v>0</v>
      </c>
      <c r="AO144" s="8">
        <f t="shared" ca="1" si="53"/>
        <v>0</v>
      </c>
      <c r="AP144" s="8">
        <f t="shared" ca="1" si="54"/>
        <v>0</v>
      </c>
      <c r="AQ144" s="8">
        <f t="shared" ca="1" si="55"/>
        <v>0</v>
      </c>
      <c r="AR144" s="8">
        <f t="shared" ca="1" si="56"/>
        <v>0</v>
      </c>
      <c r="AS144" s="8">
        <f t="shared" ca="1" si="57"/>
        <v>0</v>
      </c>
      <c r="AT144" s="8">
        <f t="shared" ca="1" si="58"/>
        <v>0</v>
      </c>
      <c r="AU144" s="8">
        <f t="shared" ca="1" si="59"/>
        <v>0</v>
      </c>
      <c r="AV144" s="8">
        <f t="shared" ca="1" si="60"/>
        <v>0</v>
      </c>
      <c r="AW144" s="8">
        <f t="shared" ca="1" si="61"/>
        <v>0</v>
      </c>
      <c r="AX144" s="8">
        <f t="shared" ca="1" si="62"/>
        <v>0</v>
      </c>
      <c r="AY144" s="8">
        <f t="shared" si="63"/>
        <v>0</v>
      </c>
    </row>
    <row r="145" spans="1:51" ht="13.8">
      <c r="A145" s="5"/>
      <c r="B145" s="5"/>
      <c r="C145" s="5">
        <f ca="1">IFERROR(__xludf.dummyfunction("""COMPUTED_VALUE"""),5)</f>
        <v>5</v>
      </c>
      <c r="D145" s="9">
        <f ca="1">IFERROR(__xludf.dummyfunction("""COMPUTED_VALUE"""),45218)</f>
        <v>45218</v>
      </c>
      <c r="E145" s="5" t="s">
        <v>6</v>
      </c>
      <c r="F145" s="14" t="str">
        <f ca="1">IFERROR(__xludf.dummyfunction("""COMPUTED_VALUE"""),"MC")</f>
        <v>MC</v>
      </c>
      <c r="G145" s="5"/>
      <c r="H145" s="5"/>
      <c r="I145" s="5"/>
      <c r="J145" s="5">
        <f ca="1">IFERROR(__xludf.dummyfunction("""COMPUTED_VALUE"""),3)</f>
        <v>3</v>
      </c>
      <c r="K145" s="5">
        <f ca="1">IFERROR(__xludf.dummyfunction("""COMPUTED_VALUE"""),-3)</f>
        <v>-3</v>
      </c>
      <c r="L145" s="5">
        <f ca="1">IFERROR(__xludf.dummyfunction("""COMPUTED_VALUE"""),-1)</f>
        <v>-1</v>
      </c>
      <c r="M145" s="5">
        <f ca="1">IFERROR(__xludf.dummyfunction("""COMPUTED_VALUE"""),1)</f>
        <v>1</v>
      </c>
      <c r="N145" s="5">
        <f ca="1">IFERROR(__xludf.dummyfunction("""COMPUTED_VALUE"""),-3)</f>
        <v>-3</v>
      </c>
      <c r="O145" s="5">
        <f ca="1">IFERROR(__xludf.dummyfunction("""COMPUTED_VALUE"""),1)</f>
        <v>1</v>
      </c>
      <c r="P145" s="5">
        <f ca="1">IFERROR(__xludf.dummyfunction("""COMPUTED_VALUE"""),-1)</f>
        <v>-1</v>
      </c>
      <c r="Q145" s="5">
        <f ca="1">IFERROR(__xludf.dummyfunction("""COMPUTED_VALUE"""),-1)</f>
        <v>-1</v>
      </c>
      <c r="R145" s="5">
        <f ca="1">IFERROR(__xludf.dummyfunction("""COMPUTED_VALUE"""),1)</f>
        <v>1</v>
      </c>
      <c r="S145" s="5">
        <f ca="1">IFERROR(__xludf.dummyfunction("""COMPUTED_VALUE"""),1)</f>
        <v>1</v>
      </c>
      <c r="T145" s="5">
        <f ca="1">IFERROR(__xludf.dummyfunction("""COMPUTED_VALUE"""),1)</f>
        <v>1</v>
      </c>
      <c r="U145" s="5">
        <f ca="1">IFERROR(__xludf.dummyfunction("""COMPUTED_VALUE"""),1)</f>
        <v>1</v>
      </c>
      <c r="V145" s="5">
        <f ca="1">IFERROR(__xludf.dummyfunction("""COMPUTED_VALUE"""),-1)</f>
        <v>-1</v>
      </c>
      <c r="W145" s="5">
        <f ca="1">IFERROR(__xludf.dummyfunction("""COMPUTED_VALUE"""),-1)</f>
        <v>-1</v>
      </c>
      <c r="X145" s="5">
        <f ca="1">IFERROR(__xludf.dummyfunction("""COMPUTED_VALUE"""),1)</f>
        <v>1</v>
      </c>
      <c r="Y145" s="5">
        <f ca="1">IFERROR(__xludf.dummyfunction("""COMPUTED_VALUE"""),-1)</f>
        <v>-1</v>
      </c>
      <c r="Z145" s="5">
        <f ca="1">IFERROR(__xludf.dummyfunction("""COMPUTED_VALUE"""),-3)</f>
        <v>-3</v>
      </c>
      <c r="AA145" s="5">
        <f ca="1">IFERROR(__xludf.dummyfunction("""COMPUTED_VALUE"""),-1)</f>
        <v>-1</v>
      </c>
      <c r="AB145" s="5"/>
      <c r="AC145" s="5">
        <f t="shared" ca="1" si="44"/>
        <v>3</v>
      </c>
      <c r="AD145" s="5"/>
      <c r="AE145" s="5" t="s">
        <v>13</v>
      </c>
      <c r="AF145" s="8"/>
      <c r="AG145" s="8">
        <f t="shared" ca="1" si="45"/>
        <v>1</v>
      </c>
      <c r="AH145" s="8">
        <f t="shared" ca="1" si="46"/>
        <v>0</v>
      </c>
      <c r="AI145" s="8">
        <f t="shared" ca="1" si="47"/>
        <v>0</v>
      </c>
      <c r="AJ145" s="8">
        <f t="shared" ca="1" si="48"/>
        <v>0</v>
      </c>
      <c r="AK145" s="8">
        <f t="shared" ca="1" si="49"/>
        <v>0</v>
      </c>
      <c r="AL145" s="8">
        <f t="shared" ca="1" si="50"/>
        <v>0</v>
      </c>
      <c r="AM145" s="8">
        <f t="shared" ca="1" si="51"/>
        <v>0</v>
      </c>
      <c r="AN145" s="8">
        <f t="shared" ca="1" si="52"/>
        <v>0</v>
      </c>
      <c r="AO145" s="8">
        <f t="shared" ca="1" si="53"/>
        <v>0</v>
      </c>
      <c r="AP145" s="8">
        <f t="shared" ca="1" si="54"/>
        <v>0</v>
      </c>
      <c r="AQ145" s="8">
        <f t="shared" ca="1" si="55"/>
        <v>0</v>
      </c>
      <c r="AR145" s="8">
        <f t="shared" ca="1" si="56"/>
        <v>0</v>
      </c>
      <c r="AS145" s="8">
        <f t="shared" ca="1" si="57"/>
        <v>0</v>
      </c>
      <c r="AT145" s="8">
        <f t="shared" ca="1" si="58"/>
        <v>0</v>
      </c>
      <c r="AU145" s="8">
        <f t="shared" ca="1" si="59"/>
        <v>0</v>
      </c>
      <c r="AV145" s="8">
        <f t="shared" ca="1" si="60"/>
        <v>0</v>
      </c>
      <c r="AW145" s="8">
        <f t="shared" ca="1" si="61"/>
        <v>0</v>
      </c>
      <c r="AX145" s="8">
        <f t="shared" ca="1" si="62"/>
        <v>0</v>
      </c>
      <c r="AY145" s="8">
        <f t="shared" si="63"/>
        <v>0</v>
      </c>
    </row>
    <row r="146" spans="1:51" ht="13.8">
      <c r="A146" s="5"/>
      <c r="B146" s="5"/>
      <c r="C146" s="5">
        <f ca="1">IFERROR(__xludf.dummyfunction("""COMPUTED_VALUE"""),6)</f>
        <v>6</v>
      </c>
      <c r="D146" s="9">
        <f ca="1">IFERROR(__xludf.dummyfunction("""COMPUTED_VALUE"""),45219)</f>
        <v>45219</v>
      </c>
      <c r="E146" s="5" t="s">
        <v>17</v>
      </c>
      <c r="F146" s="14" t="str">
        <f ca="1">IFERROR(__xludf.dummyfunction("""COMPUTED_VALUE"""),"JMR")</f>
        <v>JMR</v>
      </c>
      <c r="G146" s="5"/>
      <c r="H146" s="5"/>
      <c r="I146" s="10"/>
      <c r="J146" s="5">
        <f ca="1">IFERROR(__xludf.dummyfunction("""COMPUTED_VALUE"""),-3)</f>
        <v>-3</v>
      </c>
      <c r="K146" s="5">
        <f ca="1">IFERROR(__xludf.dummyfunction("""COMPUTED_VALUE"""),-2)</f>
        <v>-2</v>
      </c>
      <c r="L146" s="5">
        <f ca="1">IFERROR(__xludf.dummyfunction("""COMPUTED_VALUE"""),-1)</f>
        <v>-1</v>
      </c>
      <c r="M146" s="5">
        <f ca="1">IFERROR(__xludf.dummyfunction("""COMPUTED_VALUE"""),1)</f>
        <v>1</v>
      </c>
      <c r="N146" s="5">
        <f ca="1">IFERROR(__xludf.dummyfunction("""COMPUTED_VALUE"""),-3)</f>
        <v>-3</v>
      </c>
      <c r="O146" s="5">
        <f ca="1">IFERROR(__xludf.dummyfunction("""COMPUTED_VALUE"""),1)</f>
        <v>1</v>
      </c>
      <c r="P146" s="5">
        <f ca="1">IFERROR(__xludf.dummyfunction("""COMPUTED_VALUE"""),-1)</f>
        <v>-1</v>
      </c>
      <c r="Q146" s="5">
        <f ca="1">IFERROR(__xludf.dummyfunction("""COMPUTED_VALUE"""),-1)</f>
        <v>-1</v>
      </c>
      <c r="R146" s="5">
        <f ca="1">IFERROR(__xludf.dummyfunction("""COMPUTED_VALUE"""),1)</f>
        <v>1</v>
      </c>
      <c r="S146" s="5">
        <f ca="1">IFERROR(__xludf.dummyfunction("""COMPUTED_VALUE"""),1)</f>
        <v>1</v>
      </c>
      <c r="T146" s="5">
        <f ca="1">IFERROR(__xludf.dummyfunction("""COMPUTED_VALUE"""),-1)</f>
        <v>-1</v>
      </c>
      <c r="U146" s="5">
        <f ca="1">IFERROR(__xludf.dummyfunction("""COMPUTED_VALUE"""),-1)</f>
        <v>-1</v>
      </c>
      <c r="V146" s="5">
        <f ca="1">IFERROR(__xludf.dummyfunction("""COMPUTED_VALUE"""),-1)</f>
        <v>-1</v>
      </c>
      <c r="W146" s="5">
        <f ca="1">IFERROR(__xludf.dummyfunction("""COMPUTED_VALUE"""),-1)</f>
        <v>-1</v>
      </c>
      <c r="X146" s="5">
        <f ca="1">IFERROR(__xludf.dummyfunction("""COMPUTED_VALUE"""),-1)</f>
        <v>-1</v>
      </c>
      <c r="Y146" s="5">
        <f ca="1">IFERROR(__xludf.dummyfunction("""COMPUTED_VALUE"""),-1)</f>
        <v>-1</v>
      </c>
      <c r="Z146" s="5">
        <f ca="1">IFERROR(__xludf.dummyfunction("""COMPUTED_VALUE"""),-3)</f>
        <v>-3</v>
      </c>
      <c r="AA146" s="5">
        <f ca="1">IFERROR(__xludf.dummyfunction("""COMPUTED_VALUE"""),-1)</f>
        <v>-1</v>
      </c>
      <c r="AB146" s="5"/>
      <c r="AC146" s="5">
        <f t="shared" ca="1" si="44"/>
        <v>1</v>
      </c>
      <c r="AD146" s="5"/>
      <c r="AE146" s="5" t="s">
        <v>11</v>
      </c>
      <c r="AF146" s="8"/>
      <c r="AG146" s="8">
        <f t="shared" ca="1" si="45"/>
        <v>0</v>
      </c>
      <c r="AH146" s="8">
        <f t="shared" ca="1" si="46"/>
        <v>0</v>
      </c>
      <c r="AI146" s="8">
        <f t="shared" ca="1" si="47"/>
        <v>0</v>
      </c>
      <c r="AJ146" s="8">
        <f t="shared" ca="1" si="48"/>
        <v>1</v>
      </c>
      <c r="AK146" s="8">
        <f t="shared" ca="1" si="49"/>
        <v>0</v>
      </c>
      <c r="AL146" s="8">
        <f t="shared" ca="1" si="50"/>
        <v>0</v>
      </c>
      <c r="AM146" s="8">
        <f t="shared" ca="1" si="51"/>
        <v>0</v>
      </c>
      <c r="AN146" s="8">
        <f t="shared" ca="1" si="52"/>
        <v>0</v>
      </c>
      <c r="AO146" s="8">
        <f t="shared" ca="1" si="53"/>
        <v>0</v>
      </c>
      <c r="AP146" s="8">
        <f t="shared" ca="1" si="54"/>
        <v>0</v>
      </c>
      <c r="AQ146" s="8">
        <f t="shared" ca="1" si="55"/>
        <v>0</v>
      </c>
      <c r="AR146" s="8">
        <f t="shared" ca="1" si="56"/>
        <v>0</v>
      </c>
      <c r="AS146" s="8">
        <f t="shared" ca="1" si="57"/>
        <v>0</v>
      </c>
      <c r="AT146" s="8">
        <f t="shared" ca="1" si="58"/>
        <v>0</v>
      </c>
      <c r="AU146" s="8">
        <f t="shared" ca="1" si="59"/>
        <v>0</v>
      </c>
      <c r="AV146" s="8">
        <f t="shared" ca="1" si="60"/>
        <v>0</v>
      </c>
      <c r="AW146" s="8">
        <f t="shared" ca="1" si="61"/>
        <v>0</v>
      </c>
      <c r="AX146" s="8">
        <f t="shared" ca="1" si="62"/>
        <v>0</v>
      </c>
      <c r="AY146" s="8">
        <f t="shared" si="63"/>
        <v>0</v>
      </c>
    </row>
    <row r="147" spans="1:51" ht="13.8">
      <c r="A147" s="5"/>
      <c r="B147" s="5"/>
      <c r="C147" s="5">
        <f ca="1">IFERROR(__xludf.dummyfunction("""COMPUTED_VALUE"""),7)</f>
        <v>7</v>
      </c>
      <c r="D147" s="9">
        <f ca="1">IFERROR(__xludf.dummyfunction("""COMPUTED_VALUE"""),45220)</f>
        <v>45220</v>
      </c>
      <c r="E147" s="5" t="s">
        <v>9</v>
      </c>
      <c r="F147" s="14" t="str">
        <f ca="1">IFERROR(__xludf.dummyfunction("""COMPUTED_VALUE"""),"GD")</f>
        <v>GD</v>
      </c>
      <c r="G147" s="5"/>
      <c r="H147" s="5"/>
      <c r="I147" s="5"/>
      <c r="J147" s="5">
        <f ca="1">IFERROR(__xludf.dummyfunction("""COMPUTED_VALUE"""),-3)</f>
        <v>-3</v>
      </c>
      <c r="K147" s="5">
        <f ca="1">IFERROR(__xludf.dummyfunction("""COMPUTED_VALUE"""),-3)</f>
        <v>-3</v>
      </c>
      <c r="L147" s="5">
        <f ca="1">IFERROR(__xludf.dummyfunction("""COMPUTED_VALUE"""),-1)</f>
        <v>-1</v>
      </c>
      <c r="M147" s="5">
        <f ca="1">IFERROR(__xludf.dummyfunction("""COMPUTED_VALUE"""),1)</f>
        <v>1</v>
      </c>
      <c r="N147" s="5">
        <f ca="1">IFERROR(__xludf.dummyfunction("""COMPUTED_VALUE"""),-3)</f>
        <v>-3</v>
      </c>
      <c r="O147" s="5">
        <f ca="1">IFERROR(__xludf.dummyfunction("""COMPUTED_VALUE"""),1)</f>
        <v>1</v>
      </c>
      <c r="P147" s="5">
        <f ca="1">IFERROR(__xludf.dummyfunction("""COMPUTED_VALUE"""),1)</f>
        <v>1</v>
      </c>
      <c r="Q147" s="5">
        <f ca="1">IFERROR(__xludf.dummyfunction("""COMPUTED_VALUE"""),-1)</f>
        <v>-1</v>
      </c>
      <c r="R147" s="5">
        <f ca="1">IFERROR(__xludf.dummyfunction("""COMPUTED_VALUE"""),2)</f>
        <v>2</v>
      </c>
      <c r="S147" s="5">
        <f ca="1">IFERROR(__xludf.dummyfunction("""COMPUTED_VALUE"""),1)</f>
        <v>1</v>
      </c>
      <c r="T147" s="5">
        <f ca="1">IFERROR(__xludf.dummyfunction("""COMPUTED_VALUE"""),1)</f>
        <v>1</v>
      </c>
      <c r="U147" s="5">
        <f ca="1">IFERROR(__xludf.dummyfunction("""COMPUTED_VALUE"""),-1)</f>
        <v>-1</v>
      </c>
      <c r="V147" s="5">
        <f ca="1">IFERROR(__xludf.dummyfunction("""COMPUTED_VALUE"""),-1)</f>
        <v>-1</v>
      </c>
      <c r="W147" s="5">
        <f ca="1">IFERROR(__xludf.dummyfunction("""COMPUTED_VALUE"""),-1)</f>
        <v>-1</v>
      </c>
      <c r="X147" s="5">
        <f ca="1">IFERROR(__xludf.dummyfunction("""COMPUTED_VALUE"""),-1)</f>
        <v>-1</v>
      </c>
      <c r="Y147" s="5">
        <f ca="1">IFERROR(__xludf.dummyfunction("""COMPUTED_VALUE"""),-1)</f>
        <v>-1</v>
      </c>
      <c r="Z147" s="5">
        <f ca="1">IFERROR(__xludf.dummyfunction("""COMPUTED_VALUE"""),-3)</f>
        <v>-3</v>
      </c>
      <c r="AA147" s="5">
        <f ca="1">IFERROR(__xludf.dummyfunction("""COMPUTED_VALUE"""),-1)</f>
        <v>-1</v>
      </c>
      <c r="AB147" s="5"/>
      <c r="AC147" s="5">
        <f t="shared" ca="1" si="44"/>
        <v>2</v>
      </c>
      <c r="AD147" s="5"/>
      <c r="AE147" s="5" t="s">
        <v>17</v>
      </c>
      <c r="AF147" s="8"/>
      <c r="AG147" s="8">
        <f t="shared" ca="1" si="45"/>
        <v>0</v>
      </c>
      <c r="AH147" s="8">
        <f t="shared" ca="1" si="46"/>
        <v>0</v>
      </c>
      <c r="AI147" s="8">
        <f t="shared" ca="1" si="47"/>
        <v>0</v>
      </c>
      <c r="AJ147" s="8">
        <f t="shared" ca="1" si="48"/>
        <v>0</v>
      </c>
      <c r="AK147" s="8">
        <f t="shared" ca="1" si="49"/>
        <v>0</v>
      </c>
      <c r="AL147" s="8">
        <f t="shared" ca="1" si="50"/>
        <v>0</v>
      </c>
      <c r="AM147" s="8">
        <f t="shared" ca="1" si="51"/>
        <v>0</v>
      </c>
      <c r="AN147" s="8">
        <f t="shared" ca="1" si="52"/>
        <v>0</v>
      </c>
      <c r="AO147" s="8">
        <f t="shared" ca="1" si="53"/>
        <v>1</v>
      </c>
      <c r="AP147" s="8">
        <f t="shared" ca="1" si="54"/>
        <v>0</v>
      </c>
      <c r="AQ147" s="8">
        <f t="shared" ca="1" si="55"/>
        <v>0</v>
      </c>
      <c r="AR147" s="8">
        <f t="shared" ca="1" si="56"/>
        <v>0</v>
      </c>
      <c r="AS147" s="8">
        <f t="shared" ca="1" si="57"/>
        <v>0</v>
      </c>
      <c r="AT147" s="8">
        <f t="shared" ca="1" si="58"/>
        <v>0</v>
      </c>
      <c r="AU147" s="8">
        <f t="shared" ca="1" si="59"/>
        <v>0</v>
      </c>
      <c r="AV147" s="8">
        <f t="shared" ca="1" si="60"/>
        <v>0</v>
      </c>
      <c r="AW147" s="8">
        <f t="shared" ca="1" si="61"/>
        <v>0</v>
      </c>
      <c r="AX147" s="8">
        <f t="shared" ca="1" si="62"/>
        <v>0</v>
      </c>
      <c r="AY147" s="8">
        <f t="shared" si="63"/>
        <v>0</v>
      </c>
    </row>
    <row r="148" spans="1:51" ht="13.8">
      <c r="A148" s="5"/>
      <c r="B148" s="5"/>
      <c r="C148" s="5">
        <f ca="1">IFERROR(__xludf.dummyfunction("""COMPUTED_VALUE"""),1)</f>
        <v>1</v>
      </c>
      <c r="D148" s="9">
        <f ca="1">IFERROR(__xludf.dummyfunction("""COMPUTED_VALUE"""),45221)</f>
        <v>45221</v>
      </c>
      <c r="E148" s="5" t="s">
        <v>20</v>
      </c>
      <c r="F148" s="14" t="str">
        <f ca="1">IFERROR(__xludf.dummyfunction("""COMPUTED_VALUE"""),"JMR")</f>
        <v>JMR</v>
      </c>
      <c r="G148" s="5"/>
      <c r="H148" s="5"/>
      <c r="I148" s="5"/>
      <c r="J148" s="5">
        <f ca="1">IFERROR(__xludf.dummyfunction("""COMPUTED_VALUE"""),-3)</f>
        <v>-3</v>
      </c>
      <c r="K148" s="5">
        <f ca="1">IFERROR(__xludf.dummyfunction("""COMPUTED_VALUE"""),-1)</f>
        <v>-1</v>
      </c>
      <c r="L148" s="5">
        <f ca="1">IFERROR(__xludf.dummyfunction("""COMPUTED_VALUE"""),-1)</f>
        <v>-1</v>
      </c>
      <c r="M148" s="5">
        <f ca="1">IFERROR(__xludf.dummyfunction("""COMPUTED_VALUE"""),1)</f>
        <v>1</v>
      </c>
      <c r="N148" s="5">
        <f ca="1">IFERROR(__xludf.dummyfunction("""COMPUTED_VALUE"""),-3)</f>
        <v>-3</v>
      </c>
      <c r="O148" s="5">
        <f ca="1">IFERROR(__xludf.dummyfunction("""COMPUTED_VALUE"""),1)</f>
        <v>1</v>
      </c>
      <c r="P148" s="5">
        <f ca="1">IFERROR(__xludf.dummyfunction("""COMPUTED_VALUE"""),1)</f>
        <v>1</v>
      </c>
      <c r="Q148" s="5">
        <f ca="1">IFERROR(__xludf.dummyfunction("""COMPUTED_VALUE"""),-1)</f>
        <v>-1</v>
      </c>
      <c r="R148" s="5">
        <f ca="1">IFERROR(__xludf.dummyfunction("""COMPUTED_VALUE"""),1)</f>
        <v>1</v>
      </c>
      <c r="S148" s="5">
        <f ca="1">IFERROR(__xludf.dummyfunction("""COMPUTED_VALUE"""),1)</f>
        <v>1</v>
      </c>
      <c r="T148" s="5">
        <f ca="1">IFERROR(__xludf.dummyfunction("""COMPUTED_VALUE"""),1)</f>
        <v>1</v>
      </c>
      <c r="U148" s="5">
        <f ca="1">IFERROR(__xludf.dummyfunction("""COMPUTED_VALUE"""),-1)</f>
        <v>-1</v>
      </c>
      <c r="V148" s="5">
        <f ca="1">IFERROR(__xludf.dummyfunction("""COMPUTED_VALUE"""),-1)</f>
        <v>-1</v>
      </c>
      <c r="W148" s="5">
        <f ca="1">IFERROR(__xludf.dummyfunction("""COMPUTED_VALUE"""),-1)</f>
        <v>-1</v>
      </c>
      <c r="X148" s="5">
        <f ca="1">IFERROR(__xludf.dummyfunction("""COMPUTED_VALUE"""),-1)</f>
        <v>-1</v>
      </c>
      <c r="Y148" s="5">
        <f ca="1">IFERROR(__xludf.dummyfunction("""COMPUTED_VALUE"""),-1)</f>
        <v>-1</v>
      </c>
      <c r="Z148" s="5">
        <f ca="1">IFERROR(__xludf.dummyfunction("""COMPUTED_VALUE"""),-3)</f>
        <v>-3</v>
      </c>
      <c r="AA148" s="5">
        <f ca="1">IFERROR(__xludf.dummyfunction("""COMPUTED_VALUE"""),-1)</f>
        <v>-1</v>
      </c>
      <c r="AB148" s="5"/>
      <c r="AC148" s="5">
        <f t="shared" ca="1" si="44"/>
        <v>1</v>
      </c>
      <c r="AD148" s="5"/>
      <c r="AE148" s="5" t="s">
        <v>22</v>
      </c>
      <c r="AF148" s="8"/>
      <c r="AG148" s="8">
        <f t="shared" ca="1" si="45"/>
        <v>0</v>
      </c>
      <c r="AH148" s="8">
        <f t="shared" ca="1" si="46"/>
        <v>0</v>
      </c>
      <c r="AI148" s="8">
        <f t="shared" ca="1" si="47"/>
        <v>0</v>
      </c>
      <c r="AJ148" s="8">
        <f t="shared" ca="1" si="48"/>
        <v>0</v>
      </c>
      <c r="AK148" s="8">
        <f t="shared" ca="1" si="49"/>
        <v>0</v>
      </c>
      <c r="AL148" s="8">
        <f t="shared" ca="1" si="50"/>
        <v>1</v>
      </c>
      <c r="AM148" s="8">
        <f t="shared" ca="1" si="51"/>
        <v>0</v>
      </c>
      <c r="AN148" s="8">
        <f t="shared" ca="1" si="52"/>
        <v>0</v>
      </c>
      <c r="AO148" s="8">
        <f t="shared" ca="1" si="53"/>
        <v>0</v>
      </c>
      <c r="AP148" s="8">
        <f t="shared" ca="1" si="54"/>
        <v>0</v>
      </c>
      <c r="AQ148" s="8">
        <f t="shared" ca="1" si="55"/>
        <v>0</v>
      </c>
      <c r="AR148" s="8">
        <f t="shared" ca="1" si="56"/>
        <v>0</v>
      </c>
      <c r="AS148" s="8">
        <f t="shared" ca="1" si="57"/>
        <v>0</v>
      </c>
      <c r="AT148" s="8">
        <f t="shared" ca="1" si="58"/>
        <v>0</v>
      </c>
      <c r="AU148" s="8">
        <f t="shared" ca="1" si="59"/>
        <v>0</v>
      </c>
      <c r="AV148" s="8">
        <f t="shared" ca="1" si="60"/>
        <v>0</v>
      </c>
      <c r="AW148" s="8">
        <f t="shared" ca="1" si="61"/>
        <v>0</v>
      </c>
      <c r="AX148" s="8">
        <f t="shared" ca="1" si="62"/>
        <v>0</v>
      </c>
      <c r="AY148" s="8">
        <f t="shared" si="63"/>
        <v>0</v>
      </c>
    </row>
    <row r="149" spans="1:51" ht="13.8">
      <c r="A149" s="5"/>
      <c r="B149" s="5"/>
      <c r="C149" s="5">
        <f ca="1">IFERROR(__xludf.dummyfunction("""COMPUTED_VALUE"""),2)</f>
        <v>2</v>
      </c>
      <c r="D149" s="9">
        <f ca="1">IFERROR(__xludf.dummyfunction("""COMPUTED_VALUE"""),45222)</f>
        <v>45222</v>
      </c>
      <c r="E149" s="5" t="s">
        <v>5</v>
      </c>
      <c r="F149" s="14" t="str">
        <f ca="1">IFERROR(__xludf.dummyfunction("""COMPUTED_VALUE"""),"MC")</f>
        <v>MC</v>
      </c>
      <c r="G149" s="5"/>
      <c r="H149" s="5"/>
      <c r="I149" s="5"/>
      <c r="J149" s="5">
        <f ca="1">IFERROR(__xludf.dummyfunction("""COMPUTED_VALUE"""),-3)</f>
        <v>-3</v>
      </c>
      <c r="K149" s="5">
        <f ca="1">IFERROR(__xludf.dummyfunction("""COMPUTED_VALUE"""),-1)</f>
        <v>-1</v>
      </c>
      <c r="L149" s="5">
        <f ca="1">IFERROR(__xludf.dummyfunction("""COMPUTED_VALUE"""),0)</f>
        <v>0</v>
      </c>
      <c r="M149" s="5">
        <f ca="1">IFERROR(__xludf.dummyfunction("""COMPUTED_VALUE"""),1)</f>
        <v>1</v>
      </c>
      <c r="N149" s="5">
        <f ca="1">IFERROR(__xludf.dummyfunction("""COMPUTED_VALUE"""),-3)</f>
        <v>-3</v>
      </c>
      <c r="O149" s="5">
        <f ca="1">IFERROR(__xludf.dummyfunction("""COMPUTED_VALUE"""),1)</f>
        <v>1</v>
      </c>
      <c r="P149" s="5">
        <f ca="1">IFERROR(__xludf.dummyfunction("""COMPUTED_VALUE"""),0)</f>
        <v>0</v>
      </c>
      <c r="Q149" s="5">
        <f ca="1">IFERROR(__xludf.dummyfunction("""COMPUTED_VALUE"""),1)</f>
        <v>1</v>
      </c>
      <c r="R149" s="5">
        <f ca="1">IFERROR(__xludf.dummyfunction("""COMPUTED_VALUE"""),1)</f>
        <v>1</v>
      </c>
      <c r="S149" s="5">
        <f ca="1">IFERROR(__xludf.dummyfunction("""COMPUTED_VALUE"""),1)</f>
        <v>1</v>
      </c>
      <c r="T149" s="5">
        <f ca="1">IFERROR(__xludf.dummyfunction("""COMPUTED_VALUE"""),1)</f>
        <v>1</v>
      </c>
      <c r="U149" s="5">
        <f ca="1">IFERROR(__xludf.dummyfunction("""COMPUTED_VALUE"""),-1)</f>
        <v>-1</v>
      </c>
      <c r="V149" s="5">
        <f ca="1">IFERROR(__xludf.dummyfunction("""COMPUTED_VALUE"""),-1)</f>
        <v>-1</v>
      </c>
      <c r="W149" s="5">
        <f ca="1">IFERROR(__xludf.dummyfunction("""COMPUTED_VALUE"""),-1)</f>
        <v>-1</v>
      </c>
      <c r="X149" s="5">
        <f ca="1">IFERROR(__xludf.dummyfunction("""COMPUTED_VALUE"""),-1)</f>
        <v>-1</v>
      </c>
      <c r="Y149" s="5">
        <f ca="1">IFERROR(__xludf.dummyfunction("""COMPUTED_VALUE"""),-1)</f>
        <v>-1</v>
      </c>
      <c r="Z149" s="5">
        <f ca="1">IFERROR(__xludf.dummyfunction("""COMPUTED_VALUE"""),-3)</f>
        <v>-3</v>
      </c>
      <c r="AA149" s="5">
        <f ca="1">IFERROR(__xludf.dummyfunction("""COMPUTED_VALUE"""),-1)</f>
        <v>-1</v>
      </c>
      <c r="AB149" s="5"/>
      <c r="AC149" s="5">
        <f t="shared" ca="1" si="44"/>
        <v>1</v>
      </c>
      <c r="AD149" s="5"/>
      <c r="AE149" s="5" t="s">
        <v>11</v>
      </c>
      <c r="AF149" s="8"/>
      <c r="AG149" s="8">
        <f t="shared" ca="1" si="45"/>
        <v>0</v>
      </c>
      <c r="AH149" s="8">
        <f t="shared" ca="1" si="46"/>
        <v>0</v>
      </c>
      <c r="AI149" s="8">
        <f t="shared" ca="1" si="47"/>
        <v>0</v>
      </c>
      <c r="AJ149" s="8">
        <f t="shared" ca="1" si="48"/>
        <v>0</v>
      </c>
      <c r="AK149" s="8">
        <f t="shared" ca="1" si="49"/>
        <v>0</v>
      </c>
      <c r="AL149" s="8">
        <f t="shared" ca="1" si="50"/>
        <v>0</v>
      </c>
      <c r="AM149" s="8">
        <f t="shared" ca="1" si="51"/>
        <v>0</v>
      </c>
      <c r="AN149" s="8">
        <f t="shared" ca="1" si="52"/>
        <v>1</v>
      </c>
      <c r="AO149" s="8">
        <f t="shared" ca="1" si="53"/>
        <v>0</v>
      </c>
      <c r="AP149" s="8">
        <f t="shared" ca="1" si="54"/>
        <v>0</v>
      </c>
      <c r="AQ149" s="8">
        <f t="shared" ca="1" si="55"/>
        <v>0</v>
      </c>
      <c r="AR149" s="8">
        <f t="shared" ca="1" si="56"/>
        <v>0</v>
      </c>
      <c r="AS149" s="8">
        <f t="shared" ca="1" si="57"/>
        <v>0</v>
      </c>
      <c r="AT149" s="8">
        <f t="shared" ca="1" si="58"/>
        <v>0</v>
      </c>
      <c r="AU149" s="8">
        <f t="shared" ca="1" si="59"/>
        <v>0</v>
      </c>
      <c r="AV149" s="8">
        <f t="shared" ca="1" si="60"/>
        <v>0</v>
      </c>
      <c r="AW149" s="8">
        <f t="shared" ca="1" si="61"/>
        <v>0</v>
      </c>
      <c r="AX149" s="8">
        <f t="shared" ca="1" si="62"/>
        <v>0</v>
      </c>
      <c r="AY149" s="8">
        <f t="shared" si="63"/>
        <v>0</v>
      </c>
    </row>
    <row r="150" spans="1:51" ht="13.8">
      <c r="A150" s="5"/>
      <c r="B150" s="5"/>
      <c r="C150" s="5">
        <f ca="1">IFERROR(__xludf.dummyfunction("""COMPUTED_VALUE"""),3)</f>
        <v>3</v>
      </c>
      <c r="D150" s="9">
        <f ca="1">IFERROR(__xludf.dummyfunction("""COMPUTED_VALUE"""),45223)</f>
        <v>45223</v>
      </c>
      <c r="E150" s="5" t="s">
        <v>8</v>
      </c>
      <c r="F150" s="14" t="str">
        <f ca="1">IFERROR(__xludf.dummyfunction("""COMPUTED_VALUE"""),"MC")</f>
        <v>MC</v>
      </c>
      <c r="G150" s="5"/>
      <c r="H150" s="5"/>
      <c r="I150" s="5"/>
      <c r="J150" s="5">
        <f ca="1">IFERROR(__xludf.dummyfunction("""COMPUTED_VALUE"""),-3)</f>
        <v>-3</v>
      </c>
      <c r="K150" s="5">
        <f ca="1">IFERROR(__xludf.dummyfunction("""COMPUTED_VALUE"""),1)</f>
        <v>1</v>
      </c>
      <c r="L150" s="5">
        <f ca="1">IFERROR(__xludf.dummyfunction("""COMPUTED_VALUE"""),-1)</f>
        <v>-1</v>
      </c>
      <c r="M150" s="5">
        <f ca="1">IFERROR(__xludf.dummyfunction("""COMPUTED_VALUE"""),-3)</f>
        <v>-3</v>
      </c>
      <c r="N150" s="5">
        <f ca="1">IFERROR(__xludf.dummyfunction("""COMPUTED_VALUE"""),-3)</f>
        <v>-3</v>
      </c>
      <c r="O150" s="5">
        <f ca="1">IFERROR(__xludf.dummyfunction("""COMPUTED_VALUE"""),1)</f>
        <v>1</v>
      </c>
      <c r="P150" s="5">
        <f ca="1">IFERROR(__xludf.dummyfunction("""COMPUTED_VALUE"""),1)</f>
        <v>1</v>
      </c>
      <c r="Q150" s="5">
        <f ca="1">IFERROR(__xludf.dummyfunction("""COMPUTED_VALUE"""),1)</f>
        <v>1</v>
      </c>
      <c r="R150" s="5">
        <f ca="1">IFERROR(__xludf.dummyfunction("""COMPUTED_VALUE"""),1)</f>
        <v>1</v>
      </c>
      <c r="S150" s="5">
        <f ca="1">IFERROR(__xludf.dummyfunction("""COMPUTED_VALUE"""),-1)</f>
        <v>-1</v>
      </c>
      <c r="T150" s="5">
        <f ca="1">IFERROR(__xludf.dummyfunction("""COMPUTED_VALUE"""),1)</f>
        <v>1</v>
      </c>
      <c r="U150" s="5">
        <f ca="1">IFERROR(__xludf.dummyfunction("""COMPUTED_VALUE"""),-1)</f>
        <v>-1</v>
      </c>
      <c r="V150" s="5">
        <f ca="1">IFERROR(__xludf.dummyfunction("""COMPUTED_VALUE"""),-1)</f>
        <v>-1</v>
      </c>
      <c r="W150" s="5">
        <f ca="1">IFERROR(__xludf.dummyfunction("""COMPUTED_VALUE"""),-1)</f>
        <v>-1</v>
      </c>
      <c r="X150" s="5">
        <f ca="1">IFERROR(__xludf.dummyfunction("""COMPUTED_VALUE"""),-1)</f>
        <v>-1</v>
      </c>
      <c r="Y150" s="5">
        <f ca="1">IFERROR(__xludf.dummyfunction("""COMPUTED_VALUE"""),-1)</f>
        <v>-1</v>
      </c>
      <c r="Z150" s="5">
        <f ca="1">IFERROR(__xludf.dummyfunction("""COMPUTED_VALUE"""),-3)</f>
        <v>-3</v>
      </c>
      <c r="AA150" s="5">
        <f ca="1">IFERROR(__xludf.dummyfunction("""COMPUTED_VALUE"""),-1)</f>
        <v>-1</v>
      </c>
      <c r="AB150" s="5"/>
      <c r="AC150" s="5">
        <f t="shared" ca="1" si="44"/>
        <v>1</v>
      </c>
      <c r="AD150" s="5"/>
      <c r="AE150" s="5" t="s">
        <v>8</v>
      </c>
      <c r="AF150" s="8"/>
      <c r="AG150" s="8">
        <f t="shared" ca="1" si="45"/>
        <v>0</v>
      </c>
      <c r="AH150" s="8">
        <f t="shared" ca="1" si="46"/>
        <v>1</v>
      </c>
      <c r="AI150" s="8">
        <f t="shared" ca="1" si="47"/>
        <v>0</v>
      </c>
      <c r="AJ150" s="8">
        <f t="shared" ca="1" si="48"/>
        <v>0</v>
      </c>
      <c r="AK150" s="8">
        <f t="shared" ca="1" si="49"/>
        <v>0</v>
      </c>
      <c r="AL150" s="8">
        <f t="shared" ca="1" si="50"/>
        <v>0</v>
      </c>
      <c r="AM150" s="8">
        <f t="shared" ca="1" si="51"/>
        <v>0</v>
      </c>
      <c r="AN150" s="8">
        <f t="shared" ca="1" si="52"/>
        <v>0</v>
      </c>
      <c r="AO150" s="8">
        <f t="shared" ca="1" si="53"/>
        <v>0</v>
      </c>
      <c r="AP150" s="8">
        <f t="shared" ca="1" si="54"/>
        <v>0</v>
      </c>
      <c r="AQ150" s="8">
        <f t="shared" ca="1" si="55"/>
        <v>0</v>
      </c>
      <c r="AR150" s="8">
        <f t="shared" ca="1" si="56"/>
        <v>0</v>
      </c>
      <c r="AS150" s="8">
        <f t="shared" ca="1" si="57"/>
        <v>0</v>
      </c>
      <c r="AT150" s="8">
        <f t="shared" ca="1" si="58"/>
        <v>0</v>
      </c>
      <c r="AU150" s="8">
        <f t="shared" ca="1" si="59"/>
        <v>0</v>
      </c>
      <c r="AV150" s="8">
        <f t="shared" ca="1" si="60"/>
        <v>0</v>
      </c>
      <c r="AW150" s="8">
        <f t="shared" ca="1" si="61"/>
        <v>0</v>
      </c>
      <c r="AX150" s="8">
        <f t="shared" ca="1" si="62"/>
        <v>0</v>
      </c>
      <c r="AY150" s="8">
        <f t="shared" si="63"/>
        <v>0</v>
      </c>
    </row>
    <row r="151" spans="1:51" ht="13.8">
      <c r="A151" s="5"/>
      <c r="B151" s="5"/>
      <c r="C151" s="5">
        <f ca="1">IFERROR(__xludf.dummyfunction("""COMPUTED_VALUE"""),4)</f>
        <v>4</v>
      </c>
      <c r="D151" s="9">
        <f ca="1">IFERROR(__xludf.dummyfunction("""COMPUTED_VALUE"""),45224)</f>
        <v>45224</v>
      </c>
      <c r="E151" s="5" t="s">
        <v>7</v>
      </c>
      <c r="F151" s="14" t="str">
        <f ca="1">IFERROR(__xludf.dummyfunction("""COMPUTED_VALUE"""),"JMR")</f>
        <v>JMR</v>
      </c>
      <c r="G151" s="5"/>
      <c r="H151" s="5"/>
      <c r="I151" s="5"/>
      <c r="J151" s="5">
        <f ca="1">IFERROR(__xludf.dummyfunction("""COMPUTED_VALUE"""),-3)</f>
        <v>-3</v>
      </c>
      <c r="K151" s="5">
        <f ca="1">IFERROR(__xludf.dummyfunction("""COMPUTED_VALUE"""),-1)</f>
        <v>-1</v>
      </c>
      <c r="L151" s="5">
        <f ca="1">IFERROR(__xludf.dummyfunction("""COMPUTED_VALUE"""),-1)</f>
        <v>-1</v>
      </c>
      <c r="M151" s="5">
        <f ca="1">IFERROR(__xludf.dummyfunction("""COMPUTED_VALUE"""),1)</f>
        <v>1</v>
      </c>
      <c r="N151" s="5">
        <f ca="1">IFERROR(__xludf.dummyfunction("""COMPUTED_VALUE"""),-3)</f>
        <v>-3</v>
      </c>
      <c r="O151" s="5">
        <f ca="1">IFERROR(__xludf.dummyfunction("""COMPUTED_VALUE"""),1)</f>
        <v>1</v>
      </c>
      <c r="P151" s="5">
        <f ca="1">IFERROR(__xludf.dummyfunction("""COMPUTED_VALUE"""),2)</f>
        <v>2</v>
      </c>
      <c r="Q151" s="5">
        <f ca="1">IFERROR(__xludf.dummyfunction("""COMPUTED_VALUE"""),1)</f>
        <v>1</v>
      </c>
      <c r="R151" s="5">
        <f ca="1">IFERROR(__xludf.dummyfunction("""COMPUTED_VALUE"""),1)</f>
        <v>1</v>
      </c>
      <c r="S151" s="5">
        <f ca="1">IFERROR(__xludf.dummyfunction("""COMPUTED_VALUE"""),-1)</f>
        <v>-1</v>
      </c>
      <c r="T151" s="5">
        <f ca="1">IFERROR(__xludf.dummyfunction("""COMPUTED_VALUE"""),1)</f>
        <v>1</v>
      </c>
      <c r="U151" s="5">
        <f ca="1">IFERROR(__xludf.dummyfunction("""COMPUTED_VALUE"""),-1)</f>
        <v>-1</v>
      </c>
      <c r="V151" s="5">
        <f ca="1">IFERROR(__xludf.dummyfunction("""COMPUTED_VALUE"""),-1)</f>
        <v>-1</v>
      </c>
      <c r="W151" s="5">
        <f ca="1">IFERROR(__xludf.dummyfunction("""COMPUTED_VALUE"""),-1)</f>
        <v>-1</v>
      </c>
      <c r="X151" s="5">
        <f ca="1">IFERROR(__xludf.dummyfunction("""COMPUTED_VALUE"""),-1)</f>
        <v>-1</v>
      </c>
      <c r="Y151" s="5">
        <f ca="1">IFERROR(__xludf.dummyfunction("""COMPUTED_VALUE"""),-1)</f>
        <v>-1</v>
      </c>
      <c r="Z151" s="5">
        <f ca="1">IFERROR(__xludf.dummyfunction("""COMPUTED_VALUE"""),-3)</f>
        <v>-3</v>
      </c>
      <c r="AA151" s="5">
        <f ca="1">IFERROR(__xludf.dummyfunction("""COMPUTED_VALUE"""),-1)</f>
        <v>-1</v>
      </c>
      <c r="AB151" s="5"/>
      <c r="AC151" s="5">
        <f t="shared" ca="1" si="44"/>
        <v>2</v>
      </c>
      <c r="AD151" s="5"/>
      <c r="AE151" s="5" t="s">
        <v>7</v>
      </c>
      <c r="AF151" s="8"/>
      <c r="AG151" s="8">
        <f t="shared" ca="1" si="45"/>
        <v>0</v>
      </c>
      <c r="AH151" s="8">
        <f t="shared" ca="1" si="46"/>
        <v>0</v>
      </c>
      <c r="AI151" s="8">
        <f t="shared" ca="1" si="47"/>
        <v>0</v>
      </c>
      <c r="AJ151" s="8">
        <f t="shared" ca="1" si="48"/>
        <v>0</v>
      </c>
      <c r="AK151" s="8">
        <f t="shared" ca="1" si="49"/>
        <v>0</v>
      </c>
      <c r="AL151" s="8">
        <f t="shared" ca="1" si="50"/>
        <v>0</v>
      </c>
      <c r="AM151" s="8">
        <f t="shared" ca="1" si="51"/>
        <v>1</v>
      </c>
      <c r="AN151" s="8">
        <f t="shared" ca="1" si="52"/>
        <v>0</v>
      </c>
      <c r="AO151" s="8">
        <f t="shared" ca="1" si="53"/>
        <v>0</v>
      </c>
      <c r="AP151" s="8">
        <f t="shared" ca="1" si="54"/>
        <v>0</v>
      </c>
      <c r="AQ151" s="8">
        <f t="shared" ca="1" si="55"/>
        <v>0</v>
      </c>
      <c r="AR151" s="8">
        <f t="shared" ca="1" si="56"/>
        <v>0</v>
      </c>
      <c r="AS151" s="8">
        <f t="shared" ca="1" si="57"/>
        <v>0</v>
      </c>
      <c r="AT151" s="8">
        <f t="shared" ca="1" si="58"/>
        <v>0</v>
      </c>
      <c r="AU151" s="8">
        <f t="shared" ca="1" si="59"/>
        <v>0</v>
      </c>
      <c r="AV151" s="8">
        <f t="shared" ca="1" si="60"/>
        <v>0</v>
      </c>
      <c r="AW151" s="8">
        <f t="shared" ca="1" si="61"/>
        <v>0</v>
      </c>
      <c r="AX151" s="8">
        <f t="shared" ca="1" si="62"/>
        <v>0</v>
      </c>
      <c r="AY151" s="8">
        <f t="shared" si="63"/>
        <v>0</v>
      </c>
    </row>
    <row r="152" spans="1:51" ht="13.8">
      <c r="A152" s="5"/>
      <c r="B152" s="5"/>
      <c r="C152" s="5">
        <f ca="1">IFERROR(__xludf.dummyfunction("""COMPUTED_VALUE"""),5)</f>
        <v>5</v>
      </c>
      <c r="D152" s="9">
        <f ca="1">IFERROR(__xludf.dummyfunction("""COMPUTED_VALUE"""),45225)</f>
        <v>45225</v>
      </c>
      <c r="E152" s="5" t="s">
        <v>12</v>
      </c>
      <c r="F152" s="14" t="str">
        <f ca="1">IFERROR(__xludf.dummyfunction("""COMPUTED_VALUE"""),"GD")</f>
        <v>GD</v>
      </c>
      <c r="G152" s="5"/>
      <c r="H152" s="5"/>
      <c r="I152" s="5"/>
      <c r="J152" s="5">
        <f ca="1">IFERROR(__xludf.dummyfunction("""COMPUTED_VALUE"""),-3)</f>
        <v>-3</v>
      </c>
      <c r="K152" s="5">
        <f ca="1">IFERROR(__xludf.dummyfunction("""COMPUTED_VALUE"""),-2)</f>
        <v>-2</v>
      </c>
      <c r="L152" s="5">
        <f ca="1">IFERROR(__xludf.dummyfunction("""COMPUTED_VALUE"""),-1)</f>
        <v>-1</v>
      </c>
      <c r="M152" s="5">
        <f ca="1">IFERROR(__xludf.dummyfunction("""COMPUTED_VALUE"""),1)</f>
        <v>1</v>
      </c>
      <c r="N152" s="5">
        <f ca="1">IFERROR(__xludf.dummyfunction("""COMPUTED_VALUE"""),-3)</f>
        <v>-3</v>
      </c>
      <c r="O152" s="5">
        <f ca="1">IFERROR(__xludf.dummyfunction("""COMPUTED_VALUE"""),1)</f>
        <v>1</v>
      </c>
      <c r="P152" s="5">
        <f ca="1">IFERROR(__xludf.dummyfunction("""COMPUTED_VALUE"""),-1)</f>
        <v>-1</v>
      </c>
      <c r="Q152" s="5">
        <f ca="1">IFERROR(__xludf.dummyfunction("""COMPUTED_VALUE"""),1)</f>
        <v>1</v>
      </c>
      <c r="R152" s="5">
        <f ca="1">IFERROR(__xludf.dummyfunction("""COMPUTED_VALUE"""),1)</f>
        <v>1</v>
      </c>
      <c r="S152" s="5">
        <f ca="1">IFERROR(__xludf.dummyfunction("""COMPUTED_VALUE"""),1)</f>
        <v>1</v>
      </c>
      <c r="T152" s="5">
        <f ca="1">IFERROR(__xludf.dummyfunction("""COMPUTED_VALUE"""),3)</f>
        <v>3</v>
      </c>
      <c r="U152" s="5">
        <f ca="1">IFERROR(__xludf.dummyfunction("""COMPUTED_VALUE"""),-1)</f>
        <v>-1</v>
      </c>
      <c r="V152" s="5">
        <f ca="1">IFERROR(__xludf.dummyfunction("""COMPUTED_VALUE"""),-1)</f>
        <v>-1</v>
      </c>
      <c r="W152" s="5">
        <f ca="1">IFERROR(__xludf.dummyfunction("""COMPUTED_VALUE"""),-1)</f>
        <v>-1</v>
      </c>
      <c r="X152" s="5">
        <f ca="1">IFERROR(__xludf.dummyfunction("""COMPUTED_VALUE"""),-1)</f>
        <v>-1</v>
      </c>
      <c r="Y152" s="5">
        <f ca="1">IFERROR(__xludf.dummyfunction("""COMPUTED_VALUE"""),-1)</f>
        <v>-1</v>
      </c>
      <c r="Z152" s="5">
        <f ca="1">IFERROR(__xludf.dummyfunction("""COMPUTED_VALUE"""),-3)</f>
        <v>-3</v>
      </c>
      <c r="AA152" s="5">
        <f ca="1">IFERROR(__xludf.dummyfunction("""COMPUTED_VALUE"""),-1)</f>
        <v>-1</v>
      </c>
      <c r="AB152" s="5"/>
      <c r="AC152" s="5">
        <f t="shared" ca="1" si="44"/>
        <v>3</v>
      </c>
      <c r="AD152" s="5"/>
      <c r="AE152" s="5" t="s">
        <v>12</v>
      </c>
      <c r="AF152" s="8"/>
      <c r="AG152" s="8">
        <f t="shared" ca="1" si="45"/>
        <v>0</v>
      </c>
      <c r="AH152" s="8">
        <f t="shared" ca="1" si="46"/>
        <v>0</v>
      </c>
      <c r="AI152" s="8">
        <f t="shared" ca="1" si="47"/>
        <v>0</v>
      </c>
      <c r="AJ152" s="8">
        <f t="shared" ca="1" si="48"/>
        <v>0</v>
      </c>
      <c r="AK152" s="8">
        <f t="shared" ca="1" si="49"/>
        <v>0</v>
      </c>
      <c r="AL152" s="8">
        <f t="shared" ca="1" si="50"/>
        <v>0</v>
      </c>
      <c r="AM152" s="8">
        <f t="shared" ca="1" si="51"/>
        <v>0</v>
      </c>
      <c r="AN152" s="8">
        <f t="shared" ca="1" si="52"/>
        <v>0</v>
      </c>
      <c r="AO152" s="8">
        <f t="shared" ca="1" si="53"/>
        <v>0</v>
      </c>
      <c r="AP152" s="8">
        <f t="shared" ca="1" si="54"/>
        <v>0</v>
      </c>
      <c r="AQ152" s="8">
        <f t="shared" ca="1" si="55"/>
        <v>1</v>
      </c>
      <c r="AR152" s="8">
        <f t="shared" ca="1" si="56"/>
        <v>0</v>
      </c>
      <c r="AS152" s="8">
        <f t="shared" ca="1" si="57"/>
        <v>0</v>
      </c>
      <c r="AT152" s="8">
        <f t="shared" ca="1" si="58"/>
        <v>0</v>
      </c>
      <c r="AU152" s="8">
        <f t="shared" ca="1" si="59"/>
        <v>0</v>
      </c>
      <c r="AV152" s="8">
        <f t="shared" ca="1" si="60"/>
        <v>0</v>
      </c>
      <c r="AW152" s="8">
        <f t="shared" ca="1" si="61"/>
        <v>0</v>
      </c>
      <c r="AX152" s="8">
        <f t="shared" ca="1" si="62"/>
        <v>0</v>
      </c>
      <c r="AY152" s="8">
        <f t="shared" si="63"/>
        <v>0</v>
      </c>
    </row>
    <row r="153" spans="1:51" ht="13.8">
      <c r="A153" s="5"/>
      <c r="B153" s="5"/>
      <c r="C153" s="5">
        <f ca="1">IFERROR(__xludf.dummyfunction("""COMPUTED_VALUE"""),6)</f>
        <v>6</v>
      </c>
      <c r="D153" s="9">
        <f ca="1">IFERROR(__xludf.dummyfunction("""COMPUTED_VALUE"""),45226)</f>
        <v>45226</v>
      </c>
      <c r="E153" s="5" t="s">
        <v>11</v>
      </c>
      <c r="F153" s="14" t="str">
        <f ca="1">IFERROR(__xludf.dummyfunction("""COMPUTED_VALUE"""),"GD")</f>
        <v>GD</v>
      </c>
      <c r="G153" s="5"/>
      <c r="H153" s="5"/>
      <c r="I153" s="5"/>
      <c r="J153" s="5">
        <f ca="1">IFERROR(__xludf.dummyfunction("""COMPUTED_VALUE"""),-3)</f>
        <v>-3</v>
      </c>
      <c r="K153" s="5">
        <f ca="1">IFERROR(__xludf.dummyfunction("""COMPUTED_VALUE"""),-2)</f>
        <v>-2</v>
      </c>
      <c r="L153" s="5">
        <f ca="1">IFERROR(__xludf.dummyfunction("""COMPUTED_VALUE"""),-1)</f>
        <v>-1</v>
      </c>
      <c r="M153" s="5">
        <f ca="1">IFERROR(__xludf.dummyfunction("""COMPUTED_VALUE"""),1)</f>
        <v>1</v>
      </c>
      <c r="N153" s="5">
        <f ca="1">IFERROR(__xludf.dummyfunction("""COMPUTED_VALUE"""),-3)</f>
        <v>-3</v>
      </c>
      <c r="O153" s="5">
        <f ca="1">IFERROR(__xludf.dummyfunction("""COMPUTED_VALUE"""),-2)</f>
        <v>-2</v>
      </c>
      <c r="P153" s="5">
        <f ca="1">IFERROR(__xludf.dummyfunction("""COMPUTED_VALUE"""),-1)</f>
        <v>-1</v>
      </c>
      <c r="Q153" s="5">
        <f ca="1">IFERROR(__xludf.dummyfunction("""COMPUTED_VALUE"""),1)</f>
        <v>1</v>
      </c>
      <c r="R153" s="5">
        <f ca="1">IFERROR(__xludf.dummyfunction("""COMPUTED_VALUE"""),-1)</f>
        <v>-1</v>
      </c>
      <c r="S153" s="5">
        <f ca="1">IFERROR(__xludf.dummyfunction("""COMPUTED_VALUE"""),1)</f>
        <v>1</v>
      </c>
      <c r="T153" s="5">
        <f ca="1">IFERROR(__xludf.dummyfunction("""COMPUTED_VALUE"""),-1)</f>
        <v>-1</v>
      </c>
      <c r="U153" s="5">
        <f ca="1">IFERROR(__xludf.dummyfunction("""COMPUTED_VALUE"""),-1)</f>
        <v>-1</v>
      </c>
      <c r="V153" s="5">
        <f ca="1">IFERROR(__xludf.dummyfunction("""COMPUTED_VALUE"""),-1)</f>
        <v>-1</v>
      </c>
      <c r="W153" s="5">
        <f ca="1">IFERROR(__xludf.dummyfunction("""COMPUTED_VALUE"""),-1)</f>
        <v>-1</v>
      </c>
      <c r="X153" s="5">
        <f ca="1">IFERROR(__xludf.dummyfunction("""COMPUTED_VALUE"""),-1)</f>
        <v>-1</v>
      </c>
      <c r="Y153" s="5">
        <f ca="1">IFERROR(__xludf.dummyfunction("""COMPUTED_VALUE"""),-1)</f>
        <v>-1</v>
      </c>
      <c r="Z153" s="5">
        <f ca="1">IFERROR(__xludf.dummyfunction("""COMPUTED_VALUE"""),-3)</f>
        <v>-3</v>
      </c>
      <c r="AA153" s="5">
        <f ca="1">IFERROR(__xludf.dummyfunction("""COMPUTED_VALUE"""),-1)</f>
        <v>-1</v>
      </c>
      <c r="AB153" s="5"/>
      <c r="AC153" s="5">
        <f t="shared" ca="1" si="44"/>
        <v>1</v>
      </c>
      <c r="AD153" s="5"/>
      <c r="AE153" s="5" t="s">
        <v>17</v>
      </c>
      <c r="AF153" s="8"/>
      <c r="AG153" s="8">
        <f t="shared" ca="1" si="45"/>
        <v>0</v>
      </c>
      <c r="AH153" s="8">
        <f t="shared" ca="1" si="46"/>
        <v>0</v>
      </c>
      <c r="AI153" s="8">
        <f t="shared" ca="1" si="47"/>
        <v>0</v>
      </c>
      <c r="AJ153" s="8">
        <f t="shared" ca="1" si="48"/>
        <v>0</v>
      </c>
      <c r="AK153" s="8">
        <f t="shared" ca="1" si="49"/>
        <v>0</v>
      </c>
      <c r="AL153" s="8">
        <f t="shared" ca="1" si="50"/>
        <v>0</v>
      </c>
      <c r="AM153" s="8">
        <f t="shared" ca="1" si="51"/>
        <v>0</v>
      </c>
      <c r="AN153" s="8">
        <f t="shared" ca="1" si="52"/>
        <v>0</v>
      </c>
      <c r="AO153" s="8">
        <f t="shared" ca="1" si="53"/>
        <v>0</v>
      </c>
      <c r="AP153" s="8">
        <f t="shared" ca="1" si="54"/>
        <v>1</v>
      </c>
      <c r="AQ153" s="8">
        <f t="shared" ca="1" si="55"/>
        <v>0</v>
      </c>
      <c r="AR153" s="8">
        <f t="shared" ca="1" si="56"/>
        <v>0</v>
      </c>
      <c r="AS153" s="8">
        <f t="shared" ca="1" si="57"/>
        <v>0</v>
      </c>
      <c r="AT153" s="8">
        <f t="shared" ca="1" si="58"/>
        <v>0</v>
      </c>
      <c r="AU153" s="8">
        <f t="shared" ca="1" si="59"/>
        <v>0</v>
      </c>
      <c r="AV153" s="8">
        <f t="shared" ca="1" si="60"/>
        <v>0</v>
      </c>
      <c r="AW153" s="8">
        <f t="shared" ca="1" si="61"/>
        <v>0</v>
      </c>
      <c r="AX153" s="8">
        <f t="shared" ca="1" si="62"/>
        <v>0</v>
      </c>
      <c r="AY153" s="8">
        <f t="shared" si="63"/>
        <v>0</v>
      </c>
    </row>
    <row r="154" spans="1:51" ht="13.8">
      <c r="A154" s="5"/>
      <c r="B154" s="5"/>
      <c r="C154" s="5">
        <f ca="1">IFERROR(__xludf.dummyfunction("""COMPUTED_VALUE"""),7)</f>
        <v>7</v>
      </c>
      <c r="D154" s="9">
        <f ca="1">IFERROR(__xludf.dummyfunction("""COMPUTED_VALUE"""),45227)</f>
        <v>45227</v>
      </c>
      <c r="E154" s="5" t="s">
        <v>5</v>
      </c>
      <c r="F154" s="14" t="str">
        <f ca="1">IFERROR(__xludf.dummyfunction("""COMPUTED_VALUE"""),"GD")</f>
        <v>GD</v>
      </c>
      <c r="G154" s="5"/>
      <c r="H154" s="5"/>
      <c r="I154" s="5"/>
      <c r="J154" s="5">
        <f ca="1">IFERROR(__xludf.dummyfunction("""COMPUTED_VALUE"""),-3)</f>
        <v>-3</v>
      </c>
      <c r="K154" s="5">
        <f ca="1">IFERROR(__xludf.dummyfunction("""COMPUTED_VALUE"""),-2)</f>
        <v>-2</v>
      </c>
      <c r="L154" s="5">
        <f ca="1">IFERROR(__xludf.dummyfunction("""COMPUTED_VALUE"""),-1)</f>
        <v>-1</v>
      </c>
      <c r="M154" s="5">
        <f ca="1">IFERROR(__xludf.dummyfunction("""COMPUTED_VALUE"""),1)</f>
        <v>1</v>
      </c>
      <c r="N154" s="5">
        <f ca="1">IFERROR(__xludf.dummyfunction("""COMPUTED_VALUE"""),-3)</f>
        <v>-3</v>
      </c>
      <c r="O154" s="5">
        <f ca="1">IFERROR(__xludf.dummyfunction("""COMPUTED_VALUE"""),-2)</f>
        <v>-2</v>
      </c>
      <c r="P154" s="5">
        <f ca="1">IFERROR(__xludf.dummyfunction("""COMPUTED_VALUE"""),-1)</f>
        <v>-1</v>
      </c>
      <c r="Q154" s="5">
        <f ca="1">IFERROR(__xludf.dummyfunction("""COMPUTED_VALUE"""),1)</f>
        <v>1</v>
      </c>
      <c r="R154" s="5">
        <f ca="1">IFERROR(__xludf.dummyfunction("""COMPUTED_VALUE"""),-1)</f>
        <v>-1</v>
      </c>
      <c r="S154" s="5">
        <f ca="1">IFERROR(__xludf.dummyfunction("""COMPUTED_VALUE"""),0)</f>
        <v>0</v>
      </c>
      <c r="T154" s="5">
        <f ca="1">IFERROR(__xludf.dummyfunction("""COMPUTED_VALUE"""),-1)</f>
        <v>-1</v>
      </c>
      <c r="U154" s="5">
        <f ca="1">IFERROR(__xludf.dummyfunction("""COMPUTED_VALUE"""),-1)</f>
        <v>-1</v>
      </c>
      <c r="V154" s="5">
        <f ca="1">IFERROR(__xludf.dummyfunction("""COMPUTED_VALUE"""),-1)</f>
        <v>-1</v>
      </c>
      <c r="W154" s="5">
        <f ca="1">IFERROR(__xludf.dummyfunction("""COMPUTED_VALUE"""),-1)</f>
        <v>-1</v>
      </c>
      <c r="X154" s="5">
        <f ca="1">IFERROR(__xludf.dummyfunction("""COMPUTED_VALUE"""),-1)</f>
        <v>-1</v>
      </c>
      <c r="Y154" s="5">
        <f ca="1">IFERROR(__xludf.dummyfunction("""COMPUTED_VALUE"""),-1)</f>
        <v>-1</v>
      </c>
      <c r="Z154" s="5">
        <f ca="1">IFERROR(__xludf.dummyfunction("""COMPUTED_VALUE"""),-3)</f>
        <v>-3</v>
      </c>
      <c r="AA154" s="5">
        <f ca="1">IFERROR(__xludf.dummyfunction("""COMPUTED_VALUE"""),-1)</f>
        <v>-1</v>
      </c>
      <c r="AB154" s="5"/>
      <c r="AC154" s="5">
        <f t="shared" ca="1" si="44"/>
        <v>1</v>
      </c>
      <c r="AD154" s="5"/>
      <c r="AE154" s="5" t="s">
        <v>15</v>
      </c>
      <c r="AF154" s="8"/>
      <c r="AG154" s="8">
        <f t="shared" ca="1" si="45"/>
        <v>0</v>
      </c>
      <c r="AH154" s="8">
        <f t="shared" ca="1" si="46"/>
        <v>0</v>
      </c>
      <c r="AI154" s="8">
        <f t="shared" ca="1" si="47"/>
        <v>0</v>
      </c>
      <c r="AJ154" s="8">
        <f t="shared" ca="1" si="48"/>
        <v>0</v>
      </c>
      <c r="AK154" s="8">
        <f t="shared" ca="1" si="49"/>
        <v>0</v>
      </c>
      <c r="AL154" s="8">
        <f t="shared" ca="1" si="50"/>
        <v>0</v>
      </c>
      <c r="AM154" s="8">
        <f t="shared" ca="1" si="51"/>
        <v>0</v>
      </c>
      <c r="AN154" s="8">
        <f t="shared" ca="1" si="52"/>
        <v>1</v>
      </c>
      <c r="AO154" s="8">
        <f t="shared" ca="1" si="53"/>
        <v>0</v>
      </c>
      <c r="AP154" s="8">
        <f t="shared" ca="1" si="54"/>
        <v>0</v>
      </c>
      <c r="AQ154" s="8">
        <f t="shared" ca="1" si="55"/>
        <v>0</v>
      </c>
      <c r="AR154" s="8">
        <f t="shared" ca="1" si="56"/>
        <v>0</v>
      </c>
      <c r="AS154" s="8">
        <f t="shared" ca="1" si="57"/>
        <v>0</v>
      </c>
      <c r="AT154" s="8">
        <f t="shared" ca="1" si="58"/>
        <v>0</v>
      </c>
      <c r="AU154" s="8">
        <f t="shared" ca="1" si="59"/>
        <v>0</v>
      </c>
      <c r="AV154" s="8">
        <f t="shared" ca="1" si="60"/>
        <v>0</v>
      </c>
      <c r="AW154" s="8">
        <f t="shared" ca="1" si="61"/>
        <v>0</v>
      </c>
      <c r="AX154" s="8">
        <f t="shared" ca="1" si="62"/>
        <v>0</v>
      </c>
      <c r="AY154" s="8">
        <f t="shared" si="63"/>
        <v>0</v>
      </c>
    </row>
    <row r="155" spans="1:51" ht="13.8">
      <c r="A155" s="5"/>
      <c r="B155" s="5"/>
      <c r="C155" s="5">
        <f ca="1">IFERROR(__xludf.dummyfunction("""COMPUTED_VALUE"""),1)</f>
        <v>1</v>
      </c>
      <c r="D155" s="9">
        <f ca="1">IFERROR(__xludf.dummyfunction("""COMPUTED_VALUE"""),45228)</f>
        <v>45228</v>
      </c>
      <c r="E155" s="5" t="s">
        <v>17</v>
      </c>
      <c r="F155" s="14" t="str">
        <f ca="1">IFERROR(__xludf.dummyfunction("""COMPUTED_VALUE"""),"DB")</f>
        <v>DB</v>
      </c>
      <c r="G155" s="5"/>
      <c r="H155" s="5"/>
      <c r="I155" s="5"/>
      <c r="J155" s="5">
        <f ca="1">IFERROR(__xludf.dummyfunction("""COMPUTED_VALUE"""),-3)</f>
        <v>-3</v>
      </c>
      <c r="K155" s="5">
        <f ca="1">IFERROR(__xludf.dummyfunction("""COMPUTED_VALUE"""),-2)</f>
        <v>-2</v>
      </c>
      <c r="L155" s="5">
        <f ca="1">IFERROR(__xludf.dummyfunction("""COMPUTED_VALUE"""),-1)</f>
        <v>-1</v>
      </c>
      <c r="M155" s="5">
        <f ca="1">IFERROR(__xludf.dummyfunction("""COMPUTED_VALUE"""),1)</f>
        <v>1</v>
      </c>
      <c r="N155" s="5">
        <f ca="1">IFERROR(__xludf.dummyfunction("""COMPUTED_VALUE"""),-3)</f>
        <v>-3</v>
      </c>
      <c r="O155" s="5">
        <f ca="1">IFERROR(__xludf.dummyfunction("""COMPUTED_VALUE"""),-2)</f>
        <v>-2</v>
      </c>
      <c r="P155" s="5">
        <f ca="1">IFERROR(__xludf.dummyfunction("""COMPUTED_VALUE"""),-1)</f>
        <v>-1</v>
      </c>
      <c r="Q155" s="5">
        <f ca="1">IFERROR(__xludf.dummyfunction("""COMPUTED_VALUE"""),1)</f>
        <v>1</v>
      </c>
      <c r="R155" s="5">
        <f ca="1">IFERROR(__xludf.dummyfunction("""COMPUTED_VALUE"""),-1)</f>
        <v>-1</v>
      </c>
      <c r="S155" s="5">
        <f ca="1">IFERROR(__xludf.dummyfunction("""COMPUTED_VALUE"""),0)</f>
        <v>0</v>
      </c>
      <c r="T155" s="5">
        <f ca="1">IFERROR(__xludf.dummyfunction("""COMPUTED_VALUE"""),-1)</f>
        <v>-1</v>
      </c>
      <c r="U155" s="5">
        <f ca="1">IFERROR(__xludf.dummyfunction("""COMPUTED_VALUE"""),-1)</f>
        <v>-1</v>
      </c>
      <c r="V155" s="5">
        <f ca="1">IFERROR(__xludf.dummyfunction("""COMPUTED_VALUE"""),-1)</f>
        <v>-1</v>
      </c>
      <c r="W155" s="5">
        <f ca="1">IFERROR(__xludf.dummyfunction("""COMPUTED_VALUE"""),-1)</f>
        <v>-1</v>
      </c>
      <c r="X155" s="5">
        <f ca="1">IFERROR(__xludf.dummyfunction("""COMPUTED_VALUE"""),-1)</f>
        <v>-1</v>
      </c>
      <c r="Y155" s="5">
        <f ca="1">IFERROR(__xludf.dummyfunction("""COMPUTED_VALUE"""),-1)</f>
        <v>-1</v>
      </c>
      <c r="Z155" s="5">
        <f ca="1">IFERROR(__xludf.dummyfunction("""COMPUTED_VALUE"""),-3)</f>
        <v>-3</v>
      </c>
      <c r="AA155" s="5">
        <f ca="1">IFERROR(__xludf.dummyfunction("""COMPUTED_VALUE"""),-1)</f>
        <v>-1</v>
      </c>
      <c r="AB155" s="5"/>
      <c r="AC155" s="5">
        <f t="shared" ca="1" si="44"/>
        <v>1</v>
      </c>
      <c r="AD155" s="5"/>
      <c r="AE155" s="5" t="s">
        <v>18</v>
      </c>
      <c r="AF155" s="8"/>
      <c r="AG155" s="8">
        <f t="shared" ca="1" si="45"/>
        <v>0</v>
      </c>
      <c r="AH155" s="8">
        <f t="shared" ca="1" si="46"/>
        <v>0</v>
      </c>
      <c r="AI155" s="8">
        <f t="shared" ca="1" si="47"/>
        <v>0</v>
      </c>
      <c r="AJ155" s="8">
        <f t="shared" ca="1" si="48"/>
        <v>1</v>
      </c>
      <c r="AK155" s="8">
        <f t="shared" ca="1" si="49"/>
        <v>0</v>
      </c>
      <c r="AL155" s="8">
        <f t="shared" ca="1" si="50"/>
        <v>0</v>
      </c>
      <c r="AM155" s="8">
        <f t="shared" ca="1" si="51"/>
        <v>0</v>
      </c>
      <c r="AN155" s="8">
        <f t="shared" ca="1" si="52"/>
        <v>0</v>
      </c>
      <c r="AO155" s="8">
        <f t="shared" ca="1" si="53"/>
        <v>0</v>
      </c>
      <c r="AP155" s="8">
        <f t="shared" ca="1" si="54"/>
        <v>0</v>
      </c>
      <c r="AQ155" s="8">
        <f t="shared" ca="1" si="55"/>
        <v>0</v>
      </c>
      <c r="AR155" s="8">
        <f t="shared" ca="1" si="56"/>
        <v>0</v>
      </c>
      <c r="AS155" s="8">
        <f t="shared" ca="1" si="57"/>
        <v>0</v>
      </c>
      <c r="AT155" s="8">
        <f t="shared" ca="1" si="58"/>
        <v>0</v>
      </c>
      <c r="AU155" s="8">
        <f t="shared" ca="1" si="59"/>
        <v>0</v>
      </c>
      <c r="AV155" s="8">
        <f t="shared" ca="1" si="60"/>
        <v>0</v>
      </c>
      <c r="AW155" s="8">
        <f t="shared" ca="1" si="61"/>
        <v>0</v>
      </c>
      <c r="AX155" s="8">
        <f t="shared" ca="1" si="62"/>
        <v>0</v>
      </c>
      <c r="AY155" s="8">
        <f t="shared" si="63"/>
        <v>0</v>
      </c>
    </row>
    <row r="156" spans="1:51" ht="13.8">
      <c r="A156" s="5"/>
      <c r="B156" s="5"/>
      <c r="C156" s="5">
        <f ca="1">IFERROR(__xludf.dummyfunction("""COMPUTED_VALUE"""),2)</f>
        <v>2</v>
      </c>
      <c r="D156" s="9">
        <f ca="1">IFERROR(__xludf.dummyfunction("""COMPUTED_VALUE"""),45229)</f>
        <v>45229</v>
      </c>
      <c r="E156" s="5" t="s">
        <v>13</v>
      </c>
      <c r="F156" s="14" t="str">
        <f ca="1">IFERROR(__xludf.dummyfunction("""COMPUTED_VALUE"""),"GD")</f>
        <v>GD</v>
      </c>
      <c r="G156" s="5"/>
      <c r="H156" s="5"/>
      <c r="I156" s="5"/>
      <c r="J156" s="5">
        <f ca="1">IFERROR(__xludf.dummyfunction("""COMPUTED_VALUE"""),-3)</f>
        <v>-3</v>
      </c>
      <c r="K156" s="5">
        <f ca="1">IFERROR(__xludf.dummyfunction("""COMPUTED_VALUE"""),-2)</f>
        <v>-2</v>
      </c>
      <c r="L156" s="5">
        <f ca="1">IFERROR(__xludf.dummyfunction("""COMPUTED_VALUE"""),-1)</f>
        <v>-1</v>
      </c>
      <c r="M156" s="5">
        <f ca="1">IFERROR(__xludf.dummyfunction("""COMPUTED_VALUE"""),1)</f>
        <v>1</v>
      </c>
      <c r="N156" s="5">
        <f ca="1">IFERROR(__xludf.dummyfunction("""COMPUTED_VALUE"""),-3)</f>
        <v>-3</v>
      </c>
      <c r="O156" s="5">
        <f ca="1">IFERROR(__xludf.dummyfunction("""COMPUTED_VALUE"""),-2)</f>
        <v>-2</v>
      </c>
      <c r="P156" s="5">
        <f ca="1">IFERROR(__xludf.dummyfunction("""COMPUTED_VALUE"""),-1)</f>
        <v>-1</v>
      </c>
      <c r="Q156" s="5">
        <f ca="1">IFERROR(__xludf.dummyfunction("""COMPUTED_VALUE"""),1)</f>
        <v>1</v>
      </c>
      <c r="R156" s="5">
        <f ca="1">IFERROR(__xludf.dummyfunction("""COMPUTED_VALUE"""),-1)</f>
        <v>-1</v>
      </c>
      <c r="S156" s="5">
        <f ca="1">IFERROR(__xludf.dummyfunction("""COMPUTED_VALUE"""),-1)</f>
        <v>-1</v>
      </c>
      <c r="T156" s="5">
        <f ca="1">IFERROR(__xludf.dummyfunction("""COMPUTED_VALUE"""),-1)</f>
        <v>-1</v>
      </c>
      <c r="U156" s="5">
        <f ca="1">IFERROR(__xludf.dummyfunction("""COMPUTED_VALUE"""),1)</f>
        <v>1</v>
      </c>
      <c r="V156" s="5">
        <f ca="1">IFERROR(__xludf.dummyfunction("""COMPUTED_VALUE"""),-1)</f>
        <v>-1</v>
      </c>
      <c r="W156" s="5">
        <f ca="1">IFERROR(__xludf.dummyfunction("""COMPUTED_VALUE"""),-1)</f>
        <v>-1</v>
      </c>
      <c r="X156" s="5">
        <f ca="1">IFERROR(__xludf.dummyfunction("""COMPUTED_VALUE"""),1)</f>
        <v>1</v>
      </c>
      <c r="Y156" s="5">
        <f ca="1">IFERROR(__xludf.dummyfunction("""COMPUTED_VALUE"""),-1)</f>
        <v>-1</v>
      </c>
      <c r="Z156" s="5">
        <f ca="1">IFERROR(__xludf.dummyfunction("""COMPUTED_VALUE"""),-3)</f>
        <v>-3</v>
      </c>
      <c r="AA156" s="5">
        <f ca="1">IFERROR(__xludf.dummyfunction("""COMPUTED_VALUE"""),-1)</f>
        <v>-1</v>
      </c>
      <c r="AB156" s="5"/>
      <c r="AC156" s="5">
        <f t="shared" ca="1" si="44"/>
        <v>1</v>
      </c>
      <c r="AD156" s="5"/>
      <c r="AE156" s="5" t="s">
        <v>22</v>
      </c>
      <c r="AF156" s="8"/>
      <c r="AG156" s="8">
        <f t="shared" ca="1" si="45"/>
        <v>0</v>
      </c>
      <c r="AH156" s="8">
        <f t="shared" ca="1" si="46"/>
        <v>0</v>
      </c>
      <c r="AI156" s="8">
        <f t="shared" ca="1" si="47"/>
        <v>0</v>
      </c>
      <c r="AJ156" s="8">
        <f t="shared" ca="1" si="48"/>
        <v>0</v>
      </c>
      <c r="AK156" s="8">
        <f t="shared" ca="1" si="49"/>
        <v>0</v>
      </c>
      <c r="AL156" s="8">
        <f t="shared" ca="1" si="50"/>
        <v>0</v>
      </c>
      <c r="AM156" s="8">
        <f t="shared" ca="1" si="51"/>
        <v>0</v>
      </c>
      <c r="AN156" s="8">
        <f t="shared" ca="1" si="52"/>
        <v>0</v>
      </c>
      <c r="AO156" s="8">
        <f t="shared" ca="1" si="53"/>
        <v>0</v>
      </c>
      <c r="AP156" s="8">
        <f t="shared" ca="1" si="54"/>
        <v>0</v>
      </c>
      <c r="AQ156" s="8">
        <f t="shared" ca="1" si="55"/>
        <v>0</v>
      </c>
      <c r="AR156" s="8">
        <f t="shared" ca="1" si="56"/>
        <v>1</v>
      </c>
      <c r="AS156" s="8">
        <f t="shared" ca="1" si="57"/>
        <v>0</v>
      </c>
      <c r="AT156" s="8">
        <f t="shared" ca="1" si="58"/>
        <v>0</v>
      </c>
      <c r="AU156" s="8">
        <f t="shared" ca="1" si="59"/>
        <v>0</v>
      </c>
      <c r="AV156" s="8">
        <f t="shared" ca="1" si="60"/>
        <v>0</v>
      </c>
      <c r="AW156" s="8">
        <f t="shared" ca="1" si="61"/>
        <v>0</v>
      </c>
      <c r="AX156" s="8">
        <f t="shared" ca="1" si="62"/>
        <v>0</v>
      </c>
      <c r="AY156" s="8">
        <f t="shared" si="63"/>
        <v>0</v>
      </c>
    </row>
    <row r="157" spans="1:51" ht="13.8">
      <c r="A157" s="5"/>
      <c r="B157" s="5"/>
      <c r="C157" s="5">
        <f ca="1">IFERROR(__xludf.dummyfunction("""COMPUTED_VALUE"""),3)</f>
        <v>3</v>
      </c>
      <c r="D157" s="9">
        <f ca="1">IFERROR(__xludf.dummyfunction("""COMPUTED_VALUE"""),45230)</f>
        <v>45230</v>
      </c>
      <c r="E157" s="5" t="s">
        <v>18</v>
      </c>
      <c r="F157" s="14" t="str">
        <f ca="1">IFERROR(__xludf.dummyfunction("""COMPUTED_VALUE"""),"GD")</f>
        <v>GD</v>
      </c>
      <c r="G157" s="5"/>
      <c r="H157" s="5"/>
      <c r="I157" s="5"/>
      <c r="J157" s="5">
        <f ca="1">IFERROR(__xludf.dummyfunction("""COMPUTED_VALUE"""),-3)</f>
        <v>-3</v>
      </c>
      <c r="K157" s="5">
        <f ca="1">IFERROR(__xludf.dummyfunction("""COMPUTED_VALUE"""),-2)</f>
        <v>-2</v>
      </c>
      <c r="L157" s="5">
        <f ca="1">IFERROR(__xludf.dummyfunction("""COMPUTED_VALUE"""),-1)</f>
        <v>-1</v>
      </c>
      <c r="M157" s="5">
        <f ca="1">IFERROR(__xludf.dummyfunction("""COMPUTED_VALUE"""),-3)</f>
        <v>-3</v>
      </c>
      <c r="N157" s="5">
        <f ca="1">IFERROR(__xludf.dummyfunction("""COMPUTED_VALUE"""),1)</f>
        <v>1</v>
      </c>
      <c r="O157" s="5">
        <f ca="1">IFERROR(__xludf.dummyfunction("""COMPUTED_VALUE"""),-2)</f>
        <v>-2</v>
      </c>
      <c r="P157" s="5">
        <f ca="1">IFERROR(__xludf.dummyfunction("""COMPUTED_VALUE"""),-1)</f>
        <v>-1</v>
      </c>
      <c r="Q157" s="5">
        <f ca="1">IFERROR(__xludf.dummyfunction("""COMPUTED_VALUE"""),1)</f>
        <v>1</v>
      </c>
      <c r="R157" s="5">
        <f ca="1">IFERROR(__xludf.dummyfunction("""COMPUTED_VALUE"""),-1)</f>
        <v>-1</v>
      </c>
      <c r="S157" s="5">
        <f ca="1">IFERROR(__xludf.dummyfunction("""COMPUTED_VALUE"""),-1)</f>
        <v>-1</v>
      </c>
      <c r="T157" s="5">
        <f ca="1">IFERROR(__xludf.dummyfunction("""COMPUTED_VALUE"""),-1)</f>
        <v>-1</v>
      </c>
      <c r="U157" s="5">
        <f ca="1">IFERROR(__xludf.dummyfunction("""COMPUTED_VALUE"""),-1)</f>
        <v>-1</v>
      </c>
      <c r="V157" s="5">
        <f ca="1">IFERROR(__xludf.dummyfunction("""COMPUTED_VALUE"""),-1)</f>
        <v>-1</v>
      </c>
      <c r="W157" s="5">
        <f ca="1">IFERROR(__xludf.dummyfunction("""COMPUTED_VALUE"""),-1)</f>
        <v>-1</v>
      </c>
      <c r="X157" s="5">
        <f ca="1">IFERROR(__xludf.dummyfunction("""COMPUTED_VALUE"""),-1)</f>
        <v>-1</v>
      </c>
      <c r="Y157" s="5">
        <f ca="1">IFERROR(__xludf.dummyfunction("""COMPUTED_VALUE"""),-1)</f>
        <v>-1</v>
      </c>
      <c r="Z157" s="5">
        <f ca="1">IFERROR(__xludf.dummyfunction("""COMPUTED_VALUE"""),-3)</f>
        <v>-3</v>
      </c>
      <c r="AA157" s="5">
        <f ca="1">IFERROR(__xludf.dummyfunction("""COMPUTED_VALUE"""),-1)</f>
        <v>-1</v>
      </c>
      <c r="AB157" s="5"/>
      <c r="AC157" s="5">
        <f t="shared" ca="1" si="44"/>
        <v>1</v>
      </c>
      <c r="AD157" s="5"/>
      <c r="AE157" s="5" t="s">
        <v>8</v>
      </c>
      <c r="AF157" s="8"/>
      <c r="AG157" s="8">
        <f t="shared" ca="1" si="45"/>
        <v>0</v>
      </c>
      <c r="AH157" s="8">
        <f t="shared" ca="1" si="46"/>
        <v>0</v>
      </c>
      <c r="AI157" s="8">
        <f t="shared" ca="1" si="47"/>
        <v>0</v>
      </c>
      <c r="AJ157" s="8">
        <f t="shared" ca="1" si="48"/>
        <v>0</v>
      </c>
      <c r="AK157" s="8">
        <f t="shared" ca="1" si="49"/>
        <v>1</v>
      </c>
      <c r="AL157" s="8">
        <f t="shared" ca="1" si="50"/>
        <v>0</v>
      </c>
      <c r="AM157" s="8">
        <f t="shared" ca="1" si="51"/>
        <v>0</v>
      </c>
      <c r="AN157" s="8">
        <f t="shared" ca="1" si="52"/>
        <v>0</v>
      </c>
      <c r="AO157" s="8">
        <f t="shared" ca="1" si="53"/>
        <v>0</v>
      </c>
      <c r="AP157" s="8">
        <f t="shared" ca="1" si="54"/>
        <v>0</v>
      </c>
      <c r="AQ157" s="8">
        <f t="shared" ca="1" si="55"/>
        <v>0</v>
      </c>
      <c r="AR157" s="8">
        <f t="shared" ca="1" si="56"/>
        <v>0</v>
      </c>
      <c r="AS157" s="8">
        <f t="shared" ca="1" si="57"/>
        <v>0</v>
      </c>
      <c r="AT157" s="8">
        <f t="shared" ca="1" si="58"/>
        <v>0</v>
      </c>
      <c r="AU157" s="8">
        <f t="shared" ca="1" si="59"/>
        <v>0</v>
      </c>
      <c r="AV157" s="8">
        <f t="shared" ca="1" si="60"/>
        <v>0</v>
      </c>
      <c r="AW157" s="8">
        <f t="shared" ca="1" si="61"/>
        <v>0</v>
      </c>
      <c r="AX157" s="8">
        <f t="shared" ca="1" si="62"/>
        <v>0</v>
      </c>
      <c r="AY157" s="8">
        <f t="shared" si="63"/>
        <v>0</v>
      </c>
    </row>
    <row r="158" spans="1:51" ht="13.8">
      <c r="A158" s="5"/>
      <c r="B158" s="5">
        <f ca="1">IFERROR(__xludf.dummyfunction("""COMPUTED_VALUE"""),1)</f>
        <v>1</v>
      </c>
      <c r="C158" s="5">
        <f ca="1">IFERROR(__xludf.dummyfunction("""COMPUTED_VALUE"""),4)</f>
        <v>4</v>
      </c>
      <c r="D158" s="9">
        <f ca="1">IFERROR(__xludf.dummyfunction("""COMPUTED_VALUE"""),45231)</f>
        <v>45231</v>
      </c>
      <c r="E158" s="5" t="s">
        <v>8</v>
      </c>
      <c r="F158" s="14" t="str">
        <f ca="1">IFERROR(__xludf.dummyfunction("""COMPUTED_VALUE"""),"GD")</f>
        <v>GD</v>
      </c>
      <c r="G158" s="5"/>
      <c r="H158" s="5"/>
      <c r="I158" s="5"/>
      <c r="J158" s="5">
        <f ca="1">IFERROR(__xludf.dummyfunction("""COMPUTED_VALUE"""),-3)</f>
        <v>-3</v>
      </c>
      <c r="K158" s="5">
        <f ca="1">IFERROR(__xludf.dummyfunction("""COMPUTED_VALUE"""),2)</f>
        <v>2</v>
      </c>
      <c r="L158" s="5">
        <f ca="1">IFERROR(__xludf.dummyfunction("""COMPUTED_VALUE"""),-1)</f>
        <v>-1</v>
      </c>
      <c r="M158" s="5">
        <f ca="1">IFERROR(__xludf.dummyfunction("""COMPUTED_VALUE"""),1)</f>
        <v>1</v>
      </c>
      <c r="N158" s="5">
        <f ca="1">IFERROR(__xludf.dummyfunction("""COMPUTED_VALUE"""),-3)</f>
        <v>-3</v>
      </c>
      <c r="O158" s="5">
        <f ca="1">IFERROR(__xludf.dummyfunction("""COMPUTED_VALUE"""),-2)</f>
        <v>-2</v>
      </c>
      <c r="P158" s="5">
        <f ca="1">IFERROR(__xludf.dummyfunction("""COMPUTED_VALUE"""),-1)</f>
        <v>-1</v>
      </c>
      <c r="Q158" s="5">
        <f ca="1">IFERROR(__xludf.dummyfunction("""COMPUTED_VALUE"""),1)</f>
        <v>1</v>
      </c>
      <c r="R158" s="5">
        <f ca="1">IFERROR(__xludf.dummyfunction("""COMPUTED_VALUE"""),-1)</f>
        <v>-1</v>
      </c>
      <c r="S158" s="5">
        <f ca="1">IFERROR(__xludf.dummyfunction("""COMPUTED_VALUE"""),-1)</f>
        <v>-1</v>
      </c>
      <c r="T158" s="5">
        <f ca="1">IFERROR(__xludf.dummyfunction("""COMPUTED_VALUE"""),-1)</f>
        <v>-1</v>
      </c>
      <c r="U158" s="5">
        <f ca="1">IFERROR(__xludf.dummyfunction("""COMPUTED_VALUE"""),-1)</f>
        <v>-1</v>
      </c>
      <c r="V158" s="5">
        <f ca="1">IFERROR(__xludf.dummyfunction("""COMPUTED_VALUE"""),-1)</f>
        <v>-1</v>
      </c>
      <c r="W158" s="5">
        <f ca="1">IFERROR(__xludf.dummyfunction("""COMPUTED_VALUE"""),-1)</f>
        <v>-1</v>
      </c>
      <c r="X158" s="5">
        <f ca="1">IFERROR(__xludf.dummyfunction("""COMPUTED_VALUE"""),-1)</f>
        <v>-1</v>
      </c>
      <c r="Y158" s="5">
        <f ca="1">IFERROR(__xludf.dummyfunction("""COMPUTED_VALUE"""),-1)</f>
        <v>-1</v>
      </c>
      <c r="Z158" s="5">
        <f ca="1">IFERROR(__xludf.dummyfunction("""COMPUTED_VALUE"""),-3)</f>
        <v>-3</v>
      </c>
      <c r="AA158" s="5">
        <f ca="1">IFERROR(__xludf.dummyfunction("""COMPUTED_VALUE"""),-1)</f>
        <v>-1</v>
      </c>
      <c r="AB158" s="5"/>
      <c r="AC158" s="5">
        <f t="shared" ca="1" si="44"/>
        <v>2</v>
      </c>
      <c r="AD158" s="5"/>
      <c r="AE158" s="5" t="s">
        <v>9</v>
      </c>
      <c r="AF158" s="8"/>
      <c r="AG158" s="8">
        <f t="shared" ca="1" si="45"/>
        <v>0</v>
      </c>
      <c r="AH158" s="8">
        <f t="shared" ca="1" si="46"/>
        <v>1</v>
      </c>
      <c r="AI158" s="8">
        <f t="shared" ca="1" si="47"/>
        <v>0</v>
      </c>
      <c r="AJ158" s="8">
        <f t="shared" ca="1" si="48"/>
        <v>0</v>
      </c>
      <c r="AK158" s="8">
        <f t="shared" ca="1" si="49"/>
        <v>0</v>
      </c>
      <c r="AL158" s="8">
        <f t="shared" ca="1" si="50"/>
        <v>0</v>
      </c>
      <c r="AM158" s="8">
        <f t="shared" ca="1" si="51"/>
        <v>0</v>
      </c>
      <c r="AN158" s="8">
        <f t="shared" ca="1" si="52"/>
        <v>0</v>
      </c>
      <c r="AO158" s="8">
        <f t="shared" ca="1" si="53"/>
        <v>0</v>
      </c>
      <c r="AP158" s="8">
        <f t="shared" ca="1" si="54"/>
        <v>0</v>
      </c>
      <c r="AQ158" s="8">
        <f t="shared" ca="1" si="55"/>
        <v>0</v>
      </c>
      <c r="AR158" s="8">
        <f t="shared" ca="1" si="56"/>
        <v>0</v>
      </c>
      <c r="AS158" s="8">
        <f t="shared" ca="1" si="57"/>
        <v>0</v>
      </c>
      <c r="AT158" s="8">
        <f t="shared" ca="1" si="58"/>
        <v>0</v>
      </c>
      <c r="AU158" s="8">
        <f t="shared" ca="1" si="59"/>
        <v>0</v>
      </c>
      <c r="AV158" s="8">
        <f t="shared" ca="1" si="60"/>
        <v>0</v>
      </c>
      <c r="AW158" s="8">
        <f t="shared" ca="1" si="61"/>
        <v>0</v>
      </c>
      <c r="AX158" s="8">
        <f t="shared" ca="1" si="62"/>
        <v>0</v>
      </c>
      <c r="AY158" s="8">
        <f t="shared" si="63"/>
        <v>0</v>
      </c>
    </row>
    <row r="159" spans="1:51" ht="13.8">
      <c r="A159" s="5"/>
      <c r="B159" s="5"/>
      <c r="C159" s="5">
        <f ca="1">IFERROR(__xludf.dummyfunction("""COMPUTED_VALUE"""),5)</f>
        <v>5</v>
      </c>
      <c r="D159" s="9">
        <f ca="1">IFERROR(__xludf.dummyfunction("""COMPUTED_VALUE"""),45232)</f>
        <v>45232</v>
      </c>
      <c r="E159" s="5" t="s">
        <v>5</v>
      </c>
      <c r="F159" s="14" t="str">
        <f ca="1">IFERROR(__xludf.dummyfunction("""COMPUTED_VALUE"""),"JMR")</f>
        <v>JMR</v>
      </c>
      <c r="G159" s="5"/>
      <c r="H159" s="5"/>
      <c r="I159" s="5"/>
      <c r="J159" s="5">
        <f ca="1">IFERROR(__xludf.dummyfunction("""COMPUTED_VALUE"""),1)</f>
        <v>1</v>
      </c>
      <c r="K159" s="5">
        <f ca="1">IFERROR(__xludf.dummyfunction("""COMPUTED_VALUE"""),1)</f>
        <v>1</v>
      </c>
      <c r="L159" s="5">
        <f ca="1">IFERROR(__xludf.dummyfunction("""COMPUTED_VALUE"""),-1)</f>
        <v>-1</v>
      </c>
      <c r="M159" s="5">
        <f ca="1">IFERROR(__xludf.dummyfunction("""COMPUTED_VALUE"""),1)</f>
        <v>1</v>
      </c>
      <c r="N159" s="5">
        <f ca="1">IFERROR(__xludf.dummyfunction("""COMPUTED_VALUE"""),-3)</f>
        <v>-3</v>
      </c>
      <c r="O159" s="5">
        <f ca="1">IFERROR(__xludf.dummyfunction("""COMPUTED_VALUE"""),-2)</f>
        <v>-2</v>
      </c>
      <c r="P159" s="5">
        <f ca="1">IFERROR(__xludf.dummyfunction("""COMPUTED_VALUE"""),-1)</f>
        <v>-1</v>
      </c>
      <c r="Q159" s="5">
        <f ca="1">IFERROR(__xludf.dummyfunction("""COMPUTED_VALUE"""),1)</f>
        <v>1</v>
      </c>
      <c r="R159" s="5">
        <f ca="1">IFERROR(__xludf.dummyfunction("""COMPUTED_VALUE"""),-1)</f>
        <v>-1</v>
      </c>
      <c r="S159" s="5">
        <f ca="1">IFERROR(__xludf.dummyfunction("""COMPUTED_VALUE"""),-1)</f>
        <v>-1</v>
      </c>
      <c r="T159" s="5">
        <f ca="1">IFERROR(__xludf.dummyfunction("""COMPUTED_VALUE"""),-1)</f>
        <v>-1</v>
      </c>
      <c r="U159" s="5">
        <f ca="1">IFERROR(__xludf.dummyfunction("""COMPUTED_VALUE"""),1)</f>
        <v>1</v>
      </c>
      <c r="V159" s="5">
        <f ca="1">IFERROR(__xludf.dummyfunction("""COMPUTED_VALUE"""),-1)</f>
        <v>-1</v>
      </c>
      <c r="W159" s="5">
        <f ca="1">IFERROR(__xludf.dummyfunction("""COMPUTED_VALUE"""),-1)</f>
        <v>-1</v>
      </c>
      <c r="X159" s="5">
        <f ca="1">IFERROR(__xludf.dummyfunction("""COMPUTED_VALUE"""),-1)</f>
        <v>-1</v>
      </c>
      <c r="Y159" s="5">
        <f ca="1">IFERROR(__xludf.dummyfunction("""COMPUTED_VALUE"""),-1)</f>
        <v>-1</v>
      </c>
      <c r="Z159" s="5">
        <f ca="1">IFERROR(__xludf.dummyfunction("""COMPUTED_VALUE"""),-3)</f>
        <v>-3</v>
      </c>
      <c r="AA159" s="5">
        <f ca="1">IFERROR(__xludf.dummyfunction("""COMPUTED_VALUE"""),-1)</f>
        <v>-1</v>
      </c>
      <c r="AB159" s="5"/>
      <c r="AC159" s="5">
        <f t="shared" ca="1" si="44"/>
        <v>1</v>
      </c>
      <c r="AD159" s="5"/>
      <c r="AE159" s="5" t="s">
        <v>17</v>
      </c>
      <c r="AF159" s="8"/>
      <c r="AG159" s="8">
        <f t="shared" ca="1" si="45"/>
        <v>0</v>
      </c>
      <c r="AH159" s="8">
        <f t="shared" ca="1" si="46"/>
        <v>0</v>
      </c>
      <c r="AI159" s="8">
        <f t="shared" ca="1" si="47"/>
        <v>0</v>
      </c>
      <c r="AJ159" s="8">
        <f t="shared" ca="1" si="48"/>
        <v>0</v>
      </c>
      <c r="AK159" s="8">
        <f t="shared" ca="1" si="49"/>
        <v>0</v>
      </c>
      <c r="AL159" s="8">
        <f t="shared" ca="1" si="50"/>
        <v>0</v>
      </c>
      <c r="AM159" s="8">
        <f t="shared" ca="1" si="51"/>
        <v>0</v>
      </c>
      <c r="AN159" s="8">
        <f t="shared" ca="1" si="52"/>
        <v>1</v>
      </c>
      <c r="AO159" s="8">
        <f t="shared" ca="1" si="53"/>
        <v>0</v>
      </c>
      <c r="AP159" s="8">
        <f t="shared" ca="1" si="54"/>
        <v>0</v>
      </c>
      <c r="AQ159" s="8">
        <f t="shared" ca="1" si="55"/>
        <v>0</v>
      </c>
      <c r="AR159" s="8">
        <f t="shared" ca="1" si="56"/>
        <v>0</v>
      </c>
      <c r="AS159" s="8">
        <f t="shared" ca="1" si="57"/>
        <v>0</v>
      </c>
      <c r="AT159" s="8">
        <f t="shared" ca="1" si="58"/>
        <v>0</v>
      </c>
      <c r="AU159" s="8">
        <f t="shared" ca="1" si="59"/>
        <v>0</v>
      </c>
      <c r="AV159" s="8">
        <f t="shared" ca="1" si="60"/>
        <v>0</v>
      </c>
      <c r="AW159" s="8">
        <f t="shared" ca="1" si="61"/>
        <v>0</v>
      </c>
      <c r="AX159" s="8">
        <f t="shared" ca="1" si="62"/>
        <v>0</v>
      </c>
      <c r="AY159" s="8">
        <f t="shared" si="63"/>
        <v>0</v>
      </c>
    </row>
    <row r="160" spans="1:51" ht="13.8">
      <c r="A160" s="5"/>
      <c r="B160" s="5"/>
      <c r="C160" s="5">
        <f ca="1">IFERROR(__xludf.dummyfunction("""COMPUTED_VALUE"""),6)</f>
        <v>6</v>
      </c>
      <c r="D160" s="9">
        <f ca="1">IFERROR(__xludf.dummyfunction("""COMPUTED_VALUE"""),45233)</f>
        <v>45233</v>
      </c>
      <c r="E160" s="5" t="s">
        <v>6</v>
      </c>
      <c r="F160" s="14" t="str">
        <f ca="1">IFERROR(__xludf.dummyfunction("""COMPUTED_VALUE"""),"GD")</f>
        <v>GD</v>
      </c>
      <c r="G160" s="5" t="s">
        <v>13</v>
      </c>
      <c r="H160" s="5"/>
      <c r="I160" s="5"/>
      <c r="J160" s="5">
        <f ca="1">IFERROR(__xludf.dummyfunction("""COMPUTED_VALUE"""),1)</f>
        <v>1</v>
      </c>
      <c r="K160" s="5">
        <f ca="1">IFERROR(__xludf.dummyfunction("""COMPUTED_VALUE"""),-3)</f>
        <v>-3</v>
      </c>
      <c r="L160" s="5">
        <f ca="1">IFERROR(__xludf.dummyfunction("""COMPUTED_VALUE"""),-1)</f>
        <v>-1</v>
      </c>
      <c r="M160" s="5">
        <f ca="1">IFERROR(__xludf.dummyfunction("""COMPUTED_VALUE"""),1)</f>
        <v>1</v>
      </c>
      <c r="N160" s="5">
        <f ca="1">IFERROR(__xludf.dummyfunction("""COMPUTED_VALUE"""),-3)</f>
        <v>-3</v>
      </c>
      <c r="O160" s="5">
        <f ca="1">IFERROR(__xludf.dummyfunction("""COMPUTED_VALUE"""),-2)</f>
        <v>-2</v>
      </c>
      <c r="P160" s="5">
        <f ca="1">IFERROR(__xludf.dummyfunction("""COMPUTED_VALUE"""),-1)</f>
        <v>-1</v>
      </c>
      <c r="Q160" s="5">
        <f ca="1">IFERROR(__xludf.dummyfunction("""COMPUTED_VALUE"""),1)</f>
        <v>1</v>
      </c>
      <c r="R160" s="5">
        <f ca="1">IFERROR(__xludf.dummyfunction("""COMPUTED_VALUE"""),-1)</f>
        <v>-1</v>
      </c>
      <c r="S160" s="5">
        <f ca="1">IFERROR(__xludf.dummyfunction("""COMPUTED_VALUE"""),-1)</f>
        <v>-1</v>
      </c>
      <c r="T160" s="5">
        <f ca="1">IFERROR(__xludf.dummyfunction("""COMPUTED_VALUE"""),-1)</f>
        <v>-1</v>
      </c>
      <c r="U160" s="5">
        <f ca="1">IFERROR(__xludf.dummyfunction("""COMPUTED_VALUE"""),1)</f>
        <v>1</v>
      </c>
      <c r="V160" s="5">
        <f ca="1">IFERROR(__xludf.dummyfunction("""COMPUTED_VALUE"""),-1)</f>
        <v>-1</v>
      </c>
      <c r="W160" s="5">
        <f ca="1">IFERROR(__xludf.dummyfunction("""COMPUTED_VALUE"""),-1)</f>
        <v>-1</v>
      </c>
      <c r="X160" s="5">
        <f ca="1">IFERROR(__xludf.dummyfunction("""COMPUTED_VALUE"""),-1)</f>
        <v>-1</v>
      </c>
      <c r="Y160" s="5">
        <f ca="1">IFERROR(__xludf.dummyfunction("""COMPUTED_VALUE"""),-1)</f>
        <v>-1</v>
      </c>
      <c r="Z160" s="5">
        <f ca="1">IFERROR(__xludf.dummyfunction("""COMPUTED_VALUE"""),-3)</f>
        <v>-3</v>
      </c>
      <c r="AA160" s="5">
        <f ca="1">IFERROR(__xludf.dummyfunction("""COMPUTED_VALUE"""),-1)</f>
        <v>-1</v>
      </c>
      <c r="AB160" s="5"/>
      <c r="AC160" s="5">
        <f t="shared" ca="1" si="44"/>
        <v>1</v>
      </c>
      <c r="AD160" s="5"/>
      <c r="AE160" s="5" t="s">
        <v>6</v>
      </c>
      <c r="AF160" s="8"/>
      <c r="AG160" s="8">
        <f t="shared" ca="1" si="45"/>
        <v>1</v>
      </c>
      <c r="AH160" s="8">
        <f t="shared" ca="1" si="46"/>
        <v>0</v>
      </c>
      <c r="AI160" s="8">
        <f t="shared" ca="1" si="47"/>
        <v>0</v>
      </c>
      <c r="AJ160" s="8">
        <f t="shared" ca="1" si="48"/>
        <v>0</v>
      </c>
      <c r="AK160" s="8">
        <f t="shared" ca="1" si="49"/>
        <v>0</v>
      </c>
      <c r="AL160" s="8">
        <f t="shared" ca="1" si="50"/>
        <v>0</v>
      </c>
      <c r="AM160" s="8">
        <f t="shared" ca="1" si="51"/>
        <v>0</v>
      </c>
      <c r="AN160" s="8">
        <f t="shared" ca="1" si="52"/>
        <v>0</v>
      </c>
      <c r="AO160" s="8">
        <f t="shared" ca="1" si="53"/>
        <v>0</v>
      </c>
      <c r="AP160" s="8">
        <f t="shared" ca="1" si="54"/>
        <v>0</v>
      </c>
      <c r="AQ160" s="8">
        <f t="shared" ca="1" si="55"/>
        <v>0</v>
      </c>
      <c r="AR160" s="8">
        <f t="shared" ca="1" si="56"/>
        <v>0</v>
      </c>
      <c r="AS160" s="8">
        <f t="shared" ca="1" si="57"/>
        <v>0</v>
      </c>
      <c r="AT160" s="8">
        <f t="shared" ca="1" si="58"/>
        <v>0</v>
      </c>
      <c r="AU160" s="8">
        <f t="shared" ca="1" si="59"/>
        <v>0</v>
      </c>
      <c r="AV160" s="8">
        <f t="shared" ca="1" si="60"/>
        <v>0</v>
      </c>
      <c r="AW160" s="8">
        <f t="shared" ca="1" si="61"/>
        <v>0</v>
      </c>
      <c r="AX160" s="8">
        <f t="shared" ca="1" si="62"/>
        <v>0</v>
      </c>
      <c r="AY160" s="8">
        <f t="shared" si="63"/>
        <v>0</v>
      </c>
    </row>
    <row r="161" spans="1:51" ht="13.8">
      <c r="A161" s="5"/>
      <c r="B161" s="5"/>
      <c r="C161" s="5">
        <f ca="1">IFERROR(__xludf.dummyfunction("""COMPUTED_VALUE"""),7)</f>
        <v>7</v>
      </c>
      <c r="D161" s="9">
        <f ca="1">IFERROR(__xludf.dummyfunction("""COMPUTED_VALUE"""),45234)</f>
        <v>45234</v>
      </c>
      <c r="E161" s="5" t="s">
        <v>17</v>
      </c>
      <c r="F161" s="14" t="str">
        <f ca="1">IFERROR(__xludf.dummyfunction("""COMPUTED_VALUE"""),"JMR")</f>
        <v>JMR</v>
      </c>
      <c r="G161" s="5"/>
      <c r="H161" s="5"/>
      <c r="I161" s="5"/>
      <c r="J161" s="5">
        <f ca="1">IFERROR(__xludf.dummyfunction("""COMPUTED_VALUE"""),1)</f>
        <v>1</v>
      </c>
      <c r="K161" s="5">
        <f ca="1">IFERROR(__xludf.dummyfunction("""COMPUTED_VALUE"""),-1)</f>
        <v>-1</v>
      </c>
      <c r="L161" s="5">
        <f ca="1">IFERROR(__xludf.dummyfunction("""COMPUTED_VALUE"""),0)</f>
        <v>0</v>
      </c>
      <c r="M161" s="5">
        <f ca="1">IFERROR(__xludf.dummyfunction("""COMPUTED_VALUE"""),1)</f>
        <v>1</v>
      </c>
      <c r="N161" s="5">
        <f ca="1">IFERROR(__xludf.dummyfunction("""COMPUTED_VALUE"""),1)</f>
        <v>1</v>
      </c>
      <c r="O161" s="5">
        <f ca="1">IFERROR(__xludf.dummyfunction("""COMPUTED_VALUE"""),-2)</f>
        <v>-2</v>
      </c>
      <c r="P161" s="5">
        <f ca="1">IFERROR(__xludf.dummyfunction("""COMPUTED_VALUE"""),-1)</f>
        <v>-1</v>
      </c>
      <c r="Q161" s="5">
        <f ca="1">IFERROR(__xludf.dummyfunction("""COMPUTED_VALUE"""),1)</f>
        <v>1</v>
      </c>
      <c r="R161" s="5">
        <f ca="1">IFERROR(__xludf.dummyfunction("""COMPUTED_VALUE"""),-1)</f>
        <v>-1</v>
      </c>
      <c r="S161" s="5">
        <f ca="1">IFERROR(__xludf.dummyfunction("""COMPUTED_VALUE"""),-1)</f>
        <v>-1</v>
      </c>
      <c r="T161" s="5">
        <f ca="1">IFERROR(__xludf.dummyfunction("""COMPUTED_VALUE"""),-1)</f>
        <v>-1</v>
      </c>
      <c r="U161" s="5">
        <f ca="1">IFERROR(__xludf.dummyfunction("""COMPUTED_VALUE"""),1)</f>
        <v>1</v>
      </c>
      <c r="V161" s="5">
        <f ca="1">IFERROR(__xludf.dummyfunction("""COMPUTED_VALUE"""),-1)</f>
        <v>-1</v>
      </c>
      <c r="W161" s="5">
        <f ca="1">IFERROR(__xludf.dummyfunction("""COMPUTED_VALUE"""),-1)</f>
        <v>-1</v>
      </c>
      <c r="X161" s="5">
        <f ca="1">IFERROR(__xludf.dummyfunction("""COMPUTED_VALUE"""),-1)</f>
        <v>-1</v>
      </c>
      <c r="Y161" s="5">
        <f ca="1">IFERROR(__xludf.dummyfunction("""COMPUTED_VALUE"""),-1)</f>
        <v>-1</v>
      </c>
      <c r="Z161" s="5">
        <f ca="1">IFERROR(__xludf.dummyfunction("""COMPUTED_VALUE"""),-3)</f>
        <v>-3</v>
      </c>
      <c r="AA161" s="5">
        <f ca="1">IFERROR(__xludf.dummyfunction("""COMPUTED_VALUE"""),-1)</f>
        <v>-1</v>
      </c>
      <c r="AB161" s="5"/>
      <c r="AC161" s="5">
        <f t="shared" ca="1" si="44"/>
        <v>1</v>
      </c>
      <c r="AD161" s="5"/>
      <c r="AE161" s="5" t="s">
        <v>7</v>
      </c>
      <c r="AF161" s="8"/>
      <c r="AG161" s="8">
        <f t="shared" ca="1" si="45"/>
        <v>0</v>
      </c>
      <c r="AH161" s="8">
        <f t="shared" ca="1" si="46"/>
        <v>0</v>
      </c>
      <c r="AI161" s="8">
        <f t="shared" ca="1" si="47"/>
        <v>0</v>
      </c>
      <c r="AJ161" s="8">
        <f t="shared" ca="1" si="48"/>
        <v>1</v>
      </c>
      <c r="AK161" s="8">
        <f t="shared" ca="1" si="49"/>
        <v>0</v>
      </c>
      <c r="AL161" s="8">
        <f t="shared" ca="1" si="50"/>
        <v>0</v>
      </c>
      <c r="AM161" s="8">
        <f t="shared" ca="1" si="51"/>
        <v>0</v>
      </c>
      <c r="AN161" s="8">
        <f t="shared" ca="1" si="52"/>
        <v>0</v>
      </c>
      <c r="AO161" s="8">
        <f t="shared" ca="1" si="53"/>
        <v>0</v>
      </c>
      <c r="AP161" s="8">
        <f t="shared" ca="1" si="54"/>
        <v>0</v>
      </c>
      <c r="AQ161" s="8">
        <f t="shared" ca="1" si="55"/>
        <v>0</v>
      </c>
      <c r="AR161" s="8">
        <f t="shared" ca="1" si="56"/>
        <v>0</v>
      </c>
      <c r="AS161" s="8">
        <f t="shared" ca="1" si="57"/>
        <v>0</v>
      </c>
      <c r="AT161" s="8">
        <f t="shared" ca="1" si="58"/>
        <v>0</v>
      </c>
      <c r="AU161" s="8">
        <f t="shared" ca="1" si="59"/>
        <v>0</v>
      </c>
      <c r="AV161" s="8">
        <f t="shared" ca="1" si="60"/>
        <v>0</v>
      </c>
      <c r="AW161" s="8">
        <f t="shared" ca="1" si="61"/>
        <v>0</v>
      </c>
      <c r="AX161" s="8">
        <f t="shared" ca="1" si="62"/>
        <v>0</v>
      </c>
      <c r="AY161" s="8">
        <f t="shared" si="63"/>
        <v>0</v>
      </c>
    </row>
    <row r="162" spans="1:51" ht="13.8">
      <c r="A162" s="5"/>
      <c r="B162" s="5"/>
      <c r="C162" s="5">
        <f ca="1">IFERROR(__xludf.dummyfunction("""COMPUTED_VALUE"""),1)</f>
        <v>1</v>
      </c>
      <c r="D162" s="9">
        <f ca="1">IFERROR(__xludf.dummyfunction("""COMPUTED_VALUE"""),45235)</f>
        <v>45235</v>
      </c>
      <c r="E162" s="5" t="s">
        <v>12</v>
      </c>
      <c r="F162" s="14" t="str">
        <f ca="1">IFERROR(__xludf.dummyfunction("""COMPUTED_VALUE"""),"AVL")</f>
        <v>AVL</v>
      </c>
      <c r="G162" s="5" t="s">
        <v>6</v>
      </c>
      <c r="H162" s="5"/>
      <c r="I162" s="5"/>
      <c r="J162" s="5">
        <f ca="1">IFERROR(__xludf.dummyfunction("""COMPUTED_VALUE"""),1)</f>
        <v>1</v>
      </c>
      <c r="K162" s="5">
        <f ca="1">IFERROR(__xludf.dummyfunction("""COMPUTED_VALUE"""),-3)</f>
        <v>-3</v>
      </c>
      <c r="L162" s="5">
        <f ca="1">IFERROR(__xludf.dummyfunction("""COMPUTED_VALUE"""),0)</f>
        <v>0</v>
      </c>
      <c r="M162" s="5">
        <f ca="1">IFERROR(__xludf.dummyfunction("""COMPUTED_VALUE"""),1)</f>
        <v>1</v>
      </c>
      <c r="N162" s="5">
        <f ca="1">IFERROR(__xludf.dummyfunction("""COMPUTED_VALUE"""),1)</f>
        <v>1</v>
      </c>
      <c r="O162" s="5">
        <f ca="1">IFERROR(__xludf.dummyfunction("""COMPUTED_VALUE"""),-2)</f>
        <v>-2</v>
      </c>
      <c r="P162" s="5">
        <f ca="1">IFERROR(__xludf.dummyfunction("""COMPUTED_VALUE"""),-1)</f>
        <v>-1</v>
      </c>
      <c r="Q162" s="5">
        <f ca="1">IFERROR(__xludf.dummyfunction("""COMPUTED_VALUE"""),1)</f>
        <v>1</v>
      </c>
      <c r="R162" s="5">
        <f ca="1">IFERROR(__xludf.dummyfunction("""COMPUTED_VALUE"""),-1)</f>
        <v>-1</v>
      </c>
      <c r="S162" s="5">
        <f ca="1">IFERROR(__xludf.dummyfunction("""COMPUTED_VALUE"""),-1)</f>
        <v>-1</v>
      </c>
      <c r="T162" s="5">
        <f ca="1">IFERROR(__xludf.dummyfunction("""COMPUTED_VALUE"""),0)</f>
        <v>0</v>
      </c>
      <c r="U162" s="5">
        <f ca="1">IFERROR(__xludf.dummyfunction("""COMPUTED_VALUE"""),1)</f>
        <v>1</v>
      </c>
      <c r="V162" s="5">
        <f ca="1">IFERROR(__xludf.dummyfunction("""COMPUTED_VALUE"""),-1)</f>
        <v>-1</v>
      </c>
      <c r="W162" s="5">
        <f ca="1">IFERROR(__xludf.dummyfunction("""COMPUTED_VALUE"""),-1)</f>
        <v>-1</v>
      </c>
      <c r="X162" s="5">
        <f ca="1">IFERROR(__xludf.dummyfunction("""COMPUTED_VALUE"""),-1)</f>
        <v>-1</v>
      </c>
      <c r="Y162" s="5">
        <f ca="1">IFERROR(__xludf.dummyfunction("""COMPUTED_VALUE"""),-1)</f>
        <v>-1</v>
      </c>
      <c r="Z162" s="5">
        <f ca="1">IFERROR(__xludf.dummyfunction("""COMPUTED_VALUE"""),-3)</f>
        <v>-3</v>
      </c>
      <c r="AA162" s="5">
        <f ca="1">IFERROR(__xludf.dummyfunction("""COMPUTED_VALUE"""),-1)</f>
        <v>-1</v>
      </c>
      <c r="AB162" s="5"/>
      <c r="AC162" s="5">
        <f t="shared" ca="1" si="44"/>
        <v>0</v>
      </c>
      <c r="AD162" s="5"/>
      <c r="AE162" s="5" t="s">
        <v>13</v>
      </c>
      <c r="AF162" s="8"/>
      <c r="AG162" s="8">
        <f t="shared" ca="1" si="45"/>
        <v>0</v>
      </c>
      <c r="AH162" s="8">
        <f t="shared" ca="1" si="46"/>
        <v>0</v>
      </c>
      <c r="AI162" s="8">
        <f t="shared" ca="1" si="47"/>
        <v>0</v>
      </c>
      <c r="AJ162" s="8">
        <f t="shared" ca="1" si="48"/>
        <v>0</v>
      </c>
      <c r="AK162" s="8">
        <f t="shared" ca="1" si="49"/>
        <v>0</v>
      </c>
      <c r="AL162" s="8">
        <f t="shared" ca="1" si="50"/>
        <v>0</v>
      </c>
      <c r="AM162" s="8">
        <f t="shared" ca="1" si="51"/>
        <v>0</v>
      </c>
      <c r="AN162" s="8">
        <f t="shared" ca="1" si="52"/>
        <v>0</v>
      </c>
      <c r="AO162" s="8">
        <f t="shared" ca="1" si="53"/>
        <v>0</v>
      </c>
      <c r="AP162" s="8">
        <f t="shared" ca="1" si="54"/>
        <v>0</v>
      </c>
      <c r="AQ162" s="8">
        <f t="shared" ca="1" si="55"/>
        <v>1</v>
      </c>
      <c r="AR162" s="8">
        <f t="shared" ca="1" si="56"/>
        <v>0</v>
      </c>
      <c r="AS162" s="8">
        <f t="shared" ca="1" si="57"/>
        <v>0</v>
      </c>
      <c r="AT162" s="8">
        <f t="shared" ca="1" si="58"/>
        <v>0</v>
      </c>
      <c r="AU162" s="8">
        <f t="shared" ca="1" si="59"/>
        <v>0</v>
      </c>
      <c r="AV162" s="8">
        <f t="shared" ca="1" si="60"/>
        <v>0</v>
      </c>
      <c r="AW162" s="8">
        <f t="shared" ca="1" si="61"/>
        <v>0</v>
      </c>
      <c r="AX162" s="8">
        <f t="shared" ca="1" si="62"/>
        <v>0</v>
      </c>
      <c r="AY162" s="8">
        <f t="shared" si="63"/>
        <v>0</v>
      </c>
    </row>
    <row r="163" spans="1:51" ht="13.8">
      <c r="A163" s="5"/>
      <c r="B163" s="5"/>
      <c r="C163" s="5">
        <f ca="1">IFERROR(__xludf.dummyfunction("""COMPUTED_VALUE"""),2)</f>
        <v>2</v>
      </c>
      <c r="D163" s="9">
        <f ca="1">IFERROR(__xludf.dummyfunction("""COMPUTED_VALUE"""),45236)</f>
        <v>45236</v>
      </c>
      <c r="E163" s="5" t="s">
        <v>11</v>
      </c>
      <c r="F163" s="14" t="str">
        <f ca="1">IFERROR(__xludf.dummyfunction("""COMPUTED_VALUE"""),"JMR")</f>
        <v>JMR</v>
      </c>
      <c r="G163" s="5"/>
      <c r="H163" s="5"/>
      <c r="I163" s="5"/>
      <c r="J163" s="5">
        <f ca="1">IFERROR(__xludf.dummyfunction("""COMPUTED_VALUE"""),1)</f>
        <v>1</v>
      </c>
      <c r="K163" s="5">
        <f ca="1">IFERROR(__xludf.dummyfunction("""COMPUTED_VALUE"""),-1)</f>
        <v>-1</v>
      </c>
      <c r="L163" s="5">
        <f ca="1">IFERROR(__xludf.dummyfunction("""COMPUTED_VALUE"""),1)</f>
        <v>1</v>
      </c>
      <c r="M163" s="5">
        <f ca="1">IFERROR(__xludf.dummyfunction("""COMPUTED_VALUE"""),1)</f>
        <v>1</v>
      </c>
      <c r="N163" s="5">
        <f ca="1">IFERROR(__xludf.dummyfunction("""COMPUTED_VALUE"""),1)</f>
        <v>1</v>
      </c>
      <c r="O163" s="5">
        <f ca="1">IFERROR(__xludf.dummyfunction("""COMPUTED_VALUE"""),-2)</f>
        <v>-2</v>
      </c>
      <c r="P163" s="5">
        <f ca="1">IFERROR(__xludf.dummyfunction("""COMPUTED_VALUE"""),0)</f>
        <v>0</v>
      </c>
      <c r="Q163" s="5">
        <f ca="1">IFERROR(__xludf.dummyfunction("""COMPUTED_VALUE"""),1)</f>
        <v>1</v>
      </c>
      <c r="R163" s="5">
        <f ca="1">IFERROR(__xludf.dummyfunction("""COMPUTED_VALUE"""),1)</f>
        <v>1</v>
      </c>
      <c r="S163" s="5">
        <f ca="1">IFERROR(__xludf.dummyfunction("""COMPUTED_VALUE"""),1)</f>
        <v>1</v>
      </c>
      <c r="T163" s="5">
        <f ca="1">IFERROR(__xludf.dummyfunction("""COMPUTED_VALUE"""),-1)</f>
        <v>-1</v>
      </c>
      <c r="U163" s="5">
        <f ca="1">IFERROR(__xludf.dummyfunction("""COMPUTED_VALUE"""),1)</f>
        <v>1</v>
      </c>
      <c r="V163" s="5">
        <f ca="1">IFERROR(__xludf.dummyfunction("""COMPUTED_VALUE"""),-1)</f>
        <v>-1</v>
      </c>
      <c r="W163" s="5">
        <f ca="1">IFERROR(__xludf.dummyfunction("""COMPUTED_VALUE"""),-1)</f>
        <v>-1</v>
      </c>
      <c r="X163" s="5">
        <f ca="1">IFERROR(__xludf.dummyfunction("""COMPUTED_VALUE"""),-1)</f>
        <v>-1</v>
      </c>
      <c r="Y163" s="5">
        <f ca="1">IFERROR(__xludf.dummyfunction("""COMPUTED_VALUE"""),-1)</f>
        <v>-1</v>
      </c>
      <c r="Z163" s="5">
        <f ca="1">IFERROR(__xludf.dummyfunction("""COMPUTED_VALUE"""),-3)</f>
        <v>-3</v>
      </c>
      <c r="AA163" s="5">
        <f ca="1">IFERROR(__xludf.dummyfunction("""COMPUTED_VALUE"""),-1)</f>
        <v>-1</v>
      </c>
      <c r="AB163" s="5"/>
      <c r="AC163" s="5">
        <f t="shared" ca="1" si="44"/>
        <v>1</v>
      </c>
      <c r="AD163" s="5"/>
      <c r="AE163" s="5" t="s">
        <v>5</v>
      </c>
      <c r="AF163" s="8"/>
      <c r="AG163" s="8">
        <f t="shared" ca="1" si="45"/>
        <v>0</v>
      </c>
      <c r="AH163" s="8">
        <f t="shared" ca="1" si="46"/>
        <v>0</v>
      </c>
      <c r="AI163" s="8">
        <f t="shared" ca="1" si="47"/>
        <v>0</v>
      </c>
      <c r="AJ163" s="8">
        <f t="shared" ca="1" si="48"/>
        <v>0</v>
      </c>
      <c r="AK163" s="8">
        <f t="shared" ca="1" si="49"/>
        <v>0</v>
      </c>
      <c r="AL163" s="8">
        <f t="shared" ca="1" si="50"/>
        <v>0</v>
      </c>
      <c r="AM163" s="8">
        <f t="shared" ca="1" si="51"/>
        <v>0</v>
      </c>
      <c r="AN163" s="8">
        <f t="shared" ca="1" si="52"/>
        <v>0</v>
      </c>
      <c r="AO163" s="8">
        <f t="shared" ca="1" si="53"/>
        <v>0</v>
      </c>
      <c r="AP163" s="8">
        <f t="shared" ca="1" si="54"/>
        <v>1</v>
      </c>
      <c r="AQ163" s="8">
        <f t="shared" ca="1" si="55"/>
        <v>0</v>
      </c>
      <c r="AR163" s="8">
        <f t="shared" ca="1" si="56"/>
        <v>0</v>
      </c>
      <c r="AS163" s="8">
        <f t="shared" ca="1" si="57"/>
        <v>0</v>
      </c>
      <c r="AT163" s="8">
        <f t="shared" ca="1" si="58"/>
        <v>0</v>
      </c>
      <c r="AU163" s="8">
        <f t="shared" ca="1" si="59"/>
        <v>0</v>
      </c>
      <c r="AV163" s="8">
        <f t="shared" ca="1" si="60"/>
        <v>0</v>
      </c>
      <c r="AW163" s="8">
        <f t="shared" ca="1" si="61"/>
        <v>0</v>
      </c>
      <c r="AX163" s="8">
        <f t="shared" ca="1" si="62"/>
        <v>0</v>
      </c>
      <c r="AY163" s="8">
        <f t="shared" si="63"/>
        <v>0</v>
      </c>
    </row>
    <row r="164" spans="1:51" ht="13.8">
      <c r="A164" s="5"/>
      <c r="B164" s="5"/>
      <c r="C164" s="5">
        <f ca="1">IFERROR(__xludf.dummyfunction("""COMPUTED_VALUE"""),3)</f>
        <v>3</v>
      </c>
      <c r="D164" s="9">
        <f ca="1">IFERROR(__xludf.dummyfunction("""COMPUTED_VALUE"""),45237)</f>
        <v>45237</v>
      </c>
      <c r="E164" s="5" t="s">
        <v>9</v>
      </c>
      <c r="F164" s="14" t="str">
        <f ca="1">IFERROR(__xludf.dummyfunction("""COMPUTED_VALUE"""),"JMR")</f>
        <v>JMR</v>
      </c>
      <c r="G164" s="5"/>
      <c r="H164" s="5"/>
      <c r="I164" s="5"/>
      <c r="J164" s="5">
        <f ca="1">IFERROR(__xludf.dummyfunction("""COMPUTED_VALUE"""),-3)</f>
        <v>-3</v>
      </c>
      <c r="K164" s="5">
        <f ca="1">IFERROR(__xludf.dummyfunction("""COMPUTED_VALUE"""),-1)</f>
        <v>-1</v>
      </c>
      <c r="L164" s="5">
        <f ca="1">IFERROR(__xludf.dummyfunction("""COMPUTED_VALUE"""),1)</f>
        <v>1</v>
      </c>
      <c r="M164" s="5">
        <f ca="1">IFERROR(__xludf.dummyfunction("""COMPUTED_VALUE"""),-3)</f>
        <v>-3</v>
      </c>
      <c r="N164" s="5">
        <f ca="1">IFERROR(__xludf.dummyfunction("""COMPUTED_VALUE"""),1)</f>
        <v>1</v>
      </c>
      <c r="O164" s="5">
        <f ca="1">IFERROR(__xludf.dummyfunction("""COMPUTED_VALUE"""),1)</f>
        <v>1</v>
      </c>
      <c r="P164" s="5">
        <f ca="1">IFERROR(__xludf.dummyfunction("""COMPUTED_VALUE"""),1)</f>
        <v>1</v>
      </c>
      <c r="Q164" s="5">
        <f ca="1">IFERROR(__xludf.dummyfunction("""COMPUTED_VALUE"""),1)</f>
        <v>1</v>
      </c>
      <c r="R164" s="5">
        <f ca="1">IFERROR(__xludf.dummyfunction("""COMPUTED_VALUE"""),1)</f>
        <v>1</v>
      </c>
      <c r="S164" s="5">
        <f ca="1">IFERROR(__xludf.dummyfunction("""COMPUTED_VALUE"""),-1)</f>
        <v>-1</v>
      </c>
      <c r="T164" s="5">
        <f ca="1">IFERROR(__xludf.dummyfunction("""COMPUTED_VALUE"""),-1)</f>
        <v>-1</v>
      </c>
      <c r="U164" s="5">
        <f ca="1">IFERROR(__xludf.dummyfunction("""COMPUTED_VALUE"""),-1)</f>
        <v>-1</v>
      </c>
      <c r="V164" s="5">
        <f ca="1">IFERROR(__xludf.dummyfunction("""COMPUTED_VALUE"""),-1)</f>
        <v>-1</v>
      </c>
      <c r="W164" s="5">
        <f ca="1">IFERROR(__xludf.dummyfunction("""COMPUTED_VALUE"""),-1)</f>
        <v>-1</v>
      </c>
      <c r="X164" s="5">
        <f ca="1">IFERROR(__xludf.dummyfunction("""COMPUTED_VALUE"""),-1)</f>
        <v>-1</v>
      </c>
      <c r="Y164" s="5">
        <f ca="1">IFERROR(__xludf.dummyfunction("""COMPUTED_VALUE"""),-1)</f>
        <v>-1</v>
      </c>
      <c r="Z164" s="5">
        <f ca="1">IFERROR(__xludf.dummyfunction("""COMPUTED_VALUE"""),-3)</f>
        <v>-3</v>
      </c>
      <c r="AA164" s="5">
        <f ca="1">IFERROR(__xludf.dummyfunction("""COMPUTED_VALUE"""),-1)</f>
        <v>-1</v>
      </c>
      <c r="AB164" s="5"/>
      <c r="AC164" s="5">
        <f t="shared" ca="1" si="44"/>
        <v>1</v>
      </c>
      <c r="AD164" s="5"/>
      <c r="AE164" s="5" t="s">
        <v>8</v>
      </c>
      <c r="AF164" s="8"/>
      <c r="AG164" s="8">
        <f t="shared" ca="1" si="45"/>
        <v>0</v>
      </c>
      <c r="AH164" s="8">
        <f t="shared" ca="1" si="46"/>
        <v>0</v>
      </c>
      <c r="AI164" s="8">
        <f t="shared" ca="1" si="47"/>
        <v>0</v>
      </c>
      <c r="AJ164" s="8">
        <f t="shared" ca="1" si="48"/>
        <v>0</v>
      </c>
      <c r="AK164" s="8">
        <f t="shared" ca="1" si="49"/>
        <v>0</v>
      </c>
      <c r="AL164" s="8">
        <f t="shared" ca="1" si="50"/>
        <v>0</v>
      </c>
      <c r="AM164" s="8">
        <f t="shared" ca="1" si="51"/>
        <v>0</v>
      </c>
      <c r="AN164" s="8">
        <f t="shared" ca="1" si="52"/>
        <v>0</v>
      </c>
      <c r="AO164" s="8">
        <f t="shared" ca="1" si="53"/>
        <v>1</v>
      </c>
      <c r="AP164" s="8">
        <f t="shared" ca="1" si="54"/>
        <v>0</v>
      </c>
      <c r="AQ164" s="8">
        <f t="shared" ca="1" si="55"/>
        <v>0</v>
      </c>
      <c r="AR164" s="8">
        <f t="shared" ca="1" si="56"/>
        <v>0</v>
      </c>
      <c r="AS164" s="8">
        <f t="shared" ca="1" si="57"/>
        <v>0</v>
      </c>
      <c r="AT164" s="8">
        <f t="shared" ca="1" si="58"/>
        <v>0</v>
      </c>
      <c r="AU164" s="8">
        <f t="shared" ca="1" si="59"/>
        <v>0</v>
      </c>
      <c r="AV164" s="8">
        <f t="shared" ca="1" si="60"/>
        <v>0</v>
      </c>
      <c r="AW164" s="8">
        <f t="shared" ca="1" si="61"/>
        <v>0</v>
      </c>
      <c r="AX164" s="8">
        <f t="shared" ca="1" si="62"/>
        <v>0</v>
      </c>
      <c r="AY164" s="8">
        <f t="shared" si="63"/>
        <v>0</v>
      </c>
    </row>
    <row r="165" spans="1:51" ht="13.8">
      <c r="A165" s="5"/>
      <c r="B165" s="5"/>
      <c r="C165" s="5">
        <f ca="1">IFERROR(__xludf.dummyfunction("""COMPUTED_VALUE"""),4)</f>
        <v>4</v>
      </c>
      <c r="D165" s="9">
        <f ca="1">IFERROR(__xludf.dummyfunction("""COMPUTED_VALUE"""),45238)</f>
        <v>45238</v>
      </c>
      <c r="E165" s="5" t="s">
        <v>20</v>
      </c>
      <c r="F165" s="14" t="str">
        <f ca="1">IFERROR(__xludf.dummyfunction("""COMPUTED_VALUE"""),"FL")</f>
        <v>FL</v>
      </c>
      <c r="G165" s="5"/>
      <c r="H165" s="5"/>
      <c r="I165" s="5"/>
      <c r="J165" s="5">
        <f ca="1">IFERROR(__xludf.dummyfunction("""COMPUTED_VALUE"""),-3)</f>
        <v>-3</v>
      </c>
      <c r="K165" s="5">
        <f ca="1">IFERROR(__xludf.dummyfunction("""COMPUTED_VALUE"""),-3)</f>
        <v>-3</v>
      </c>
      <c r="L165" s="5">
        <f ca="1">IFERROR(__xludf.dummyfunction("""COMPUTED_VALUE"""),1)</f>
        <v>1</v>
      </c>
      <c r="M165" s="5">
        <f ca="1">IFERROR(__xludf.dummyfunction("""COMPUTED_VALUE"""),1)</f>
        <v>1</v>
      </c>
      <c r="N165" s="5">
        <f ca="1">IFERROR(__xludf.dummyfunction("""COMPUTED_VALUE"""),1)</f>
        <v>1</v>
      </c>
      <c r="O165" s="5">
        <f ca="1">IFERROR(__xludf.dummyfunction("""COMPUTED_VALUE"""),1)</f>
        <v>1</v>
      </c>
      <c r="P165" s="5">
        <f ca="1">IFERROR(__xludf.dummyfunction("""COMPUTED_VALUE"""),1)</f>
        <v>1</v>
      </c>
      <c r="Q165" s="5">
        <f ca="1">IFERROR(__xludf.dummyfunction("""COMPUTED_VALUE"""),1)</f>
        <v>1</v>
      </c>
      <c r="R165" s="5">
        <f ca="1">IFERROR(__xludf.dummyfunction("""COMPUTED_VALUE"""),1)</f>
        <v>1</v>
      </c>
      <c r="S165" s="5">
        <f ca="1">IFERROR(__xludf.dummyfunction("""COMPUTED_VALUE"""),-1)</f>
        <v>-1</v>
      </c>
      <c r="T165" s="5">
        <f ca="1">IFERROR(__xludf.dummyfunction("""COMPUTED_VALUE"""),-1)</f>
        <v>-1</v>
      </c>
      <c r="U165" s="5">
        <f ca="1">IFERROR(__xludf.dummyfunction("""COMPUTED_VALUE"""),-1)</f>
        <v>-1</v>
      </c>
      <c r="V165" s="5">
        <f ca="1">IFERROR(__xludf.dummyfunction("""COMPUTED_VALUE"""),-1)</f>
        <v>-1</v>
      </c>
      <c r="W165" s="5">
        <f ca="1">IFERROR(__xludf.dummyfunction("""COMPUTED_VALUE"""),-1)</f>
        <v>-1</v>
      </c>
      <c r="X165" s="5">
        <f ca="1">IFERROR(__xludf.dummyfunction("""COMPUTED_VALUE"""),-1)</f>
        <v>-1</v>
      </c>
      <c r="Y165" s="5">
        <f ca="1">IFERROR(__xludf.dummyfunction("""COMPUTED_VALUE"""),-1)</f>
        <v>-1</v>
      </c>
      <c r="Z165" s="5">
        <f ca="1">IFERROR(__xludf.dummyfunction("""COMPUTED_VALUE"""),-3)</f>
        <v>-3</v>
      </c>
      <c r="AA165" s="5">
        <f ca="1">IFERROR(__xludf.dummyfunction("""COMPUTED_VALUE"""),-1)</f>
        <v>-1</v>
      </c>
      <c r="AB165" s="5"/>
      <c r="AC165" s="5">
        <f t="shared" ref="AC165:AC188" ca="1" si="64">J165*AG165+K165*AH165+L165*AI165+M165*AJ165+N165*AK165+O165*AL165+P165*AM165+Q165*AN165+R165*AO165+S165*AP165+T165*AQ165+U165*AR165+V165*AS165+W165*AT165+X165*AU165+Y165*AV165+Z165*AW165+AA165*AX165+AB165*AY165</f>
        <v>1</v>
      </c>
      <c r="AD165" s="5"/>
      <c r="AE165" s="5" t="s">
        <v>7</v>
      </c>
      <c r="AF165" s="8"/>
      <c r="AG165" s="8">
        <f t="shared" ca="1" si="45"/>
        <v>0</v>
      </c>
      <c r="AH165" s="8">
        <f t="shared" ca="1" si="46"/>
        <v>0</v>
      </c>
      <c r="AI165" s="8">
        <f t="shared" ca="1" si="47"/>
        <v>0</v>
      </c>
      <c r="AJ165" s="8">
        <f t="shared" ca="1" si="48"/>
        <v>0</v>
      </c>
      <c r="AK165" s="8">
        <f t="shared" ca="1" si="49"/>
        <v>0</v>
      </c>
      <c r="AL165" s="8">
        <f t="shared" ca="1" si="50"/>
        <v>1</v>
      </c>
      <c r="AM165" s="8">
        <f t="shared" ca="1" si="51"/>
        <v>0</v>
      </c>
      <c r="AN165" s="8">
        <f t="shared" ca="1" si="52"/>
        <v>0</v>
      </c>
      <c r="AO165" s="8">
        <f t="shared" ca="1" si="53"/>
        <v>0</v>
      </c>
      <c r="AP165" s="8">
        <f t="shared" ca="1" si="54"/>
        <v>0</v>
      </c>
      <c r="AQ165" s="8">
        <f t="shared" ca="1" si="55"/>
        <v>0</v>
      </c>
      <c r="AR165" s="8">
        <f t="shared" ca="1" si="56"/>
        <v>0</v>
      </c>
      <c r="AS165" s="8">
        <f t="shared" ca="1" si="57"/>
        <v>0</v>
      </c>
      <c r="AT165" s="8">
        <f t="shared" ca="1" si="58"/>
        <v>0</v>
      </c>
      <c r="AU165" s="8">
        <f t="shared" ca="1" si="59"/>
        <v>0</v>
      </c>
      <c r="AV165" s="8">
        <f t="shared" ca="1" si="60"/>
        <v>0</v>
      </c>
      <c r="AW165" s="8">
        <f t="shared" ca="1" si="61"/>
        <v>0</v>
      </c>
      <c r="AX165" s="8">
        <f t="shared" ca="1" si="62"/>
        <v>0</v>
      </c>
      <c r="AY165" s="8">
        <f t="shared" si="63"/>
        <v>0</v>
      </c>
    </row>
    <row r="166" spans="1:51" ht="13.8">
      <c r="A166" s="5"/>
      <c r="B166" s="5"/>
      <c r="C166" s="5">
        <f ca="1">IFERROR(__xludf.dummyfunction("""COMPUTED_VALUE"""),5)</f>
        <v>5</v>
      </c>
      <c r="D166" s="9">
        <f ca="1">IFERROR(__xludf.dummyfunction("""COMPUTED_VALUE"""),45239)</f>
        <v>45239</v>
      </c>
      <c r="E166" s="5" t="s">
        <v>17</v>
      </c>
      <c r="F166" s="14" t="str">
        <f ca="1">IFERROR(__xludf.dummyfunction("""COMPUTED_VALUE"""),"AVL")</f>
        <v>AVL</v>
      </c>
      <c r="G166" s="5"/>
      <c r="H166" s="5"/>
      <c r="I166" s="5"/>
      <c r="J166" s="5">
        <f ca="1">IFERROR(__xludf.dummyfunction("""COMPUTED_VALUE"""),1)</f>
        <v>1</v>
      </c>
      <c r="K166" s="5">
        <f ca="1">IFERROR(__xludf.dummyfunction("""COMPUTED_VALUE"""),-1)</f>
        <v>-1</v>
      </c>
      <c r="L166" s="5">
        <f ca="1">IFERROR(__xludf.dummyfunction("""COMPUTED_VALUE"""),1)</f>
        <v>1</v>
      </c>
      <c r="M166" s="5">
        <f ca="1">IFERROR(__xludf.dummyfunction("""COMPUTED_VALUE"""),1)</f>
        <v>1</v>
      </c>
      <c r="N166" s="5">
        <f ca="1">IFERROR(__xludf.dummyfunction("""COMPUTED_VALUE"""),1)</f>
        <v>1</v>
      </c>
      <c r="O166" s="5">
        <f ca="1">IFERROR(__xludf.dummyfunction("""COMPUTED_VALUE"""),-2)</f>
        <v>-2</v>
      </c>
      <c r="P166" s="5">
        <f ca="1">IFERROR(__xludf.dummyfunction("""COMPUTED_VALUE"""),-1)</f>
        <v>-1</v>
      </c>
      <c r="Q166" s="5">
        <f ca="1">IFERROR(__xludf.dummyfunction("""COMPUTED_VALUE"""),1)</f>
        <v>1</v>
      </c>
      <c r="R166" s="5">
        <f ca="1">IFERROR(__xludf.dummyfunction("""COMPUTED_VALUE"""),-1)</f>
        <v>-1</v>
      </c>
      <c r="S166" s="5">
        <f ca="1">IFERROR(__xludf.dummyfunction("""COMPUTED_VALUE"""),1)</f>
        <v>1</v>
      </c>
      <c r="T166" s="5">
        <f ca="1">IFERROR(__xludf.dummyfunction("""COMPUTED_VALUE"""),-1)</f>
        <v>-1</v>
      </c>
      <c r="U166" s="5">
        <f ca="1">IFERROR(__xludf.dummyfunction("""COMPUTED_VALUE"""),1)</f>
        <v>1</v>
      </c>
      <c r="V166" s="5">
        <f ca="1">IFERROR(__xludf.dummyfunction("""COMPUTED_VALUE"""),-1)</f>
        <v>-1</v>
      </c>
      <c r="W166" s="5">
        <f ca="1">IFERROR(__xludf.dummyfunction("""COMPUTED_VALUE"""),-1)</f>
        <v>-1</v>
      </c>
      <c r="X166" s="5">
        <f ca="1">IFERROR(__xludf.dummyfunction("""COMPUTED_VALUE"""),-1)</f>
        <v>-1</v>
      </c>
      <c r="Y166" s="5">
        <f ca="1">IFERROR(__xludf.dummyfunction("""COMPUTED_VALUE"""),-1)</f>
        <v>-1</v>
      </c>
      <c r="Z166" s="5">
        <f ca="1">IFERROR(__xludf.dummyfunction("""COMPUTED_VALUE"""),-3)</f>
        <v>-3</v>
      </c>
      <c r="AA166" s="5">
        <f ca="1">IFERROR(__xludf.dummyfunction("""COMPUTED_VALUE"""),-1)</f>
        <v>-1</v>
      </c>
      <c r="AB166" s="5"/>
      <c r="AC166" s="5">
        <f t="shared" ca="1" si="64"/>
        <v>1</v>
      </c>
      <c r="AD166" s="5"/>
      <c r="AE166" s="5" t="s">
        <v>6</v>
      </c>
      <c r="AF166" s="8"/>
      <c r="AG166" s="8">
        <f t="shared" ca="1" si="45"/>
        <v>0</v>
      </c>
      <c r="AH166" s="8">
        <f t="shared" ca="1" si="46"/>
        <v>0</v>
      </c>
      <c r="AI166" s="8">
        <f t="shared" ca="1" si="47"/>
        <v>0</v>
      </c>
      <c r="AJ166" s="8">
        <f t="shared" ca="1" si="48"/>
        <v>1</v>
      </c>
      <c r="AK166" s="8">
        <f t="shared" ca="1" si="49"/>
        <v>0</v>
      </c>
      <c r="AL166" s="8">
        <f t="shared" ca="1" si="50"/>
        <v>0</v>
      </c>
      <c r="AM166" s="8">
        <f t="shared" ca="1" si="51"/>
        <v>0</v>
      </c>
      <c r="AN166" s="8">
        <f t="shared" ca="1" si="52"/>
        <v>0</v>
      </c>
      <c r="AO166" s="8">
        <f t="shared" ca="1" si="53"/>
        <v>0</v>
      </c>
      <c r="AP166" s="8">
        <f t="shared" ca="1" si="54"/>
        <v>0</v>
      </c>
      <c r="AQ166" s="8">
        <f t="shared" ca="1" si="55"/>
        <v>0</v>
      </c>
      <c r="AR166" s="8">
        <f t="shared" ca="1" si="56"/>
        <v>0</v>
      </c>
      <c r="AS166" s="8">
        <f t="shared" ca="1" si="57"/>
        <v>0</v>
      </c>
      <c r="AT166" s="8">
        <f t="shared" ca="1" si="58"/>
        <v>0</v>
      </c>
      <c r="AU166" s="8">
        <f t="shared" ca="1" si="59"/>
        <v>0</v>
      </c>
      <c r="AV166" s="8">
        <f t="shared" ca="1" si="60"/>
        <v>0</v>
      </c>
      <c r="AW166" s="8">
        <f t="shared" ca="1" si="61"/>
        <v>0</v>
      </c>
      <c r="AX166" s="8">
        <f t="shared" ca="1" si="62"/>
        <v>0</v>
      </c>
      <c r="AY166" s="8">
        <f t="shared" si="63"/>
        <v>0</v>
      </c>
    </row>
    <row r="167" spans="1:51" ht="13.8">
      <c r="A167" s="5"/>
      <c r="B167" s="5"/>
      <c r="C167" s="5">
        <f ca="1">IFERROR(__xludf.dummyfunction("""COMPUTED_VALUE"""),6)</f>
        <v>6</v>
      </c>
      <c r="D167" s="9">
        <f ca="1">IFERROR(__xludf.dummyfunction("""COMPUTED_VALUE"""),45240)</f>
        <v>45240</v>
      </c>
      <c r="E167" s="5" t="s">
        <v>13</v>
      </c>
      <c r="F167" s="14" t="str">
        <f ca="1">IFERROR(__xludf.dummyfunction("""COMPUTED_VALUE"""),"MDT")</f>
        <v>MDT</v>
      </c>
      <c r="G167" s="5"/>
      <c r="H167" s="5"/>
      <c r="I167" s="5"/>
      <c r="J167" s="5">
        <f ca="1">IFERROR(__xludf.dummyfunction("""COMPUTED_VALUE"""),-3)</f>
        <v>-3</v>
      </c>
      <c r="K167" s="5">
        <f ca="1">IFERROR(__xludf.dummyfunction("""COMPUTED_VALUE"""),1)</f>
        <v>1</v>
      </c>
      <c r="L167" s="5">
        <f ca="1">IFERROR(__xludf.dummyfunction("""COMPUTED_VALUE"""),1)</f>
        <v>1</v>
      </c>
      <c r="M167" s="5">
        <f ca="1">IFERROR(__xludf.dummyfunction("""COMPUTED_VALUE"""),1)</f>
        <v>1</v>
      </c>
      <c r="N167" s="5">
        <f ca="1">IFERROR(__xludf.dummyfunction("""COMPUTED_VALUE"""),1)</f>
        <v>1</v>
      </c>
      <c r="O167" s="5">
        <f ca="1">IFERROR(__xludf.dummyfunction("""COMPUTED_VALUE"""),-2)</f>
        <v>-2</v>
      </c>
      <c r="P167" s="5">
        <f ca="1">IFERROR(__xludf.dummyfunction("""COMPUTED_VALUE"""),-1)</f>
        <v>-1</v>
      </c>
      <c r="Q167" s="5">
        <f ca="1">IFERROR(__xludf.dummyfunction("""COMPUTED_VALUE"""),1)</f>
        <v>1</v>
      </c>
      <c r="R167" s="5">
        <f ca="1">IFERROR(__xludf.dummyfunction("""COMPUTED_VALUE"""),-1)</f>
        <v>-1</v>
      </c>
      <c r="S167" s="5">
        <f ca="1">IFERROR(__xludf.dummyfunction("""COMPUTED_VALUE"""),1)</f>
        <v>1</v>
      </c>
      <c r="T167" s="5">
        <f ca="1">IFERROR(__xludf.dummyfunction("""COMPUTED_VALUE"""),-1)</f>
        <v>-1</v>
      </c>
      <c r="U167" s="5">
        <f ca="1">IFERROR(__xludf.dummyfunction("""COMPUTED_VALUE"""),1)</f>
        <v>1</v>
      </c>
      <c r="V167" s="5">
        <f ca="1">IFERROR(__xludf.dummyfunction("""COMPUTED_VALUE"""),-1)</f>
        <v>-1</v>
      </c>
      <c r="W167" s="5">
        <f ca="1">IFERROR(__xludf.dummyfunction("""COMPUTED_VALUE"""),-1)</f>
        <v>-1</v>
      </c>
      <c r="X167" s="5">
        <f ca="1">IFERROR(__xludf.dummyfunction("""COMPUTED_VALUE"""),-1)</f>
        <v>-1</v>
      </c>
      <c r="Y167" s="5">
        <f ca="1">IFERROR(__xludf.dummyfunction("""COMPUTED_VALUE"""),-1)</f>
        <v>-1</v>
      </c>
      <c r="Z167" s="5">
        <f ca="1">IFERROR(__xludf.dummyfunction("""COMPUTED_VALUE"""),-3)</f>
        <v>-3</v>
      </c>
      <c r="AA167" s="5">
        <f ca="1">IFERROR(__xludf.dummyfunction("""COMPUTED_VALUE"""),-1)</f>
        <v>-1</v>
      </c>
      <c r="AB167" s="5"/>
      <c r="AC167" s="5">
        <f t="shared" ca="1" si="64"/>
        <v>1</v>
      </c>
      <c r="AD167" s="5"/>
      <c r="AE167" s="5" t="s">
        <v>18</v>
      </c>
      <c r="AF167" s="8"/>
      <c r="AG167" s="8">
        <f t="shared" ca="1" si="45"/>
        <v>0</v>
      </c>
      <c r="AH167" s="8">
        <f t="shared" ca="1" si="46"/>
        <v>0</v>
      </c>
      <c r="AI167" s="8">
        <f t="shared" ca="1" si="47"/>
        <v>0</v>
      </c>
      <c r="AJ167" s="8">
        <f t="shared" ca="1" si="48"/>
        <v>0</v>
      </c>
      <c r="AK167" s="8">
        <f t="shared" ca="1" si="49"/>
        <v>0</v>
      </c>
      <c r="AL167" s="8">
        <f t="shared" ca="1" si="50"/>
        <v>0</v>
      </c>
      <c r="AM167" s="8">
        <f t="shared" ca="1" si="51"/>
        <v>0</v>
      </c>
      <c r="AN167" s="8">
        <f t="shared" ca="1" si="52"/>
        <v>0</v>
      </c>
      <c r="AO167" s="8">
        <f t="shared" ca="1" si="53"/>
        <v>0</v>
      </c>
      <c r="AP167" s="8">
        <f t="shared" ca="1" si="54"/>
        <v>0</v>
      </c>
      <c r="AQ167" s="8">
        <f t="shared" ca="1" si="55"/>
        <v>0</v>
      </c>
      <c r="AR167" s="8">
        <f t="shared" ca="1" si="56"/>
        <v>1</v>
      </c>
      <c r="AS167" s="8">
        <f t="shared" ca="1" si="57"/>
        <v>0</v>
      </c>
      <c r="AT167" s="8">
        <f t="shared" ca="1" si="58"/>
        <v>0</v>
      </c>
      <c r="AU167" s="8">
        <f t="shared" ca="1" si="59"/>
        <v>0</v>
      </c>
      <c r="AV167" s="8">
        <f t="shared" ca="1" si="60"/>
        <v>0</v>
      </c>
      <c r="AW167" s="8">
        <f t="shared" ca="1" si="61"/>
        <v>0</v>
      </c>
      <c r="AX167" s="8">
        <f t="shared" ca="1" si="62"/>
        <v>0</v>
      </c>
      <c r="AY167" s="8">
        <f t="shared" si="63"/>
        <v>0</v>
      </c>
    </row>
    <row r="168" spans="1:51" ht="13.8">
      <c r="A168" s="5"/>
      <c r="B168" s="5">
        <f ca="1">IFERROR(__xludf.dummyfunction("""COMPUTED_VALUE"""),1)</f>
        <v>1</v>
      </c>
      <c r="C168" s="5">
        <f ca="1">IFERROR(__xludf.dummyfunction("""COMPUTED_VALUE"""),7)</f>
        <v>7</v>
      </c>
      <c r="D168" s="9">
        <f ca="1">IFERROR(__xludf.dummyfunction("""COMPUTED_VALUE"""),45241)</f>
        <v>45241</v>
      </c>
      <c r="E168" s="5" t="s">
        <v>18</v>
      </c>
      <c r="F168" s="14" t="str">
        <f ca="1">IFERROR(__xludf.dummyfunction("""COMPUTED_VALUE"""),"CP")</f>
        <v>CP</v>
      </c>
      <c r="G168" s="5"/>
      <c r="H168" s="5"/>
      <c r="I168" s="5"/>
      <c r="J168" s="5">
        <f ca="1">IFERROR(__xludf.dummyfunction("""COMPUTED_VALUE"""),-3)</f>
        <v>-3</v>
      </c>
      <c r="K168" s="5">
        <f ca="1">IFERROR(__xludf.dummyfunction("""COMPUTED_VALUE"""),1)</f>
        <v>1</v>
      </c>
      <c r="L168" s="5">
        <f ca="1">IFERROR(__xludf.dummyfunction("""COMPUTED_VALUE"""),1)</f>
        <v>1</v>
      </c>
      <c r="M168" s="5">
        <f ca="1">IFERROR(__xludf.dummyfunction("""COMPUTED_VALUE"""),1)</f>
        <v>1</v>
      </c>
      <c r="N168" s="5">
        <f ca="1">IFERROR(__xludf.dummyfunction("""COMPUTED_VALUE"""),1)</f>
        <v>1</v>
      </c>
      <c r="O168" s="5">
        <f ca="1">IFERROR(__xludf.dummyfunction("""COMPUTED_VALUE"""),-2)</f>
        <v>-2</v>
      </c>
      <c r="P168" s="5">
        <f ca="1">IFERROR(__xludf.dummyfunction("""COMPUTED_VALUE"""),1)</f>
        <v>1</v>
      </c>
      <c r="Q168" s="5">
        <f ca="1">IFERROR(__xludf.dummyfunction("""COMPUTED_VALUE"""),1)</f>
        <v>1</v>
      </c>
      <c r="R168" s="5">
        <f ca="1">IFERROR(__xludf.dummyfunction("""COMPUTED_VALUE"""),-1)</f>
        <v>-1</v>
      </c>
      <c r="S168" s="5">
        <f ca="1">IFERROR(__xludf.dummyfunction("""COMPUTED_VALUE"""),1)</f>
        <v>1</v>
      </c>
      <c r="T168" s="5">
        <f ca="1">IFERROR(__xludf.dummyfunction("""COMPUTED_VALUE"""),1)</f>
        <v>1</v>
      </c>
      <c r="U168" s="5">
        <f ca="1">IFERROR(__xludf.dummyfunction("""COMPUTED_VALUE"""),1)</f>
        <v>1</v>
      </c>
      <c r="V168" s="5">
        <f ca="1">IFERROR(__xludf.dummyfunction("""COMPUTED_VALUE"""),-1)</f>
        <v>-1</v>
      </c>
      <c r="W168" s="5">
        <f ca="1">IFERROR(__xludf.dummyfunction("""COMPUTED_VALUE"""),-1)</f>
        <v>-1</v>
      </c>
      <c r="X168" s="5">
        <f ca="1">IFERROR(__xludf.dummyfunction("""COMPUTED_VALUE"""),-1)</f>
        <v>-1</v>
      </c>
      <c r="Y168" s="5">
        <f ca="1">IFERROR(__xludf.dummyfunction("""COMPUTED_VALUE"""),-1)</f>
        <v>-1</v>
      </c>
      <c r="Z168" s="5">
        <f ca="1">IFERROR(__xludf.dummyfunction("""COMPUTED_VALUE"""),-3)</f>
        <v>-3</v>
      </c>
      <c r="AA168" s="5">
        <f ca="1">IFERROR(__xludf.dummyfunction("""COMPUTED_VALUE"""),-1)</f>
        <v>-1</v>
      </c>
      <c r="AB168" s="5"/>
      <c r="AC168" s="5">
        <f t="shared" ca="1" si="64"/>
        <v>1</v>
      </c>
      <c r="AD168" s="5"/>
      <c r="AE168" s="5" t="s">
        <v>20</v>
      </c>
      <c r="AF168" s="8"/>
      <c r="AG168" s="8">
        <f t="shared" ca="1" si="45"/>
        <v>0</v>
      </c>
      <c r="AH168" s="8">
        <f t="shared" ca="1" si="46"/>
        <v>0</v>
      </c>
      <c r="AI168" s="8">
        <f t="shared" ca="1" si="47"/>
        <v>0</v>
      </c>
      <c r="AJ168" s="8">
        <f t="shared" ca="1" si="48"/>
        <v>0</v>
      </c>
      <c r="AK168" s="8">
        <f t="shared" ca="1" si="49"/>
        <v>1</v>
      </c>
      <c r="AL168" s="8">
        <f t="shared" ca="1" si="50"/>
        <v>0</v>
      </c>
      <c r="AM168" s="8">
        <f t="shared" ca="1" si="51"/>
        <v>0</v>
      </c>
      <c r="AN168" s="8">
        <f t="shared" ca="1" si="52"/>
        <v>0</v>
      </c>
      <c r="AO168" s="8">
        <f t="shared" ca="1" si="53"/>
        <v>0</v>
      </c>
      <c r="AP168" s="8">
        <f t="shared" ca="1" si="54"/>
        <v>0</v>
      </c>
      <c r="AQ168" s="8">
        <f t="shared" ca="1" si="55"/>
        <v>0</v>
      </c>
      <c r="AR168" s="8">
        <f t="shared" ca="1" si="56"/>
        <v>0</v>
      </c>
      <c r="AS168" s="8">
        <f t="shared" ca="1" si="57"/>
        <v>0</v>
      </c>
      <c r="AT168" s="8">
        <f t="shared" ca="1" si="58"/>
        <v>0</v>
      </c>
      <c r="AU168" s="8">
        <f t="shared" ca="1" si="59"/>
        <v>0</v>
      </c>
      <c r="AV168" s="8">
        <f t="shared" ca="1" si="60"/>
        <v>0</v>
      </c>
      <c r="AW168" s="8">
        <f t="shared" ca="1" si="61"/>
        <v>0</v>
      </c>
      <c r="AX168" s="8">
        <f t="shared" ca="1" si="62"/>
        <v>0</v>
      </c>
      <c r="AY168" s="8">
        <f t="shared" si="63"/>
        <v>0</v>
      </c>
    </row>
    <row r="169" spans="1:51" ht="13.8">
      <c r="A169" s="5"/>
      <c r="B169" s="5"/>
      <c r="C169" s="5">
        <f ca="1">IFERROR(__xludf.dummyfunction("""COMPUTED_VALUE"""),1)</f>
        <v>1</v>
      </c>
      <c r="D169" s="9">
        <f ca="1">IFERROR(__xludf.dummyfunction("""COMPUTED_VALUE"""),45242)</f>
        <v>45242</v>
      </c>
      <c r="E169" s="5" t="s">
        <v>11</v>
      </c>
      <c r="F169" s="14" t="str">
        <f ca="1">IFERROR(__xludf.dummyfunction("""COMPUTED_VALUE"""),"GD")</f>
        <v>GD</v>
      </c>
      <c r="G169" s="5"/>
      <c r="H169" s="5"/>
      <c r="I169" s="5"/>
      <c r="J169" s="5">
        <f ca="1">IFERROR(__xludf.dummyfunction("""COMPUTED_VALUE"""),-3)</f>
        <v>-3</v>
      </c>
      <c r="K169" s="5">
        <f ca="1">IFERROR(__xludf.dummyfunction("""COMPUTED_VALUE"""),1)</f>
        <v>1</v>
      </c>
      <c r="L169" s="5">
        <f ca="1">IFERROR(__xludf.dummyfunction("""COMPUTED_VALUE"""),1)</f>
        <v>1</v>
      </c>
      <c r="M169" s="5">
        <f ca="1">IFERROR(__xludf.dummyfunction("""COMPUTED_VALUE"""),1)</f>
        <v>1</v>
      </c>
      <c r="N169" s="5">
        <f ca="1">IFERROR(__xludf.dummyfunction("""COMPUTED_VALUE"""),1)</f>
        <v>1</v>
      </c>
      <c r="O169" s="5">
        <f ca="1">IFERROR(__xludf.dummyfunction("""COMPUTED_VALUE"""),-2)</f>
        <v>-2</v>
      </c>
      <c r="P169" s="5">
        <f ca="1">IFERROR(__xludf.dummyfunction("""COMPUTED_VALUE"""),1)</f>
        <v>1</v>
      </c>
      <c r="Q169" s="5">
        <f ca="1">IFERROR(__xludf.dummyfunction("""COMPUTED_VALUE"""),1)</f>
        <v>1</v>
      </c>
      <c r="R169" s="5">
        <f ca="1">IFERROR(__xludf.dummyfunction("""COMPUTED_VALUE"""),-1)</f>
        <v>-1</v>
      </c>
      <c r="S169" s="5">
        <f ca="1">IFERROR(__xludf.dummyfunction("""COMPUTED_VALUE"""),1)</f>
        <v>1</v>
      </c>
      <c r="T169" s="5">
        <f ca="1">IFERROR(__xludf.dummyfunction("""COMPUTED_VALUE"""),1)</f>
        <v>1</v>
      </c>
      <c r="U169" s="5">
        <f ca="1">IFERROR(__xludf.dummyfunction("""COMPUTED_VALUE"""),1)</f>
        <v>1</v>
      </c>
      <c r="V169" s="5">
        <f ca="1">IFERROR(__xludf.dummyfunction("""COMPUTED_VALUE"""),-1)</f>
        <v>-1</v>
      </c>
      <c r="W169" s="5">
        <f ca="1">IFERROR(__xludf.dummyfunction("""COMPUTED_VALUE"""),-1)</f>
        <v>-1</v>
      </c>
      <c r="X169" s="5">
        <f ca="1">IFERROR(__xludf.dummyfunction("""COMPUTED_VALUE"""),-1)</f>
        <v>-1</v>
      </c>
      <c r="Y169" s="5">
        <f ca="1">IFERROR(__xludf.dummyfunction("""COMPUTED_VALUE"""),-1)</f>
        <v>-1</v>
      </c>
      <c r="Z169" s="5">
        <f ca="1">IFERROR(__xludf.dummyfunction("""COMPUTED_VALUE"""),-3)</f>
        <v>-3</v>
      </c>
      <c r="AA169" s="5">
        <f ca="1">IFERROR(__xludf.dummyfunction("""COMPUTED_VALUE"""),-1)</f>
        <v>-1</v>
      </c>
      <c r="AB169" s="5"/>
      <c r="AC169" s="5">
        <f t="shared" ca="1" si="64"/>
        <v>1</v>
      </c>
      <c r="AD169" s="5"/>
      <c r="AE169" s="5" t="s">
        <v>12</v>
      </c>
      <c r="AF169" s="8"/>
      <c r="AG169" s="8">
        <f t="shared" ca="1" si="45"/>
        <v>0</v>
      </c>
      <c r="AH169" s="8">
        <f t="shared" ca="1" si="46"/>
        <v>0</v>
      </c>
      <c r="AI169" s="8">
        <f t="shared" ca="1" si="47"/>
        <v>0</v>
      </c>
      <c r="AJ169" s="8">
        <f t="shared" ca="1" si="48"/>
        <v>0</v>
      </c>
      <c r="AK169" s="8">
        <f t="shared" ca="1" si="49"/>
        <v>0</v>
      </c>
      <c r="AL169" s="8">
        <f t="shared" ca="1" si="50"/>
        <v>0</v>
      </c>
      <c r="AM169" s="8">
        <f t="shared" ca="1" si="51"/>
        <v>0</v>
      </c>
      <c r="AN169" s="8">
        <f t="shared" ca="1" si="52"/>
        <v>0</v>
      </c>
      <c r="AO169" s="8">
        <f t="shared" ca="1" si="53"/>
        <v>0</v>
      </c>
      <c r="AP169" s="8">
        <f t="shared" ca="1" si="54"/>
        <v>1</v>
      </c>
      <c r="AQ169" s="8">
        <f t="shared" ca="1" si="55"/>
        <v>0</v>
      </c>
      <c r="AR169" s="8">
        <f t="shared" ca="1" si="56"/>
        <v>0</v>
      </c>
      <c r="AS169" s="8">
        <f t="shared" ca="1" si="57"/>
        <v>0</v>
      </c>
      <c r="AT169" s="8">
        <f t="shared" ca="1" si="58"/>
        <v>0</v>
      </c>
      <c r="AU169" s="8">
        <f t="shared" ca="1" si="59"/>
        <v>0</v>
      </c>
      <c r="AV169" s="8">
        <f t="shared" ca="1" si="60"/>
        <v>0</v>
      </c>
      <c r="AW169" s="8">
        <f t="shared" ca="1" si="61"/>
        <v>0</v>
      </c>
      <c r="AX169" s="8">
        <f t="shared" ca="1" si="62"/>
        <v>0</v>
      </c>
      <c r="AY169" s="8">
        <f t="shared" si="63"/>
        <v>0</v>
      </c>
    </row>
    <row r="170" spans="1:51" ht="13.8">
      <c r="A170" s="5"/>
      <c r="B170" s="5"/>
      <c r="C170" s="5">
        <f ca="1">IFERROR(__xludf.dummyfunction("""COMPUTED_VALUE"""),2)</f>
        <v>2</v>
      </c>
      <c r="D170" s="9">
        <f ca="1">IFERROR(__xludf.dummyfunction("""COMPUTED_VALUE"""),45243)</f>
        <v>45243</v>
      </c>
      <c r="E170" s="5" t="s">
        <v>5</v>
      </c>
      <c r="F170" s="14" t="str">
        <f ca="1">IFERROR(__xludf.dummyfunction("""COMPUTED_VALUE"""),"JMR")</f>
        <v>JMR</v>
      </c>
      <c r="G170" s="5"/>
      <c r="H170" s="5"/>
      <c r="I170" s="5"/>
      <c r="J170" s="5">
        <f ca="1">IFERROR(__xludf.dummyfunction("""COMPUTED_VALUE"""),1)</f>
        <v>1</v>
      </c>
      <c r="K170" s="5">
        <f ca="1">IFERROR(__xludf.dummyfunction("""COMPUTED_VALUE"""),0)</f>
        <v>0</v>
      </c>
      <c r="L170" s="5">
        <f ca="1">IFERROR(__xludf.dummyfunction("""COMPUTED_VALUE"""),1)</f>
        <v>1</v>
      </c>
      <c r="M170" s="5">
        <f ca="1">IFERROR(__xludf.dummyfunction("""COMPUTED_VALUE"""),1)</f>
        <v>1</v>
      </c>
      <c r="N170" s="5">
        <f ca="1">IFERROR(__xludf.dummyfunction("""COMPUTED_VALUE"""),1)</f>
        <v>1</v>
      </c>
      <c r="O170" s="5">
        <f ca="1">IFERROR(__xludf.dummyfunction("""COMPUTED_VALUE"""),-2)</f>
        <v>-2</v>
      </c>
      <c r="P170" s="5">
        <f ca="1">IFERROR(__xludf.dummyfunction("""COMPUTED_VALUE"""),1)</f>
        <v>1</v>
      </c>
      <c r="Q170" s="5">
        <f ca="1">IFERROR(__xludf.dummyfunction("""COMPUTED_VALUE"""),1)</f>
        <v>1</v>
      </c>
      <c r="R170" s="5">
        <f ca="1">IFERROR(__xludf.dummyfunction("""COMPUTED_VALUE"""),-1)</f>
        <v>-1</v>
      </c>
      <c r="S170" s="5">
        <f ca="1">IFERROR(__xludf.dummyfunction("""COMPUTED_VALUE"""),1)</f>
        <v>1</v>
      </c>
      <c r="T170" s="5">
        <f ca="1">IFERROR(__xludf.dummyfunction("""COMPUTED_VALUE"""),-1)</f>
        <v>-1</v>
      </c>
      <c r="U170" s="5">
        <f ca="1">IFERROR(__xludf.dummyfunction("""COMPUTED_VALUE"""),1)</f>
        <v>1</v>
      </c>
      <c r="V170" s="5">
        <f ca="1">IFERROR(__xludf.dummyfunction("""COMPUTED_VALUE"""),-1)</f>
        <v>-1</v>
      </c>
      <c r="W170" s="5">
        <f ca="1">IFERROR(__xludf.dummyfunction("""COMPUTED_VALUE"""),-1)</f>
        <v>-1</v>
      </c>
      <c r="X170" s="5">
        <f ca="1">IFERROR(__xludf.dummyfunction("""COMPUTED_VALUE"""),-1)</f>
        <v>-1</v>
      </c>
      <c r="Y170" s="5">
        <f ca="1">IFERROR(__xludf.dummyfunction("""COMPUTED_VALUE"""),-1)</f>
        <v>-1</v>
      </c>
      <c r="Z170" s="5">
        <f ca="1">IFERROR(__xludf.dummyfunction("""COMPUTED_VALUE"""),-3)</f>
        <v>-3</v>
      </c>
      <c r="AA170" s="5">
        <f ca="1">IFERROR(__xludf.dummyfunction("""COMPUTED_VALUE"""),-1)</f>
        <v>-1</v>
      </c>
      <c r="AB170" s="5"/>
      <c r="AC170" s="5">
        <f t="shared" ca="1" si="64"/>
        <v>1</v>
      </c>
      <c r="AD170" s="5"/>
      <c r="AE170" s="5" t="s">
        <v>13</v>
      </c>
      <c r="AF170" s="8"/>
      <c r="AG170" s="8">
        <f t="shared" ca="1" si="45"/>
        <v>0</v>
      </c>
      <c r="AH170" s="8">
        <f t="shared" ca="1" si="46"/>
        <v>0</v>
      </c>
      <c r="AI170" s="8">
        <f t="shared" ca="1" si="47"/>
        <v>0</v>
      </c>
      <c r="AJ170" s="8">
        <f t="shared" ca="1" si="48"/>
        <v>0</v>
      </c>
      <c r="AK170" s="8">
        <f t="shared" ca="1" si="49"/>
        <v>0</v>
      </c>
      <c r="AL170" s="8">
        <f t="shared" ca="1" si="50"/>
        <v>0</v>
      </c>
      <c r="AM170" s="8">
        <f t="shared" ca="1" si="51"/>
        <v>0</v>
      </c>
      <c r="AN170" s="8">
        <f t="shared" ca="1" si="52"/>
        <v>1</v>
      </c>
      <c r="AO170" s="8">
        <f t="shared" ca="1" si="53"/>
        <v>0</v>
      </c>
      <c r="AP170" s="8">
        <f t="shared" ca="1" si="54"/>
        <v>0</v>
      </c>
      <c r="AQ170" s="8">
        <f t="shared" ca="1" si="55"/>
        <v>0</v>
      </c>
      <c r="AR170" s="8">
        <f t="shared" ca="1" si="56"/>
        <v>0</v>
      </c>
      <c r="AS170" s="8">
        <f t="shared" ca="1" si="57"/>
        <v>0</v>
      </c>
      <c r="AT170" s="8">
        <f t="shared" ca="1" si="58"/>
        <v>0</v>
      </c>
      <c r="AU170" s="8">
        <f t="shared" ca="1" si="59"/>
        <v>0</v>
      </c>
      <c r="AV170" s="8">
        <f t="shared" ca="1" si="60"/>
        <v>0</v>
      </c>
      <c r="AW170" s="8">
        <f t="shared" ca="1" si="61"/>
        <v>0</v>
      </c>
      <c r="AX170" s="8">
        <f t="shared" ca="1" si="62"/>
        <v>0</v>
      </c>
      <c r="AY170" s="8">
        <f t="shared" si="63"/>
        <v>0</v>
      </c>
    </row>
    <row r="171" spans="1:51" ht="13.8">
      <c r="A171" s="5"/>
      <c r="B171" s="5"/>
      <c r="C171" s="5">
        <f ca="1">IFERROR(__xludf.dummyfunction("""COMPUTED_VALUE"""),3)</f>
        <v>3</v>
      </c>
      <c r="D171" s="9">
        <f ca="1">IFERROR(__xludf.dummyfunction("""COMPUTED_VALUE"""),45244)</f>
        <v>45244</v>
      </c>
      <c r="E171" s="5" t="s">
        <v>21</v>
      </c>
      <c r="F171" s="14" t="str">
        <f ca="1">IFERROR(__xludf.dummyfunction("""COMPUTED_VALUE"""),"MDT")</f>
        <v>MDT</v>
      </c>
      <c r="G171" s="5"/>
      <c r="H171" s="5"/>
      <c r="I171" s="5"/>
      <c r="J171" s="5">
        <f ca="1">IFERROR(__xludf.dummyfunction("""COMPUTED_VALUE"""),-3)</f>
        <v>-3</v>
      </c>
      <c r="K171" s="5">
        <f ca="1">IFERROR(__xludf.dummyfunction("""COMPUTED_VALUE"""),1)</f>
        <v>1</v>
      </c>
      <c r="L171" s="5">
        <f ca="1">IFERROR(__xludf.dummyfunction("""COMPUTED_VALUE"""),1)</f>
        <v>1</v>
      </c>
      <c r="M171" s="5">
        <f ca="1">IFERROR(__xludf.dummyfunction("""COMPUTED_VALUE"""),-3)</f>
        <v>-3</v>
      </c>
      <c r="N171" s="5">
        <f ca="1">IFERROR(__xludf.dummyfunction("""COMPUTED_VALUE"""),1)</f>
        <v>1</v>
      </c>
      <c r="O171" s="5">
        <f ca="1">IFERROR(__xludf.dummyfunction("""COMPUTED_VALUE"""),1)</f>
        <v>1</v>
      </c>
      <c r="P171" s="5">
        <f ca="1">IFERROR(__xludf.dummyfunction("""COMPUTED_VALUE"""),1)</f>
        <v>1</v>
      </c>
      <c r="Q171" s="5">
        <f ca="1">IFERROR(__xludf.dummyfunction("""COMPUTED_VALUE"""),1)</f>
        <v>1</v>
      </c>
      <c r="R171" s="5">
        <f ca="1">IFERROR(__xludf.dummyfunction("""COMPUTED_VALUE"""),-1)</f>
        <v>-1</v>
      </c>
      <c r="S171" s="5">
        <f ca="1">IFERROR(__xludf.dummyfunction("""COMPUTED_VALUE"""),-1)</f>
        <v>-1</v>
      </c>
      <c r="T171" s="5">
        <f ca="1">IFERROR(__xludf.dummyfunction("""COMPUTED_VALUE"""),-1)</f>
        <v>-1</v>
      </c>
      <c r="U171" s="5">
        <f ca="1">IFERROR(__xludf.dummyfunction("""COMPUTED_VALUE"""),-1)</f>
        <v>-1</v>
      </c>
      <c r="V171" s="5">
        <f ca="1">IFERROR(__xludf.dummyfunction("""COMPUTED_VALUE"""),-1)</f>
        <v>-1</v>
      </c>
      <c r="W171" s="5">
        <f ca="1">IFERROR(__xludf.dummyfunction("""COMPUTED_VALUE"""),-1)</f>
        <v>-1</v>
      </c>
      <c r="X171" s="5">
        <f ca="1">IFERROR(__xludf.dummyfunction("""COMPUTED_VALUE"""),-1)</f>
        <v>-1</v>
      </c>
      <c r="Y171" s="5">
        <f ca="1">IFERROR(__xludf.dummyfunction("""COMPUTED_VALUE"""),-1)</f>
        <v>-1</v>
      </c>
      <c r="Z171" s="5">
        <f ca="1">IFERROR(__xludf.dummyfunction("""COMPUTED_VALUE"""),-3)</f>
        <v>-3</v>
      </c>
      <c r="AA171" s="5">
        <f ca="1">IFERROR(__xludf.dummyfunction("""COMPUTED_VALUE"""),-1)</f>
        <v>-1</v>
      </c>
      <c r="AB171" s="5"/>
      <c r="AC171" s="5">
        <f t="shared" ca="1" si="64"/>
        <v>1</v>
      </c>
      <c r="AD171" s="5"/>
      <c r="AE171" s="5" t="s">
        <v>20</v>
      </c>
      <c r="AF171" s="8"/>
      <c r="AG171" s="8">
        <f t="shared" ca="1" si="45"/>
        <v>0</v>
      </c>
      <c r="AH171" s="8">
        <f t="shared" ca="1" si="46"/>
        <v>0</v>
      </c>
      <c r="AI171" s="8">
        <f t="shared" ca="1" si="47"/>
        <v>1</v>
      </c>
      <c r="AJ171" s="8">
        <f t="shared" ca="1" si="48"/>
        <v>0</v>
      </c>
      <c r="AK171" s="8">
        <f t="shared" ca="1" si="49"/>
        <v>0</v>
      </c>
      <c r="AL171" s="8">
        <f t="shared" ca="1" si="50"/>
        <v>0</v>
      </c>
      <c r="AM171" s="8">
        <f t="shared" ca="1" si="51"/>
        <v>0</v>
      </c>
      <c r="AN171" s="8">
        <f t="shared" ca="1" si="52"/>
        <v>0</v>
      </c>
      <c r="AO171" s="8">
        <f t="shared" ca="1" si="53"/>
        <v>0</v>
      </c>
      <c r="AP171" s="8">
        <f t="shared" ca="1" si="54"/>
        <v>0</v>
      </c>
      <c r="AQ171" s="8">
        <f t="shared" ca="1" si="55"/>
        <v>0</v>
      </c>
      <c r="AR171" s="8">
        <f t="shared" ca="1" si="56"/>
        <v>0</v>
      </c>
      <c r="AS171" s="8">
        <f t="shared" ca="1" si="57"/>
        <v>0</v>
      </c>
      <c r="AT171" s="8">
        <f t="shared" ca="1" si="58"/>
        <v>0</v>
      </c>
      <c r="AU171" s="8">
        <f t="shared" ca="1" si="59"/>
        <v>0</v>
      </c>
      <c r="AV171" s="8">
        <f t="shared" ca="1" si="60"/>
        <v>0</v>
      </c>
      <c r="AW171" s="8">
        <f t="shared" ca="1" si="61"/>
        <v>0</v>
      </c>
      <c r="AX171" s="8">
        <f t="shared" ca="1" si="62"/>
        <v>0</v>
      </c>
      <c r="AY171" s="8">
        <f t="shared" si="63"/>
        <v>0</v>
      </c>
    </row>
    <row r="172" spans="1:51" ht="13.8">
      <c r="A172" s="5"/>
      <c r="B172" s="5"/>
      <c r="C172" s="5">
        <f ca="1">IFERROR(__xludf.dummyfunction("""COMPUTED_VALUE"""),4)</f>
        <v>4</v>
      </c>
      <c r="D172" s="9">
        <f ca="1">IFERROR(__xludf.dummyfunction("""COMPUTED_VALUE"""),45245)</f>
        <v>45245</v>
      </c>
      <c r="E172" s="5" t="s">
        <v>12</v>
      </c>
      <c r="F172" s="14" t="str">
        <f ca="1">IFERROR(__xludf.dummyfunction("""COMPUTED_VALUE"""),"JMR")</f>
        <v>JMR</v>
      </c>
      <c r="G172" s="5"/>
      <c r="H172" s="5"/>
      <c r="I172" s="5"/>
      <c r="J172" s="5">
        <f ca="1">IFERROR(__xludf.dummyfunction("""COMPUTED_VALUE"""),-3)</f>
        <v>-3</v>
      </c>
      <c r="K172" s="5">
        <f ca="1">IFERROR(__xludf.dummyfunction("""COMPUTED_VALUE"""),0)</f>
        <v>0</v>
      </c>
      <c r="L172" s="5">
        <f ca="1">IFERROR(__xludf.dummyfunction("""COMPUTED_VALUE"""),1)</f>
        <v>1</v>
      </c>
      <c r="M172" s="5">
        <f ca="1">IFERROR(__xludf.dummyfunction("""COMPUTED_VALUE"""),1)</f>
        <v>1</v>
      </c>
      <c r="N172" s="5">
        <f ca="1">IFERROR(__xludf.dummyfunction("""COMPUTED_VALUE"""),1)</f>
        <v>1</v>
      </c>
      <c r="O172" s="5">
        <f ca="1">IFERROR(__xludf.dummyfunction("""COMPUTED_VALUE"""),1)</f>
        <v>1</v>
      </c>
      <c r="P172" s="5">
        <f ca="1">IFERROR(__xludf.dummyfunction("""COMPUTED_VALUE"""),1)</f>
        <v>1</v>
      </c>
      <c r="Q172" s="5">
        <f ca="1">IFERROR(__xludf.dummyfunction("""COMPUTED_VALUE"""),1)</f>
        <v>1</v>
      </c>
      <c r="R172" s="5">
        <f ca="1">IFERROR(__xludf.dummyfunction("""COMPUTED_VALUE"""),1)</f>
        <v>1</v>
      </c>
      <c r="S172" s="5">
        <f ca="1">IFERROR(__xludf.dummyfunction("""COMPUTED_VALUE"""),-1)</f>
        <v>-1</v>
      </c>
      <c r="T172" s="5">
        <f ca="1">IFERROR(__xludf.dummyfunction("""COMPUTED_VALUE"""),1)</f>
        <v>1</v>
      </c>
      <c r="U172" s="5">
        <f ca="1">IFERROR(__xludf.dummyfunction("""COMPUTED_VALUE"""),-1)</f>
        <v>-1</v>
      </c>
      <c r="V172" s="5">
        <f ca="1">IFERROR(__xludf.dummyfunction("""COMPUTED_VALUE"""),-1)</f>
        <v>-1</v>
      </c>
      <c r="W172" s="5">
        <f ca="1">IFERROR(__xludf.dummyfunction("""COMPUTED_VALUE"""),-1)</f>
        <v>-1</v>
      </c>
      <c r="X172" s="5">
        <f ca="1">IFERROR(__xludf.dummyfunction("""COMPUTED_VALUE"""),-1)</f>
        <v>-1</v>
      </c>
      <c r="Y172" s="5">
        <f ca="1">IFERROR(__xludf.dummyfunction("""COMPUTED_VALUE"""),-1)</f>
        <v>-1</v>
      </c>
      <c r="Z172" s="5">
        <f ca="1">IFERROR(__xludf.dummyfunction("""COMPUTED_VALUE"""),-3)</f>
        <v>-3</v>
      </c>
      <c r="AA172" s="5">
        <f ca="1">IFERROR(__xludf.dummyfunction("""COMPUTED_VALUE"""),-1)</f>
        <v>-1</v>
      </c>
      <c r="AB172" s="5"/>
      <c r="AC172" s="5">
        <f t="shared" ca="1" si="64"/>
        <v>1</v>
      </c>
      <c r="AD172" s="5"/>
      <c r="AE172" s="5" t="s">
        <v>5</v>
      </c>
      <c r="AF172" s="8"/>
      <c r="AG172" s="8">
        <f t="shared" ca="1" si="45"/>
        <v>0</v>
      </c>
      <c r="AH172" s="8">
        <f t="shared" ca="1" si="46"/>
        <v>0</v>
      </c>
      <c r="AI172" s="8">
        <f t="shared" ca="1" si="47"/>
        <v>0</v>
      </c>
      <c r="AJ172" s="8">
        <f t="shared" ca="1" si="48"/>
        <v>0</v>
      </c>
      <c r="AK172" s="8">
        <f t="shared" ca="1" si="49"/>
        <v>0</v>
      </c>
      <c r="AL172" s="8">
        <f t="shared" ca="1" si="50"/>
        <v>0</v>
      </c>
      <c r="AM172" s="8">
        <f t="shared" ca="1" si="51"/>
        <v>0</v>
      </c>
      <c r="AN172" s="8">
        <f t="shared" ca="1" si="52"/>
        <v>0</v>
      </c>
      <c r="AO172" s="8">
        <f t="shared" ca="1" si="53"/>
        <v>0</v>
      </c>
      <c r="AP172" s="8">
        <f t="shared" ca="1" si="54"/>
        <v>0</v>
      </c>
      <c r="AQ172" s="8">
        <f t="shared" ca="1" si="55"/>
        <v>1</v>
      </c>
      <c r="AR172" s="8">
        <f t="shared" ca="1" si="56"/>
        <v>0</v>
      </c>
      <c r="AS172" s="8">
        <f t="shared" ca="1" si="57"/>
        <v>0</v>
      </c>
      <c r="AT172" s="8">
        <f t="shared" ca="1" si="58"/>
        <v>0</v>
      </c>
      <c r="AU172" s="8">
        <f t="shared" ca="1" si="59"/>
        <v>0</v>
      </c>
      <c r="AV172" s="8">
        <f t="shared" ca="1" si="60"/>
        <v>0</v>
      </c>
      <c r="AW172" s="8">
        <f t="shared" ca="1" si="61"/>
        <v>0</v>
      </c>
      <c r="AX172" s="8">
        <f t="shared" ca="1" si="62"/>
        <v>0</v>
      </c>
      <c r="AY172" s="8">
        <f t="shared" si="63"/>
        <v>0</v>
      </c>
    </row>
    <row r="173" spans="1:51" ht="13.8">
      <c r="A173" s="5"/>
      <c r="B173" s="5"/>
      <c r="C173" s="5">
        <f ca="1">IFERROR(__xludf.dummyfunction("""COMPUTED_VALUE"""),5)</f>
        <v>5</v>
      </c>
      <c r="D173" s="9">
        <f ca="1">IFERROR(__xludf.dummyfunction("""COMPUTED_VALUE"""),45246)</f>
        <v>45246</v>
      </c>
      <c r="E173" s="5" t="s">
        <v>6</v>
      </c>
      <c r="F173" s="14" t="str">
        <f ca="1">IFERROR(__xludf.dummyfunction("""COMPUTED_VALUE"""),"PDS")</f>
        <v>PDS</v>
      </c>
      <c r="G173" s="5"/>
      <c r="H173" s="5"/>
      <c r="I173" s="5"/>
      <c r="J173" s="5">
        <f ca="1">IFERROR(__xludf.dummyfunction("""COMPUTED_VALUE"""),1)</f>
        <v>1</v>
      </c>
      <c r="K173" s="5">
        <f ca="1">IFERROR(__xludf.dummyfunction("""COMPUTED_VALUE"""),-1)</f>
        <v>-1</v>
      </c>
      <c r="L173" s="5">
        <f ca="1">IFERROR(__xludf.dummyfunction("""COMPUTED_VALUE"""),1)</f>
        <v>1</v>
      </c>
      <c r="M173" s="5">
        <f ca="1">IFERROR(__xludf.dummyfunction("""COMPUTED_VALUE"""),1)</f>
        <v>1</v>
      </c>
      <c r="N173" s="5">
        <f ca="1">IFERROR(__xludf.dummyfunction("""COMPUTED_VALUE"""),1)</f>
        <v>1</v>
      </c>
      <c r="O173" s="5">
        <f ca="1">IFERROR(__xludf.dummyfunction("""COMPUTED_VALUE"""),1)</f>
        <v>1</v>
      </c>
      <c r="P173" s="5">
        <f ca="1">IFERROR(__xludf.dummyfunction("""COMPUTED_VALUE"""),-1)</f>
        <v>-1</v>
      </c>
      <c r="Q173" s="5">
        <f ca="1">IFERROR(__xludf.dummyfunction("""COMPUTED_VALUE"""),1)</f>
        <v>1</v>
      </c>
      <c r="R173" s="5">
        <f ca="1">IFERROR(__xludf.dummyfunction("""COMPUTED_VALUE"""),1)</f>
        <v>1</v>
      </c>
      <c r="S173" s="5">
        <f ca="1">IFERROR(__xludf.dummyfunction("""COMPUTED_VALUE"""),-1)</f>
        <v>-1</v>
      </c>
      <c r="T173" s="5">
        <f ca="1">IFERROR(__xludf.dummyfunction("""COMPUTED_VALUE"""),1)</f>
        <v>1</v>
      </c>
      <c r="U173" s="5">
        <f ca="1">IFERROR(__xludf.dummyfunction("""COMPUTED_VALUE"""),-1)</f>
        <v>-1</v>
      </c>
      <c r="V173" s="5">
        <f ca="1">IFERROR(__xludf.dummyfunction("""COMPUTED_VALUE"""),-1)</f>
        <v>-1</v>
      </c>
      <c r="W173" s="5">
        <f ca="1">IFERROR(__xludf.dummyfunction("""COMPUTED_VALUE"""),-1)</f>
        <v>-1</v>
      </c>
      <c r="X173" s="5">
        <f ca="1">IFERROR(__xludf.dummyfunction("""COMPUTED_VALUE"""),-1)</f>
        <v>-1</v>
      </c>
      <c r="Y173" s="5">
        <f ca="1">IFERROR(__xludf.dummyfunction("""COMPUTED_VALUE"""),-1)</f>
        <v>-1</v>
      </c>
      <c r="Z173" s="5">
        <f ca="1">IFERROR(__xludf.dummyfunction("""COMPUTED_VALUE"""),-3)</f>
        <v>-3</v>
      </c>
      <c r="AA173" s="5">
        <f ca="1">IFERROR(__xludf.dummyfunction("""COMPUTED_VALUE"""),-1)</f>
        <v>-1</v>
      </c>
      <c r="AB173" s="5"/>
      <c r="AC173" s="5">
        <f t="shared" ca="1" si="64"/>
        <v>1</v>
      </c>
      <c r="AD173" s="5"/>
      <c r="AE173" s="5" t="s">
        <v>15</v>
      </c>
      <c r="AF173" s="8"/>
      <c r="AG173" s="8">
        <f t="shared" ca="1" si="45"/>
        <v>1</v>
      </c>
      <c r="AH173" s="8">
        <f t="shared" ca="1" si="46"/>
        <v>0</v>
      </c>
      <c r="AI173" s="8">
        <f t="shared" ca="1" si="47"/>
        <v>0</v>
      </c>
      <c r="AJ173" s="8">
        <f t="shared" ca="1" si="48"/>
        <v>0</v>
      </c>
      <c r="AK173" s="8">
        <f t="shared" ca="1" si="49"/>
        <v>0</v>
      </c>
      <c r="AL173" s="8">
        <f t="shared" ca="1" si="50"/>
        <v>0</v>
      </c>
      <c r="AM173" s="8">
        <f t="shared" ca="1" si="51"/>
        <v>0</v>
      </c>
      <c r="AN173" s="8">
        <f t="shared" ca="1" si="52"/>
        <v>0</v>
      </c>
      <c r="AO173" s="8">
        <f t="shared" ca="1" si="53"/>
        <v>0</v>
      </c>
      <c r="AP173" s="8">
        <f t="shared" ca="1" si="54"/>
        <v>0</v>
      </c>
      <c r="AQ173" s="8">
        <f t="shared" ca="1" si="55"/>
        <v>0</v>
      </c>
      <c r="AR173" s="8">
        <f t="shared" ca="1" si="56"/>
        <v>0</v>
      </c>
      <c r="AS173" s="8">
        <f t="shared" ca="1" si="57"/>
        <v>0</v>
      </c>
      <c r="AT173" s="8">
        <f t="shared" ca="1" si="58"/>
        <v>0</v>
      </c>
      <c r="AU173" s="8">
        <f t="shared" ca="1" si="59"/>
        <v>0</v>
      </c>
      <c r="AV173" s="8">
        <f t="shared" ca="1" si="60"/>
        <v>0</v>
      </c>
      <c r="AW173" s="8">
        <f t="shared" ca="1" si="61"/>
        <v>0</v>
      </c>
      <c r="AX173" s="8">
        <f t="shared" ca="1" si="62"/>
        <v>0</v>
      </c>
      <c r="AY173" s="8">
        <f t="shared" si="63"/>
        <v>0</v>
      </c>
    </row>
    <row r="174" spans="1:51" ht="13.8">
      <c r="A174" s="5"/>
      <c r="B174" s="5"/>
      <c r="C174" s="5">
        <f ca="1">IFERROR(__xludf.dummyfunction("""COMPUTED_VALUE"""),6)</f>
        <v>6</v>
      </c>
      <c r="D174" s="9">
        <f ca="1">IFERROR(__xludf.dummyfunction("""COMPUTED_VALUE"""),45247)</f>
        <v>45247</v>
      </c>
      <c r="E174" s="5" t="s">
        <v>20</v>
      </c>
      <c r="F174" s="14" t="str">
        <f ca="1">IFERROR(__xludf.dummyfunction("""COMPUTED_VALUE"""),"AVL")</f>
        <v>AVL</v>
      </c>
      <c r="G174" s="5"/>
      <c r="H174" s="5"/>
      <c r="I174" s="5"/>
      <c r="J174" s="5">
        <f ca="1">IFERROR(__xludf.dummyfunction("""COMPUTED_VALUE"""),1)</f>
        <v>1</v>
      </c>
      <c r="K174" s="5">
        <f ca="1">IFERROR(__xludf.dummyfunction("""COMPUTED_VALUE"""),-3)</f>
        <v>-3</v>
      </c>
      <c r="L174" s="5">
        <f ca="1">IFERROR(__xludf.dummyfunction("""COMPUTED_VALUE"""),1)</f>
        <v>1</v>
      </c>
      <c r="M174" s="5">
        <f ca="1">IFERROR(__xludf.dummyfunction("""COMPUTED_VALUE"""),1)</f>
        <v>1</v>
      </c>
      <c r="N174" s="5">
        <f ca="1">IFERROR(__xludf.dummyfunction("""COMPUTED_VALUE"""),1)</f>
        <v>1</v>
      </c>
      <c r="O174" s="5">
        <f ca="1">IFERROR(__xludf.dummyfunction("""COMPUTED_VALUE"""),1)</f>
        <v>1</v>
      </c>
      <c r="P174" s="5">
        <f ca="1">IFERROR(__xludf.dummyfunction("""COMPUTED_VALUE"""),-1)</f>
        <v>-1</v>
      </c>
      <c r="Q174" s="5">
        <f ca="1">IFERROR(__xludf.dummyfunction("""COMPUTED_VALUE"""),1)</f>
        <v>1</v>
      </c>
      <c r="R174" s="5">
        <f ca="1">IFERROR(__xludf.dummyfunction("""COMPUTED_VALUE"""),-1)</f>
        <v>-1</v>
      </c>
      <c r="S174" s="5">
        <f ca="1">IFERROR(__xludf.dummyfunction("""COMPUTED_VALUE"""),1)</f>
        <v>1</v>
      </c>
      <c r="T174" s="5">
        <f ca="1">IFERROR(__xludf.dummyfunction("""COMPUTED_VALUE"""),-1)</f>
        <v>-1</v>
      </c>
      <c r="U174" s="5">
        <f ca="1">IFERROR(__xludf.dummyfunction("""COMPUTED_VALUE"""),-1)</f>
        <v>-1</v>
      </c>
      <c r="V174" s="5">
        <f ca="1">IFERROR(__xludf.dummyfunction("""COMPUTED_VALUE"""),-1)</f>
        <v>-1</v>
      </c>
      <c r="W174" s="5">
        <f ca="1">IFERROR(__xludf.dummyfunction("""COMPUTED_VALUE"""),-1)</f>
        <v>-1</v>
      </c>
      <c r="X174" s="5">
        <f ca="1">IFERROR(__xludf.dummyfunction("""COMPUTED_VALUE"""),-1)</f>
        <v>-1</v>
      </c>
      <c r="Y174" s="5">
        <f ca="1">IFERROR(__xludf.dummyfunction("""COMPUTED_VALUE"""),-1)</f>
        <v>-1</v>
      </c>
      <c r="Z174" s="5">
        <f ca="1">IFERROR(__xludf.dummyfunction("""COMPUTED_VALUE"""),-3)</f>
        <v>-3</v>
      </c>
      <c r="AA174" s="5">
        <f ca="1">IFERROR(__xludf.dummyfunction("""COMPUTED_VALUE"""),-1)</f>
        <v>-1</v>
      </c>
      <c r="AB174" s="5"/>
      <c r="AC174" s="5">
        <f t="shared" ca="1" si="64"/>
        <v>1</v>
      </c>
      <c r="AD174" s="5"/>
      <c r="AE174" s="5" t="s">
        <v>11</v>
      </c>
      <c r="AF174" s="8"/>
      <c r="AG174" s="8">
        <f t="shared" ca="1" si="45"/>
        <v>0</v>
      </c>
      <c r="AH174" s="8">
        <f t="shared" ca="1" si="46"/>
        <v>0</v>
      </c>
      <c r="AI174" s="8">
        <f t="shared" ca="1" si="47"/>
        <v>0</v>
      </c>
      <c r="AJ174" s="8">
        <f t="shared" ca="1" si="48"/>
        <v>0</v>
      </c>
      <c r="AK174" s="8">
        <f t="shared" ca="1" si="49"/>
        <v>0</v>
      </c>
      <c r="AL174" s="8">
        <f t="shared" ca="1" si="50"/>
        <v>1</v>
      </c>
      <c r="AM174" s="8">
        <f t="shared" ca="1" si="51"/>
        <v>0</v>
      </c>
      <c r="AN174" s="8">
        <f t="shared" ca="1" si="52"/>
        <v>0</v>
      </c>
      <c r="AO174" s="8">
        <f t="shared" ca="1" si="53"/>
        <v>0</v>
      </c>
      <c r="AP174" s="8">
        <f t="shared" ca="1" si="54"/>
        <v>0</v>
      </c>
      <c r="AQ174" s="8">
        <f t="shared" ca="1" si="55"/>
        <v>0</v>
      </c>
      <c r="AR174" s="8">
        <f t="shared" ca="1" si="56"/>
        <v>0</v>
      </c>
      <c r="AS174" s="8">
        <f t="shared" ca="1" si="57"/>
        <v>0</v>
      </c>
      <c r="AT174" s="8">
        <f t="shared" ca="1" si="58"/>
        <v>0</v>
      </c>
      <c r="AU174" s="8">
        <f t="shared" ca="1" si="59"/>
        <v>0</v>
      </c>
      <c r="AV174" s="8">
        <f t="shared" ca="1" si="60"/>
        <v>0</v>
      </c>
      <c r="AW174" s="8">
        <f t="shared" ca="1" si="61"/>
        <v>0</v>
      </c>
      <c r="AX174" s="8">
        <f t="shared" ca="1" si="62"/>
        <v>0</v>
      </c>
      <c r="AY174" s="8">
        <f t="shared" si="63"/>
        <v>0</v>
      </c>
    </row>
    <row r="175" spans="1:51" ht="13.8">
      <c r="A175" s="5"/>
      <c r="B175" s="5"/>
      <c r="C175" s="5">
        <f ca="1">IFERROR(__xludf.dummyfunction("""COMPUTED_VALUE"""),7)</f>
        <v>7</v>
      </c>
      <c r="D175" s="9">
        <f ca="1">IFERROR(__xludf.dummyfunction("""COMPUTED_VALUE"""),45248)</f>
        <v>45248</v>
      </c>
      <c r="E175" s="5" t="s">
        <v>7</v>
      </c>
      <c r="F175" s="14" t="str">
        <f ca="1">IFERROR(__xludf.dummyfunction("""COMPUTED_VALUE"""),"JMR")</f>
        <v>JMR</v>
      </c>
      <c r="G175" s="5"/>
      <c r="H175" s="5"/>
      <c r="I175" s="5"/>
      <c r="J175" s="5">
        <f ca="1">IFERROR(__xludf.dummyfunction("""COMPUTED_VALUE"""),1)</f>
        <v>1</v>
      </c>
      <c r="K175" s="5">
        <f ca="1">IFERROR(__xludf.dummyfunction("""COMPUTED_VALUE"""),-1)</f>
        <v>-1</v>
      </c>
      <c r="L175" s="5">
        <f ca="1">IFERROR(__xludf.dummyfunction("""COMPUTED_VALUE"""),1)</f>
        <v>1</v>
      </c>
      <c r="M175" s="5">
        <f ca="1">IFERROR(__xludf.dummyfunction("""COMPUTED_VALUE"""),1)</f>
        <v>1</v>
      </c>
      <c r="N175" s="5">
        <f ca="1">IFERROR(__xludf.dummyfunction("""COMPUTED_VALUE"""),1)</f>
        <v>1</v>
      </c>
      <c r="O175" s="5">
        <f ca="1">IFERROR(__xludf.dummyfunction("""COMPUTED_VALUE"""),1)</f>
        <v>1</v>
      </c>
      <c r="P175" s="5">
        <f ca="1">IFERROR(__xludf.dummyfunction("""COMPUTED_VALUE"""),1)</f>
        <v>1</v>
      </c>
      <c r="Q175" s="5">
        <f ca="1">IFERROR(__xludf.dummyfunction("""COMPUTED_VALUE"""),1)</f>
        <v>1</v>
      </c>
      <c r="R175" s="5">
        <f ca="1">IFERROR(__xludf.dummyfunction("""COMPUTED_VALUE"""),1)</f>
        <v>1</v>
      </c>
      <c r="S175" s="5">
        <f ca="1">IFERROR(__xludf.dummyfunction("""COMPUTED_VALUE"""),0)</f>
        <v>0</v>
      </c>
      <c r="T175" s="5">
        <f ca="1">IFERROR(__xludf.dummyfunction("""COMPUTED_VALUE"""),1)</f>
        <v>1</v>
      </c>
      <c r="U175" s="5">
        <f ca="1">IFERROR(__xludf.dummyfunction("""COMPUTED_VALUE"""),-1)</f>
        <v>-1</v>
      </c>
      <c r="V175" s="5">
        <f ca="1">IFERROR(__xludf.dummyfunction("""COMPUTED_VALUE"""),-1)</f>
        <v>-1</v>
      </c>
      <c r="W175" s="5">
        <f ca="1">IFERROR(__xludf.dummyfunction("""COMPUTED_VALUE"""),-1)</f>
        <v>-1</v>
      </c>
      <c r="X175" s="5">
        <f ca="1">IFERROR(__xludf.dummyfunction("""COMPUTED_VALUE"""),-1)</f>
        <v>-1</v>
      </c>
      <c r="Y175" s="5">
        <f ca="1">IFERROR(__xludf.dummyfunction("""COMPUTED_VALUE"""),-1)</f>
        <v>-1</v>
      </c>
      <c r="Z175" s="5">
        <f ca="1">IFERROR(__xludf.dummyfunction("""COMPUTED_VALUE"""),-3)</f>
        <v>-3</v>
      </c>
      <c r="AA175" s="5">
        <f ca="1">IFERROR(__xludf.dummyfunction("""COMPUTED_VALUE"""),-1)</f>
        <v>-1</v>
      </c>
      <c r="AB175" s="5"/>
      <c r="AC175" s="5">
        <f t="shared" ca="1" si="64"/>
        <v>1</v>
      </c>
      <c r="AD175" s="5"/>
      <c r="AE175" s="5" t="s">
        <v>22</v>
      </c>
      <c r="AF175" s="8"/>
      <c r="AG175" s="8">
        <f t="shared" ca="1" si="45"/>
        <v>0</v>
      </c>
      <c r="AH175" s="8">
        <f t="shared" ca="1" si="46"/>
        <v>0</v>
      </c>
      <c r="AI175" s="8">
        <f t="shared" ca="1" si="47"/>
        <v>0</v>
      </c>
      <c r="AJ175" s="8">
        <f t="shared" ca="1" si="48"/>
        <v>0</v>
      </c>
      <c r="AK175" s="8">
        <f t="shared" ca="1" si="49"/>
        <v>0</v>
      </c>
      <c r="AL175" s="8">
        <f t="shared" ca="1" si="50"/>
        <v>0</v>
      </c>
      <c r="AM175" s="8">
        <f t="shared" ca="1" si="51"/>
        <v>1</v>
      </c>
      <c r="AN175" s="8">
        <f t="shared" ca="1" si="52"/>
        <v>0</v>
      </c>
      <c r="AO175" s="8">
        <f t="shared" ca="1" si="53"/>
        <v>0</v>
      </c>
      <c r="AP175" s="8">
        <f t="shared" ca="1" si="54"/>
        <v>0</v>
      </c>
      <c r="AQ175" s="8">
        <f t="shared" ca="1" si="55"/>
        <v>0</v>
      </c>
      <c r="AR175" s="8">
        <f t="shared" ca="1" si="56"/>
        <v>0</v>
      </c>
      <c r="AS175" s="8">
        <f t="shared" ca="1" si="57"/>
        <v>0</v>
      </c>
      <c r="AT175" s="8">
        <f t="shared" ca="1" si="58"/>
        <v>0</v>
      </c>
      <c r="AU175" s="8">
        <f t="shared" ca="1" si="59"/>
        <v>0</v>
      </c>
      <c r="AV175" s="8">
        <f t="shared" ca="1" si="60"/>
        <v>0</v>
      </c>
      <c r="AW175" s="8">
        <f t="shared" ca="1" si="61"/>
        <v>0</v>
      </c>
      <c r="AX175" s="8">
        <f t="shared" ca="1" si="62"/>
        <v>0</v>
      </c>
      <c r="AY175" s="8">
        <f t="shared" si="63"/>
        <v>0</v>
      </c>
    </row>
    <row r="176" spans="1:51" ht="13.8">
      <c r="A176" s="5"/>
      <c r="B176" s="5"/>
      <c r="C176" s="5">
        <f ca="1">IFERROR(__xludf.dummyfunction("""COMPUTED_VALUE"""),1)</f>
        <v>1</v>
      </c>
      <c r="D176" s="9">
        <f ca="1">IFERROR(__xludf.dummyfunction("""COMPUTED_VALUE"""),45249)</f>
        <v>45249</v>
      </c>
      <c r="E176" s="5" t="s">
        <v>12</v>
      </c>
      <c r="F176" s="14" t="str">
        <f ca="1">IFERROR(__xludf.dummyfunction("""COMPUTED_VALUE"""),"GD")</f>
        <v>GD</v>
      </c>
      <c r="G176" s="5"/>
      <c r="H176" s="5"/>
      <c r="I176" s="5"/>
      <c r="J176" s="5">
        <f ca="1">IFERROR(__xludf.dummyfunction("""COMPUTED_VALUE"""),1)</f>
        <v>1</v>
      </c>
      <c r="K176" s="5">
        <f ca="1">IFERROR(__xludf.dummyfunction("""COMPUTED_VALUE"""),-3)</f>
        <v>-3</v>
      </c>
      <c r="L176" s="5">
        <f ca="1">IFERROR(__xludf.dummyfunction("""COMPUTED_VALUE"""),1)</f>
        <v>1</v>
      </c>
      <c r="M176" s="5">
        <f ca="1">IFERROR(__xludf.dummyfunction("""COMPUTED_VALUE"""),1)</f>
        <v>1</v>
      </c>
      <c r="N176" s="5">
        <f ca="1">IFERROR(__xludf.dummyfunction("""COMPUTED_VALUE"""),1)</f>
        <v>1</v>
      </c>
      <c r="O176" s="5">
        <f ca="1">IFERROR(__xludf.dummyfunction("""COMPUTED_VALUE"""),1)</f>
        <v>1</v>
      </c>
      <c r="P176" s="5">
        <f ca="1">IFERROR(__xludf.dummyfunction("""COMPUTED_VALUE"""),1)</f>
        <v>1</v>
      </c>
      <c r="Q176" s="5">
        <f ca="1">IFERROR(__xludf.dummyfunction("""COMPUTED_VALUE"""),1)</f>
        <v>1</v>
      </c>
      <c r="R176" s="5">
        <f ca="1">IFERROR(__xludf.dummyfunction("""COMPUTED_VALUE"""),1)</f>
        <v>1</v>
      </c>
      <c r="S176" s="5">
        <f ca="1">IFERROR(__xludf.dummyfunction("""COMPUTED_VALUE"""),0)</f>
        <v>0</v>
      </c>
      <c r="T176" s="5">
        <f ca="1">IFERROR(__xludf.dummyfunction("""COMPUTED_VALUE"""),3)</f>
        <v>3</v>
      </c>
      <c r="U176" s="5">
        <f ca="1">IFERROR(__xludf.dummyfunction("""COMPUTED_VALUE"""),-1)</f>
        <v>-1</v>
      </c>
      <c r="V176" s="5">
        <f ca="1">IFERROR(__xludf.dummyfunction("""COMPUTED_VALUE"""),-1)</f>
        <v>-1</v>
      </c>
      <c r="W176" s="5">
        <f ca="1">IFERROR(__xludf.dummyfunction("""COMPUTED_VALUE"""),-1)</f>
        <v>-1</v>
      </c>
      <c r="X176" s="5">
        <f ca="1">IFERROR(__xludf.dummyfunction("""COMPUTED_VALUE"""),-1)</f>
        <v>-1</v>
      </c>
      <c r="Y176" s="5">
        <f ca="1">IFERROR(__xludf.dummyfunction("""COMPUTED_VALUE"""),-1)</f>
        <v>-1</v>
      </c>
      <c r="Z176" s="5">
        <f ca="1">IFERROR(__xludf.dummyfunction("""COMPUTED_VALUE"""),-3)</f>
        <v>-3</v>
      </c>
      <c r="AA176" s="5">
        <f ca="1">IFERROR(__xludf.dummyfunction("""COMPUTED_VALUE"""),-1)</f>
        <v>-1</v>
      </c>
      <c r="AB176" s="5"/>
      <c r="AC176" s="5">
        <f t="shared" ca="1" si="64"/>
        <v>3</v>
      </c>
      <c r="AD176" s="5"/>
      <c r="AE176" s="5" t="s">
        <v>17</v>
      </c>
      <c r="AF176" s="8"/>
      <c r="AG176" s="8">
        <f t="shared" ca="1" si="45"/>
        <v>0</v>
      </c>
      <c r="AH176" s="8">
        <f t="shared" ca="1" si="46"/>
        <v>0</v>
      </c>
      <c r="AI176" s="8">
        <f t="shared" ca="1" si="47"/>
        <v>0</v>
      </c>
      <c r="AJ176" s="8">
        <f t="shared" ca="1" si="48"/>
        <v>0</v>
      </c>
      <c r="AK176" s="8">
        <f t="shared" ca="1" si="49"/>
        <v>0</v>
      </c>
      <c r="AL176" s="8">
        <f t="shared" ca="1" si="50"/>
        <v>0</v>
      </c>
      <c r="AM176" s="8">
        <f t="shared" ca="1" si="51"/>
        <v>0</v>
      </c>
      <c r="AN176" s="8">
        <f t="shared" ca="1" si="52"/>
        <v>0</v>
      </c>
      <c r="AO176" s="8">
        <f t="shared" ca="1" si="53"/>
        <v>0</v>
      </c>
      <c r="AP176" s="8">
        <f t="shared" ca="1" si="54"/>
        <v>0</v>
      </c>
      <c r="AQ176" s="8">
        <f t="shared" ca="1" si="55"/>
        <v>1</v>
      </c>
      <c r="AR176" s="8">
        <f t="shared" ca="1" si="56"/>
        <v>0</v>
      </c>
      <c r="AS176" s="8">
        <f t="shared" ca="1" si="57"/>
        <v>0</v>
      </c>
      <c r="AT176" s="8">
        <f t="shared" ca="1" si="58"/>
        <v>0</v>
      </c>
      <c r="AU176" s="8">
        <f t="shared" ca="1" si="59"/>
        <v>0</v>
      </c>
      <c r="AV176" s="8">
        <f t="shared" ca="1" si="60"/>
        <v>0</v>
      </c>
      <c r="AW176" s="8">
        <f t="shared" ca="1" si="61"/>
        <v>0</v>
      </c>
      <c r="AX176" s="8">
        <f t="shared" ca="1" si="62"/>
        <v>0</v>
      </c>
      <c r="AY176" s="8">
        <f t="shared" si="63"/>
        <v>0</v>
      </c>
    </row>
    <row r="177" spans="1:51" ht="13.8">
      <c r="A177" s="5"/>
      <c r="B177" s="5"/>
      <c r="C177" s="5">
        <f ca="1">IFERROR(__xludf.dummyfunction("""COMPUTED_VALUE"""),2)</f>
        <v>2</v>
      </c>
      <c r="D177" s="9">
        <f ca="1">IFERROR(__xludf.dummyfunction("""COMPUTED_VALUE"""),45250)</f>
        <v>45250</v>
      </c>
      <c r="E177" s="5" t="s">
        <v>13</v>
      </c>
      <c r="F177" s="14" t="str">
        <f ca="1">IFERROR(__xludf.dummyfunction("""COMPUTED_VALUE"""),"JMR")</f>
        <v>JMR</v>
      </c>
      <c r="G177" s="5"/>
      <c r="H177" s="5"/>
      <c r="I177" s="5"/>
      <c r="J177" s="5">
        <f ca="1">IFERROR(__xludf.dummyfunction("""COMPUTED_VALUE"""),1)</f>
        <v>1</v>
      </c>
      <c r="K177" s="5">
        <f ca="1">IFERROR(__xludf.dummyfunction("""COMPUTED_VALUE"""),0)</f>
        <v>0</v>
      </c>
      <c r="L177" s="5">
        <f ca="1">IFERROR(__xludf.dummyfunction("""COMPUTED_VALUE"""),1)</f>
        <v>1</v>
      </c>
      <c r="M177" s="5">
        <f ca="1">IFERROR(__xludf.dummyfunction("""COMPUTED_VALUE"""),1)</f>
        <v>1</v>
      </c>
      <c r="N177" s="5">
        <f ca="1">IFERROR(__xludf.dummyfunction("""COMPUTED_VALUE"""),1)</f>
        <v>1</v>
      </c>
      <c r="O177" s="5">
        <f ca="1">IFERROR(__xludf.dummyfunction("""COMPUTED_VALUE"""),1)</f>
        <v>1</v>
      </c>
      <c r="P177" s="5">
        <f ca="1">IFERROR(__xludf.dummyfunction("""COMPUTED_VALUE"""),0)</f>
        <v>0</v>
      </c>
      <c r="Q177" s="5">
        <f ca="1">IFERROR(__xludf.dummyfunction("""COMPUTED_VALUE"""),1)</f>
        <v>1</v>
      </c>
      <c r="R177" s="5">
        <f ca="1">IFERROR(__xludf.dummyfunction("""COMPUTED_VALUE"""),1)</f>
        <v>1</v>
      </c>
      <c r="S177" s="5">
        <f ca="1">IFERROR(__xludf.dummyfunction("""COMPUTED_VALUE"""),1)</f>
        <v>1</v>
      </c>
      <c r="T177" s="5">
        <f ca="1">IFERROR(__xludf.dummyfunction("""COMPUTED_VALUE"""),-1)</f>
        <v>-1</v>
      </c>
      <c r="U177" s="5">
        <f ca="1">IFERROR(__xludf.dummyfunction("""COMPUTED_VALUE"""),1)</f>
        <v>1</v>
      </c>
      <c r="V177" s="5">
        <f ca="1">IFERROR(__xludf.dummyfunction("""COMPUTED_VALUE"""),-1)</f>
        <v>-1</v>
      </c>
      <c r="W177" s="5">
        <f ca="1">IFERROR(__xludf.dummyfunction("""COMPUTED_VALUE"""),-1)</f>
        <v>-1</v>
      </c>
      <c r="X177" s="5">
        <f ca="1">IFERROR(__xludf.dummyfunction("""COMPUTED_VALUE"""),-1)</f>
        <v>-1</v>
      </c>
      <c r="Y177" s="5">
        <f ca="1">IFERROR(__xludf.dummyfunction("""COMPUTED_VALUE"""),-1)</f>
        <v>-1</v>
      </c>
      <c r="Z177" s="5">
        <f ca="1">IFERROR(__xludf.dummyfunction("""COMPUTED_VALUE"""),-3)</f>
        <v>-3</v>
      </c>
      <c r="AA177" s="5">
        <f ca="1">IFERROR(__xludf.dummyfunction("""COMPUTED_VALUE"""),-1)</f>
        <v>-1</v>
      </c>
      <c r="AB177" s="5"/>
      <c r="AC177" s="5">
        <f t="shared" ca="1" si="64"/>
        <v>1</v>
      </c>
      <c r="AD177" s="5"/>
      <c r="AE177" s="5" t="s">
        <v>13</v>
      </c>
      <c r="AF177" s="8"/>
      <c r="AG177" s="8">
        <f t="shared" ca="1" si="45"/>
        <v>0</v>
      </c>
      <c r="AH177" s="8">
        <f t="shared" ca="1" si="46"/>
        <v>0</v>
      </c>
      <c r="AI177" s="8">
        <f t="shared" ca="1" si="47"/>
        <v>0</v>
      </c>
      <c r="AJ177" s="8">
        <f t="shared" ca="1" si="48"/>
        <v>0</v>
      </c>
      <c r="AK177" s="8">
        <f t="shared" ca="1" si="49"/>
        <v>0</v>
      </c>
      <c r="AL177" s="8">
        <f t="shared" ca="1" si="50"/>
        <v>0</v>
      </c>
      <c r="AM177" s="8">
        <f t="shared" ca="1" si="51"/>
        <v>0</v>
      </c>
      <c r="AN177" s="8">
        <f t="shared" ca="1" si="52"/>
        <v>0</v>
      </c>
      <c r="AO177" s="8">
        <f t="shared" ca="1" si="53"/>
        <v>0</v>
      </c>
      <c r="AP177" s="8">
        <f t="shared" ca="1" si="54"/>
        <v>0</v>
      </c>
      <c r="AQ177" s="8">
        <f t="shared" ca="1" si="55"/>
        <v>0</v>
      </c>
      <c r="AR177" s="8">
        <f t="shared" ca="1" si="56"/>
        <v>1</v>
      </c>
      <c r="AS177" s="8">
        <f t="shared" ca="1" si="57"/>
        <v>0</v>
      </c>
      <c r="AT177" s="8">
        <f t="shared" ca="1" si="58"/>
        <v>0</v>
      </c>
      <c r="AU177" s="8">
        <f t="shared" ca="1" si="59"/>
        <v>0</v>
      </c>
      <c r="AV177" s="8">
        <f t="shared" ca="1" si="60"/>
        <v>0</v>
      </c>
      <c r="AW177" s="8">
        <f t="shared" ca="1" si="61"/>
        <v>0</v>
      </c>
      <c r="AX177" s="8">
        <f t="shared" ca="1" si="62"/>
        <v>0</v>
      </c>
      <c r="AY177" s="8">
        <f t="shared" si="63"/>
        <v>0</v>
      </c>
    </row>
    <row r="178" spans="1:51" ht="13.8">
      <c r="A178" s="5"/>
      <c r="B178" s="5"/>
      <c r="C178" s="5">
        <f ca="1">IFERROR(__xludf.dummyfunction("""COMPUTED_VALUE"""),3)</f>
        <v>3</v>
      </c>
      <c r="D178" s="9">
        <f ca="1">IFERROR(__xludf.dummyfunction("""COMPUTED_VALUE"""),45251)</f>
        <v>45251</v>
      </c>
      <c r="E178" s="5" t="s">
        <v>8</v>
      </c>
      <c r="F178" s="14" t="str">
        <f ca="1">IFERROR(__xludf.dummyfunction("""COMPUTED_VALUE"""),"MC")</f>
        <v>MC</v>
      </c>
      <c r="G178" s="5"/>
      <c r="H178" s="5"/>
      <c r="I178" s="5"/>
      <c r="J178" s="5">
        <f ca="1">IFERROR(__xludf.dummyfunction("""COMPUTED_VALUE"""),-3)</f>
        <v>-3</v>
      </c>
      <c r="K178" s="5">
        <f ca="1">IFERROR(__xludf.dummyfunction("""COMPUTED_VALUE"""),1)</f>
        <v>1</v>
      </c>
      <c r="L178" s="5">
        <f ca="1">IFERROR(__xludf.dummyfunction("""COMPUTED_VALUE"""),1)</f>
        <v>1</v>
      </c>
      <c r="M178" s="5">
        <f ca="1">IFERROR(__xludf.dummyfunction("""COMPUTED_VALUE"""),-3)</f>
        <v>-3</v>
      </c>
      <c r="N178" s="5">
        <f ca="1">IFERROR(__xludf.dummyfunction("""COMPUTED_VALUE"""),1)</f>
        <v>1</v>
      </c>
      <c r="O178" s="5">
        <f ca="1">IFERROR(__xludf.dummyfunction("""COMPUTED_VALUE"""),1)</f>
        <v>1</v>
      </c>
      <c r="P178" s="5">
        <f ca="1">IFERROR(__xludf.dummyfunction("""COMPUTED_VALUE"""),1)</f>
        <v>1</v>
      </c>
      <c r="Q178" s="5">
        <f ca="1">IFERROR(__xludf.dummyfunction("""COMPUTED_VALUE"""),1)</f>
        <v>1</v>
      </c>
      <c r="R178" s="5">
        <f ca="1">IFERROR(__xludf.dummyfunction("""COMPUTED_VALUE"""),-1)</f>
        <v>-1</v>
      </c>
      <c r="S178" s="5">
        <f ca="1">IFERROR(__xludf.dummyfunction("""COMPUTED_VALUE"""),-1)</f>
        <v>-1</v>
      </c>
      <c r="T178" s="5">
        <f ca="1">IFERROR(__xludf.dummyfunction("""COMPUTED_VALUE"""),-1)</f>
        <v>-1</v>
      </c>
      <c r="U178" s="5">
        <f ca="1">IFERROR(__xludf.dummyfunction("""COMPUTED_VALUE"""),-1)</f>
        <v>-1</v>
      </c>
      <c r="V178" s="5">
        <f ca="1">IFERROR(__xludf.dummyfunction("""COMPUTED_VALUE"""),-1)</f>
        <v>-1</v>
      </c>
      <c r="W178" s="5">
        <f ca="1">IFERROR(__xludf.dummyfunction("""COMPUTED_VALUE"""),-1)</f>
        <v>-1</v>
      </c>
      <c r="X178" s="5">
        <f ca="1">IFERROR(__xludf.dummyfunction("""COMPUTED_VALUE"""),-1)</f>
        <v>-1</v>
      </c>
      <c r="Y178" s="5">
        <f ca="1">IFERROR(__xludf.dummyfunction("""COMPUTED_VALUE"""),-1)</f>
        <v>-1</v>
      </c>
      <c r="Z178" s="5">
        <f ca="1">IFERROR(__xludf.dummyfunction("""COMPUTED_VALUE"""),-3)</f>
        <v>-3</v>
      </c>
      <c r="AA178" s="5">
        <f ca="1">IFERROR(__xludf.dummyfunction("""COMPUTED_VALUE"""),-1)</f>
        <v>-1</v>
      </c>
      <c r="AB178" s="5"/>
      <c r="AC178" s="5">
        <f t="shared" ca="1" si="64"/>
        <v>1</v>
      </c>
      <c r="AD178" s="5"/>
      <c r="AE178" s="5" t="s">
        <v>6</v>
      </c>
      <c r="AF178" s="8"/>
      <c r="AG178" s="8">
        <f t="shared" ca="1" si="45"/>
        <v>0</v>
      </c>
      <c r="AH178" s="8">
        <f t="shared" ca="1" si="46"/>
        <v>1</v>
      </c>
      <c r="AI178" s="8">
        <f t="shared" ca="1" si="47"/>
        <v>0</v>
      </c>
      <c r="AJ178" s="8">
        <f t="shared" ca="1" si="48"/>
        <v>0</v>
      </c>
      <c r="AK178" s="8">
        <f t="shared" ca="1" si="49"/>
        <v>0</v>
      </c>
      <c r="AL178" s="8">
        <f t="shared" ca="1" si="50"/>
        <v>0</v>
      </c>
      <c r="AM178" s="8">
        <f t="shared" ca="1" si="51"/>
        <v>0</v>
      </c>
      <c r="AN178" s="8">
        <f t="shared" ca="1" si="52"/>
        <v>0</v>
      </c>
      <c r="AO178" s="8">
        <f t="shared" ca="1" si="53"/>
        <v>0</v>
      </c>
      <c r="AP178" s="8">
        <f t="shared" ca="1" si="54"/>
        <v>0</v>
      </c>
      <c r="AQ178" s="8">
        <f t="shared" ca="1" si="55"/>
        <v>0</v>
      </c>
      <c r="AR178" s="8">
        <f t="shared" ca="1" si="56"/>
        <v>0</v>
      </c>
      <c r="AS178" s="8">
        <f t="shared" ca="1" si="57"/>
        <v>0</v>
      </c>
      <c r="AT178" s="8">
        <f t="shared" ca="1" si="58"/>
        <v>0</v>
      </c>
      <c r="AU178" s="8">
        <f t="shared" ca="1" si="59"/>
        <v>0</v>
      </c>
      <c r="AV178" s="8">
        <f t="shared" ca="1" si="60"/>
        <v>0</v>
      </c>
      <c r="AW178" s="8">
        <f t="shared" ca="1" si="61"/>
        <v>0</v>
      </c>
      <c r="AX178" s="8">
        <f t="shared" ca="1" si="62"/>
        <v>0</v>
      </c>
      <c r="AY178" s="8">
        <f t="shared" si="63"/>
        <v>0</v>
      </c>
    </row>
    <row r="179" spans="1:51" ht="13.8">
      <c r="A179" s="5"/>
      <c r="B179" s="5"/>
      <c r="C179" s="5">
        <f ca="1">IFERROR(__xludf.dummyfunction("""COMPUTED_VALUE"""),4)</f>
        <v>4</v>
      </c>
      <c r="D179" s="9">
        <f ca="1">IFERROR(__xludf.dummyfunction("""COMPUTED_VALUE"""),45252)</f>
        <v>45252</v>
      </c>
      <c r="E179" s="5" t="s">
        <v>5</v>
      </c>
      <c r="F179" s="14" t="str">
        <f ca="1">IFERROR(__xludf.dummyfunction("""COMPUTED_VALUE"""),"JMR")</f>
        <v>JMR</v>
      </c>
      <c r="G179" s="5"/>
      <c r="H179" s="5"/>
      <c r="I179" s="5"/>
      <c r="J179" s="5">
        <f ca="1">IFERROR(__xludf.dummyfunction("""COMPUTED_VALUE"""),-3)</f>
        <v>-3</v>
      </c>
      <c r="K179" s="5">
        <f ca="1">IFERROR(__xludf.dummyfunction("""COMPUTED_VALUE"""),0)</f>
        <v>0</v>
      </c>
      <c r="L179" s="5">
        <f ca="1">IFERROR(__xludf.dummyfunction("""COMPUTED_VALUE"""),1)</f>
        <v>1</v>
      </c>
      <c r="M179" s="5">
        <f ca="1">IFERROR(__xludf.dummyfunction("""COMPUTED_VALUE"""),1)</f>
        <v>1</v>
      </c>
      <c r="N179" s="5">
        <f ca="1">IFERROR(__xludf.dummyfunction("""COMPUTED_VALUE"""),1)</f>
        <v>1</v>
      </c>
      <c r="O179" s="5">
        <f ca="1">IFERROR(__xludf.dummyfunction("""COMPUTED_VALUE"""),1)</f>
        <v>1</v>
      </c>
      <c r="P179" s="5">
        <f ca="1">IFERROR(__xludf.dummyfunction("""COMPUTED_VALUE"""),1)</f>
        <v>1</v>
      </c>
      <c r="Q179" s="5">
        <f ca="1">IFERROR(__xludf.dummyfunction("""COMPUTED_VALUE"""),1)</f>
        <v>1</v>
      </c>
      <c r="R179" s="5">
        <f ca="1">IFERROR(__xludf.dummyfunction("""COMPUTED_VALUE"""),-1)</f>
        <v>-1</v>
      </c>
      <c r="S179" s="5">
        <f ca="1">IFERROR(__xludf.dummyfunction("""COMPUTED_VALUE"""),-1)</f>
        <v>-1</v>
      </c>
      <c r="T179" s="5">
        <f ca="1">IFERROR(__xludf.dummyfunction("""COMPUTED_VALUE"""),1)</f>
        <v>1</v>
      </c>
      <c r="U179" s="5">
        <f ca="1">IFERROR(__xludf.dummyfunction("""COMPUTED_VALUE"""),-1)</f>
        <v>-1</v>
      </c>
      <c r="V179" s="5">
        <f ca="1">IFERROR(__xludf.dummyfunction("""COMPUTED_VALUE"""),-1)</f>
        <v>-1</v>
      </c>
      <c r="W179" s="5">
        <f ca="1">IFERROR(__xludf.dummyfunction("""COMPUTED_VALUE"""),-1)</f>
        <v>-1</v>
      </c>
      <c r="X179" s="5">
        <f ca="1">IFERROR(__xludf.dummyfunction("""COMPUTED_VALUE"""),-1)</f>
        <v>-1</v>
      </c>
      <c r="Y179" s="5">
        <f ca="1">IFERROR(__xludf.dummyfunction("""COMPUTED_VALUE"""),-1)</f>
        <v>-1</v>
      </c>
      <c r="Z179" s="5">
        <f ca="1">IFERROR(__xludf.dummyfunction("""COMPUTED_VALUE"""),-3)</f>
        <v>-3</v>
      </c>
      <c r="AA179" s="5">
        <f ca="1">IFERROR(__xludf.dummyfunction("""COMPUTED_VALUE"""),-1)</f>
        <v>-1</v>
      </c>
      <c r="AB179" s="5"/>
      <c r="AC179" s="5">
        <f t="shared" ca="1" si="64"/>
        <v>1</v>
      </c>
      <c r="AD179" s="5"/>
      <c r="AE179" s="5" t="s">
        <v>12</v>
      </c>
      <c r="AF179" s="8"/>
      <c r="AG179" s="8">
        <f t="shared" ca="1" si="45"/>
        <v>0</v>
      </c>
      <c r="AH179" s="8">
        <f t="shared" ca="1" si="46"/>
        <v>0</v>
      </c>
      <c r="AI179" s="8">
        <f t="shared" ca="1" si="47"/>
        <v>0</v>
      </c>
      <c r="AJ179" s="8">
        <f t="shared" ca="1" si="48"/>
        <v>0</v>
      </c>
      <c r="AK179" s="8">
        <f t="shared" ca="1" si="49"/>
        <v>0</v>
      </c>
      <c r="AL179" s="8">
        <f t="shared" ca="1" si="50"/>
        <v>0</v>
      </c>
      <c r="AM179" s="8">
        <f t="shared" ca="1" si="51"/>
        <v>0</v>
      </c>
      <c r="AN179" s="8">
        <f t="shared" ca="1" si="52"/>
        <v>1</v>
      </c>
      <c r="AO179" s="8">
        <f t="shared" ca="1" si="53"/>
        <v>0</v>
      </c>
      <c r="AP179" s="8">
        <f t="shared" ca="1" si="54"/>
        <v>0</v>
      </c>
      <c r="AQ179" s="8">
        <f t="shared" ca="1" si="55"/>
        <v>0</v>
      </c>
      <c r="AR179" s="8">
        <f t="shared" ca="1" si="56"/>
        <v>0</v>
      </c>
      <c r="AS179" s="8">
        <f t="shared" ca="1" si="57"/>
        <v>0</v>
      </c>
      <c r="AT179" s="8">
        <f t="shared" ca="1" si="58"/>
        <v>0</v>
      </c>
      <c r="AU179" s="8">
        <f t="shared" ca="1" si="59"/>
        <v>0</v>
      </c>
      <c r="AV179" s="8">
        <f t="shared" ca="1" si="60"/>
        <v>0</v>
      </c>
      <c r="AW179" s="8">
        <f t="shared" ca="1" si="61"/>
        <v>0</v>
      </c>
      <c r="AX179" s="8">
        <f t="shared" ca="1" si="62"/>
        <v>0</v>
      </c>
      <c r="AY179" s="8">
        <f t="shared" si="63"/>
        <v>0</v>
      </c>
    </row>
    <row r="180" spans="1:51" ht="13.8">
      <c r="A180" s="5"/>
      <c r="B180" s="5"/>
      <c r="C180" s="5">
        <f ca="1">IFERROR(__xludf.dummyfunction("""COMPUTED_VALUE"""),5)</f>
        <v>5</v>
      </c>
      <c r="D180" s="9">
        <f ca="1">IFERROR(__xludf.dummyfunction("""COMPUTED_VALUE"""),45253)</f>
        <v>45253</v>
      </c>
      <c r="E180" s="5" t="s">
        <v>13</v>
      </c>
      <c r="F180" s="14" t="str">
        <f ca="1">IFERROR(__xludf.dummyfunction("""COMPUTED_VALUE"""),"MC")</f>
        <v>MC</v>
      </c>
      <c r="G180" s="5" t="s">
        <v>12</v>
      </c>
      <c r="H180" s="5"/>
      <c r="I180" s="5"/>
      <c r="J180" s="5">
        <f ca="1">IFERROR(__xludf.dummyfunction("""COMPUTED_VALUE"""),1)</f>
        <v>1</v>
      </c>
      <c r="K180" s="5">
        <f ca="1">IFERROR(__xludf.dummyfunction("""COMPUTED_VALUE"""),1)</f>
        <v>1</v>
      </c>
      <c r="L180" s="5">
        <f ca="1">IFERROR(__xludf.dummyfunction("""COMPUTED_VALUE"""),1)</f>
        <v>1</v>
      </c>
      <c r="M180" s="5">
        <f ca="1">IFERROR(__xludf.dummyfunction("""COMPUTED_VALUE"""),1)</f>
        <v>1</v>
      </c>
      <c r="N180" s="5">
        <f ca="1">IFERROR(__xludf.dummyfunction("""COMPUTED_VALUE"""),1)</f>
        <v>1</v>
      </c>
      <c r="O180" s="5">
        <f ca="1">IFERROR(__xludf.dummyfunction("""COMPUTED_VALUE"""),1)</f>
        <v>1</v>
      </c>
      <c r="P180" s="5">
        <f ca="1">IFERROR(__xludf.dummyfunction("""COMPUTED_VALUE"""),-1)</f>
        <v>-1</v>
      </c>
      <c r="Q180" s="5">
        <f ca="1">IFERROR(__xludf.dummyfunction("""COMPUTED_VALUE"""),1)</f>
        <v>1</v>
      </c>
      <c r="R180" s="5">
        <f ca="1">IFERROR(__xludf.dummyfunction("""COMPUTED_VALUE"""),-1)</f>
        <v>-1</v>
      </c>
      <c r="S180" s="5">
        <f ca="1">IFERROR(__xludf.dummyfunction("""COMPUTED_VALUE"""),1)</f>
        <v>1</v>
      </c>
      <c r="T180" s="5">
        <f ca="1">IFERROR(__xludf.dummyfunction("""COMPUTED_VALUE"""),1)</f>
        <v>1</v>
      </c>
      <c r="U180" s="5">
        <f ca="1">IFERROR(__xludf.dummyfunction("""COMPUTED_VALUE"""),1)</f>
        <v>1</v>
      </c>
      <c r="V180" s="5">
        <f ca="1">IFERROR(__xludf.dummyfunction("""COMPUTED_VALUE"""),-1)</f>
        <v>-1</v>
      </c>
      <c r="W180" s="5">
        <f ca="1">IFERROR(__xludf.dummyfunction("""COMPUTED_VALUE"""),-1)</f>
        <v>-1</v>
      </c>
      <c r="X180" s="5">
        <f ca="1">IFERROR(__xludf.dummyfunction("""COMPUTED_VALUE"""),-1)</f>
        <v>-1</v>
      </c>
      <c r="Y180" s="5">
        <f ca="1">IFERROR(__xludf.dummyfunction("""COMPUTED_VALUE"""),-1)</f>
        <v>-1</v>
      </c>
      <c r="Z180" s="5">
        <f ca="1">IFERROR(__xludf.dummyfunction("""COMPUTED_VALUE"""),-3)</f>
        <v>-3</v>
      </c>
      <c r="AA180" s="5">
        <f ca="1">IFERROR(__xludf.dummyfunction("""COMPUTED_VALUE"""),-1)</f>
        <v>-1</v>
      </c>
      <c r="AB180" s="5"/>
      <c r="AC180" s="5">
        <f t="shared" ca="1" si="64"/>
        <v>1</v>
      </c>
      <c r="AD180" s="5"/>
      <c r="AE180" s="5" t="s">
        <v>15</v>
      </c>
      <c r="AF180" s="8"/>
      <c r="AG180" s="8">
        <f t="shared" ca="1" si="45"/>
        <v>0</v>
      </c>
      <c r="AH180" s="8">
        <f t="shared" ca="1" si="46"/>
        <v>0</v>
      </c>
      <c r="AI180" s="8">
        <f t="shared" ca="1" si="47"/>
        <v>0</v>
      </c>
      <c r="AJ180" s="8">
        <f t="shared" ca="1" si="48"/>
        <v>0</v>
      </c>
      <c r="AK180" s="8">
        <f t="shared" ca="1" si="49"/>
        <v>0</v>
      </c>
      <c r="AL180" s="8">
        <f t="shared" ca="1" si="50"/>
        <v>0</v>
      </c>
      <c r="AM180" s="8">
        <f t="shared" ca="1" si="51"/>
        <v>0</v>
      </c>
      <c r="AN180" s="8">
        <f t="shared" ca="1" si="52"/>
        <v>0</v>
      </c>
      <c r="AO180" s="8">
        <f t="shared" ca="1" si="53"/>
        <v>0</v>
      </c>
      <c r="AP180" s="8">
        <f t="shared" ca="1" si="54"/>
        <v>0</v>
      </c>
      <c r="AQ180" s="8">
        <f t="shared" ca="1" si="55"/>
        <v>0</v>
      </c>
      <c r="AR180" s="8">
        <f t="shared" ca="1" si="56"/>
        <v>1</v>
      </c>
      <c r="AS180" s="8">
        <f t="shared" ca="1" si="57"/>
        <v>0</v>
      </c>
      <c r="AT180" s="8">
        <f t="shared" ca="1" si="58"/>
        <v>0</v>
      </c>
      <c r="AU180" s="8">
        <f t="shared" ca="1" si="59"/>
        <v>0</v>
      </c>
      <c r="AV180" s="8">
        <f t="shared" ca="1" si="60"/>
        <v>0</v>
      </c>
      <c r="AW180" s="8">
        <f t="shared" ca="1" si="61"/>
        <v>0</v>
      </c>
      <c r="AX180" s="8">
        <f t="shared" ca="1" si="62"/>
        <v>0</v>
      </c>
      <c r="AY180" s="8">
        <f t="shared" si="63"/>
        <v>0</v>
      </c>
    </row>
    <row r="181" spans="1:51" ht="13.8">
      <c r="A181" s="5"/>
      <c r="B181" s="5"/>
      <c r="C181" s="5">
        <f ca="1">IFERROR(__xludf.dummyfunction("""COMPUTED_VALUE"""),6)</f>
        <v>6</v>
      </c>
      <c r="D181" s="9">
        <f ca="1">IFERROR(__xludf.dummyfunction("""COMPUTED_VALUE"""),45254)</f>
        <v>45254</v>
      </c>
      <c r="E181" s="5" t="s">
        <v>17</v>
      </c>
      <c r="F181" s="14" t="str">
        <f ca="1">IFERROR(__xludf.dummyfunction("""COMPUTED_VALUE"""),"FL")</f>
        <v>FL</v>
      </c>
      <c r="G181" s="5" t="s">
        <v>18</v>
      </c>
      <c r="H181" s="5"/>
      <c r="I181" s="10"/>
      <c r="J181" s="5">
        <f ca="1">IFERROR(__xludf.dummyfunction("""COMPUTED_VALUE"""),-3)</f>
        <v>-3</v>
      </c>
      <c r="K181" s="5">
        <f ca="1">IFERROR(__xludf.dummyfunction("""COMPUTED_VALUE"""),1)</f>
        <v>1</v>
      </c>
      <c r="L181" s="5">
        <f ca="1">IFERROR(__xludf.dummyfunction("""COMPUTED_VALUE"""),1)</f>
        <v>1</v>
      </c>
      <c r="M181" s="5">
        <f ca="1">IFERROR(__xludf.dummyfunction("""COMPUTED_VALUE"""),1)</f>
        <v>1</v>
      </c>
      <c r="N181" s="5">
        <f ca="1">IFERROR(__xludf.dummyfunction("""COMPUTED_VALUE"""),1)</f>
        <v>1</v>
      </c>
      <c r="O181" s="5">
        <f ca="1">IFERROR(__xludf.dummyfunction("""COMPUTED_VALUE"""),-2)</f>
        <v>-2</v>
      </c>
      <c r="P181" s="5">
        <f ca="1">IFERROR(__xludf.dummyfunction("""COMPUTED_VALUE"""),-1)</f>
        <v>-1</v>
      </c>
      <c r="Q181" s="5">
        <f ca="1">IFERROR(__xludf.dummyfunction("""COMPUTED_VALUE"""),1)</f>
        <v>1</v>
      </c>
      <c r="R181" s="5">
        <f ca="1">IFERROR(__xludf.dummyfunction("""COMPUTED_VALUE"""),-1)</f>
        <v>-1</v>
      </c>
      <c r="S181" s="5">
        <f ca="1">IFERROR(__xludf.dummyfunction("""COMPUTED_VALUE"""),1)</f>
        <v>1</v>
      </c>
      <c r="T181" s="5">
        <f ca="1">IFERROR(__xludf.dummyfunction("""COMPUTED_VALUE"""),-1)</f>
        <v>-1</v>
      </c>
      <c r="U181" s="5">
        <f ca="1">IFERROR(__xludf.dummyfunction("""COMPUTED_VALUE"""),1)</f>
        <v>1</v>
      </c>
      <c r="V181" s="5">
        <f ca="1">IFERROR(__xludf.dummyfunction("""COMPUTED_VALUE"""),-1)</f>
        <v>-1</v>
      </c>
      <c r="W181" s="5">
        <f ca="1">IFERROR(__xludf.dummyfunction("""COMPUTED_VALUE"""),-1)</f>
        <v>-1</v>
      </c>
      <c r="X181" s="5">
        <f ca="1">IFERROR(__xludf.dummyfunction("""COMPUTED_VALUE"""),-1)</f>
        <v>-1</v>
      </c>
      <c r="Y181" s="5">
        <f ca="1">IFERROR(__xludf.dummyfunction("""COMPUTED_VALUE"""),-1)</f>
        <v>-1</v>
      </c>
      <c r="Z181" s="5">
        <f ca="1">IFERROR(__xludf.dummyfunction("""COMPUTED_VALUE"""),-3)</f>
        <v>-3</v>
      </c>
      <c r="AA181" s="5">
        <f ca="1">IFERROR(__xludf.dummyfunction("""COMPUTED_VALUE"""),-1)</f>
        <v>-1</v>
      </c>
      <c r="AB181" s="5"/>
      <c r="AC181" s="5">
        <f t="shared" ca="1" si="64"/>
        <v>1</v>
      </c>
      <c r="AD181" s="5"/>
      <c r="AE181" s="5" t="s">
        <v>11</v>
      </c>
      <c r="AF181" s="8"/>
      <c r="AG181" s="8">
        <f t="shared" ca="1" si="45"/>
        <v>0</v>
      </c>
      <c r="AH181" s="8">
        <f t="shared" ca="1" si="46"/>
        <v>0</v>
      </c>
      <c r="AI181" s="8">
        <f t="shared" ca="1" si="47"/>
        <v>0</v>
      </c>
      <c r="AJ181" s="8">
        <f t="shared" ca="1" si="48"/>
        <v>1</v>
      </c>
      <c r="AK181" s="8">
        <f t="shared" ca="1" si="49"/>
        <v>0</v>
      </c>
      <c r="AL181" s="8">
        <f t="shared" ca="1" si="50"/>
        <v>0</v>
      </c>
      <c r="AM181" s="8">
        <f t="shared" ca="1" si="51"/>
        <v>0</v>
      </c>
      <c r="AN181" s="8">
        <f t="shared" ca="1" si="52"/>
        <v>0</v>
      </c>
      <c r="AO181" s="8">
        <f t="shared" ca="1" si="53"/>
        <v>0</v>
      </c>
      <c r="AP181" s="8">
        <f t="shared" ca="1" si="54"/>
        <v>0</v>
      </c>
      <c r="AQ181" s="8">
        <f t="shared" ca="1" si="55"/>
        <v>0</v>
      </c>
      <c r="AR181" s="8">
        <f t="shared" ca="1" si="56"/>
        <v>0</v>
      </c>
      <c r="AS181" s="8">
        <f t="shared" ca="1" si="57"/>
        <v>0</v>
      </c>
      <c r="AT181" s="8">
        <f t="shared" ca="1" si="58"/>
        <v>0</v>
      </c>
      <c r="AU181" s="8">
        <f t="shared" ca="1" si="59"/>
        <v>0</v>
      </c>
      <c r="AV181" s="8">
        <f t="shared" ca="1" si="60"/>
        <v>0</v>
      </c>
      <c r="AW181" s="8">
        <f t="shared" ca="1" si="61"/>
        <v>0</v>
      </c>
      <c r="AX181" s="8">
        <f t="shared" ca="1" si="62"/>
        <v>0</v>
      </c>
      <c r="AY181" s="8">
        <f t="shared" si="63"/>
        <v>0</v>
      </c>
    </row>
    <row r="182" spans="1:51" ht="13.8">
      <c r="A182" s="5"/>
      <c r="B182" s="5"/>
      <c r="C182" s="5">
        <f ca="1">IFERROR(__xludf.dummyfunction("""COMPUTED_VALUE"""),7)</f>
        <v>7</v>
      </c>
      <c r="D182" s="9">
        <f ca="1">IFERROR(__xludf.dummyfunction("""COMPUTED_VALUE"""),45255)</f>
        <v>45255</v>
      </c>
      <c r="E182" s="5" t="s">
        <v>21</v>
      </c>
      <c r="F182" s="14" t="str">
        <f ca="1">IFERROR(__xludf.dummyfunction("""COMPUTED_VALUE"""),"JMR")</f>
        <v>JMR</v>
      </c>
      <c r="G182" s="5"/>
      <c r="H182" s="5"/>
      <c r="I182" s="5"/>
      <c r="J182" s="5">
        <f ca="1">IFERROR(__xludf.dummyfunction("""COMPUTED_VALUE"""),-3)</f>
        <v>-3</v>
      </c>
      <c r="K182" s="5">
        <f ca="1">IFERROR(__xludf.dummyfunction("""COMPUTED_VALUE"""),-1)</f>
        <v>-1</v>
      </c>
      <c r="L182" s="5">
        <f ca="1">IFERROR(__xludf.dummyfunction("""COMPUTED_VALUE"""),1)</f>
        <v>1</v>
      </c>
      <c r="M182" s="5">
        <f ca="1">IFERROR(__xludf.dummyfunction("""COMPUTED_VALUE"""),1)</f>
        <v>1</v>
      </c>
      <c r="N182" s="5">
        <f ca="1">IFERROR(__xludf.dummyfunction("""COMPUTED_VALUE"""),1)</f>
        <v>1</v>
      </c>
      <c r="O182" s="5">
        <f ca="1">IFERROR(__xludf.dummyfunction("""COMPUTED_VALUE"""),-2)</f>
        <v>-2</v>
      </c>
      <c r="P182" s="5">
        <f ca="1">IFERROR(__xludf.dummyfunction("""COMPUTED_VALUE"""),-1)</f>
        <v>-1</v>
      </c>
      <c r="Q182" s="5">
        <f ca="1">IFERROR(__xludf.dummyfunction("""COMPUTED_VALUE"""),1)</f>
        <v>1</v>
      </c>
      <c r="R182" s="5">
        <f ca="1">IFERROR(__xludf.dummyfunction("""COMPUTED_VALUE"""),-1)</f>
        <v>-1</v>
      </c>
      <c r="S182" s="5">
        <f ca="1">IFERROR(__xludf.dummyfunction("""COMPUTED_VALUE"""),1)</f>
        <v>1</v>
      </c>
      <c r="T182" s="5">
        <f ca="1">IFERROR(__xludf.dummyfunction("""COMPUTED_VALUE"""),1)</f>
        <v>1</v>
      </c>
      <c r="U182" s="5">
        <f ca="1">IFERROR(__xludf.dummyfunction("""COMPUTED_VALUE"""),1)</f>
        <v>1</v>
      </c>
      <c r="V182" s="5">
        <f ca="1">IFERROR(__xludf.dummyfunction("""COMPUTED_VALUE"""),-1)</f>
        <v>-1</v>
      </c>
      <c r="W182" s="5">
        <f ca="1">IFERROR(__xludf.dummyfunction("""COMPUTED_VALUE"""),-1)</f>
        <v>-1</v>
      </c>
      <c r="X182" s="5">
        <f ca="1">IFERROR(__xludf.dummyfunction("""COMPUTED_VALUE"""),-1)</f>
        <v>-1</v>
      </c>
      <c r="Y182" s="5">
        <f ca="1">IFERROR(__xludf.dummyfunction("""COMPUTED_VALUE"""),-1)</f>
        <v>-1</v>
      </c>
      <c r="Z182" s="5">
        <f ca="1">IFERROR(__xludf.dummyfunction("""COMPUTED_VALUE"""),-3)</f>
        <v>-3</v>
      </c>
      <c r="AA182" s="5">
        <f ca="1">IFERROR(__xludf.dummyfunction("""COMPUTED_VALUE"""),-1)</f>
        <v>-1</v>
      </c>
      <c r="AB182" s="5"/>
      <c r="AC182" s="5">
        <f t="shared" ca="1" si="64"/>
        <v>1</v>
      </c>
      <c r="AD182" s="5"/>
      <c r="AE182" s="5" t="s">
        <v>18</v>
      </c>
      <c r="AF182" s="8"/>
      <c r="AG182" s="8">
        <f t="shared" ca="1" si="45"/>
        <v>0</v>
      </c>
      <c r="AH182" s="8">
        <f t="shared" ca="1" si="46"/>
        <v>0</v>
      </c>
      <c r="AI182" s="8">
        <f t="shared" ca="1" si="47"/>
        <v>1</v>
      </c>
      <c r="AJ182" s="8">
        <f t="shared" ca="1" si="48"/>
        <v>0</v>
      </c>
      <c r="AK182" s="8">
        <f t="shared" ca="1" si="49"/>
        <v>0</v>
      </c>
      <c r="AL182" s="8">
        <f t="shared" ca="1" si="50"/>
        <v>0</v>
      </c>
      <c r="AM182" s="8">
        <f t="shared" ca="1" si="51"/>
        <v>0</v>
      </c>
      <c r="AN182" s="8">
        <f t="shared" ca="1" si="52"/>
        <v>0</v>
      </c>
      <c r="AO182" s="8">
        <f t="shared" ca="1" si="53"/>
        <v>0</v>
      </c>
      <c r="AP182" s="8">
        <f t="shared" ca="1" si="54"/>
        <v>0</v>
      </c>
      <c r="AQ182" s="8">
        <f t="shared" ca="1" si="55"/>
        <v>0</v>
      </c>
      <c r="AR182" s="8">
        <f t="shared" ca="1" si="56"/>
        <v>0</v>
      </c>
      <c r="AS182" s="8">
        <f t="shared" ca="1" si="57"/>
        <v>0</v>
      </c>
      <c r="AT182" s="8">
        <f t="shared" ca="1" si="58"/>
        <v>0</v>
      </c>
      <c r="AU182" s="8">
        <f t="shared" ca="1" si="59"/>
        <v>0</v>
      </c>
      <c r="AV182" s="8">
        <f t="shared" ca="1" si="60"/>
        <v>0</v>
      </c>
      <c r="AW182" s="8">
        <f t="shared" ca="1" si="61"/>
        <v>0</v>
      </c>
      <c r="AX182" s="8">
        <f t="shared" ca="1" si="62"/>
        <v>0</v>
      </c>
      <c r="AY182" s="8">
        <f t="shared" si="63"/>
        <v>0</v>
      </c>
    </row>
    <row r="183" spans="1:51" ht="13.8">
      <c r="A183" s="5"/>
      <c r="B183" s="5"/>
      <c r="C183" s="5">
        <f ca="1">IFERROR(__xludf.dummyfunction("""COMPUTED_VALUE"""),1)</f>
        <v>1</v>
      </c>
      <c r="D183" s="9">
        <f ca="1">IFERROR(__xludf.dummyfunction("""COMPUTED_VALUE"""),45256)</f>
        <v>45256</v>
      </c>
      <c r="E183" s="5" t="s">
        <v>8</v>
      </c>
      <c r="F183" s="14" t="str">
        <f ca="1">IFERROR(__xludf.dummyfunction("""COMPUTED_VALUE"""),"DB")</f>
        <v>DB</v>
      </c>
      <c r="G183" s="5"/>
      <c r="H183" s="5"/>
      <c r="I183" s="5"/>
      <c r="J183" s="5">
        <f ca="1">IFERROR(__xludf.dummyfunction("""COMPUTED_VALUE"""),-3)</f>
        <v>-3</v>
      </c>
      <c r="K183" s="5">
        <f ca="1">IFERROR(__xludf.dummyfunction("""COMPUTED_VALUE"""),1)</f>
        <v>1</v>
      </c>
      <c r="L183" s="5">
        <f ca="1">IFERROR(__xludf.dummyfunction("""COMPUTED_VALUE"""),1)</f>
        <v>1</v>
      </c>
      <c r="M183" s="5">
        <f ca="1">IFERROR(__xludf.dummyfunction("""COMPUTED_VALUE"""),1)</f>
        <v>1</v>
      </c>
      <c r="N183" s="5">
        <f ca="1">IFERROR(__xludf.dummyfunction("""COMPUTED_VALUE"""),1)</f>
        <v>1</v>
      </c>
      <c r="O183" s="5">
        <f ca="1">IFERROR(__xludf.dummyfunction("""COMPUTED_VALUE"""),-2)</f>
        <v>-2</v>
      </c>
      <c r="P183" s="5">
        <f ca="1">IFERROR(__xludf.dummyfunction("""COMPUTED_VALUE"""),-1)</f>
        <v>-1</v>
      </c>
      <c r="Q183" s="5">
        <f ca="1">IFERROR(__xludf.dummyfunction("""COMPUTED_VALUE"""),1)</f>
        <v>1</v>
      </c>
      <c r="R183" s="5">
        <f ca="1">IFERROR(__xludf.dummyfunction("""COMPUTED_VALUE"""),-1)</f>
        <v>-1</v>
      </c>
      <c r="S183" s="5">
        <f ca="1">IFERROR(__xludf.dummyfunction("""COMPUTED_VALUE"""),1)</f>
        <v>1</v>
      </c>
      <c r="T183" s="5">
        <f ca="1">IFERROR(__xludf.dummyfunction("""COMPUTED_VALUE"""),1)</f>
        <v>1</v>
      </c>
      <c r="U183" s="5">
        <f ca="1">IFERROR(__xludf.dummyfunction("""COMPUTED_VALUE"""),1)</f>
        <v>1</v>
      </c>
      <c r="V183" s="5">
        <f ca="1">IFERROR(__xludf.dummyfunction("""COMPUTED_VALUE"""),-1)</f>
        <v>-1</v>
      </c>
      <c r="W183" s="5">
        <f ca="1">IFERROR(__xludf.dummyfunction("""COMPUTED_VALUE"""),-1)</f>
        <v>-1</v>
      </c>
      <c r="X183" s="5">
        <f ca="1">IFERROR(__xludf.dummyfunction("""COMPUTED_VALUE"""),-1)</f>
        <v>-1</v>
      </c>
      <c r="Y183" s="5">
        <f ca="1">IFERROR(__xludf.dummyfunction("""COMPUTED_VALUE"""),-1)</f>
        <v>-1</v>
      </c>
      <c r="Z183" s="5">
        <f ca="1">IFERROR(__xludf.dummyfunction("""COMPUTED_VALUE"""),-3)</f>
        <v>-3</v>
      </c>
      <c r="AA183" s="5">
        <f ca="1">IFERROR(__xludf.dummyfunction("""COMPUTED_VALUE"""),-1)</f>
        <v>-1</v>
      </c>
      <c r="AB183" s="5"/>
      <c r="AC183" s="5">
        <f t="shared" ca="1" si="64"/>
        <v>1</v>
      </c>
      <c r="AD183" s="5"/>
      <c r="AE183" s="5" t="s">
        <v>9</v>
      </c>
      <c r="AF183" s="8"/>
      <c r="AG183" s="8">
        <f t="shared" ca="1" si="45"/>
        <v>0</v>
      </c>
      <c r="AH183" s="8">
        <f t="shared" ca="1" si="46"/>
        <v>1</v>
      </c>
      <c r="AI183" s="8">
        <f t="shared" ca="1" si="47"/>
        <v>0</v>
      </c>
      <c r="AJ183" s="8">
        <f t="shared" ca="1" si="48"/>
        <v>0</v>
      </c>
      <c r="AK183" s="8">
        <f t="shared" ca="1" si="49"/>
        <v>0</v>
      </c>
      <c r="AL183" s="8">
        <f t="shared" ca="1" si="50"/>
        <v>0</v>
      </c>
      <c r="AM183" s="8">
        <f t="shared" ca="1" si="51"/>
        <v>0</v>
      </c>
      <c r="AN183" s="8">
        <f t="shared" ca="1" si="52"/>
        <v>0</v>
      </c>
      <c r="AO183" s="8">
        <f t="shared" ca="1" si="53"/>
        <v>0</v>
      </c>
      <c r="AP183" s="8">
        <f t="shared" ca="1" si="54"/>
        <v>0</v>
      </c>
      <c r="AQ183" s="8">
        <f t="shared" ca="1" si="55"/>
        <v>0</v>
      </c>
      <c r="AR183" s="8">
        <f t="shared" ca="1" si="56"/>
        <v>0</v>
      </c>
      <c r="AS183" s="8">
        <f t="shared" ca="1" si="57"/>
        <v>0</v>
      </c>
      <c r="AT183" s="8">
        <f t="shared" ca="1" si="58"/>
        <v>0</v>
      </c>
      <c r="AU183" s="8">
        <f t="shared" ca="1" si="59"/>
        <v>0</v>
      </c>
      <c r="AV183" s="8">
        <f t="shared" ca="1" si="60"/>
        <v>0</v>
      </c>
      <c r="AW183" s="8">
        <f t="shared" ca="1" si="61"/>
        <v>0</v>
      </c>
      <c r="AX183" s="8">
        <f t="shared" ca="1" si="62"/>
        <v>0</v>
      </c>
      <c r="AY183" s="8">
        <f t="shared" si="63"/>
        <v>0</v>
      </c>
    </row>
    <row r="184" spans="1:51" ht="13.8">
      <c r="A184" s="5"/>
      <c r="B184" s="5"/>
      <c r="C184" s="5">
        <f ca="1">IFERROR(__xludf.dummyfunction("""COMPUTED_VALUE"""),2)</f>
        <v>2</v>
      </c>
      <c r="D184" s="9">
        <f ca="1">IFERROR(__xludf.dummyfunction("""COMPUTED_VALUE"""),45257)</f>
        <v>45257</v>
      </c>
      <c r="E184" s="5" t="s">
        <v>9</v>
      </c>
      <c r="F184" s="14" t="str">
        <f ca="1">IFERROR(__xludf.dummyfunction("""COMPUTED_VALUE"""),"JMR")</f>
        <v>JMR</v>
      </c>
      <c r="G184" s="5"/>
      <c r="H184" s="5"/>
      <c r="I184" s="5"/>
      <c r="J184" s="5">
        <f ca="1">IFERROR(__xludf.dummyfunction("""COMPUTED_VALUE"""),1)</f>
        <v>1</v>
      </c>
      <c r="K184" s="5">
        <f ca="1">IFERROR(__xludf.dummyfunction("""COMPUTED_VALUE"""),0)</f>
        <v>0</v>
      </c>
      <c r="L184" s="5">
        <f ca="1">IFERROR(__xludf.dummyfunction("""COMPUTED_VALUE"""),1)</f>
        <v>1</v>
      </c>
      <c r="M184" s="5">
        <f ca="1">IFERROR(__xludf.dummyfunction("""COMPUTED_VALUE"""),1)</f>
        <v>1</v>
      </c>
      <c r="N184" s="5">
        <f ca="1">IFERROR(__xludf.dummyfunction("""COMPUTED_VALUE"""),1)</f>
        <v>1</v>
      </c>
      <c r="O184" s="5">
        <f ca="1">IFERROR(__xludf.dummyfunction("""COMPUTED_VALUE"""),-2)</f>
        <v>-2</v>
      </c>
      <c r="P184" s="5">
        <f ca="1">IFERROR(__xludf.dummyfunction("""COMPUTED_VALUE"""),1)</f>
        <v>1</v>
      </c>
      <c r="Q184" s="5">
        <f ca="1">IFERROR(__xludf.dummyfunction("""COMPUTED_VALUE"""),1)</f>
        <v>1</v>
      </c>
      <c r="R184" s="5">
        <f ca="1">IFERROR(__xludf.dummyfunction("""COMPUTED_VALUE"""),1)</f>
        <v>1</v>
      </c>
      <c r="S184" s="5">
        <f ca="1">IFERROR(__xludf.dummyfunction("""COMPUTED_VALUE"""),1)</f>
        <v>1</v>
      </c>
      <c r="T184" s="5">
        <f ca="1">IFERROR(__xludf.dummyfunction("""COMPUTED_VALUE"""),-1)</f>
        <v>-1</v>
      </c>
      <c r="U184" s="5">
        <f ca="1">IFERROR(__xludf.dummyfunction("""COMPUTED_VALUE"""),1)</f>
        <v>1</v>
      </c>
      <c r="V184" s="5">
        <f ca="1">IFERROR(__xludf.dummyfunction("""COMPUTED_VALUE"""),-1)</f>
        <v>-1</v>
      </c>
      <c r="W184" s="5">
        <f ca="1">IFERROR(__xludf.dummyfunction("""COMPUTED_VALUE"""),-1)</f>
        <v>-1</v>
      </c>
      <c r="X184" s="5">
        <f ca="1">IFERROR(__xludf.dummyfunction("""COMPUTED_VALUE"""),-1)</f>
        <v>-1</v>
      </c>
      <c r="Y184" s="5">
        <f ca="1">IFERROR(__xludf.dummyfunction("""COMPUTED_VALUE"""),-1)</f>
        <v>-1</v>
      </c>
      <c r="Z184" s="5">
        <f ca="1">IFERROR(__xludf.dummyfunction("""COMPUTED_VALUE"""),-3)</f>
        <v>-3</v>
      </c>
      <c r="AA184" s="5">
        <f ca="1">IFERROR(__xludf.dummyfunction("""COMPUTED_VALUE"""),-1)</f>
        <v>-1</v>
      </c>
      <c r="AB184" s="5"/>
      <c r="AC184" s="5">
        <f t="shared" ca="1" si="64"/>
        <v>1</v>
      </c>
      <c r="AD184" s="5"/>
      <c r="AE184" s="5" t="s">
        <v>11</v>
      </c>
      <c r="AF184" s="8"/>
      <c r="AG184" s="8">
        <f t="shared" ca="1" si="45"/>
        <v>0</v>
      </c>
      <c r="AH184" s="8">
        <f t="shared" ca="1" si="46"/>
        <v>0</v>
      </c>
      <c r="AI184" s="8">
        <f t="shared" ca="1" si="47"/>
        <v>0</v>
      </c>
      <c r="AJ184" s="8">
        <f t="shared" ca="1" si="48"/>
        <v>0</v>
      </c>
      <c r="AK184" s="8">
        <f t="shared" ca="1" si="49"/>
        <v>0</v>
      </c>
      <c r="AL184" s="8">
        <f t="shared" ca="1" si="50"/>
        <v>0</v>
      </c>
      <c r="AM184" s="8">
        <f t="shared" ca="1" si="51"/>
        <v>0</v>
      </c>
      <c r="AN184" s="8">
        <f t="shared" ca="1" si="52"/>
        <v>0</v>
      </c>
      <c r="AO184" s="8">
        <f t="shared" ca="1" si="53"/>
        <v>1</v>
      </c>
      <c r="AP184" s="8">
        <f t="shared" ca="1" si="54"/>
        <v>0</v>
      </c>
      <c r="AQ184" s="8">
        <f t="shared" ca="1" si="55"/>
        <v>0</v>
      </c>
      <c r="AR184" s="8">
        <f t="shared" ca="1" si="56"/>
        <v>0</v>
      </c>
      <c r="AS184" s="8">
        <f t="shared" ca="1" si="57"/>
        <v>0</v>
      </c>
      <c r="AT184" s="8">
        <f t="shared" ca="1" si="58"/>
        <v>0</v>
      </c>
      <c r="AU184" s="8">
        <f t="shared" ca="1" si="59"/>
        <v>0</v>
      </c>
      <c r="AV184" s="8">
        <f t="shared" ca="1" si="60"/>
        <v>0</v>
      </c>
      <c r="AW184" s="8">
        <f t="shared" ca="1" si="61"/>
        <v>0</v>
      </c>
      <c r="AX184" s="8">
        <f t="shared" ca="1" si="62"/>
        <v>0</v>
      </c>
      <c r="AY184" s="8">
        <f t="shared" si="63"/>
        <v>0</v>
      </c>
    </row>
    <row r="185" spans="1:51" ht="13.8">
      <c r="A185" s="5"/>
      <c r="B185" s="5"/>
      <c r="C185" s="5">
        <f ca="1">IFERROR(__xludf.dummyfunction("""COMPUTED_VALUE"""),3)</f>
        <v>3</v>
      </c>
      <c r="D185" s="9">
        <f ca="1">IFERROR(__xludf.dummyfunction("""COMPUTED_VALUE"""),45258)</f>
        <v>45258</v>
      </c>
      <c r="E185" s="5" t="s">
        <v>7</v>
      </c>
      <c r="F185" s="14" t="str">
        <f ca="1">IFERROR(__xludf.dummyfunction("""COMPUTED_VALUE"""),"FL")</f>
        <v>FL</v>
      </c>
      <c r="G185" s="5"/>
      <c r="H185" s="5"/>
      <c r="I185" s="5"/>
      <c r="J185" s="5">
        <f ca="1">IFERROR(__xludf.dummyfunction("""COMPUTED_VALUE"""),-3)</f>
        <v>-3</v>
      </c>
      <c r="K185" s="5">
        <f ca="1">IFERROR(__xludf.dummyfunction("""COMPUTED_VALUE"""),1)</f>
        <v>1</v>
      </c>
      <c r="L185" s="5">
        <f ca="1">IFERROR(__xludf.dummyfunction("""COMPUTED_VALUE"""),1)</f>
        <v>1</v>
      </c>
      <c r="M185" s="5">
        <f ca="1">IFERROR(__xludf.dummyfunction("""COMPUTED_VALUE"""),-3)</f>
        <v>-3</v>
      </c>
      <c r="N185" s="5">
        <f ca="1">IFERROR(__xludf.dummyfunction("""COMPUTED_VALUE"""),1)</f>
        <v>1</v>
      </c>
      <c r="O185" s="5">
        <f ca="1">IFERROR(__xludf.dummyfunction("""COMPUTED_VALUE"""),1)</f>
        <v>1</v>
      </c>
      <c r="P185" s="5">
        <f ca="1">IFERROR(__xludf.dummyfunction("""COMPUTED_VALUE"""),1)</f>
        <v>1</v>
      </c>
      <c r="Q185" s="5">
        <f ca="1">IFERROR(__xludf.dummyfunction("""COMPUTED_VALUE"""),1)</f>
        <v>1</v>
      </c>
      <c r="R185" s="5">
        <f ca="1">IFERROR(__xludf.dummyfunction("""COMPUTED_VALUE"""),1)</f>
        <v>1</v>
      </c>
      <c r="S185" s="5">
        <f ca="1">IFERROR(__xludf.dummyfunction("""COMPUTED_VALUE"""),-1)</f>
        <v>-1</v>
      </c>
      <c r="T185" s="5">
        <f ca="1">IFERROR(__xludf.dummyfunction("""COMPUTED_VALUE"""),-1)</f>
        <v>-1</v>
      </c>
      <c r="U185" s="5">
        <f ca="1">IFERROR(__xludf.dummyfunction("""COMPUTED_VALUE"""),-1)</f>
        <v>-1</v>
      </c>
      <c r="V185" s="5">
        <f ca="1">IFERROR(__xludf.dummyfunction("""COMPUTED_VALUE"""),-1)</f>
        <v>-1</v>
      </c>
      <c r="W185" s="5">
        <f ca="1">IFERROR(__xludf.dummyfunction("""COMPUTED_VALUE"""),-1)</f>
        <v>-1</v>
      </c>
      <c r="X185" s="5">
        <f ca="1">IFERROR(__xludf.dummyfunction("""COMPUTED_VALUE"""),-1)</f>
        <v>-1</v>
      </c>
      <c r="Y185" s="5">
        <f ca="1">IFERROR(__xludf.dummyfunction("""COMPUTED_VALUE"""),-1)</f>
        <v>-1</v>
      </c>
      <c r="Z185" s="5">
        <f ca="1">IFERROR(__xludf.dummyfunction("""COMPUTED_VALUE"""),-3)</f>
        <v>-3</v>
      </c>
      <c r="AA185" s="5">
        <f ca="1">IFERROR(__xludf.dummyfunction("""COMPUTED_VALUE"""),-1)</f>
        <v>-1</v>
      </c>
      <c r="AB185" s="5"/>
      <c r="AC185" s="5">
        <f t="shared" ca="1" si="64"/>
        <v>1</v>
      </c>
      <c r="AD185" s="5"/>
      <c r="AE185" s="5" t="s">
        <v>7</v>
      </c>
      <c r="AF185" s="8"/>
      <c r="AG185" s="8">
        <f t="shared" ca="1" si="45"/>
        <v>0</v>
      </c>
      <c r="AH185" s="8">
        <f t="shared" ca="1" si="46"/>
        <v>0</v>
      </c>
      <c r="AI185" s="8">
        <f t="shared" ca="1" si="47"/>
        <v>0</v>
      </c>
      <c r="AJ185" s="8">
        <f t="shared" ca="1" si="48"/>
        <v>0</v>
      </c>
      <c r="AK185" s="8">
        <f t="shared" ca="1" si="49"/>
        <v>0</v>
      </c>
      <c r="AL185" s="8">
        <f t="shared" ca="1" si="50"/>
        <v>0</v>
      </c>
      <c r="AM185" s="8">
        <f t="shared" ca="1" si="51"/>
        <v>1</v>
      </c>
      <c r="AN185" s="8">
        <f t="shared" ca="1" si="52"/>
        <v>0</v>
      </c>
      <c r="AO185" s="8">
        <f t="shared" ca="1" si="53"/>
        <v>0</v>
      </c>
      <c r="AP185" s="8">
        <f t="shared" ca="1" si="54"/>
        <v>0</v>
      </c>
      <c r="AQ185" s="8">
        <f t="shared" ca="1" si="55"/>
        <v>0</v>
      </c>
      <c r="AR185" s="8">
        <f t="shared" ca="1" si="56"/>
        <v>0</v>
      </c>
      <c r="AS185" s="8">
        <f t="shared" ca="1" si="57"/>
        <v>0</v>
      </c>
      <c r="AT185" s="8">
        <f t="shared" ca="1" si="58"/>
        <v>0</v>
      </c>
      <c r="AU185" s="8">
        <f t="shared" ca="1" si="59"/>
        <v>0</v>
      </c>
      <c r="AV185" s="8">
        <f t="shared" ca="1" si="60"/>
        <v>0</v>
      </c>
      <c r="AW185" s="8">
        <f t="shared" ca="1" si="61"/>
        <v>0</v>
      </c>
      <c r="AX185" s="8">
        <f t="shared" ca="1" si="62"/>
        <v>0</v>
      </c>
      <c r="AY185" s="8">
        <f t="shared" si="63"/>
        <v>0</v>
      </c>
    </row>
    <row r="186" spans="1:51" ht="13.8">
      <c r="A186" s="5"/>
      <c r="B186" s="5"/>
      <c r="C186" s="5">
        <f ca="1">IFERROR(__xludf.dummyfunction("""COMPUTED_VALUE"""),4)</f>
        <v>4</v>
      </c>
      <c r="D186" s="9">
        <f ca="1">IFERROR(__xludf.dummyfunction("""COMPUTED_VALUE"""),45259)</f>
        <v>45259</v>
      </c>
      <c r="E186" s="5" t="s">
        <v>17</v>
      </c>
      <c r="F186" s="14" t="str">
        <f ca="1">IFERROR(__xludf.dummyfunction("""COMPUTED_VALUE"""),"JMR")</f>
        <v>JMR</v>
      </c>
      <c r="G186" s="5"/>
      <c r="H186" s="5"/>
      <c r="I186" s="10"/>
      <c r="J186" s="5">
        <f ca="1">IFERROR(__xludf.dummyfunction("""COMPUTED_VALUE"""),-3)</f>
        <v>-3</v>
      </c>
      <c r="K186" s="5">
        <f ca="1">IFERROR(__xludf.dummyfunction("""COMPUTED_VALUE"""),0)</f>
        <v>0</v>
      </c>
      <c r="L186" s="5">
        <f ca="1">IFERROR(__xludf.dummyfunction("""COMPUTED_VALUE"""),1)</f>
        <v>1</v>
      </c>
      <c r="M186" s="5">
        <f ca="1">IFERROR(__xludf.dummyfunction("""COMPUTED_VALUE"""),1)</f>
        <v>1</v>
      </c>
      <c r="N186" s="5">
        <f ca="1">IFERROR(__xludf.dummyfunction("""COMPUTED_VALUE"""),1)</f>
        <v>1</v>
      </c>
      <c r="O186" s="5">
        <f ca="1">IFERROR(__xludf.dummyfunction("""COMPUTED_VALUE"""),1)</f>
        <v>1</v>
      </c>
      <c r="P186" s="5">
        <f ca="1">IFERROR(__xludf.dummyfunction("""COMPUTED_VALUE"""),1)</f>
        <v>1</v>
      </c>
      <c r="Q186" s="5">
        <f ca="1">IFERROR(__xludf.dummyfunction("""COMPUTED_VALUE"""),1)</f>
        <v>1</v>
      </c>
      <c r="R186" s="5">
        <f ca="1">IFERROR(__xludf.dummyfunction("""COMPUTED_VALUE"""),1)</f>
        <v>1</v>
      </c>
      <c r="S186" s="5">
        <f ca="1">IFERROR(__xludf.dummyfunction("""COMPUTED_VALUE"""),-1)</f>
        <v>-1</v>
      </c>
      <c r="T186" s="5">
        <f ca="1">IFERROR(__xludf.dummyfunction("""COMPUTED_VALUE"""),-1)</f>
        <v>-1</v>
      </c>
      <c r="U186" s="5">
        <f ca="1">IFERROR(__xludf.dummyfunction("""COMPUTED_VALUE"""),-1)</f>
        <v>-1</v>
      </c>
      <c r="V186" s="5">
        <f ca="1">IFERROR(__xludf.dummyfunction("""COMPUTED_VALUE"""),-1)</f>
        <v>-1</v>
      </c>
      <c r="W186" s="5">
        <f ca="1">IFERROR(__xludf.dummyfunction("""COMPUTED_VALUE"""),-1)</f>
        <v>-1</v>
      </c>
      <c r="X186" s="5">
        <f ca="1">IFERROR(__xludf.dummyfunction("""COMPUTED_VALUE"""),-1)</f>
        <v>-1</v>
      </c>
      <c r="Y186" s="5">
        <f ca="1">IFERROR(__xludf.dummyfunction("""COMPUTED_VALUE"""),-1)</f>
        <v>-1</v>
      </c>
      <c r="Z186" s="5">
        <f ca="1">IFERROR(__xludf.dummyfunction("""COMPUTED_VALUE"""),-3)</f>
        <v>-3</v>
      </c>
      <c r="AA186" s="5">
        <f ca="1">IFERROR(__xludf.dummyfunction("""COMPUTED_VALUE"""),-1)</f>
        <v>-1</v>
      </c>
      <c r="AB186" s="5"/>
      <c r="AC186" s="5">
        <f t="shared" ca="1" si="64"/>
        <v>1</v>
      </c>
      <c r="AD186" s="5"/>
      <c r="AE186" s="5" t="s">
        <v>22</v>
      </c>
      <c r="AF186" s="8"/>
      <c r="AG186" s="8">
        <f t="shared" ca="1" si="45"/>
        <v>0</v>
      </c>
      <c r="AH186" s="8">
        <f t="shared" ca="1" si="46"/>
        <v>0</v>
      </c>
      <c r="AI186" s="8">
        <f t="shared" ca="1" si="47"/>
        <v>0</v>
      </c>
      <c r="AJ186" s="8">
        <f t="shared" ca="1" si="48"/>
        <v>1</v>
      </c>
      <c r="AK186" s="8">
        <f t="shared" ca="1" si="49"/>
        <v>0</v>
      </c>
      <c r="AL186" s="8">
        <f t="shared" ca="1" si="50"/>
        <v>0</v>
      </c>
      <c r="AM186" s="8">
        <f t="shared" ca="1" si="51"/>
        <v>0</v>
      </c>
      <c r="AN186" s="8">
        <f t="shared" ca="1" si="52"/>
        <v>0</v>
      </c>
      <c r="AO186" s="8">
        <f t="shared" ca="1" si="53"/>
        <v>0</v>
      </c>
      <c r="AP186" s="8">
        <f t="shared" ca="1" si="54"/>
        <v>0</v>
      </c>
      <c r="AQ186" s="8">
        <f t="shared" ca="1" si="55"/>
        <v>0</v>
      </c>
      <c r="AR186" s="8">
        <f t="shared" ca="1" si="56"/>
        <v>0</v>
      </c>
      <c r="AS186" s="8">
        <f t="shared" ca="1" si="57"/>
        <v>0</v>
      </c>
      <c r="AT186" s="8">
        <f t="shared" ca="1" si="58"/>
        <v>0</v>
      </c>
      <c r="AU186" s="8">
        <f t="shared" ca="1" si="59"/>
        <v>0</v>
      </c>
      <c r="AV186" s="8">
        <f t="shared" ca="1" si="60"/>
        <v>0</v>
      </c>
      <c r="AW186" s="8">
        <f t="shared" ca="1" si="61"/>
        <v>0</v>
      </c>
      <c r="AX186" s="8">
        <f t="shared" ca="1" si="62"/>
        <v>0</v>
      </c>
      <c r="AY186" s="8">
        <f t="shared" si="63"/>
        <v>0</v>
      </c>
    </row>
    <row r="187" spans="1:51" ht="13.8">
      <c r="A187" s="5"/>
      <c r="B187" s="5"/>
      <c r="C187" s="5">
        <f ca="1">IFERROR(__xludf.dummyfunction("""COMPUTED_VALUE"""),5)</f>
        <v>5</v>
      </c>
      <c r="D187" s="9">
        <f ca="1">IFERROR(__xludf.dummyfunction("""COMPUTED_VALUE"""),45260)</f>
        <v>45260</v>
      </c>
      <c r="E187" s="5" t="s">
        <v>20</v>
      </c>
      <c r="F187" s="14" t="str">
        <f ca="1">IFERROR(__xludf.dummyfunction("""COMPUTED_VALUE"""),"JC")</f>
        <v>JC</v>
      </c>
      <c r="G187" s="5"/>
      <c r="H187" s="5"/>
      <c r="I187" s="5"/>
      <c r="J187" s="5">
        <f ca="1">IFERROR(__xludf.dummyfunction("""COMPUTED_VALUE"""),1)</f>
        <v>1</v>
      </c>
      <c r="K187" s="5">
        <f ca="1">IFERROR(__xludf.dummyfunction("""COMPUTED_VALUE"""),-1)</f>
        <v>-1</v>
      </c>
      <c r="L187" s="5">
        <f ca="1">IFERROR(__xludf.dummyfunction("""COMPUTED_VALUE"""),1)</f>
        <v>1</v>
      </c>
      <c r="M187" s="5">
        <f ca="1">IFERROR(__xludf.dummyfunction("""COMPUTED_VALUE"""),1)</f>
        <v>1</v>
      </c>
      <c r="N187" s="5">
        <f ca="1">IFERROR(__xludf.dummyfunction("""COMPUTED_VALUE"""),1)</f>
        <v>1</v>
      </c>
      <c r="O187" s="5">
        <f ca="1">IFERROR(__xludf.dummyfunction("""COMPUTED_VALUE"""),1)</f>
        <v>1</v>
      </c>
      <c r="P187" s="5">
        <f ca="1">IFERROR(__xludf.dummyfunction("""COMPUTED_VALUE"""),-1)</f>
        <v>-1</v>
      </c>
      <c r="Q187" s="5">
        <f ca="1">IFERROR(__xludf.dummyfunction("""COMPUTED_VALUE"""),1)</f>
        <v>1</v>
      </c>
      <c r="R187" s="5">
        <f ca="1">IFERROR(__xludf.dummyfunction("""COMPUTED_VALUE"""),1)</f>
        <v>1</v>
      </c>
      <c r="S187" s="5">
        <f ca="1">IFERROR(__xludf.dummyfunction("""COMPUTED_VALUE"""),1)</f>
        <v>1</v>
      </c>
      <c r="T187" s="5">
        <f ca="1">IFERROR(__xludf.dummyfunction("""COMPUTED_VALUE"""),-1)</f>
        <v>-1</v>
      </c>
      <c r="U187" s="5">
        <f ca="1">IFERROR(__xludf.dummyfunction("""COMPUTED_VALUE"""),1)</f>
        <v>1</v>
      </c>
      <c r="V187" s="5"/>
      <c r="W187" s="5">
        <f ca="1">IFERROR(__xludf.dummyfunction("""COMPUTED_VALUE"""),-1)</f>
        <v>-1</v>
      </c>
      <c r="X187" s="5">
        <f ca="1">IFERROR(__xludf.dummyfunction("""COMPUTED_VALUE"""),-1)</f>
        <v>-1</v>
      </c>
      <c r="Y187" s="5"/>
      <c r="Z187" s="5">
        <f ca="1">IFERROR(__xludf.dummyfunction("""COMPUTED_VALUE"""),-3)</f>
        <v>-3</v>
      </c>
      <c r="AA187" s="5"/>
      <c r="AB187" s="5"/>
      <c r="AC187" s="5">
        <f t="shared" ca="1" si="64"/>
        <v>1</v>
      </c>
      <c r="AD187" s="5"/>
      <c r="AE187" s="5"/>
      <c r="AF187" s="8"/>
      <c r="AG187" s="8">
        <f t="shared" ca="1" si="45"/>
        <v>0</v>
      </c>
      <c r="AH187" s="8">
        <f t="shared" ca="1" si="46"/>
        <v>0</v>
      </c>
      <c r="AI187" s="8">
        <f t="shared" ca="1" si="47"/>
        <v>0</v>
      </c>
      <c r="AJ187" s="8">
        <f t="shared" ca="1" si="48"/>
        <v>0</v>
      </c>
      <c r="AK187" s="8">
        <f t="shared" ca="1" si="49"/>
        <v>0</v>
      </c>
      <c r="AL187" s="8">
        <f t="shared" ca="1" si="50"/>
        <v>1</v>
      </c>
      <c r="AM187" s="8">
        <f t="shared" ca="1" si="51"/>
        <v>0</v>
      </c>
      <c r="AN187" s="8">
        <f t="shared" ca="1" si="52"/>
        <v>0</v>
      </c>
      <c r="AO187" s="8">
        <f t="shared" ca="1" si="53"/>
        <v>0</v>
      </c>
      <c r="AP187" s="8">
        <f t="shared" ca="1" si="54"/>
        <v>0</v>
      </c>
      <c r="AQ187" s="8">
        <f t="shared" ca="1" si="55"/>
        <v>0</v>
      </c>
      <c r="AR187" s="8">
        <f t="shared" ca="1" si="56"/>
        <v>0</v>
      </c>
      <c r="AS187" s="8">
        <f t="shared" ca="1" si="57"/>
        <v>0</v>
      </c>
      <c r="AT187" s="8">
        <f t="shared" ca="1" si="58"/>
        <v>0</v>
      </c>
      <c r="AU187" s="8">
        <f t="shared" ca="1" si="59"/>
        <v>0</v>
      </c>
      <c r="AV187" s="8">
        <f t="shared" ca="1" si="60"/>
        <v>0</v>
      </c>
      <c r="AW187" s="8">
        <f t="shared" ca="1" si="61"/>
        <v>0</v>
      </c>
      <c r="AX187" s="8">
        <f t="shared" ca="1" si="62"/>
        <v>0</v>
      </c>
      <c r="AY187" s="8">
        <f t="shared" si="63"/>
        <v>0</v>
      </c>
    </row>
    <row r="188" spans="1:51" ht="13.8">
      <c r="A188" s="5"/>
      <c r="B188" s="5"/>
      <c r="C188" s="5">
        <f ca="1">IFERROR(__xludf.dummyfunction("""COMPUTED_VALUE"""),6)</f>
        <v>6</v>
      </c>
      <c r="D188" s="9">
        <f ca="1">IFERROR(__xludf.dummyfunction("""COMPUTED_VALUE"""),45261)</f>
        <v>45261</v>
      </c>
      <c r="E188" s="5"/>
      <c r="F188" s="14"/>
      <c r="G188" s="5"/>
      <c r="H188" s="5"/>
      <c r="I188" s="5"/>
      <c r="J188" s="5">
        <f ca="1">IFERROR(__xludf.dummyfunction("""COMPUTED_VALUE"""),1)</f>
        <v>1</v>
      </c>
      <c r="K188" s="5">
        <f ca="1">IFERROR(__xludf.dummyfunction("""COMPUTED_VALUE"""),1)</f>
        <v>1</v>
      </c>
      <c r="L188" s="5">
        <f ca="1">IFERROR(__xludf.dummyfunction("""COMPUTED_VALUE"""),1)</f>
        <v>1</v>
      </c>
      <c r="M188" s="5">
        <f ca="1">IFERROR(__xludf.dummyfunction("""COMPUTED_VALUE"""),1)</f>
        <v>1</v>
      </c>
      <c r="N188" s="5">
        <f ca="1">IFERROR(__xludf.dummyfunction("""COMPUTED_VALUE"""),1)</f>
        <v>1</v>
      </c>
      <c r="O188" s="5">
        <f ca="1">IFERROR(__xludf.dummyfunction("""COMPUTED_VALUE"""),1)</f>
        <v>1</v>
      </c>
      <c r="P188" s="5">
        <f ca="1">IFERROR(__xludf.dummyfunction("""COMPUTED_VALUE"""),-1)</f>
        <v>-1</v>
      </c>
      <c r="Q188" s="5">
        <f ca="1">IFERROR(__xludf.dummyfunction("""COMPUTED_VALUE"""),1)</f>
        <v>1</v>
      </c>
      <c r="R188" s="5">
        <f ca="1">IFERROR(__xludf.dummyfunction("""COMPUTED_VALUE"""),1)</f>
        <v>1</v>
      </c>
      <c r="S188" s="5">
        <f ca="1">IFERROR(__xludf.dummyfunction("""COMPUTED_VALUE"""),1)</f>
        <v>1</v>
      </c>
      <c r="T188" s="5">
        <f ca="1">IFERROR(__xludf.dummyfunction("""COMPUTED_VALUE"""),-1)</f>
        <v>-1</v>
      </c>
      <c r="U188" s="5">
        <f ca="1">IFERROR(__xludf.dummyfunction("""COMPUTED_VALUE"""),1)</f>
        <v>1</v>
      </c>
      <c r="V188" s="5"/>
      <c r="W188" s="5">
        <f ca="1">IFERROR(__xludf.dummyfunction("""COMPUTED_VALUE"""),-1)</f>
        <v>-1</v>
      </c>
      <c r="X188" s="5">
        <f ca="1">IFERROR(__xludf.dummyfunction("""COMPUTED_VALUE"""),-1)</f>
        <v>-1</v>
      </c>
      <c r="Y188" s="5"/>
      <c r="Z188" s="5">
        <f ca="1">IFERROR(__xludf.dummyfunction("""COMPUTED_VALUE"""),-3)</f>
        <v>-3</v>
      </c>
      <c r="AA188" s="5"/>
      <c r="AB188" s="5"/>
      <c r="AC188" s="5">
        <f t="shared" ca="1" si="64"/>
        <v>0</v>
      </c>
      <c r="AD188" s="5"/>
      <c r="AE188" s="5"/>
      <c r="AF188" s="8"/>
      <c r="AG188" s="8">
        <f t="shared" ca="1" si="45"/>
        <v>0</v>
      </c>
      <c r="AH188" s="8">
        <f t="shared" ca="1" si="46"/>
        <v>0</v>
      </c>
      <c r="AI188" s="8">
        <f t="shared" ca="1" si="47"/>
        <v>0</v>
      </c>
      <c r="AJ188" s="8">
        <f t="shared" ca="1" si="48"/>
        <v>0</v>
      </c>
      <c r="AK188" s="8">
        <f t="shared" ca="1" si="49"/>
        <v>0</v>
      </c>
      <c r="AL188" s="8">
        <f t="shared" ca="1" si="50"/>
        <v>0</v>
      </c>
      <c r="AM188" s="8">
        <f t="shared" ca="1" si="51"/>
        <v>0</v>
      </c>
      <c r="AN188" s="8">
        <f t="shared" ca="1" si="52"/>
        <v>0</v>
      </c>
      <c r="AO188" s="8">
        <f t="shared" ca="1" si="53"/>
        <v>0</v>
      </c>
      <c r="AP188" s="8">
        <f t="shared" ca="1" si="54"/>
        <v>0</v>
      </c>
      <c r="AQ188" s="8">
        <f t="shared" ca="1" si="55"/>
        <v>0</v>
      </c>
      <c r="AR188" s="8">
        <f t="shared" ca="1" si="56"/>
        <v>0</v>
      </c>
      <c r="AS188" s="8">
        <f t="shared" ca="1" si="57"/>
        <v>0</v>
      </c>
      <c r="AT188" s="8">
        <f t="shared" ca="1" si="58"/>
        <v>0</v>
      </c>
      <c r="AU188" s="8">
        <f t="shared" ca="1" si="59"/>
        <v>0</v>
      </c>
      <c r="AV188" s="8">
        <f t="shared" ca="1" si="60"/>
        <v>0</v>
      </c>
      <c r="AW188" s="8">
        <f t="shared" ca="1" si="61"/>
        <v>0</v>
      </c>
      <c r="AX188" s="8">
        <f t="shared" ca="1" si="62"/>
        <v>0</v>
      </c>
      <c r="AY188" s="8">
        <f t="shared" si="63"/>
        <v>-1</v>
      </c>
    </row>
    <row r="189" spans="1:51" ht="13.8">
      <c r="A189" s="5"/>
      <c r="B189" s="5"/>
      <c r="C189" s="5"/>
      <c r="D189" s="5"/>
      <c r="E189" s="5"/>
      <c r="F189" s="14"/>
      <c r="G189" s="5"/>
      <c r="H189" s="5"/>
      <c r="I189" s="5"/>
      <c r="J189" s="5"/>
      <c r="K189" s="5">
        <f ca="1">IFERROR(__xludf.dummyfunction("""COMPUTED_VALUE"""),-3)</f>
        <v>-3</v>
      </c>
      <c r="L189" s="5"/>
      <c r="M189" s="5"/>
      <c r="N189" s="5">
        <f ca="1">IFERROR(__xludf.dummyfunction("""COMPUTED_VALUE"""),1)</f>
        <v>1</v>
      </c>
      <c r="O189" s="5"/>
      <c r="P189" s="5">
        <f ca="1">IFERROR(__xludf.dummyfunction("""COMPUTED_VALUE"""),-1)</f>
        <v>-1</v>
      </c>
      <c r="Q189" s="5">
        <f ca="1">IFERROR(__xludf.dummyfunction("""COMPUTED_VALUE"""),1)</f>
        <v>1</v>
      </c>
      <c r="R189" s="5">
        <f ca="1">IFERROR(__xludf.dummyfunction("""COMPUTED_VALUE"""),1)</f>
        <v>1</v>
      </c>
      <c r="S189" s="5">
        <f ca="1">IFERROR(__xludf.dummyfunction("""COMPUTED_VALUE"""),1)</f>
        <v>1</v>
      </c>
      <c r="T189" s="5">
        <f ca="1">IFERROR(__xludf.dummyfunction("""COMPUTED_VALUE"""),-1)</f>
        <v>-1</v>
      </c>
      <c r="U189" s="5">
        <f ca="1">IFERROR(__xludf.dummyfunction("""COMPUTED_VALUE"""),-1)</f>
        <v>-1</v>
      </c>
      <c r="V189" s="5"/>
      <c r="W189" s="5"/>
      <c r="X189" s="5">
        <f ca="1">IFERROR(__xludf.dummyfunction("""COMPUTED_VALUE"""),-1)</f>
        <v>-1</v>
      </c>
      <c r="Y189" s="5"/>
      <c r="Z189" s="5">
        <f ca="1">IFERROR(__xludf.dummyfunction("""COMPUTED_VALUE"""),-3)</f>
        <v>-3</v>
      </c>
      <c r="AA189" s="5"/>
      <c r="AB189" s="5"/>
      <c r="AC189" s="5">
        <f t="shared" ref="AC189:AC217" ca="1" si="65">J189*AG189+K189*AH189+L189*AI189+M189*AJ189+N189*AK189+O189*AL189+P189*AM189+Q189*AN189+R189*AO189+S189*AP189+T189*AQ189+U189*AR189+V189*AS189+W189*AT189+X189*AU189+Y189*AV189+Z189*AW189</f>
        <v>0</v>
      </c>
      <c r="AD189" s="5"/>
      <c r="AE189" s="5"/>
      <c r="AF189" s="8"/>
      <c r="AG189" s="8">
        <f t="shared" ca="1" si="45"/>
        <v>0</v>
      </c>
      <c r="AH189" s="8">
        <f t="shared" ca="1" si="46"/>
        <v>0</v>
      </c>
      <c r="AI189" s="8">
        <f t="shared" ca="1" si="47"/>
        <v>0</v>
      </c>
      <c r="AJ189" s="8">
        <f t="shared" ca="1" si="48"/>
        <v>0</v>
      </c>
      <c r="AK189" s="8">
        <f t="shared" ca="1" si="49"/>
        <v>0</v>
      </c>
      <c r="AL189" s="8">
        <f t="shared" ca="1" si="50"/>
        <v>0</v>
      </c>
      <c r="AM189" s="8">
        <f t="shared" ca="1" si="51"/>
        <v>0</v>
      </c>
      <c r="AN189" s="8">
        <f t="shared" ca="1" si="52"/>
        <v>0</v>
      </c>
      <c r="AO189" s="8">
        <f t="shared" ca="1" si="53"/>
        <v>0</v>
      </c>
      <c r="AP189" s="8">
        <f t="shared" ca="1" si="54"/>
        <v>0</v>
      </c>
      <c r="AQ189" s="8">
        <f t="shared" ca="1" si="55"/>
        <v>0</v>
      </c>
      <c r="AR189" s="8">
        <f t="shared" ca="1" si="56"/>
        <v>0</v>
      </c>
      <c r="AS189" s="8">
        <f t="shared" ca="1" si="57"/>
        <v>0</v>
      </c>
      <c r="AT189" s="8">
        <f t="shared" ca="1" si="58"/>
        <v>0</v>
      </c>
      <c r="AU189" s="8">
        <f t="shared" ca="1" si="59"/>
        <v>0</v>
      </c>
      <c r="AV189" s="8">
        <f t="shared" ca="1" si="60"/>
        <v>0</v>
      </c>
      <c r="AW189" s="8">
        <f t="shared" ca="1" si="61"/>
        <v>0</v>
      </c>
      <c r="AX189" s="8">
        <f t="shared" ca="1" si="62"/>
        <v>0</v>
      </c>
      <c r="AY189" s="8">
        <f t="shared" si="63"/>
        <v>-1</v>
      </c>
    </row>
    <row r="190" spans="1:51" ht="13.8">
      <c r="A190" s="5"/>
      <c r="B190" s="5"/>
      <c r="C190" s="5"/>
      <c r="D190" s="5"/>
      <c r="E190" s="5"/>
      <c r="F190" s="14"/>
      <c r="G190" s="5"/>
      <c r="H190" s="5"/>
      <c r="I190" s="5"/>
      <c r="J190" s="5"/>
      <c r="K190" s="5">
        <f ca="1">IFERROR(__xludf.dummyfunction("""COMPUTED_VALUE"""),1)</f>
        <v>1</v>
      </c>
      <c r="L190" s="5"/>
      <c r="M190" s="5"/>
      <c r="N190" s="5">
        <f ca="1">IFERROR(__xludf.dummyfunction("""COMPUTED_VALUE"""),1)</f>
        <v>1</v>
      </c>
      <c r="O190" s="5"/>
      <c r="P190" s="5">
        <f ca="1">IFERROR(__xludf.dummyfunction("""COMPUTED_VALUE"""),-1)</f>
        <v>-1</v>
      </c>
      <c r="Q190" s="5">
        <f ca="1">IFERROR(__xludf.dummyfunction("""COMPUTED_VALUE"""),1)</f>
        <v>1</v>
      </c>
      <c r="R190" s="5">
        <f ca="1">IFERROR(__xludf.dummyfunction("""COMPUTED_VALUE"""),1)</f>
        <v>1</v>
      </c>
      <c r="S190" s="5">
        <f ca="1">IFERROR(__xludf.dummyfunction("""COMPUTED_VALUE"""),1)</f>
        <v>1</v>
      </c>
      <c r="T190" s="5">
        <f ca="1">IFERROR(__xludf.dummyfunction("""COMPUTED_VALUE"""),-1)</f>
        <v>-1</v>
      </c>
      <c r="U190" s="5">
        <f ca="1">IFERROR(__xludf.dummyfunction("""COMPUTED_VALUE"""),-1)</f>
        <v>-1</v>
      </c>
      <c r="V190" s="5"/>
      <c r="W190" s="5"/>
      <c r="X190" s="5">
        <f ca="1">IFERROR(__xludf.dummyfunction("""COMPUTED_VALUE"""),-1)</f>
        <v>-1</v>
      </c>
      <c r="Y190" s="5"/>
      <c r="Z190" s="5">
        <f ca="1">IFERROR(__xludf.dummyfunction("""COMPUTED_VALUE"""),-3)</f>
        <v>-3</v>
      </c>
      <c r="AA190" s="5"/>
      <c r="AB190" s="5"/>
      <c r="AC190" s="5">
        <f t="shared" ca="1" si="65"/>
        <v>0</v>
      </c>
      <c r="AD190" s="5"/>
      <c r="AE190" s="5"/>
      <c r="AF190" s="8"/>
      <c r="AG190" s="8">
        <f t="shared" ca="1" si="45"/>
        <v>0</v>
      </c>
      <c r="AH190" s="8">
        <f t="shared" ca="1" si="46"/>
        <v>0</v>
      </c>
      <c r="AI190" s="8">
        <f t="shared" ca="1" si="47"/>
        <v>0</v>
      </c>
      <c r="AJ190" s="8">
        <f t="shared" ca="1" si="48"/>
        <v>0</v>
      </c>
      <c r="AK190" s="8">
        <f t="shared" ca="1" si="49"/>
        <v>0</v>
      </c>
      <c r="AL190" s="8">
        <f t="shared" ca="1" si="50"/>
        <v>0</v>
      </c>
      <c r="AM190" s="8">
        <f t="shared" ca="1" si="51"/>
        <v>0</v>
      </c>
      <c r="AN190" s="8">
        <f t="shared" ca="1" si="52"/>
        <v>0</v>
      </c>
      <c r="AO190" s="8">
        <f t="shared" ca="1" si="53"/>
        <v>0</v>
      </c>
      <c r="AP190" s="8">
        <f t="shared" ca="1" si="54"/>
        <v>0</v>
      </c>
      <c r="AQ190" s="8">
        <f t="shared" ca="1" si="55"/>
        <v>0</v>
      </c>
      <c r="AR190" s="8">
        <f t="shared" ca="1" si="56"/>
        <v>0</v>
      </c>
      <c r="AS190" s="8">
        <f t="shared" ca="1" si="57"/>
        <v>0</v>
      </c>
      <c r="AT190" s="8">
        <f t="shared" ca="1" si="58"/>
        <v>0</v>
      </c>
      <c r="AU190" s="8">
        <f t="shared" ca="1" si="59"/>
        <v>0</v>
      </c>
      <c r="AV190" s="8">
        <f t="shared" ca="1" si="60"/>
        <v>0</v>
      </c>
      <c r="AW190" s="8">
        <f t="shared" ca="1" si="61"/>
        <v>0</v>
      </c>
      <c r="AX190" s="8">
        <f t="shared" ca="1" si="62"/>
        <v>0</v>
      </c>
      <c r="AY190" s="8">
        <f t="shared" si="63"/>
        <v>-1</v>
      </c>
    </row>
    <row r="191" spans="1:51" ht="13.8">
      <c r="A191" s="5"/>
      <c r="B191" s="5"/>
      <c r="C191" s="5"/>
      <c r="D191" s="5"/>
      <c r="E191" s="5"/>
      <c r="F191" s="14"/>
      <c r="G191" s="5"/>
      <c r="H191" s="5"/>
      <c r="I191" s="5"/>
      <c r="J191" s="5"/>
      <c r="K191" s="5">
        <f ca="1">IFERROR(__xludf.dummyfunction("""COMPUTED_VALUE"""),-3)</f>
        <v>-3</v>
      </c>
      <c r="L191" s="5"/>
      <c r="M191" s="5"/>
      <c r="N191" s="5">
        <f ca="1">IFERROR(__xludf.dummyfunction("""COMPUTED_VALUE"""),1)</f>
        <v>1</v>
      </c>
      <c r="O191" s="5"/>
      <c r="P191" s="5"/>
      <c r="Q191" s="5">
        <f ca="1">IFERROR(__xludf.dummyfunction("""COMPUTED_VALUE"""),1)</f>
        <v>1</v>
      </c>
      <c r="R191" s="5">
        <f ca="1">IFERROR(__xludf.dummyfunction("""COMPUTED_VALUE"""),1)</f>
        <v>1</v>
      </c>
      <c r="S191" s="5"/>
      <c r="T191" s="5">
        <f ca="1">IFERROR(__xludf.dummyfunction("""COMPUTED_VALUE"""),-1)</f>
        <v>-1</v>
      </c>
      <c r="U191" s="5">
        <f ca="1">IFERROR(__xludf.dummyfunction("""COMPUTED_VALUE"""),1)</f>
        <v>1</v>
      </c>
      <c r="V191" s="5"/>
      <c r="W191" s="5"/>
      <c r="X191" s="5">
        <f ca="1">IFERROR(__xludf.dummyfunction("""COMPUTED_VALUE"""),-1)</f>
        <v>-1</v>
      </c>
      <c r="Y191" s="5"/>
      <c r="Z191" s="5">
        <f ca="1">IFERROR(__xludf.dummyfunction("""COMPUTED_VALUE"""),-3)</f>
        <v>-3</v>
      </c>
      <c r="AA191" s="5"/>
      <c r="AB191" s="5"/>
      <c r="AC191" s="5">
        <f t="shared" ca="1" si="65"/>
        <v>0</v>
      </c>
      <c r="AD191" s="5"/>
      <c r="AE191" s="5"/>
      <c r="AF191" s="8"/>
      <c r="AG191" s="8">
        <f t="shared" ca="1" si="45"/>
        <v>0</v>
      </c>
      <c r="AH191" s="8">
        <f t="shared" ca="1" si="46"/>
        <v>0</v>
      </c>
      <c r="AI191" s="8">
        <f t="shared" ca="1" si="47"/>
        <v>0</v>
      </c>
      <c r="AJ191" s="8">
        <f t="shared" ca="1" si="48"/>
        <v>0</v>
      </c>
      <c r="AK191" s="8">
        <f t="shared" ca="1" si="49"/>
        <v>0</v>
      </c>
      <c r="AL191" s="8">
        <f t="shared" ca="1" si="50"/>
        <v>0</v>
      </c>
      <c r="AM191" s="8">
        <f t="shared" ca="1" si="51"/>
        <v>0</v>
      </c>
      <c r="AN191" s="8">
        <f t="shared" ca="1" si="52"/>
        <v>0</v>
      </c>
      <c r="AO191" s="8">
        <f t="shared" ca="1" si="53"/>
        <v>0</v>
      </c>
      <c r="AP191" s="8">
        <f t="shared" ca="1" si="54"/>
        <v>0</v>
      </c>
      <c r="AQ191" s="8">
        <f t="shared" ca="1" si="55"/>
        <v>0</v>
      </c>
      <c r="AR191" s="8">
        <f t="shared" ca="1" si="56"/>
        <v>0</v>
      </c>
      <c r="AS191" s="8">
        <f t="shared" ca="1" si="57"/>
        <v>0</v>
      </c>
      <c r="AT191" s="8">
        <f t="shared" ca="1" si="58"/>
        <v>0</v>
      </c>
      <c r="AU191" s="8">
        <f t="shared" ca="1" si="59"/>
        <v>0</v>
      </c>
      <c r="AV191" s="8">
        <f t="shared" ca="1" si="60"/>
        <v>0</v>
      </c>
      <c r="AW191" s="8">
        <f t="shared" ca="1" si="61"/>
        <v>0</v>
      </c>
      <c r="AX191" s="8">
        <f t="shared" ca="1" si="62"/>
        <v>0</v>
      </c>
      <c r="AY191" s="8">
        <f t="shared" si="63"/>
        <v>-1</v>
      </c>
    </row>
    <row r="192" spans="1:51" ht="13.8">
      <c r="A192" s="5"/>
      <c r="B192" s="5"/>
      <c r="C192" s="5"/>
      <c r="D192" s="5"/>
      <c r="E192" s="5"/>
      <c r="F192" s="14"/>
      <c r="G192" s="5"/>
      <c r="H192" s="5"/>
      <c r="I192" s="5"/>
      <c r="J192" s="5"/>
      <c r="K192" s="5"/>
      <c r="L192" s="5"/>
      <c r="M192" s="5"/>
      <c r="N192" s="5">
        <f ca="1">IFERROR(__xludf.dummyfunction("""COMPUTED_VALUE"""),1)</f>
        <v>1</v>
      </c>
      <c r="O192" s="5"/>
      <c r="P192" s="5"/>
      <c r="Q192" s="5">
        <f ca="1">IFERROR(__xludf.dummyfunction("""COMPUTED_VALUE"""),1)</f>
        <v>1</v>
      </c>
      <c r="R192" s="5">
        <f ca="1">IFERROR(__xludf.dummyfunction("""COMPUTED_VALUE"""),1)</f>
        <v>1</v>
      </c>
      <c r="S192" s="5"/>
      <c r="T192" s="5">
        <f ca="1">IFERROR(__xludf.dummyfunction("""COMPUTED_VALUE"""),-1)</f>
        <v>-1</v>
      </c>
      <c r="U192" s="5">
        <f ca="1">IFERROR(__xludf.dummyfunction("""COMPUTED_VALUE"""),-1)</f>
        <v>-1</v>
      </c>
      <c r="V192" s="5"/>
      <c r="W192" s="5"/>
      <c r="X192" s="5">
        <f ca="1">IFERROR(__xludf.dummyfunction("""COMPUTED_VALUE"""),-1)</f>
        <v>-1</v>
      </c>
      <c r="Y192" s="5"/>
      <c r="Z192" s="5">
        <f ca="1">IFERROR(__xludf.dummyfunction("""COMPUTED_VALUE"""),-3)</f>
        <v>-3</v>
      </c>
      <c r="AA192" s="5"/>
      <c r="AB192" s="5"/>
      <c r="AC192" s="5">
        <f t="shared" ca="1" si="65"/>
        <v>0</v>
      </c>
      <c r="AD192" s="5"/>
      <c r="AE192" s="5"/>
      <c r="AF192" s="8"/>
      <c r="AG192" s="8">
        <f t="shared" ca="1" si="45"/>
        <v>0</v>
      </c>
      <c r="AH192" s="8">
        <f t="shared" ca="1" si="46"/>
        <v>0</v>
      </c>
      <c r="AI192" s="8">
        <f t="shared" ca="1" si="47"/>
        <v>0</v>
      </c>
      <c r="AJ192" s="8">
        <f t="shared" ca="1" si="48"/>
        <v>0</v>
      </c>
      <c r="AK192" s="8">
        <f t="shared" ca="1" si="49"/>
        <v>0</v>
      </c>
      <c r="AL192" s="8">
        <f t="shared" ca="1" si="50"/>
        <v>0</v>
      </c>
      <c r="AM192" s="8">
        <f t="shared" ca="1" si="51"/>
        <v>0</v>
      </c>
      <c r="AN192" s="8">
        <f t="shared" ca="1" si="52"/>
        <v>0</v>
      </c>
      <c r="AO192" s="8">
        <f t="shared" ca="1" si="53"/>
        <v>0</v>
      </c>
      <c r="AP192" s="8">
        <f t="shared" ca="1" si="54"/>
        <v>0</v>
      </c>
      <c r="AQ192" s="8">
        <f t="shared" ca="1" si="55"/>
        <v>0</v>
      </c>
      <c r="AR192" s="8">
        <f t="shared" ca="1" si="56"/>
        <v>0</v>
      </c>
      <c r="AS192" s="8">
        <f t="shared" ca="1" si="57"/>
        <v>0</v>
      </c>
      <c r="AT192" s="8">
        <f t="shared" ca="1" si="58"/>
        <v>0</v>
      </c>
      <c r="AU192" s="8">
        <f t="shared" ca="1" si="59"/>
        <v>0</v>
      </c>
      <c r="AV192" s="8">
        <f t="shared" ca="1" si="60"/>
        <v>0</v>
      </c>
      <c r="AW192" s="8">
        <f t="shared" ca="1" si="61"/>
        <v>0</v>
      </c>
      <c r="AX192" s="8">
        <f t="shared" ca="1" si="62"/>
        <v>0</v>
      </c>
      <c r="AY192" s="8">
        <f t="shared" si="63"/>
        <v>-1</v>
      </c>
    </row>
    <row r="193" spans="1:51" ht="13.8">
      <c r="A193" s="5"/>
      <c r="B193" s="5"/>
      <c r="C193" s="5"/>
      <c r="D193" s="5"/>
      <c r="E193" s="5"/>
      <c r="F193" s="14"/>
      <c r="G193" s="5"/>
      <c r="H193" s="5"/>
      <c r="I193" s="5"/>
      <c r="J193" s="5"/>
      <c r="K193" s="5"/>
      <c r="L193" s="5"/>
      <c r="M193" s="5"/>
      <c r="N193" s="5">
        <f ca="1">IFERROR(__xludf.dummyfunction("""COMPUTED_VALUE"""),1)</f>
        <v>1</v>
      </c>
      <c r="O193" s="5"/>
      <c r="P193" s="5"/>
      <c r="Q193" s="5">
        <f ca="1">IFERROR(__xludf.dummyfunction("""COMPUTED_VALUE"""),1)</f>
        <v>1</v>
      </c>
      <c r="R193" s="5">
        <f ca="1">IFERROR(__xludf.dummyfunction("""COMPUTED_VALUE"""),1)</f>
        <v>1</v>
      </c>
      <c r="S193" s="5"/>
      <c r="T193" s="5">
        <f ca="1">IFERROR(__xludf.dummyfunction("""COMPUTED_VALUE"""),-1)</f>
        <v>-1</v>
      </c>
      <c r="U193" s="5">
        <f ca="1">IFERROR(__xludf.dummyfunction("""COMPUTED_VALUE"""),-1)</f>
        <v>-1</v>
      </c>
      <c r="V193" s="5"/>
      <c r="W193" s="5"/>
      <c r="X193" s="5">
        <f ca="1">IFERROR(__xludf.dummyfunction("""COMPUTED_VALUE"""),-1)</f>
        <v>-1</v>
      </c>
      <c r="Y193" s="5"/>
      <c r="Z193" s="5">
        <f ca="1">IFERROR(__xludf.dummyfunction("""COMPUTED_VALUE"""),-3)</f>
        <v>-3</v>
      </c>
      <c r="AA193" s="5"/>
      <c r="AB193" s="5"/>
      <c r="AC193" s="5">
        <f t="shared" ca="1" si="65"/>
        <v>0</v>
      </c>
      <c r="AD193" s="5"/>
      <c r="AE193" s="5"/>
      <c r="AF193" s="8"/>
      <c r="AG193" s="8">
        <f t="shared" ca="1" si="45"/>
        <v>0</v>
      </c>
      <c r="AH193" s="8">
        <f t="shared" ca="1" si="46"/>
        <v>0</v>
      </c>
      <c r="AI193" s="8">
        <f t="shared" ca="1" si="47"/>
        <v>0</v>
      </c>
      <c r="AJ193" s="8">
        <f t="shared" ca="1" si="48"/>
        <v>0</v>
      </c>
      <c r="AK193" s="8">
        <f t="shared" ca="1" si="49"/>
        <v>0</v>
      </c>
      <c r="AL193" s="8">
        <f t="shared" ca="1" si="50"/>
        <v>0</v>
      </c>
      <c r="AM193" s="8">
        <f t="shared" ca="1" si="51"/>
        <v>0</v>
      </c>
      <c r="AN193" s="8">
        <f t="shared" ca="1" si="52"/>
        <v>0</v>
      </c>
      <c r="AO193" s="8">
        <f t="shared" ca="1" si="53"/>
        <v>0</v>
      </c>
      <c r="AP193" s="8">
        <f t="shared" ca="1" si="54"/>
        <v>0</v>
      </c>
      <c r="AQ193" s="8">
        <f t="shared" ca="1" si="55"/>
        <v>0</v>
      </c>
      <c r="AR193" s="8">
        <f t="shared" ca="1" si="56"/>
        <v>0</v>
      </c>
      <c r="AS193" s="8">
        <f t="shared" ca="1" si="57"/>
        <v>0</v>
      </c>
      <c r="AT193" s="8">
        <f t="shared" ca="1" si="58"/>
        <v>0</v>
      </c>
      <c r="AU193" s="8">
        <f t="shared" ca="1" si="59"/>
        <v>0</v>
      </c>
      <c r="AV193" s="8">
        <f t="shared" ca="1" si="60"/>
        <v>0</v>
      </c>
      <c r="AW193" s="8">
        <f t="shared" ca="1" si="61"/>
        <v>0</v>
      </c>
      <c r="AX193" s="8">
        <f t="shared" ca="1" si="62"/>
        <v>0</v>
      </c>
      <c r="AY193" s="8">
        <f t="shared" si="63"/>
        <v>-1</v>
      </c>
    </row>
    <row r="194" spans="1:51" ht="13.8">
      <c r="A194" s="5"/>
      <c r="B194" s="5"/>
      <c r="C194" s="5"/>
      <c r="D194" s="5"/>
      <c r="E194" s="5"/>
      <c r="F194" s="14"/>
      <c r="G194" s="5"/>
      <c r="H194" s="5"/>
      <c r="I194" s="5"/>
      <c r="J194" s="5"/>
      <c r="K194" s="5"/>
      <c r="L194" s="5"/>
      <c r="M194" s="5"/>
      <c r="N194" s="5">
        <f ca="1">IFERROR(__xludf.dummyfunction("""COMPUTED_VALUE"""),1)</f>
        <v>1</v>
      </c>
      <c r="O194" s="5"/>
      <c r="P194" s="5"/>
      <c r="Q194" s="5">
        <f ca="1">IFERROR(__xludf.dummyfunction("""COMPUTED_VALUE"""),1)</f>
        <v>1</v>
      </c>
      <c r="R194" s="5">
        <f ca="1">IFERROR(__xludf.dummyfunction("""COMPUTED_VALUE"""),1)</f>
        <v>1</v>
      </c>
      <c r="S194" s="5"/>
      <c r="T194" s="5">
        <f ca="1">IFERROR(__xludf.dummyfunction("""COMPUTED_VALUE"""),0)</f>
        <v>0</v>
      </c>
      <c r="U194" s="5"/>
      <c r="V194" s="5"/>
      <c r="W194" s="5"/>
      <c r="X194" s="5">
        <f ca="1">IFERROR(__xludf.dummyfunction("""COMPUTED_VALUE"""),-1)</f>
        <v>-1</v>
      </c>
      <c r="Y194" s="5"/>
      <c r="Z194" s="5">
        <f ca="1">IFERROR(__xludf.dummyfunction("""COMPUTED_VALUE"""),-3)</f>
        <v>-3</v>
      </c>
      <c r="AA194" s="5"/>
      <c r="AB194" s="5"/>
      <c r="AC194" s="5">
        <f t="shared" ca="1" si="65"/>
        <v>0</v>
      </c>
      <c r="AD194" s="5"/>
      <c r="AE194" s="5"/>
      <c r="AF194" s="8"/>
      <c r="AG194" s="8">
        <f t="shared" ca="1" si="45"/>
        <v>0</v>
      </c>
      <c r="AH194" s="8">
        <f t="shared" ca="1" si="46"/>
        <v>0</v>
      </c>
      <c r="AI194" s="8">
        <f t="shared" ca="1" si="47"/>
        <v>0</v>
      </c>
      <c r="AJ194" s="8">
        <f t="shared" ca="1" si="48"/>
        <v>0</v>
      </c>
      <c r="AK194" s="8">
        <f t="shared" ca="1" si="49"/>
        <v>0</v>
      </c>
      <c r="AL194" s="8">
        <f t="shared" ca="1" si="50"/>
        <v>0</v>
      </c>
      <c r="AM194" s="8">
        <f t="shared" ca="1" si="51"/>
        <v>0</v>
      </c>
      <c r="AN194" s="8">
        <f t="shared" ca="1" si="52"/>
        <v>0</v>
      </c>
      <c r="AO194" s="8">
        <f t="shared" ca="1" si="53"/>
        <v>0</v>
      </c>
      <c r="AP194" s="8">
        <f t="shared" ca="1" si="54"/>
        <v>0</v>
      </c>
      <c r="AQ194" s="8">
        <f t="shared" ca="1" si="55"/>
        <v>0</v>
      </c>
      <c r="AR194" s="8">
        <f t="shared" ca="1" si="56"/>
        <v>0</v>
      </c>
      <c r="AS194" s="8">
        <f t="shared" ca="1" si="57"/>
        <v>0</v>
      </c>
      <c r="AT194" s="8">
        <f t="shared" ca="1" si="58"/>
        <v>0</v>
      </c>
      <c r="AU194" s="8">
        <f t="shared" ca="1" si="59"/>
        <v>0</v>
      </c>
      <c r="AV194" s="8">
        <f t="shared" ca="1" si="60"/>
        <v>0</v>
      </c>
      <c r="AW194" s="8">
        <f t="shared" ca="1" si="61"/>
        <v>0</v>
      </c>
      <c r="AX194" s="8">
        <f t="shared" ca="1" si="62"/>
        <v>0</v>
      </c>
      <c r="AY194" s="8">
        <f t="shared" si="63"/>
        <v>-1</v>
      </c>
    </row>
    <row r="195" spans="1:51" ht="13.8">
      <c r="A195" s="5"/>
      <c r="B195" s="5"/>
      <c r="C195" s="5"/>
      <c r="D195" s="5"/>
      <c r="E195" s="5"/>
      <c r="F195" s="14"/>
      <c r="G195" s="5"/>
      <c r="H195" s="5"/>
      <c r="I195" s="5"/>
      <c r="J195" s="5"/>
      <c r="K195" s="5"/>
      <c r="L195" s="5"/>
      <c r="M195" s="5"/>
      <c r="N195" s="5">
        <f ca="1">IFERROR(__xludf.dummyfunction("""COMPUTED_VALUE"""),1)</f>
        <v>1</v>
      </c>
      <c r="O195" s="5"/>
      <c r="P195" s="5"/>
      <c r="Q195" s="5">
        <f ca="1">IFERROR(__xludf.dummyfunction("""COMPUTED_VALUE"""),1)</f>
        <v>1</v>
      </c>
      <c r="R195" s="5">
        <f ca="1">IFERROR(__xludf.dummyfunction("""COMPUTED_VALUE"""),1)</f>
        <v>1</v>
      </c>
      <c r="S195" s="5"/>
      <c r="T195" s="5">
        <f ca="1">IFERROR(__xludf.dummyfunction("""COMPUTED_VALUE"""),-1)</f>
        <v>-1</v>
      </c>
      <c r="U195" s="5"/>
      <c r="V195" s="5"/>
      <c r="W195" s="5"/>
      <c r="X195" s="5">
        <f ca="1">IFERROR(__xludf.dummyfunction("""COMPUTED_VALUE"""),-1)</f>
        <v>-1</v>
      </c>
      <c r="Y195" s="5"/>
      <c r="Z195" s="5">
        <f ca="1">IFERROR(__xludf.dummyfunction("""COMPUTED_VALUE"""),-3)</f>
        <v>-3</v>
      </c>
      <c r="AA195" s="5"/>
      <c r="AB195" s="5"/>
      <c r="AC195" s="5">
        <f t="shared" ca="1" si="65"/>
        <v>0</v>
      </c>
      <c r="AD195" s="5"/>
      <c r="AE195" s="5"/>
      <c r="AF195" s="8"/>
      <c r="AG195" s="8">
        <f t="shared" ca="1" si="45"/>
        <v>0</v>
      </c>
      <c r="AH195" s="8">
        <f t="shared" ca="1" si="46"/>
        <v>0</v>
      </c>
      <c r="AI195" s="8">
        <f t="shared" ca="1" si="47"/>
        <v>0</v>
      </c>
      <c r="AJ195" s="8">
        <f t="shared" ca="1" si="48"/>
        <v>0</v>
      </c>
      <c r="AK195" s="8">
        <f t="shared" ca="1" si="49"/>
        <v>0</v>
      </c>
      <c r="AL195" s="8">
        <f t="shared" ca="1" si="50"/>
        <v>0</v>
      </c>
      <c r="AM195" s="8">
        <f t="shared" ca="1" si="51"/>
        <v>0</v>
      </c>
      <c r="AN195" s="8">
        <f t="shared" ca="1" si="52"/>
        <v>0</v>
      </c>
      <c r="AO195" s="8">
        <f t="shared" ca="1" si="53"/>
        <v>0</v>
      </c>
      <c r="AP195" s="8">
        <f t="shared" ca="1" si="54"/>
        <v>0</v>
      </c>
      <c r="AQ195" s="8">
        <f t="shared" ca="1" si="55"/>
        <v>0</v>
      </c>
      <c r="AR195" s="8">
        <f t="shared" ca="1" si="56"/>
        <v>0</v>
      </c>
      <c r="AS195" s="8">
        <f t="shared" ca="1" si="57"/>
        <v>0</v>
      </c>
      <c r="AT195" s="8">
        <f t="shared" ca="1" si="58"/>
        <v>0</v>
      </c>
      <c r="AU195" s="8">
        <f t="shared" ca="1" si="59"/>
        <v>0</v>
      </c>
      <c r="AV195" s="8">
        <f t="shared" ca="1" si="60"/>
        <v>0</v>
      </c>
      <c r="AW195" s="8">
        <f t="shared" ca="1" si="61"/>
        <v>0</v>
      </c>
      <c r="AX195" s="8">
        <f t="shared" ca="1" si="62"/>
        <v>0</v>
      </c>
      <c r="AY195" s="8">
        <f t="shared" si="63"/>
        <v>-1</v>
      </c>
    </row>
    <row r="196" spans="1:51" ht="13.8">
      <c r="A196" s="5"/>
      <c r="B196" s="5"/>
      <c r="C196" s="5"/>
      <c r="D196" s="5"/>
      <c r="E196" s="5"/>
      <c r="F196" s="14"/>
      <c r="G196" s="5"/>
      <c r="H196" s="5"/>
      <c r="I196" s="5"/>
      <c r="J196" s="5"/>
      <c r="K196" s="5"/>
      <c r="L196" s="5"/>
      <c r="M196" s="5"/>
      <c r="N196" s="5">
        <f ca="1">IFERROR(__xludf.dummyfunction("""COMPUTED_VALUE"""),1)</f>
        <v>1</v>
      </c>
      <c r="O196" s="5"/>
      <c r="P196" s="5"/>
      <c r="Q196" s="5">
        <f ca="1">IFERROR(__xludf.dummyfunction("""COMPUTED_VALUE"""),1)</f>
        <v>1</v>
      </c>
      <c r="R196" s="5">
        <f ca="1">IFERROR(__xludf.dummyfunction("""COMPUTED_VALUE"""),1)</f>
        <v>1</v>
      </c>
      <c r="S196" s="5"/>
      <c r="T196" s="5">
        <f ca="1">IFERROR(__xludf.dummyfunction("""COMPUTED_VALUE"""),1)</f>
        <v>1</v>
      </c>
      <c r="U196" s="5"/>
      <c r="V196" s="5"/>
      <c r="W196" s="5"/>
      <c r="X196" s="5">
        <f ca="1">IFERROR(__xludf.dummyfunction("""COMPUTED_VALUE"""),-1)</f>
        <v>-1</v>
      </c>
      <c r="Y196" s="5"/>
      <c r="Z196" s="5">
        <f ca="1">IFERROR(__xludf.dummyfunction("""COMPUTED_VALUE"""),-3)</f>
        <v>-3</v>
      </c>
      <c r="AA196" s="5"/>
      <c r="AB196" s="5"/>
      <c r="AC196" s="5">
        <f t="shared" ca="1" si="65"/>
        <v>0</v>
      </c>
      <c r="AD196" s="5"/>
      <c r="AE196" s="5"/>
      <c r="AF196" s="8"/>
      <c r="AG196" s="8">
        <f t="shared" ca="1" si="45"/>
        <v>0</v>
      </c>
      <c r="AH196" s="8">
        <f t="shared" ca="1" si="46"/>
        <v>0</v>
      </c>
      <c r="AI196" s="8">
        <f t="shared" ca="1" si="47"/>
        <v>0</v>
      </c>
      <c r="AJ196" s="8">
        <f t="shared" ca="1" si="48"/>
        <v>0</v>
      </c>
      <c r="AK196" s="8">
        <f t="shared" ca="1" si="49"/>
        <v>0</v>
      </c>
      <c r="AL196" s="8">
        <f t="shared" ca="1" si="50"/>
        <v>0</v>
      </c>
      <c r="AM196" s="8">
        <f t="shared" ca="1" si="51"/>
        <v>0</v>
      </c>
      <c r="AN196" s="8">
        <f t="shared" ca="1" si="52"/>
        <v>0</v>
      </c>
      <c r="AO196" s="8">
        <f t="shared" ca="1" si="53"/>
        <v>0</v>
      </c>
      <c r="AP196" s="8">
        <f t="shared" ca="1" si="54"/>
        <v>0</v>
      </c>
      <c r="AQ196" s="8">
        <f t="shared" ca="1" si="55"/>
        <v>0</v>
      </c>
      <c r="AR196" s="8">
        <f t="shared" ca="1" si="56"/>
        <v>0</v>
      </c>
      <c r="AS196" s="8">
        <f t="shared" ca="1" si="57"/>
        <v>0</v>
      </c>
      <c r="AT196" s="8">
        <f t="shared" ca="1" si="58"/>
        <v>0</v>
      </c>
      <c r="AU196" s="8">
        <f t="shared" ca="1" si="59"/>
        <v>0</v>
      </c>
      <c r="AV196" s="8">
        <f t="shared" ca="1" si="60"/>
        <v>0</v>
      </c>
      <c r="AW196" s="8">
        <f t="shared" ca="1" si="61"/>
        <v>0</v>
      </c>
      <c r="AX196" s="8">
        <f t="shared" ca="1" si="62"/>
        <v>0</v>
      </c>
      <c r="AY196" s="8">
        <f t="shared" si="63"/>
        <v>-1</v>
      </c>
    </row>
    <row r="197" spans="1:51" ht="13.8">
      <c r="A197" s="5"/>
      <c r="B197" s="5"/>
      <c r="C197" s="5"/>
      <c r="D197" s="5"/>
      <c r="E197" s="5"/>
      <c r="F197" s="14"/>
      <c r="G197" s="5"/>
      <c r="H197" s="5"/>
      <c r="I197" s="5"/>
      <c r="J197" s="5"/>
      <c r="K197" s="5"/>
      <c r="L197" s="5"/>
      <c r="M197" s="5"/>
      <c r="N197" s="5">
        <f ca="1">IFERROR(__xludf.dummyfunction("""COMPUTED_VALUE"""),1)</f>
        <v>1</v>
      </c>
      <c r="O197" s="5"/>
      <c r="P197" s="5"/>
      <c r="Q197" s="5">
        <f ca="1">IFERROR(__xludf.dummyfunction("""COMPUTED_VALUE"""),1)</f>
        <v>1</v>
      </c>
      <c r="R197" s="5">
        <f ca="1">IFERROR(__xludf.dummyfunction("""COMPUTED_VALUE"""),1)</f>
        <v>1</v>
      </c>
      <c r="S197" s="5"/>
      <c r="T197" s="5">
        <f ca="1">IFERROR(__xludf.dummyfunction("""COMPUTED_VALUE"""),1)</f>
        <v>1</v>
      </c>
      <c r="U197" s="5"/>
      <c r="V197" s="5"/>
      <c r="W197" s="5"/>
      <c r="X197" s="5">
        <f ca="1">IFERROR(__xludf.dummyfunction("""COMPUTED_VALUE"""),-1)</f>
        <v>-1</v>
      </c>
      <c r="Y197" s="5"/>
      <c r="Z197" s="5">
        <f ca="1">IFERROR(__xludf.dummyfunction("""COMPUTED_VALUE"""),-3)</f>
        <v>-3</v>
      </c>
      <c r="AA197" s="5"/>
      <c r="AB197" s="5"/>
      <c r="AC197" s="5">
        <f t="shared" ca="1" si="65"/>
        <v>0</v>
      </c>
      <c r="AD197" s="5"/>
      <c r="AE197" s="5"/>
      <c r="AF197" s="8"/>
      <c r="AG197" s="8">
        <f t="shared" ref="AG197:AG217" ca="1" si="66">IF(EXACT(J$1,$E197),IF(EXACT(J$1,$F197),-1,1),0)</f>
        <v>0</v>
      </c>
      <c r="AH197" s="8">
        <f t="shared" ref="AH197:AH217" ca="1" si="67">IF(EXACT(K$1,$E197),IF(EXACT(K$1,$F197),-1,1),0)</f>
        <v>0</v>
      </c>
      <c r="AI197" s="8">
        <f t="shared" ref="AI197:AI217" ca="1" si="68">IF(EXACT(L$1,$E197),IF(EXACT(L$1,$F197),-1,1),0)</f>
        <v>0</v>
      </c>
      <c r="AJ197" s="8">
        <f t="shared" ref="AJ197:AJ217" ca="1" si="69">IF(EXACT(M$1,$E197),IF(EXACT(M$1,$F197),-1,1),0)</f>
        <v>0</v>
      </c>
      <c r="AK197" s="8">
        <f t="shared" ref="AK197:AK217" ca="1" si="70">IF(EXACT(N$1,$E197),IF(EXACT(N$1,$F197),-1,1),0)</f>
        <v>0</v>
      </c>
      <c r="AL197" s="8">
        <f t="shared" ref="AL197:AL217" ca="1" si="71">IF(EXACT(O$1,$E197),IF(EXACT(O$1,$F197),-1,1),0)</f>
        <v>0</v>
      </c>
      <c r="AM197" s="8">
        <f t="shared" ref="AM197:AM217" ca="1" si="72">IF(EXACT(P$1,$E197),IF(EXACT(P$1,$F197),-1,1),0)</f>
        <v>0</v>
      </c>
      <c r="AN197" s="8">
        <f t="shared" ref="AN197:AN217" ca="1" si="73">IF(EXACT(Q$1,$E197),IF(EXACT(Q$1,$F197),-1,1),0)</f>
        <v>0</v>
      </c>
      <c r="AO197" s="8">
        <f t="shared" ref="AO197:AO217" ca="1" si="74">IF(EXACT(R$1,$E197),IF(EXACT(R$1,$F197),-1,1),0)</f>
        <v>0</v>
      </c>
      <c r="AP197" s="8">
        <f t="shared" ref="AP197:AP217" ca="1" si="75">IF(EXACT(S$1,$E197),IF(EXACT(S$1,$F197),-1,1),0)</f>
        <v>0</v>
      </c>
      <c r="AQ197" s="8">
        <f t="shared" ref="AQ197:AQ217" ca="1" si="76">IF(EXACT(T$1,$E197),IF(EXACT(T$1,$F197),-1,1),0)</f>
        <v>0</v>
      </c>
      <c r="AR197" s="8">
        <f t="shared" ref="AR197:AR217" ca="1" si="77">IF(EXACT(U$1,$E197),IF(EXACT(U$1,$F197),-1,1),0)</f>
        <v>0</v>
      </c>
      <c r="AS197" s="8">
        <f t="shared" ref="AS197:AS217" ca="1" si="78">IF(EXACT(V$1,$E197),IF(EXACT(V$1,$F197),-1,1),0)</f>
        <v>0</v>
      </c>
      <c r="AT197" s="8">
        <f t="shared" ref="AT197:AT217" ca="1" si="79">IF(EXACT(W$1,$E197),IF(EXACT(W$1,$F197),-1,1),0)</f>
        <v>0</v>
      </c>
      <c r="AU197" s="8">
        <f t="shared" ref="AU197:AU217" ca="1" si="80">IF(EXACT(X$1,$E197),IF(EXACT(X$1,$F197),-1,1),0)</f>
        <v>0</v>
      </c>
      <c r="AV197" s="8">
        <f t="shared" ref="AV197:AV217" ca="1" si="81">IF(EXACT(Y$1,$E197),IF(EXACT(Y$1,$F197),-1,1),0)</f>
        <v>0</v>
      </c>
      <c r="AW197" s="8">
        <f t="shared" ref="AW197:AW217" ca="1" si="82">IF(EXACT(Z$1,$E197),IF(EXACT(Z$1,$F197),-1,1),0)</f>
        <v>0</v>
      </c>
      <c r="AX197" s="8">
        <f t="shared" ref="AX197:AX217" ca="1" si="83">IF(EXACT(AA$1,$E197),IF(EXACT(AA$1,$F197),-1,1),0)</f>
        <v>0</v>
      </c>
      <c r="AY197" s="8">
        <f t="shared" ref="AY197:AY217" si="84">IF(EXACT(AB$1,$E197),IF(EXACT(AB$1,$F197),-1,1),0)</f>
        <v>-1</v>
      </c>
    </row>
    <row r="198" spans="1:51" ht="13.8">
      <c r="A198" s="5"/>
      <c r="B198" s="5"/>
      <c r="C198" s="5"/>
      <c r="D198" s="5"/>
      <c r="E198" s="5"/>
      <c r="F198" s="14"/>
      <c r="G198" s="5"/>
      <c r="H198" s="5"/>
      <c r="I198" s="5"/>
      <c r="J198" s="5"/>
      <c r="K198" s="5"/>
      <c r="L198" s="5"/>
      <c r="M198" s="5"/>
      <c r="N198" s="5">
        <f ca="1">IFERROR(__xludf.dummyfunction("""COMPUTED_VALUE"""),1)</f>
        <v>1</v>
      </c>
      <c r="O198" s="5"/>
      <c r="P198" s="5"/>
      <c r="Q198" s="5">
        <f ca="1">IFERROR(__xludf.dummyfunction("""COMPUTED_VALUE"""),1)</f>
        <v>1</v>
      </c>
      <c r="R198" s="5">
        <f ca="1">IFERROR(__xludf.dummyfunction("""COMPUTED_VALUE"""),1)</f>
        <v>1</v>
      </c>
      <c r="S198" s="5"/>
      <c r="T198" s="5">
        <f ca="1">IFERROR(__xludf.dummyfunction("""COMPUTED_VALUE"""),-1)</f>
        <v>-1</v>
      </c>
      <c r="U198" s="5"/>
      <c r="V198" s="5"/>
      <c r="W198" s="5"/>
      <c r="X198" s="5">
        <f ca="1">IFERROR(__xludf.dummyfunction("""COMPUTED_VALUE"""),-1)</f>
        <v>-1</v>
      </c>
      <c r="Y198" s="5"/>
      <c r="Z198" s="5">
        <f ca="1">IFERROR(__xludf.dummyfunction("""COMPUTED_VALUE"""),-3)</f>
        <v>-3</v>
      </c>
      <c r="AA198" s="5"/>
      <c r="AB198" s="5"/>
      <c r="AC198" s="5">
        <f t="shared" ca="1" si="65"/>
        <v>0</v>
      </c>
      <c r="AD198" s="5"/>
      <c r="AE198" s="5"/>
      <c r="AF198" s="8"/>
      <c r="AG198" s="8">
        <f t="shared" ca="1" si="66"/>
        <v>0</v>
      </c>
      <c r="AH198" s="8">
        <f t="shared" ca="1" si="67"/>
        <v>0</v>
      </c>
      <c r="AI198" s="8">
        <f t="shared" ca="1" si="68"/>
        <v>0</v>
      </c>
      <c r="AJ198" s="8">
        <f t="shared" ca="1" si="69"/>
        <v>0</v>
      </c>
      <c r="AK198" s="8">
        <f t="shared" ca="1" si="70"/>
        <v>0</v>
      </c>
      <c r="AL198" s="8">
        <f t="shared" ca="1" si="71"/>
        <v>0</v>
      </c>
      <c r="AM198" s="8">
        <f t="shared" ca="1" si="72"/>
        <v>0</v>
      </c>
      <c r="AN198" s="8">
        <f t="shared" ca="1" si="73"/>
        <v>0</v>
      </c>
      <c r="AO198" s="8">
        <f t="shared" ca="1" si="74"/>
        <v>0</v>
      </c>
      <c r="AP198" s="8">
        <f t="shared" ca="1" si="75"/>
        <v>0</v>
      </c>
      <c r="AQ198" s="8">
        <f t="shared" ca="1" si="76"/>
        <v>0</v>
      </c>
      <c r="AR198" s="8">
        <f t="shared" ca="1" si="77"/>
        <v>0</v>
      </c>
      <c r="AS198" s="8">
        <f t="shared" ca="1" si="78"/>
        <v>0</v>
      </c>
      <c r="AT198" s="8">
        <f t="shared" ca="1" si="79"/>
        <v>0</v>
      </c>
      <c r="AU198" s="8">
        <f t="shared" ca="1" si="80"/>
        <v>0</v>
      </c>
      <c r="AV198" s="8">
        <f t="shared" ca="1" si="81"/>
        <v>0</v>
      </c>
      <c r="AW198" s="8">
        <f t="shared" ca="1" si="82"/>
        <v>0</v>
      </c>
      <c r="AX198" s="8">
        <f t="shared" ca="1" si="83"/>
        <v>0</v>
      </c>
      <c r="AY198" s="8">
        <f t="shared" si="84"/>
        <v>-1</v>
      </c>
    </row>
    <row r="199" spans="1:51" ht="13.8">
      <c r="A199" s="5"/>
      <c r="B199" s="5"/>
      <c r="C199" s="5"/>
      <c r="D199" s="5"/>
      <c r="E199" s="5"/>
      <c r="F199" s="14"/>
      <c r="G199" s="5"/>
      <c r="H199" s="5"/>
      <c r="I199" s="5"/>
      <c r="J199" s="5"/>
      <c r="K199" s="5"/>
      <c r="L199" s="5"/>
      <c r="M199" s="5"/>
      <c r="N199" s="5">
        <f ca="1">IFERROR(__xludf.dummyfunction("""COMPUTED_VALUE"""),1)</f>
        <v>1</v>
      </c>
      <c r="O199" s="5"/>
      <c r="P199" s="5"/>
      <c r="Q199" s="5">
        <f ca="1">IFERROR(__xludf.dummyfunction("""COMPUTED_VALUE"""),1)</f>
        <v>1</v>
      </c>
      <c r="R199" s="5">
        <f ca="1">IFERROR(__xludf.dummyfunction("""COMPUTED_VALUE"""),1)</f>
        <v>1</v>
      </c>
      <c r="S199" s="5"/>
      <c r="T199" s="5">
        <f ca="1">IFERROR(__xludf.dummyfunction("""COMPUTED_VALUE"""),-1)</f>
        <v>-1</v>
      </c>
      <c r="U199" s="5"/>
      <c r="V199" s="5"/>
      <c r="W199" s="5"/>
      <c r="X199" s="5">
        <f ca="1">IFERROR(__xludf.dummyfunction("""COMPUTED_VALUE"""),-1)</f>
        <v>-1</v>
      </c>
      <c r="Y199" s="5"/>
      <c r="Z199" s="5">
        <f ca="1">IFERROR(__xludf.dummyfunction("""COMPUTED_VALUE"""),-3)</f>
        <v>-3</v>
      </c>
      <c r="AA199" s="5"/>
      <c r="AB199" s="5"/>
      <c r="AC199" s="5">
        <f t="shared" ca="1" si="65"/>
        <v>0</v>
      </c>
      <c r="AD199" s="5"/>
      <c r="AE199" s="5"/>
      <c r="AF199" s="8"/>
      <c r="AG199" s="8">
        <f t="shared" ca="1" si="66"/>
        <v>0</v>
      </c>
      <c r="AH199" s="8">
        <f t="shared" ca="1" si="67"/>
        <v>0</v>
      </c>
      <c r="AI199" s="8">
        <f t="shared" ca="1" si="68"/>
        <v>0</v>
      </c>
      <c r="AJ199" s="8">
        <f t="shared" ca="1" si="69"/>
        <v>0</v>
      </c>
      <c r="AK199" s="8">
        <f t="shared" ca="1" si="70"/>
        <v>0</v>
      </c>
      <c r="AL199" s="8">
        <f t="shared" ca="1" si="71"/>
        <v>0</v>
      </c>
      <c r="AM199" s="8">
        <f t="shared" ca="1" si="72"/>
        <v>0</v>
      </c>
      <c r="AN199" s="8">
        <f t="shared" ca="1" si="73"/>
        <v>0</v>
      </c>
      <c r="AO199" s="8">
        <f t="shared" ca="1" si="74"/>
        <v>0</v>
      </c>
      <c r="AP199" s="8">
        <f t="shared" ca="1" si="75"/>
        <v>0</v>
      </c>
      <c r="AQ199" s="8">
        <f t="shared" ca="1" si="76"/>
        <v>0</v>
      </c>
      <c r="AR199" s="8">
        <f t="shared" ca="1" si="77"/>
        <v>0</v>
      </c>
      <c r="AS199" s="8">
        <f t="shared" ca="1" si="78"/>
        <v>0</v>
      </c>
      <c r="AT199" s="8">
        <f t="shared" ca="1" si="79"/>
        <v>0</v>
      </c>
      <c r="AU199" s="8">
        <f t="shared" ca="1" si="80"/>
        <v>0</v>
      </c>
      <c r="AV199" s="8">
        <f t="shared" ca="1" si="81"/>
        <v>0</v>
      </c>
      <c r="AW199" s="8">
        <f t="shared" ca="1" si="82"/>
        <v>0</v>
      </c>
      <c r="AX199" s="8">
        <f t="shared" ca="1" si="83"/>
        <v>0</v>
      </c>
      <c r="AY199" s="8">
        <f t="shared" si="84"/>
        <v>-1</v>
      </c>
    </row>
    <row r="200" spans="1:51" ht="13.8">
      <c r="A200" s="5"/>
      <c r="B200" s="5"/>
      <c r="C200" s="5"/>
      <c r="D200" s="5"/>
      <c r="E200" s="5"/>
      <c r="F200" s="14"/>
      <c r="G200" s="5"/>
      <c r="H200" s="5"/>
      <c r="I200" s="5"/>
      <c r="J200" s="5"/>
      <c r="K200" s="5"/>
      <c r="L200" s="5"/>
      <c r="M200" s="5"/>
      <c r="N200" s="5">
        <f ca="1">IFERROR(__xludf.dummyfunction("""COMPUTED_VALUE"""),1)</f>
        <v>1</v>
      </c>
      <c r="O200" s="5"/>
      <c r="P200" s="5"/>
      <c r="Q200" s="5">
        <f ca="1">IFERROR(__xludf.dummyfunction("""COMPUTED_VALUE"""),1)</f>
        <v>1</v>
      </c>
      <c r="R200" s="5">
        <f ca="1">IFERROR(__xludf.dummyfunction("""COMPUTED_VALUE"""),1)</f>
        <v>1</v>
      </c>
      <c r="S200" s="5"/>
      <c r="T200" s="5">
        <f ca="1">IFERROR(__xludf.dummyfunction("""COMPUTED_VALUE"""),1)</f>
        <v>1</v>
      </c>
      <c r="U200" s="5"/>
      <c r="V200" s="5"/>
      <c r="W200" s="5"/>
      <c r="X200" s="5">
        <f ca="1">IFERROR(__xludf.dummyfunction("""COMPUTED_VALUE"""),-1)</f>
        <v>-1</v>
      </c>
      <c r="Y200" s="5"/>
      <c r="Z200" s="5">
        <f ca="1">IFERROR(__xludf.dummyfunction("""COMPUTED_VALUE"""),-3)</f>
        <v>-3</v>
      </c>
      <c r="AA200" s="5"/>
      <c r="AB200" s="5"/>
      <c r="AC200" s="5">
        <f t="shared" ca="1" si="65"/>
        <v>0</v>
      </c>
      <c r="AD200" s="5"/>
      <c r="AE200" s="5"/>
      <c r="AF200" s="8"/>
      <c r="AG200" s="8">
        <f t="shared" ca="1" si="66"/>
        <v>0</v>
      </c>
      <c r="AH200" s="8">
        <f t="shared" ca="1" si="67"/>
        <v>0</v>
      </c>
      <c r="AI200" s="8">
        <f t="shared" ca="1" si="68"/>
        <v>0</v>
      </c>
      <c r="AJ200" s="8">
        <f t="shared" ca="1" si="69"/>
        <v>0</v>
      </c>
      <c r="AK200" s="8">
        <f t="shared" ca="1" si="70"/>
        <v>0</v>
      </c>
      <c r="AL200" s="8">
        <f t="shared" ca="1" si="71"/>
        <v>0</v>
      </c>
      <c r="AM200" s="8">
        <f t="shared" ca="1" si="72"/>
        <v>0</v>
      </c>
      <c r="AN200" s="8">
        <f t="shared" ca="1" si="73"/>
        <v>0</v>
      </c>
      <c r="AO200" s="8">
        <f t="shared" ca="1" si="74"/>
        <v>0</v>
      </c>
      <c r="AP200" s="8">
        <f t="shared" ca="1" si="75"/>
        <v>0</v>
      </c>
      <c r="AQ200" s="8">
        <f t="shared" ca="1" si="76"/>
        <v>0</v>
      </c>
      <c r="AR200" s="8">
        <f t="shared" ca="1" si="77"/>
        <v>0</v>
      </c>
      <c r="AS200" s="8">
        <f t="shared" ca="1" si="78"/>
        <v>0</v>
      </c>
      <c r="AT200" s="8">
        <f t="shared" ca="1" si="79"/>
        <v>0</v>
      </c>
      <c r="AU200" s="8">
        <f t="shared" ca="1" si="80"/>
        <v>0</v>
      </c>
      <c r="AV200" s="8">
        <f t="shared" ca="1" si="81"/>
        <v>0</v>
      </c>
      <c r="AW200" s="8">
        <f t="shared" ca="1" si="82"/>
        <v>0</v>
      </c>
      <c r="AX200" s="8">
        <f t="shared" ca="1" si="83"/>
        <v>0</v>
      </c>
      <c r="AY200" s="8">
        <f t="shared" si="84"/>
        <v>-1</v>
      </c>
    </row>
    <row r="201" spans="1:51" ht="13.8">
      <c r="A201" s="5"/>
      <c r="B201" s="5"/>
      <c r="C201" s="5"/>
      <c r="D201" s="5"/>
      <c r="E201" s="5"/>
      <c r="F201" s="14"/>
      <c r="G201" s="5"/>
      <c r="H201" s="5"/>
      <c r="I201" s="5"/>
      <c r="J201" s="5"/>
      <c r="K201" s="5"/>
      <c r="L201" s="5"/>
      <c r="M201" s="5"/>
      <c r="N201" s="5">
        <f ca="1">IFERROR(__xludf.dummyfunction("""COMPUTED_VALUE"""),1)</f>
        <v>1</v>
      </c>
      <c r="O201" s="5"/>
      <c r="P201" s="5"/>
      <c r="Q201" s="5">
        <f ca="1">IFERROR(__xludf.dummyfunction("""COMPUTED_VALUE"""),1)</f>
        <v>1</v>
      </c>
      <c r="R201" s="5">
        <f ca="1">IFERROR(__xludf.dummyfunction("""COMPUTED_VALUE"""),1)</f>
        <v>1</v>
      </c>
      <c r="S201" s="5"/>
      <c r="T201" s="5">
        <f ca="1">IFERROR(__xludf.dummyfunction("""COMPUTED_VALUE"""),-1)</f>
        <v>-1</v>
      </c>
      <c r="U201" s="5"/>
      <c r="V201" s="5"/>
      <c r="W201" s="5"/>
      <c r="X201" s="5">
        <f ca="1">IFERROR(__xludf.dummyfunction("""COMPUTED_VALUE"""),-1)</f>
        <v>-1</v>
      </c>
      <c r="Y201" s="5"/>
      <c r="Z201" s="5">
        <f ca="1">IFERROR(__xludf.dummyfunction("""COMPUTED_VALUE"""),-3)</f>
        <v>-3</v>
      </c>
      <c r="AA201" s="5"/>
      <c r="AB201" s="5"/>
      <c r="AC201" s="5">
        <f t="shared" ca="1" si="65"/>
        <v>0</v>
      </c>
      <c r="AD201" s="5"/>
      <c r="AE201" s="5"/>
      <c r="AF201" s="8"/>
      <c r="AG201" s="8">
        <f t="shared" ca="1" si="66"/>
        <v>0</v>
      </c>
      <c r="AH201" s="8">
        <f t="shared" ca="1" si="67"/>
        <v>0</v>
      </c>
      <c r="AI201" s="8">
        <f t="shared" ca="1" si="68"/>
        <v>0</v>
      </c>
      <c r="AJ201" s="8">
        <f t="shared" ca="1" si="69"/>
        <v>0</v>
      </c>
      <c r="AK201" s="8">
        <f t="shared" ca="1" si="70"/>
        <v>0</v>
      </c>
      <c r="AL201" s="8">
        <f t="shared" ca="1" si="71"/>
        <v>0</v>
      </c>
      <c r="AM201" s="8">
        <f t="shared" ca="1" si="72"/>
        <v>0</v>
      </c>
      <c r="AN201" s="8">
        <f t="shared" ca="1" si="73"/>
        <v>0</v>
      </c>
      <c r="AO201" s="8">
        <f t="shared" ca="1" si="74"/>
        <v>0</v>
      </c>
      <c r="AP201" s="8">
        <f t="shared" ca="1" si="75"/>
        <v>0</v>
      </c>
      <c r="AQ201" s="8">
        <f t="shared" ca="1" si="76"/>
        <v>0</v>
      </c>
      <c r="AR201" s="8">
        <f t="shared" ca="1" si="77"/>
        <v>0</v>
      </c>
      <c r="AS201" s="8">
        <f t="shared" ca="1" si="78"/>
        <v>0</v>
      </c>
      <c r="AT201" s="8">
        <f t="shared" ca="1" si="79"/>
        <v>0</v>
      </c>
      <c r="AU201" s="8">
        <f t="shared" ca="1" si="80"/>
        <v>0</v>
      </c>
      <c r="AV201" s="8">
        <f t="shared" ca="1" si="81"/>
        <v>0</v>
      </c>
      <c r="AW201" s="8">
        <f t="shared" ca="1" si="82"/>
        <v>0</v>
      </c>
      <c r="AX201" s="8">
        <f t="shared" ca="1" si="83"/>
        <v>0</v>
      </c>
      <c r="AY201" s="8">
        <f t="shared" si="84"/>
        <v>-1</v>
      </c>
    </row>
    <row r="202" spans="1:51" ht="13.8">
      <c r="A202" s="5"/>
      <c r="B202" s="5"/>
      <c r="C202" s="5"/>
      <c r="D202" s="5"/>
      <c r="E202" s="5"/>
      <c r="F202" s="14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>
        <f ca="1">IFERROR(__xludf.dummyfunction("""COMPUTED_VALUE"""),-1)</f>
        <v>-1</v>
      </c>
      <c r="Y202" s="5"/>
      <c r="Z202" s="5"/>
      <c r="AA202" s="5"/>
      <c r="AB202" s="5"/>
      <c r="AC202" s="5">
        <f t="shared" ca="1" si="65"/>
        <v>0</v>
      </c>
      <c r="AD202" s="5"/>
      <c r="AE202" s="5"/>
      <c r="AF202" s="8"/>
      <c r="AG202" s="8">
        <f t="shared" ca="1" si="66"/>
        <v>0</v>
      </c>
      <c r="AH202" s="8">
        <f t="shared" ca="1" si="67"/>
        <v>0</v>
      </c>
      <c r="AI202" s="8">
        <f t="shared" ca="1" si="68"/>
        <v>0</v>
      </c>
      <c r="AJ202" s="8">
        <f t="shared" ca="1" si="69"/>
        <v>0</v>
      </c>
      <c r="AK202" s="8">
        <f t="shared" ca="1" si="70"/>
        <v>0</v>
      </c>
      <c r="AL202" s="8">
        <f t="shared" ca="1" si="71"/>
        <v>0</v>
      </c>
      <c r="AM202" s="8">
        <f t="shared" ca="1" si="72"/>
        <v>0</v>
      </c>
      <c r="AN202" s="8">
        <f t="shared" ca="1" si="73"/>
        <v>0</v>
      </c>
      <c r="AO202" s="8">
        <f t="shared" ca="1" si="74"/>
        <v>0</v>
      </c>
      <c r="AP202" s="8">
        <f t="shared" ca="1" si="75"/>
        <v>0</v>
      </c>
      <c r="AQ202" s="8">
        <f t="shared" ca="1" si="76"/>
        <v>0</v>
      </c>
      <c r="AR202" s="8">
        <f t="shared" ca="1" si="77"/>
        <v>0</v>
      </c>
      <c r="AS202" s="8">
        <f t="shared" ca="1" si="78"/>
        <v>0</v>
      </c>
      <c r="AT202" s="8">
        <f t="shared" ca="1" si="79"/>
        <v>0</v>
      </c>
      <c r="AU202" s="8">
        <f t="shared" ca="1" si="80"/>
        <v>0</v>
      </c>
      <c r="AV202" s="8">
        <f t="shared" ca="1" si="81"/>
        <v>0</v>
      </c>
      <c r="AW202" s="8">
        <f t="shared" ca="1" si="82"/>
        <v>0</v>
      </c>
      <c r="AX202" s="8">
        <f t="shared" ca="1" si="83"/>
        <v>0</v>
      </c>
      <c r="AY202" s="8">
        <f t="shared" si="84"/>
        <v>-1</v>
      </c>
    </row>
    <row r="203" spans="1:51" ht="13.8">
      <c r="A203" s="5"/>
      <c r="B203" s="5"/>
      <c r="C203" s="5"/>
      <c r="D203" s="5"/>
      <c r="E203" s="5"/>
      <c r="F203" s="14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>
        <f ca="1">IFERROR(__xludf.dummyfunction("""COMPUTED_VALUE"""),-1)</f>
        <v>-1</v>
      </c>
      <c r="Y203" s="5"/>
      <c r="Z203" s="5"/>
      <c r="AA203" s="5"/>
      <c r="AB203" s="5"/>
      <c r="AC203" s="5">
        <f t="shared" ca="1" si="65"/>
        <v>0</v>
      </c>
      <c r="AD203" s="5"/>
      <c r="AE203" s="5">
        <f t="shared" ref="AE203:AE234" ca="1" si="85">COUNTIF(J203:AB203, "=0")</f>
        <v>0</v>
      </c>
      <c r="AF203" s="8"/>
      <c r="AG203" s="8">
        <f t="shared" ca="1" si="66"/>
        <v>0</v>
      </c>
      <c r="AH203" s="8">
        <f t="shared" ca="1" si="67"/>
        <v>0</v>
      </c>
      <c r="AI203" s="8">
        <f t="shared" ca="1" si="68"/>
        <v>0</v>
      </c>
      <c r="AJ203" s="8">
        <f t="shared" ca="1" si="69"/>
        <v>0</v>
      </c>
      <c r="AK203" s="8">
        <f t="shared" ca="1" si="70"/>
        <v>0</v>
      </c>
      <c r="AL203" s="8">
        <f t="shared" ca="1" si="71"/>
        <v>0</v>
      </c>
      <c r="AM203" s="8">
        <f t="shared" ca="1" si="72"/>
        <v>0</v>
      </c>
      <c r="AN203" s="8">
        <f t="shared" ca="1" si="73"/>
        <v>0</v>
      </c>
      <c r="AO203" s="8">
        <f t="shared" ca="1" si="74"/>
        <v>0</v>
      </c>
      <c r="AP203" s="8">
        <f t="shared" ca="1" si="75"/>
        <v>0</v>
      </c>
      <c r="AQ203" s="8">
        <f t="shared" ca="1" si="76"/>
        <v>0</v>
      </c>
      <c r="AR203" s="8">
        <f t="shared" ca="1" si="77"/>
        <v>0</v>
      </c>
      <c r="AS203" s="8">
        <f t="shared" ca="1" si="78"/>
        <v>0</v>
      </c>
      <c r="AT203" s="8">
        <f t="shared" ca="1" si="79"/>
        <v>0</v>
      </c>
      <c r="AU203" s="8">
        <f t="shared" ca="1" si="80"/>
        <v>0</v>
      </c>
      <c r="AV203" s="8">
        <f t="shared" ca="1" si="81"/>
        <v>0</v>
      </c>
      <c r="AW203" s="8">
        <f t="shared" ca="1" si="82"/>
        <v>0</v>
      </c>
      <c r="AX203" s="8">
        <f t="shared" ca="1" si="83"/>
        <v>0</v>
      </c>
      <c r="AY203" s="8">
        <f t="shared" si="84"/>
        <v>-1</v>
      </c>
    </row>
    <row r="204" spans="1:51" ht="13.8">
      <c r="A204" s="5"/>
      <c r="B204" s="5"/>
      <c r="C204" s="5"/>
      <c r="D204" s="5"/>
      <c r="E204" s="5"/>
      <c r="F204" s="14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>
        <f ca="1">IFERROR(__xludf.dummyfunction("""COMPUTED_VALUE"""),-1)</f>
        <v>-1</v>
      </c>
      <c r="Y204" s="5"/>
      <c r="Z204" s="5"/>
      <c r="AA204" s="5"/>
      <c r="AB204" s="5"/>
      <c r="AC204" s="5">
        <f t="shared" ca="1" si="65"/>
        <v>0</v>
      </c>
      <c r="AD204" s="5"/>
      <c r="AE204" s="5">
        <f t="shared" ca="1" si="85"/>
        <v>0</v>
      </c>
      <c r="AF204" s="8"/>
      <c r="AG204" s="8">
        <f t="shared" ca="1" si="66"/>
        <v>0</v>
      </c>
      <c r="AH204" s="8">
        <f t="shared" ca="1" si="67"/>
        <v>0</v>
      </c>
      <c r="AI204" s="8">
        <f t="shared" ca="1" si="68"/>
        <v>0</v>
      </c>
      <c r="AJ204" s="8">
        <f t="shared" ca="1" si="69"/>
        <v>0</v>
      </c>
      <c r="AK204" s="8">
        <f t="shared" ca="1" si="70"/>
        <v>0</v>
      </c>
      <c r="AL204" s="8">
        <f t="shared" ca="1" si="71"/>
        <v>0</v>
      </c>
      <c r="AM204" s="8">
        <f t="shared" ca="1" si="72"/>
        <v>0</v>
      </c>
      <c r="AN204" s="8">
        <f t="shared" ca="1" si="73"/>
        <v>0</v>
      </c>
      <c r="AO204" s="8">
        <f t="shared" ca="1" si="74"/>
        <v>0</v>
      </c>
      <c r="AP204" s="8">
        <f t="shared" ca="1" si="75"/>
        <v>0</v>
      </c>
      <c r="AQ204" s="8">
        <f t="shared" ca="1" si="76"/>
        <v>0</v>
      </c>
      <c r="AR204" s="8">
        <f t="shared" ca="1" si="77"/>
        <v>0</v>
      </c>
      <c r="AS204" s="8">
        <f t="shared" ca="1" si="78"/>
        <v>0</v>
      </c>
      <c r="AT204" s="8">
        <f t="shared" ca="1" si="79"/>
        <v>0</v>
      </c>
      <c r="AU204" s="8">
        <f t="shared" ca="1" si="80"/>
        <v>0</v>
      </c>
      <c r="AV204" s="8">
        <f t="shared" ca="1" si="81"/>
        <v>0</v>
      </c>
      <c r="AW204" s="8">
        <f t="shared" ca="1" si="82"/>
        <v>0</v>
      </c>
      <c r="AX204" s="8">
        <f t="shared" ca="1" si="83"/>
        <v>0</v>
      </c>
      <c r="AY204" s="8">
        <f t="shared" si="84"/>
        <v>-1</v>
      </c>
    </row>
    <row r="205" spans="1:51" ht="13.8">
      <c r="A205" s="5"/>
      <c r="B205" s="5"/>
      <c r="C205" s="5"/>
      <c r="D205" s="5"/>
      <c r="E205" s="5"/>
      <c r="F205" s="14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>
        <f ca="1">IFERROR(__xludf.dummyfunction("""COMPUTED_VALUE"""),-1)</f>
        <v>-1</v>
      </c>
      <c r="Y205" s="5"/>
      <c r="Z205" s="5"/>
      <c r="AA205" s="5"/>
      <c r="AB205" s="5"/>
      <c r="AC205" s="5">
        <f t="shared" ca="1" si="65"/>
        <v>0</v>
      </c>
      <c r="AD205" s="5"/>
      <c r="AE205" s="5">
        <f t="shared" ca="1" si="85"/>
        <v>0</v>
      </c>
      <c r="AF205" s="8"/>
      <c r="AG205" s="8">
        <f t="shared" ca="1" si="66"/>
        <v>0</v>
      </c>
      <c r="AH205" s="8">
        <f t="shared" ca="1" si="67"/>
        <v>0</v>
      </c>
      <c r="AI205" s="8">
        <f t="shared" ca="1" si="68"/>
        <v>0</v>
      </c>
      <c r="AJ205" s="8">
        <f t="shared" ca="1" si="69"/>
        <v>0</v>
      </c>
      <c r="AK205" s="8">
        <f t="shared" ca="1" si="70"/>
        <v>0</v>
      </c>
      <c r="AL205" s="8">
        <f t="shared" ca="1" si="71"/>
        <v>0</v>
      </c>
      <c r="AM205" s="8">
        <f t="shared" ca="1" si="72"/>
        <v>0</v>
      </c>
      <c r="AN205" s="8">
        <f t="shared" ca="1" si="73"/>
        <v>0</v>
      </c>
      <c r="AO205" s="8">
        <f t="shared" ca="1" si="74"/>
        <v>0</v>
      </c>
      <c r="AP205" s="8">
        <f t="shared" ca="1" si="75"/>
        <v>0</v>
      </c>
      <c r="AQ205" s="8">
        <f t="shared" ca="1" si="76"/>
        <v>0</v>
      </c>
      <c r="AR205" s="8">
        <f t="shared" ca="1" si="77"/>
        <v>0</v>
      </c>
      <c r="AS205" s="8">
        <f t="shared" ca="1" si="78"/>
        <v>0</v>
      </c>
      <c r="AT205" s="8">
        <f t="shared" ca="1" si="79"/>
        <v>0</v>
      </c>
      <c r="AU205" s="8">
        <f t="shared" ca="1" si="80"/>
        <v>0</v>
      </c>
      <c r="AV205" s="8">
        <f t="shared" ca="1" si="81"/>
        <v>0</v>
      </c>
      <c r="AW205" s="8">
        <f t="shared" ca="1" si="82"/>
        <v>0</v>
      </c>
      <c r="AX205" s="8">
        <f t="shared" ca="1" si="83"/>
        <v>0</v>
      </c>
      <c r="AY205" s="8">
        <f t="shared" si="84"/>
        <v>-1</v>
      </c>
    </row>
    <row r="206" spans="1:51" ht="13.8">
      <c r="A206" s="5"/>
      <c r="B206" s="5"/>
      <c r="C206" s="5"/>
      <c r="D206" s="5"/>
      <c r="E206" s="5"/>
      <c r="F206" s="14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>
        <f ca="1">IFERROR(__xludf.dummyfunction("""COMPUTED_VALUE"""),-1)</f>
        <v>-1</v>
      </c>
      <c r="Y206" s="5"/>
      <c r="Z206" s="5"/>
      <c r="AA206" s="5"/>
      <c r="AB206" s="5"/>
      <c r="AC206" s="5">
        <f t="shared" ca="1" si="65"/>
        <v>0</v>
      </c>
      <c r="AD206" s="5"/>
      <c r="AE206" s="5">
        <f t="shared" ca="1" si="85"/>
        <v>0</v>
      </c>
      <c r="AF206" s="8"/>
      <c r="AG206" s="8">
        <f t="shared" ca="1" si="66"/>
        <v>0</v>
      </c>
      <c r="AH206" s="8">
        <f t="shared" ca="1" si="67"/>
        <v>0</v>
      </c>
      <c r="AI206" s="8">
        <f t="shared" ca="1" si="68"/>
        <v>0</v>
      </c>
      <c r="AJ206" s="8">
        <f t="shared" ca="1" si="69"/>
        <v>0</v>
      </c>
      <c r="AK206" s="8">
        <f t="shared" ca="1" si="70"/>
        <v>0</v>
      </c>
      <c r="AL206" s="8">
        <f t="shared" ca="1" si="71"/>
        <v>0</v>
      </c>
      <c r="AM206" s="8">
        <f t="shared" ca="1" si="72"/>
        <v>0</v>
      </c>
      <c r="AN206" s="8">
        <f t="shared" ca="1" si="73"/>
        <v>0</v>
      </c>
      <c r="AO206" s="8">
        <f t="shared" ca="1" si="74"/>
        <v>0</v>
      </c>
      <c r="AP206" s="8">
        <f t="shared" ca="1" si="75"/>
        <v>0</v>
      </c>
      <c r="AQ206" s="8">
        <f t="shared" ca="1" si="76"/>
        <v>0</v>
      </c>
      <c r="AR206" s="8">
        <f t="shared" ca="1" si="77"/>
        <v>0</v>
      </c>
      <c r="AS206" s="8">
        <f t="shared" ca="1" si="78"/>
        <v>0</v>
      </c>
      <c r="AT206" s="8">
        <f t="shared" ca="1" si="79"/>
        <v>0</v>
      </c>
      <c r="AU206" s="8">
        <f t="shared" ca="1" si="80"/>
        <v>0</v>
      </c>
      <c r="AV206" s="8">
        <f t="shared" ca="1" si="81"/>
        <v>0</v>
      </c>
      <c r="AW206" s="8">
        <f t="shared" ca="1" si="82"/>
        <v>0</v>
      </c>
      <c r="AX206" s="8">
        <f t="shared" ca="1" si="83"/>
        <v>0</v>
      </c>
      <c r="AY206" s="8">
        <f t="shared" si="84"/>
        <v>-1</v>
      </c>
    </row>
    <row r="207" spans="1:51" ht="13.8">
      <c r="A207" s="5"/>
      <c r="B207" s="5"/>
      <c r="C207" s="5"/>
      <c r="D207" s="5"/>
      <c r="E207" s="5"/>
      <c r="F207" s="14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>
        <f ca="1">IFERROR(__xludf.dummyfunction("""COMPUTED_VALUE"""),-1)</f>
        <v>-1</v>
      </c>
      <c r="Y207" s="5"/>
      <c r="Z207" s="5"/>
      <c r="AA207" s="5"/>
      <c r="AB207" s="5"/>
      <c r="AC207" s="5">
        <f t="shared" ca="1" si="65"/>
        <v>0</v>
      </c>
      <c r="AD207" s="5"/>
      <c r="AE207" s="5">
        <f t="shared" ca="1" si="85"/>
        <v>0</v>
      </c>
      <c r="AF207" s="8"/>
      <c r="AG207" s="8">
        <f t="shared" ca="1" si="66"/>
        <v>0</v>
      </c>
      <c r="AH207" s="8">
        <f t="shared" ca="1" si="67"/>
        <v>0</v>
      </c>
      <c r="AI207" s="8">
        <f t="shared" ca="1" si="68"/>
        <v>0</v>
      </c>
      <c r="AJ207" s="8">
        <f t="shared" ca="1" si="69"/>
        <v>0</v>
      </c>
      <c r="AK207" s="8">
        <f t="shared" ca="1" si="70"/>
        <v>0</v>
      </c>
      <c r="AL207" s="8">
        <f t="shared" ca="1" si="71"/>
        <v>0</v>
      </c>
      <c r="AM207" s="8">
        <f t="shared" ca="1" si="72"/>
        <v>0</v>
      </c>
      <c r="AN207" s="8">
        <f t="shared" ca="1" si="73"/>
        <v>0</v>
      </c>
      <c r="AO207" s="8">
        <f t="shared" ca="1" si="74"/>
        <v>0</v>
      </c>
      <c r="AP207" s="8">
        <f t="shared" ca="1" si="75"/>
        <v>0</v>
      </c>
      <c r="AQ207" s="8">
        <f t="shared" ca="1" si="76"/>
        <v>0</v>
      </c>
      <c r="AR207" s="8">
        <f t="shared" ca="1" si="77"/>
        <v>0</v>
      </c>
      <c r="AS207" s="8">
        <f t="shared" ca="1" si="78"/>
        <v>0</v>
      </c>
      <c r="AT207" s="8">
        <f t="shared" ca="1" si="79"/>
        <v>0</v>
      </c>
      <c r="AU207" s="8">
        <f t="shared" ca="1" si="80"/>
        <v>0</v>
      </c>
      <c r="AV207" s="8">
        <f t="shared" ca="1" si="81"/>
        <v>0</v>
      </c>
      <c r="AW207" s="8">
        <f t="shared" ca="1" si="82"/>
        <v>0</v>
      </c>
      <c r="AX207" s="8">
        <f t="shared" ca="1" si="83"/>
        <v>0</v>
      </c>
      <c r="AY207" s="8">
        <f t="shared" si="84"/>
        <v>-1</v>
      </c>
    </row>
    <row r="208" spans="1:51" ht="13.8">
      <c r="A208" s="5"/>
      <c r="B208" s="5"/>
      <c r="C208" s="5"/>
      <c r="D208" s="5"/>
      <c r="E208" s="5"/>
      <c r="F208" s="14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>
        <f ca="1">IFERROR(__xludf.dummyfunction("""COMPUTED_VALUE"""),-1)</f>
        <v>-1</v>
      </c>
      <c r="Y208" s="5"/>
      <c r="Z208" s="5"/>
      <c r="AA208" s="5"/>
      <c r="AB208" s="5"/>
      <c r="AC208" s="5">
        <f t="shared" ca="1" si="65"/>
        <v>0</v>
      </c>
      <c r="AD208" s="5"/>
      <c r="AE208" s="5">
        <f t="shared" ca="1" si="85"/>
        <v>0</v>
      </c>
      <c r="AF208" s="8"/>
      <c r="AG208" s="8">
        <f t="shared" ca="1" si="66"/>
        <v>0</v>
      </c>
      <c r="AH208" s="8">
        <f t="shared" ca="1" si="67"/>
        <v>0</v>
      </c>
      <c r="AI208" s="8">
        <f t="shared" ca="1" si="68"/>
        <v>0</v>
      </c>
      <c r="AJ208" s="8">
        <f t="shared" ca="1" si="69"/>
        <v>0</v>
      </c>
      <c r="AK208" s="8">
        <f t="shared" ca="1" si="70"/>
        <v>0</v>
      </c>
      <c r="AL208" s="8">
        <f t="shared" ca="1" si="71"/>
        <v>0</v>
      </c>
      <c r="AM208" s="8">
        <f t="shared" ca="1" si="72"/>
        <v>0</v>
      </c>
      <c r="AN208" s="8">
        <f t="shared" ca="1" si="73"/>
        <v>0</v>
      </c>
      <c r="AO208" s="8">
        <f t="shared" ca="1" si="74"/>
        <v>0</v>
      </c>
      <c r="AP208" s="8">
        <f t="shared" ca="1" si="75"/>
        <v>0</v>
      </c>
      <c r="AQ208" s="8">
        <f t="shared" ca="1" si="76"/>
        <v>0</v>
      </c>
      <c r="AR208" s="8">
        <f t="shared" ca="1" si="77"/>
        <v>0</v>
      </c>
      <c r="AS208" s="8">
        <f t="shared" ca="1" si="78"/>
        <v>0</v>
      </c>
      <c r="AT208" s="8">
        <f t="shared" ca="1" si="79"/>
        <v>0</v>
      </c>
      <c r="AU208" s="8">
        <f t="shared" ca="1" si="80"/>
        <v>0</v>
      </c>
      <c r="AV208" s="8">
        <f t="shared" ca="1" si="81"/>
        <v>0</v>
      </c>
      <c r="AW208" s="8">
        <f t="shared" ca="1" si="82"/>
        <v>0</v>
      </c>
      <c r="AX208" s="8">
        <f t="shared" ca="1" si="83"/>
        <v>0</v>
      </c>
      <c r="AY208" s="8">
        <f t="shared" si="84"/>
        <v>-1</v>
      </c>
    </row>
    <row r="209" spans="1:51" ht="13.8">
      <c r="A209" s="5"/>
      <c r="B209" s="5"/>
      <c r="C209" s="5"/>
      <c r="D209" s="5"/>
      <c r="E209" s="5"/>
      <c r="F209" s="14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>
        <f ca="1">IFERROR(__xludf.dummyfunction("""COMPUTED_VALUE"""),-1)</f>
        <v>-1</v>
      </c>
      <c r="Y209" s="5"/>
      <c r="Z209" s="5"/>
      <c r="AA209" s="5"/>
      <c r="AB209" s="5"/>
      <c r="AC209" s="5">
        <f t="shared" ca="1" si="65"/>
        <v>0</v>
      </c>
      <c r="AD209" s="5"/>
      <c r="AE209" s="5">
        <f t="shared" ca="1" si="85"/>
        <v>0</v>
      </c>
      <c r="AF209" s="8"/>
      <c r="AG209" s="8">
        <f t="shared" ca="1" si="66"/>
        <v>0</v>
      </c>
      <c r="AH209" s="8">
        <f t="shared" ca="1" si="67"/>
        <v>0</v>
      </c>
      <c r="AI209" s="8">
        <f t="shared" ca="1" si="68"/>
        <v>0</v>
      </c>
      <c r="AJ209" s="8">
        <f t="shared" ca="1" si="69"/>
        <v>0</v>
      </c>
      <c r="AK209" s="8">
        <f t="shared" ca="1" si="70"/>
        <v>0</v>
      </c>
      <c r="AL209" s="8">
        <f t="shared" ca="1" si="71"/>
        <v>0</v>
      </c>
      <c r="AM209" s="8">
        <f t="shared" ca="1" si="72"/>
        <v>0</v>
      </c>
      <c r="AN209" s="8">
        <f t="shared" ca="1" si="73"/>
        <v>0</v>
      </c>
      <c r="AO209" s="8">
        <f t="shared" ca="1" si="74"/>
        <v>0</v>
      </c>
      <c r="AP209" s="8">
        <f t="shared" ca="1" si="75"/>
        <v>0</v>
      </c>
      <c r="AQ209" s="8">
        <f t="shared" ca="1" si="76"/>
        <v>0</v>
      </c>
      <c r="AR209" s="8">
        <f t="shared" ca="1" si="77"/>
        <v>0</v>
      </c>
      <c r="AS209" s="8">
        <f t="shared" ca="1" si="78"/>
        <v>0</v>
      </c>
      <c r="AT209" s="8">
        <f t="shared" ca="1" si="79"/>
        <v>0</v>
      </c>
      <c r="AU209" s="8">
        <f t="shared" ca="1" si="80"/>
        <v>0</v>
      </c>
      <c r="AV209" s="8">
        <f t="shared" ca="1" si="81"/>
        <v>0</v>
      </c>
      <c r="AW209" s="8">
        <f t="shared" ca="1" si="82"/>
        <v>0</v>
      </c>
      <c r="AX209" s="8">
        <f t="shared" ca="1" si="83"/>
        <v>0</v>
      </c>
      <c r="AY209" s="8">
        <f t="shared" si="84"/>
        <v>-1</v>
      </c>
    </row>
    <row r="210" spans="1:51" ht="13.8">
      <c r="A210" s="5"/>
      <c r="B210" s="5"/>
      <c r="C210" s="5"/>
      <c r="D210" s="5"/>
      <c r="E210" s="5"/>
      <c r="F210" s="14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>
        <f ca="1">IFERROR(__xludf.dummyfunction("""COMPUTED_VALUE"""),-1)</f>
        <v>-1</v>
      </c>
      <c r="Y210" s="5"/>
      <c r="Z210" s="5"/>
      <c r="AA210" s="5"/>
      <c r="AB210" s="5"/>
      <c r="AC210" s="5">
        <f t="shared" ca="1" si="65"/>
        <v>0</v>
      </c>
      <c r="AD210" s="5"/>
      <c r="AE210" s="5">
        <f t="shared" ca="1" si="85"/>
        <v>0</v>
      </c>
      <c r="AF210" s="8"/>
      <c r="AG210" s="8">
        <f t="shared" ca="1" si="66"/>
        <v>0</v>
      </c>
      <c r="AH210" s="8">
        <f t="shared" ca="1" si="67"/>
        <v>0</v>
      </c>
      <c r="AI210" s="8">
        <f t="shared" ca="1" si="68"/>
        <v>0</v>
      </c>
      <c r="AJ210" s="8">
        <f t="shared" ca="1" si="69"/>
        <v>0</v>
      </c>
      <c r="AK210" s="8">
        <f t="shared" ca="1" si="70"/>
        <v>0</v>
      </c>
      <c r="AL210" s="8">
        <f t="shared" ca="1" si="71"/>
        <v>0</v>
      </c>
      <c r="AM210" s="8">
        <f t="shared" ca="1" si="72"/>
        <v>0</v>
      </c>
      <c r="AN210" s="8">
        <f t="shared" ca="1" si="73"/>
        <v>0</v>
      </c>
      <c r="AO210" s="8">
        <f t="shared" ca="1" si="74"/>
        <v>0</v>
      </c>
      <c r="AP210" s="8">
        <f t="shared" ca="1" si="75"/>
        <v>0</v>
      </c>
      <c r="AQ210" s="8">
        <f t="shared" ca="1" si="76"/>
        <v>0</v>
      </c>
      <c r="AR210" s="8">
        <f t="shared" ca="1" si="77"/>
        <v>0</v>
      </c>
      <c r="AS210" s="8">
        <f t="shared" ca="1" si="78"/>
        <v>0</v>
      </c>
      <c r="AT210" s="8">
        <f t="shared" ca="1" si="79"/>
        <v>0</v>
      </c>
      <c r="AU210" s="8">
        <f t="shared" ca="1" si="80"/>
        <v>0</v>
      </c>
      <c r="AV210" s="8">
        <f t="shared" ca="1" si="81"/>
        <v>0</v>
      </c>
      <c r="AW210" s="8">
        <f t="shared" ca="1" si="82"/>
        <v>0</v>
      </c>
      <c r="AX210" s="8">
        <f t="shared" ca="1" si="83"/>
        <v>0</v>
      </c>
      <c r="AY210" s="8">
        <f t="shared" si="84"/>
        <v>-1</v>
      </c>
    </row>
    <row r="211" spans="1:51" ht="13.8">
      <c r="A211" s="5"/>
      <c r="B211" s="5"/>
      <c r="C211" s="5"/>
      <c r="D211" s="5"/>
      <c r="E211" s="5"/>
      <c r="F211" s="14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>
        <f ca="1">IFERROR(__xludf.dummyfunction("""COMPUTED_VALUE"""),-1)</f>
        <v>-1</v>
      </c>
      <c r="Y211" s="5"/>
      <c r="Z211" s="5"/>
      <c r="AA211" s="5"/>
      <c r="AB211" s="5"/>
      <c r="AC211" s="5">
        <f t="shared" ca="1" si="65"/>
        <v>0</v>
      </c>
      <c r="AD211" s="5"/>
      <c r="AE211" s="5">
        <f t="shared" ca="1" si="85"/>
        <v>0</v>
      </c>
      <c r="AF211" s="8"/>
      <c r="AG211" s="8">
        <f t="shared" ca="1" si="66"/>
        <v>0</v>
      </c>
      <c r="AH211" s="8">
        <f t="shared" ca="1" si="67"/>
        <v>0</v>
      </c>
      <c r="AI211" s="8">
        <f t="shared" ca="1" si="68"/>
        <v>0</v>
      </c>
      <c r="AJ211" s="8">
        <f t="shared" ca="1" si="69"/>
        <v>0</v>
      </c>
      <c r="AK211" s="8">
        <f t="shared" ca="1" si="70"/>
        <v>0</v>
      </c>
      <c r="AL211" s="8">
        <f t="shared" ca="1" si="71"/>
        <v>0</v>
      </c>
      <c r="AM211" s="8">
        <f t="shared" ca="1" si="72"/>
        <v>0</v>
      </c>
      <c r="AN211" s="8">
        <f t="shared" ca="1" si="73"/>
        <v>0</v>
      </c>
      <c r="AO211" s="8">
        <f t="shared" ca="1" si="74"/>
        <v>0</v>
      </c>
      <c r="AP211" s="8">
        <f t="shared" ca="1" si="75"/>
        <v>0</v>
      </c>
      <c r="AQ211" s="8">
        <f t="shared" ca="1" si="76"/>
        <v>0</v>
      </c>
      <c r="AR211" s="8">
        <f t="shared" ca="1" si="77"/>
        <v>0</v>
      </c>
      <c r="AS211" s="8">
        <f t="shared" ca="1" si="78"/>
        <v>0</v>
      </c>
      <c r="AT211" s="8">
        <f t="shared" ca="1" si="79"/>
        <v>0</v>
      </c>
      <c r="AU211" s="8">
        <f t="shared" ca="1" si="80"/>
        <v>0</v>
      </c>
      <c r="AV211" s="8">
        <f t="shared" ca="1" si="81"/>
        <v>0</v>
      </c>
      <c r="AW211" s="8">
        <f t="shared" ca="1" si="82"/>
        <v>0</v>
      </c>
      <c r="AX211" s="8">
        <f t="shared" ca="1" si="83"/>
        <v>0</v>
      </c>
      <c r="AY211" s="8">
        <f t="shared" si="84"/>
        <v>-1</v>
      </c>
    </row>
    <row r="212" spans="1:51" ht="13.8">
      <c r="A212" s="5"/>
      <c r="B212" s="5"/>
      <c r="C212" s="5"/>
      <c r="D212" s="5"/>
      <c r="E212" s="5"/>
      <c r="F212" s="14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>
        <f ca="1">IFERROR(__xludf.dummyfunction("""COMPUTED_VALUE"""),-1)</f>
        <v>-1</v>
      </c>
      <c r="Y212" s="5"/>
      <c r="Z212" s="5"/>
      <c r="AA212" s="5"/>
      <c r="AB212" s="5"/>
      <c r="AC212" s="5">
        <f t="shared" ca="1" si="65"/>
        <v>0</v>
      </c>
      <c r="AD212" s="5"/>
      <c r="AE212" s="5">
        <f t="shared" ca="1" si="85"/>
        <v>0</v>
      </c>
      <c r="AF212" s="8"/>
      <c r="AG212" s="8">
        <f t="shared" ca="1" si="66"/>
        <v>0</v>
      </c>
      <c r="AH212" s="8">
        <f t="shared" ca="1" si="67"/>
        <v>0</v>
      </c>
      <c r="AI212" s="8">
        <f t="shared" ca="1" si="68"/>
        <v>0</v>
      </c>
      <c r="AJ212" s="8">
        <f t="shared" ca="1" si="69"/>
        <v>0</v>
      </c>
      <c r="AK212" s="8">
        <f t="shared" ca="1" si="70"/>
        <v>0</v>
      </c>
      <c r="AL212" s="8">
        <f t="shared" ca="1" si="71"/>
        <v>0</v>
      </c>
      <c r="AM212" s="8">
        <f t="shared" ca="1" si="72"/>
        <v>0</v>
      </c>
      <c r="AN212" s="8">
        <f t="shared" ca="1" si="73"/>
        <v>0</v>
      </c>
      <c r="AO212" s="8">
        <f t="shared" ca="1" si="74"/>
        <v>0</v>
      </c>
      <c r="AP212" s="8">
        <f t="shared" ca="1" si="75"/>
        <v>0</v>
      </c>
      <c r="AQ212" s="8">
        <f t="shared" ca="1" si="76"/>
        <v>0</v>
      </c>
      <c r="AR212" s="8">
        <f t="shared" ca="1" si="77"/>
        <v>0</v>
      </c>
      <c r="AS212" s="8">
        <f t="shared" ca="1" si="78"/>
        <v>0</v>
      </c>
      <c r="AT212" s="8">
        <f t="shared" ca="1" si="79"/>
        <v>0</v>
      </c>
      <c r="AU212" s="8">
        <f t="shared" ca="1" si="80"/>
        <v>0</v>
      </c>
      <c r="AV212" s="8">
        <f t="shared" ca="1" si="81"/>
        <v>0</v>
      </c>
      <c r="AW212" s="8">
        <f t="shared" ca="1" si="82"/>
        <v>0</v>
      </c>
      <c r="AX212" s="8">
        <f t="shared" ca="1" si="83"/>
        <v>0</v>
      </c>
      <c r="AY212" s="8">
        <f t="shared" si="84"/>
        <v>-1</v>
      </c>
    </row>
    <row r="213" spans="1:51" ht="13.8">
      <c r="A213" s="5"/>
      <c r="B213" s="5"/>
      <c r="C213" s="5"/>
      <c r="D213" s="5"/>
      <c r="E213" s="5"/>
      <c r="F213" s="14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>
        <f ca="1">IFERROR(__xludf.dummyfunction("""COMPUTED_VALUE"""),-1)</f>
        <v>-1</v>
      </c>
      <c r="Y213" s="5"/>
      <c r="Z213" s="5"/>
      <c r="AA213" s="5"/>
      <c r="AB213" s="5"/>
      <c r="AC213" s="5">
        <f t="shared" ca="1" si="65"/>
        <v>0</v>
      </c>
      <c r="AD213" s="5"/>
      <c r="AE213" s="5">
        <f t="shared" ca="1" si="85"/>
        <v>0</v>
      </c>
      <c r="AF213" s="8"/>
      <c r="AG213" s="8">
        <f t="shared" ca="1" si="66"/>
        <v>0</v>
      </c>
      <c r="AH213" s="8">
        <f t="shared" ca="1" si="67"/>
        <v>0</v>
      </c>
      <c r="AI213" s="8">
        <f t="shared" ca="1" si="68"/>
        <v>0</v>
      </c>
      <c r="AJ213" s="8">
        <f t="shared" ca="1" si="69"/>
        <v>0</v>
      </c>
      <c r="AK213" s="8">
        <f t="shared" ca="1" si="70"/>
        <v>0</v>
      </c>
      <c r="AL213" s="8">
        <f t="shared" ca="1" si="71"/>
        <v>0</v>
      </c>
      <c r="AM213" s="8">
        <f t="shared" ca="1" si="72"/>
        <v>0</v>
      </c>
      <c r="AN213" s="8">
        <f t="shared" ca="1" si="73"/>
        <v>0</v>
      </c>
      <c r="AO213" s="8">
        <f t="shared" ca="1" si="74"/>
        <v>0</v>
      </c>
      <c r="AP213" s="8">
        <f t="shared" ca="1" si="75"/>
        <v>0</v>
      </c>
      <c r="AQ213" s="8">
        <f t="shared" ca="1" si="76"/>
        <v>0</v>
      </c>
      <c r="AR213" s="8">
        <f t="shared" ca="1" si="77"/>
        <v>0</v>
      </c>
      <c r="AS213" s="8">
        <f t="shared" ca="1" si="78"/>
        <v>0</v>
      </c>
      <c r="AT213" s="8">
        <f t="shared" ca="1" si="79"/>
        <v>0</v>
      </c>
      <c r="AU213" s="8">
        <f t="shared" ca="1" si="80"/>
        <v>0</v>
      </c>
      <c r="AV213" s="8">
        <f t="shared" ca="1" si="81"/>
        <v>0</v>
      </c>
      <c r="AW213" s="8">
        <f t="shared" ca="1" si="82"/>
        <v>0</v>
      </c>
      <c r="AX213" s="8">
        <f t="shared" ca="1" si="83"/>
        <v>0</v>
      </c>
      <c r="AY213" s="8">
        <f t="shared" si="84"/>
        <v>-1</v>
      </c>
    </row>
    <row r="214" spans="1:51" ht="13.8">
      <c r="A214" s="5"/>
      <c r="B214" s="5"/>
      <c r="C214" s="5"/>
      <c r="D214" s="5"/>
      <c r="E214" s="5"/>
      <c r="F214" s="14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>
        <f ca="1">IFERROR(__xludf.dummyfunction("""COMPUTED_VALUE"""),-1)</f>
        <v>-1</v>
      </c>
      <c r="Y214" s="5"/>
      <c r="Z214" s="5"/>
      <c r="AA214" s="5"/>
      <c r="AB214" s="5"/>
      <c r="AC214" s="5">
        <f t="shared" ca="1" si="65"/>
        <v>0</v>
      </c>
      <c r="AD214" s="5"/>
      <c r="AE214" s="5">
        <f t="shared" ca="1" si="85"/>
        <v>0</v>
      </c>
      <c r="AF214" s="8"/>
      <c r="AG214" s="8">
        <f t="shared" ca="1" si="66"/>
        <v>0</v>
      </c>
      <c r="AH214" s="8">
        <f t="shared" ca="1" si="67"/>
        <v>0</v>
      </c>
      <c r="AI214" s="8">
        <f t="shared" ca="1" si="68"/>
        <v>0</v>
      </c>
      <c r="AJ214" s="8">
        <f t="shared" ca="1" si="69"/>
        <v>0</v>
      </c>
      <c r="AK214" s="8">
        <f t="shared" ca="1" si="70"/>
        <v>0</v>
      </c>
      <c r="AL214" s="8">
        <f t="shared" ca="1" si="71"/>
        <v>0</v>
      </c>
      <c r="AM214" s="8">
        <f t="shared" ca="1" si="72"/>
        <v>0</v>
      </c>
      <c r="AN214" s="8">
        <f t="shared" ca="1" si="73"/>
        <v>0</v>
      </c>
      <c r="AO214" s="8">
        <f t="shared" ca="1" si="74"/>
        <v>0</v>
      </c>
      <c r="AP214" s="8">
        <f t="shared" ca="1" si="75"/>
        <v>0</v>
      </c>
      <c r="AQ214" s="8">
        <f t="shared" ca="1" si="76"/>
        <v>0</v>
      </c>
      <c r="AR214" s="8">
        <f t="shared" ca="1" si="77"/>
        <v>0</v>
      </c>
      <c r="AS214" s="8">
        <f t="shared" ca="1" si="78"/>
        <v>0</v>
      </c>
      <c r="AT214" s="8">
        <f t="shared" ca="1" si="79"/>
        <v>0</v>
      </c>
      <c r="AU214" s="8">
        <f t="shared" ca="1" si="80"/>
        <v>0</v>
      </c>
      <c r="AV214" s="8">
        <f t="shared" ca="1" si="81"/>
        <v>0</v>
      </c>
      <c r="AW214" s="8">
        <f t="shared" ca="1" si="82"/>
        <v>0</v>
      </c>
      <c r="AX214" s="8">
        <f t="shared" ca="1" si="83"/>
        <v>0</v>
      </c>
      <c r="AY214" s="8">
        <f t="shared" si="84"/>
        <v>-1</v>
      </c>
    </row>
    <row r="215" spans="1:51" ht="13.8">
      <c r="A215" s="5"/>
      <c r="B215" s="5"/>
      <c r="C215" s="5"/>
      <c r="D215" s="5"/>
      <c r="E215" s="5"/>
      <c r="F215" s="14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>
        <f ca="1">IFERROR(__xludf.dummyfunction("""COMPUTED_VALUE"""),-1)</f>
        <v>-1</v>
      </c>
      <c r="Y215" s="5"/>
      <c r="Z215" s="5"/>
      <c r="AA215" s="5"/>
      <c r="AB215" s="5"/>
      <c r="AC215" s="5">
        <f t="shared" ca="1" si="65"/>
        <v>0</v>
      </c>
      <c r="AD215" s="5"/>
      <c r="AE215" s="5">
        <f t="shared" ca="1" si="85"/>
        <v>0</v>
      </c>
      <c r="AF215" s="8"/>
      <c r="AG215" s="8">
        <f t="shared" ca="1" si="66"/>
        <v>0</v>
      </c>
      <c r="AH215" s="8">
        <f t="shared" ca="1" si="67"/>
        <v>0</v>
      </c>
      <c r="AI215" s="8">
        <f t="shared" ca="1" si="68"/>
        <v>0</v>
      </c>
      <c r="AJ215" s="8">
        <f t="shared" ca="1" si="69"/>
        <v>0</v>
      </c>
      <c r="AK215" s="8">
        <f t="shared" ca="1" si="70"/>
        <v>0</v>
      </c>
      <c r="AL215" s="8">
        <f t="shared" ca="1" si="71"/>
        <v>0</v>
      </c>
      <c r="AM215" s="8">
        <f t="shared" ca="1" si="72"/>
        <v>0</v>
      </c>
      <c r="AN215" s="8">
        <f t="shared" ca="1" si="73"/>
        <v>0</v>
      </c>
      <c r="AO215" s="8">
        <f t="shared" ca="1" si="74"/>
        <v>0</v>
      </c>
      <c r="AP215" s="8">
        <f t="shared" ca="1" si="75"/>
        <v>0</v>
      </c>
      <c r="AQ215" s="8">
        <f t="shared" ca="1" si="76"/>
        <v>0</v>
      </c>
      <c r="AR215" s="8">
        <f t="shared" ca="1" si="77"/>
        <v>0</v>
      </c>
      <c r="AS215" s="8">
        <f t="shared" ca="1" si="78"/>
        <v>0</v>
      </c>
      <c r="AT215" s="8">
        <f t="shared" ca="1" si="79"/>
        <v>0</v>
      </c>
      <c r="AU215" s="8">
        <f t="shared" ca="1" si="80"/>
        <v>0</v>
      </c>
      <c r="AV215" s="8">
        <f t="shared" ca="1" si="81"/>
        <v>0</v>
      </c>
      <c r="AW215" s="8">
        <f t="shared" ca="1" si="82"/>
        <v>0</v>
      </c>
      <c r="AX215" s="8">
        <f t="shared" ca="1" si="83"/>
        <v>0</v>
      </c>
      <c r="AY215" s="8">
        <f t="shared" si="84"/>
        <v>-1</v>
      </c>
    </row>
    <row r="216" spans="1:51" ht="13.8">
      <c r="A216" s="5"/>
      <c r="B216" s="5"/>
      <c r="C216" s="5"/>
      <c r="D216" s="5"/>
      <c r="E216" s="5"/>
      <c r="F216" s="14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>
        <f ca="1">IFERROR(__xludf.dummyfunction("""COMPUTED_VALUE"""),-1)</f>
        <v>-1</v>
      </c>
      <c r="Y216" s="5"/>
      <c r="Z216" s="5"/>
      <c r="AA216" s="5"/>
      <c r="AB216" s="5"/>
      <c r="AC216" s="5">
        <f t="shared" ca="1" si="65"/>
        <v>0</v>
      </c>
      <c r="AD216" s="5"/>
      <c r="AE216" s="5">
        <f t="shared" ca="1" si="85"/>
        <v>0</v>
      </c>
      <c r="AF216" s="8"/>
      <c r="AG216" s="8">
        <f t="shared" ca="1" si="66"/>
        <v>0</v>
      </c>
      <c r="AH216" s="8">
        <f t="shared" ca="1" si="67"/>
        <v>0</v>
      </c>
      <c r="AI216" s="8">
        <f t="shared" ca="1" si="68"/>
        <v>0</v>
      </c>
      <c r="AJ216" s="8">
        <f t="shared" ca="1" si="69"/>
        <v>0</v>
      </c>
      <c r="AK216" s="8">
        <f t="shared" ca="1" si="70"/>
        <v>0</v>
      </c>
      <c r="AL216" s="8">
        <f t="shared" ca="1" si="71"/>
        <v>0</v>
      </c>
      <c r="AM216" s="8">
        <f t="shared" ca="1" si="72"/>
        <v>0</v>
      </c>
      <c r="AN216" s="8">
        <f t="shared" ca="1" si="73"/>
        <v>0</v>
      </c>
      <c r="AO216" s="8">
        <f t="shared" ca="1" si="74"/>
        <v>0</v>
      </c>
      <c r="AP216" s="8">
        <f t="shared" ca="1" si="75"/>
        <v>0</v>
      </c>
      <c r="AQ216" s="8">
        <f t="shared" ca="1" si="76"/>
        <v>0</v>
      </c>
      <c r="AR216" s="8">
        <f t="shared" ca="1" si="77"/>
        <v>0</v>
      </c>
      <c r="AS216" s="8">
        <f t="shared" ca="1" si="78"/>
        <v>0</v>
      </c>
      <c r="AT216" s="8">
        <f t="shared" ca="1" si="79"/>
        <v>0</v>
      </c>
      <c r="AU216" s="8">
        <f t="shared" ca="1" si="80"/>
        <v>0</v>
      </c>
      <c r="AV216" s="8">
        <f t="shared" ca="1" si="81"/>
        <v>0</v>
      </c>
      <c r="AW216" s="8">
        <f t="shared" ca="1" si="82"/>
        <v>0</v>
      </c>
      <c r="AX216" s="8">
        <f t="shared" ca="1" si="83"/>
        <v>0</v>
      </c>
      <c r="AY216" s="8">
        <f t="shared" si="84"/>
        <v>-1</v>
      </c>
    </row>
    <row r="217" spans="1:51" ht="13.8">
      <c r="A217" s="5"/>
      <c r="B217" s="5"/>
      <c r="C217" s="5"/>
      <c r="D217" s="5"/>
      <c r="E217" s="5"/>
      <c r="F217" s="14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>
        <f ca="1">IFERROR(__xludf.dummyfunction("""COMPUTED_VALUE"""),-1)</f>
        <v>-1</v>
      </c>
      <c r="Y217" s="5"/>
      <c r="Z217" s="5"/>
      <c r="AA217" s="5"/>
      <c r="AB217" s="5"/>
      <c r="AC217" s="5">
        <f t="shared" ca="1" si="65"/>
        <v>0</v>
      </c>
      <c r="AD217" s="5"/>
      <c r="AE217" s="5">
        <f t="shared" ca="1" si="85"/>
        <v>0</v>
      </c>
      <c r="AF217" s="8"/>
      <c r="AG217" s="8">
        <f t="shared" ca="1" si="66"/>
        <v>0</v>
      </c>
      <c r="AH217" s="8">
        <f t="shared" ca="1" si="67"/>
        <v>0</v>
      </c>
      <c r="AI217" s="8">
        <f t="shared" ca="1" si="68"/>
        <v>0</v>
      </c>
      <c r="AJ217" s="8">
        <f t="shared" ca="1" si="69"/>
        <v>0</v>
      </c>
      <c r="AK217" s="8">
        <f t="shared" ca="1" si="70"/>
        <v>0</v>
      </c>
      <c r="AL217" s="8">
        <f t="shared" ca="1" si="71"/>
        <v>0</v>
      </c>
      <c r="AM217" s="8">
        <f t="shared" ca="1" si="72"/>
        <v>0</v>
      </c>
      <c r="AN217" s="8">
        <f t="shared" ca="1" si="73"/>
        <v>0</v>
      </c>
      <c r="AO217" s="8">
        <f t="shared" ca="1" si="74"/>
        <v>0</v>
      </c>
      <c r="AP217" s="8">
        <f t="shared" ca="1" si="75"/>
        <v>0</v>
      </c>
      <c r="AQ217" s="8">
        <f t="shared" ca="1" si="76"/>
        <v>0</v>
      </c>
      <c r="AR217" s="8">
        <f t="shared" ca="1" si="77"/>
        <v>0</v>
      </c>
      <c r="AS217" s="8">
        <f t="shared" ca="1" si="78"/>
        <v>0</v>
      </c>
      <c r="AT217" s="8">
        <f t="shared" ca="1" si="79"/>
        <v>0</v>
      </c>
      <c r="AU217" s="8">
        <f t="shared" ca="1" si="80"/>
        <v>0</v>
      </c>
      <c r="AV217" s="8">
        <f t="shared" ca="1" si="81"/>
        <v>0</v>
      </c>
      <c r="AW217" s="8">
        <f t="shared" ca="1" si="82"/>
        <v>0</v>
      </c>
      <c r="AX217" s="8">
        <f t="shared" ca="1" si="83"/>
        <v>0</v>
      </c>
      <c r="AY217" s="8">
        <f t="shared" si="84"/>
        <v>-1</v>
      </c>
    </row>
    <row r="218" spans="1:51" ht="13.8">
      <c r="A218" s="5"/>
      <c r="B218" s="5"/>
      <c r="C218" s="5"/>
      <c r="D218" s="5"/>
      <c r="E218" s="5"/>
      <c r="F218" s="14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>
        <f ca="1">IFERROR(__xludf.dummyfunction("""COMPUTED_VALUE"""),-1)</f>
        <v>-1</v>
      </c>
      <c r="Y218" s="5"/>
      <c r="Z218" s="5"/>
      <c r="AA218" s="5"/>
      <c r="AB218" s="5"/>
      <c r="AC218" s="5"/>
      <c r="AD218" s="5"/>
      <c r="AE218" s="5">
        <f t="shared" ca="1" si="85"/>
        <v>0</v>
      </c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</row>
    <row r="219" spans="1:51" ht="13.8">
      <c r="A219" s="5"/>
      <c r="B219" s="5"/>
      <c r="C219" s="5"/>
      <c r="D219" s="5"/>
      <c r="E219" s="5"/>
      <c r="F219" s="14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>
        <f ca="1">IFERROR(__xludf.dummyfunction("""COMPUTED_VALUE"""),-1)</f>
        <v>-1</v>
      </c>
      <c r="Y219" s="5"/>
      <c r="Z219" s="5"/>
      <c r="AA219" s="5"/>
      <c r="AB219" s="5"/>
      <c r="AC219" s="5"/>
      <c r="AD219" s="5"/>
      <c r="AE219" s="5">
        <f t="shared" ca="1" si="85"/>
        <v>0</v>
      </c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</row>
    <row r="220" spans="1:51" ht="13.8">
      <c r="A220" s="5"/>
      <c r="B220" s="5"/>
      <c r="C220" s="5"/>
      <c r="D220" s="5"/>
      <c r="E220" s="5"/>
      <c r="F220" s="14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>
        <f ca="1">IFERROR(__xludf.dummyfunction("""COMPUTED_VALUE"""),-1)</f>
        <v>-1</v>
      </c>
      <c r="Y220" s="5"/>
      <c r="Z220" s="5"/>
      <c r="AA220" s="5"/>
      <c r="AB220" s="5"/>
      <c r="AC220" s="5"/>
      <c r="AD220" s="5"/>
      <c r="AE220" s="5">
        <f t="shared" ca="1" si="85"/>
        <v>0</v>
      </c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</row>
    <row r="221" spans="1:51" ht="13.8">
      <c r="A221" s="5"/>
      <c r="B221" s="5"/>
      <c r="C221" s="5"/>
      <c r="D221" s="5"/>
      <c r="E221" s="5"/>
      <c r="F221" s="14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>
        <f ca="1">IFERROR(__xludf.dummyfunction("""COMPUTED_VALUE"""),-1)</f>
        <v>-1</v>
      </c>
      <c r="Y221" s="5"/>
      <c r="Z221" s="5"/>
      <c r="AA221" s="5"/>
      <c r="AB221" s="5"/>
      <c r="AC221" s="5"/>
      <c r="AD221" s="5"/>
      <c r="AE221" s="5">
        <f t="shared" ca="1" si="85"/>
        <v>0</v>
      </c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</row>
    <row r="222" spans="1:51" ht="13.8">
      <c r="A222" s="5"/>
      <c r="B222" s="5"/>
      <c r="C222" s="5"/>
      <c r="D222" s="5"/>
      <c r="E222" s="5"/>
      <c r="F222" s="14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>
        <f ca="1">IFERROR(__xludf.dummyfunction("""COMPUTED_VALUE"""),-1)</f>
        <v>-1</v>
      </c>
      <c r="Y222" s="5"/>
      <c r="Z222" s="5"/>
      <c r="AA222" s="5"/>
      <c r="AB222" s="5"/>
      <c r="AC222" s="5"/>
      <c r="AD222" s="5"/>
      <c r="AE222" s="5">
        <f t="shared" ca="1" si="85"/>
        <v>0</v>
      </c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</row>
    <row r="223" spans="1:51" ht="13.8">
      <c r="A223" s="5"/>
      <c r="B223" s="5"/>
      <c r="C223" s="5"/>
      <c r="D223" s="5"/>
      <c r="E223" s="5"/>
      <c r="F223" s="14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>
        <f ca="1">IFERROR(__xludf.dummyfunction("""COMPUTED_VALUE"""),-1)</f>
        <v>-1</v>
      </c>
      <c r="Y223" s="5"/>
      <c r="Z223" s="5"/>
      <c r="AA223" s="5"/>
      <c r="AB223" s="5"/>
      <c r="AC223" s="5"/>
      <c r="AD223" s="5"/>
      <c r="AE223" s="5">
        <f t="shared" ca="1" si="85"/>
        <v>0</v>
      </c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</row>
    <row r="224" spans="1:51" ht="13.8">
      <c r="A224" s="5"/>
      <c r="B224" s="5"/>
      <c r="C224" s="5"/>
      <c r="D224" s="5"/>
      <c r="E224" s="5"/>
      <c r="F224" s="14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>
        <f ca="1">IFERROR(__xludf.dummyfunction("""COMPUTED_VALUE"""),-1)</f>
        <v>-1</v>
      </c>
      <c r="Y224" s="5"/>
      <c r="Z224" s="5"/>
      <c r="AA224" s="5"/>
      <c r="AB224" s="5"/>
      <c r="AC224" s="5"/>
      <c r="AD224" s="5"/>
      <c r="AE224" s="5">
        <f t="shared" ca="1" si="85"/>
        <v>0</v>
      </c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</row>
    <row r="225" spans="1:51" ht="13.8">
      <c r="A225" s="5"/>
      <c r="B225" s="5"/>
      <c r="C225" s="5"/>
      <c r="D225" s="5"/>
      <c r="E225" s="5"/>
      <c r="F225" s="14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>
        <f ca="1">IFERROR(__xludf.dummyfunction("""COMPUTED_VALUE"""),-1)</f>
        <v>-1</v>
      </c>
      <c r="Y225" s="5"/>
      <c r="Z225" s="5"/>
      <c r="AA225" s="5"/>
      <c r="AB225" s="5"/>
      <c r="AC225" s="5"/>
      <c r="AD225" s="5"/>
      <c r="AE225" s="5">
        <f t="shared" ca="1" si="85"/>
        <v>0</v>
      </c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</row>
    <row r="226" spans="1:51" ht="13.8">
      <c r="A226" s="5"/>
      <c r="B226" s="5"/>
      <c r="C226" s="5"/>
      <c r="D226" s="5"/>
      <c r="E226" s="5"/>
      <c r="F226" s="14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>
        <f ca="1">IFERROR(__xludf.dummyfunction("""COMPUTED_VALUE"""),-1)</f>
        <v>-1</v>
      </c>
      <c r="Y226" s="5"/>
      <c r="Z226" s="5"/>
      <c r="AA226" s="5"/>
      <c r="AB226" s="5"/>
      <c r="AC226" s="5"/>
      <c r="AD226" s="5"/>
      <c r="AE226" s="5">
        <f t="shared" ca="1" si="85"/>
        <v>0</v>
      </c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</row>
    <row r="227" spans="1:51" ht="13.8">
      <c r="A227" s="5"/>
      <c r="B227" s="5"/>
      <c r="C227" s="5"/>
      <c r="D227" s="5"/>
      <c r="E227" s="5"/>
      <c r="F227" s="14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>
        <f ca="1">IFERROR(__xludf.dummyfunction("""COMPUTED_VALUE"""),-1)</f>
        <v>-1</v>
      </c>
      <c r="Y227" s="5"/>
      <c r="Z227" s="5"/>
      <c r="AA227" s="5"/>
      <c r="AB227" s="5"/>
      <c r="AC227" s="5"/>
      <c r="AD227" s="5"/>
      <c r="AE227" s="5">
        <f t="shared" ca="1" si="85"/>
        <v>0</v>
      </c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</row>
    <row r="228" spans="1:51" ht="13.8">
      <c r="A228" s="5"/>
      <c r="B228" s="5"/>
      <c r="C228" s="5"/>
      <c r="D228" s="5"/>
      <c r="E228" s="5"/>
      <c r="F228" s="14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>
        <f ca="1">IFERROR(__xludf.dummyfunction("""COMPUTED_VALUE"""),-1)</f>
        <v>-1</v>
      </c>
      <c r="Y228" s="5"/>
      <c r="Z228" s="5"/>
      <c r="AA228" s="5"/>
      <c r="AB228" s="5"/>
      <c r="AC228" s="5"/>
      <c r="AD228" s="5"/>
      <c r="AE228" s="5">
        <f t="shared" ca="1" si="85"/>
        <v>0</v>
      </c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</row>
    <row r="229" spans="1:51" ht="13.8">
      <c r="A229" s="5"/>
      <c r="B229" s="5"/>
      <c r="C229" s="5"/>
      <c r="D229" s="5"/>
      <c r="E229" s="5"/>
      <c r="F229" s="14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>
        <f ca="1">IFERROR(__xludf.dummyfunction("""COMPUTED_VALUE"""),-1)</f>
        <v>-1</v>
      </c>
      <c r="Y229" s="5"/>
      <c r="Z229" s="5"/>
      <c r="AA229" s="5"/>
      <c r="AB229" s="5"/>
      <c r="AC229" s="5"/>
      <c r="AD229" s="5"/>
      <c r="AE229" s="5">
        <f t="shared" ca="1" si="85"/>
        <v>0</v>
      </c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</row>
    <row r="230" spans="1:51" ht="13.8">
      <c r="A230" s="5"/>
      <c r="B230" s="5"/>
      <c r="C230" s="5"/>
      <c r="D230" s="5"/>
      <c r="E230" s="5"/>
      <c r="F230" s="14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>
        <f ca="1">IFERROR(__xludf.dummyfunction("""COMPUTED_VALUE"""),-1)</f>
        <v>-1</v>
      </c>
      <c r="Y230" s="5"/>
      <c r="Z230" s="5"/>
      <c r="AA230" s="5"/>
      <c r="AB230" s="5"/>
      <c r="AC230" s="5"/>
      <c r="AD230" s="5"/>
      <c r="AE230" s="5">
        <f t="shared" ca="1" si="85"/>
        <v>0</v>
      </c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</row>
    <row r="231" spans="1:51" ht="13.8">
      <c r="A231" s="5"/>
      <c r="B231" s="5"/>
      <c r="C231" s="5"/>
      <c r="D231" s="5"/>
      <c r="E231" s="5"/>
      <c r="F231" s="14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>
        <f ca="1">IFERROR(__xludf.dummyfunction("""COMPUTED_VALUE"""),-1)</f>
        <v>-1</v>
      </c>
      <c r="Y231" s="5"/>
      <c r="Z231" s="5"/>
      <c r="AA231" s="5"/>
      <c r="AB231" s="5"/>
      <c r="AC231" s="5"/>
      <c r="AD231" s="5"/>
      <c r="AE231" s="5">
        <f t="shared" ca="1" si="85"/>
        <v>0</v>
      </c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</row>
    <row r="232" spans="1:51" ht="13.8">
      <c r="A232" s="5"/>
      <c r="B232" s="5"/>
      <c r="C232" s="5"/>
      <c r="D232" s="5"/>
      <c r="E232" s="5"/>
      <c r="F232" s="14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>
        <f ca="1">IFERROR(__xludf.dummyfunction("""COMPUTED_VALUE"""),-1)</f>
        <v>-1</v>
      </c>
      <c r="Y232" s="5"/>
      <c r="Z232" s="5"/>
      <c r="AA232" s="5"/>
      <c r="AB232" s="5"/>
      <c r="AC232" s="5"/>
      <c r="AD232" s="5"/>
      <c r="AE232" s="5">
        <f t="shared" ca="1" si="85"/>
        <v>0</v>
      </c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</row>
    <row r="233" spans="1:51" ht="13.8">
      <c r="A233" s="5"/>
      <c r="B233" s="5"/>
      <c r="C233" s="5"/>
      <c r="D233" s="5"/>
      <c r="E233" s="5"/>
      <c r="F233" s="14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>
        <f ca="1">IFERROR(__xludf.dummyfunction("""COMPUTED_VALUE"""),-1)</f>
        <v>-1</v>
      </c>
      <c r="Y233" s="5"/>
      <c r="Z233" s="5"/>
      <c r="AA233" s="5"/>
      <c r="AB233" s="5"/>
      <c r="AC233" s="5"/>
      <c r="AD233" s="5"/>
      <c r="AE233" s="5">
        <f t="shared" ca="1" si="85"/>
        <v>0</v>
      </c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</row>
    <row r="234" spans="1:51" ht="13.8">
      <c r="A234" s="5"/>
      <c r="B234" s="5"/>
      <c r="C234" s="5"/>
      <c r="D234" s="5"/>
      <c r="E234" s="5"/>
      <c r="F234" s="14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>
        <f ca="1">IFERROR(__xludf.dummyfunction("""COMPUTED_VALUE"""),-1)</f>
        <v>-1</v>
      </c>
      <c r="Y234" s="5"/>
      <c r="Z234" s="5"/>
      <c r="AA234" s="5"/>
      <c r="AB234" s="5"/>
      <c r="AC234" s="5"/>
      <c r="AD234" s="5"/>
      <c r="AE234" s="5">
        <f t="shared" ca="1" si="85"/>
        <v>0</v>
      </c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</row>
    <row r="235" spans="1:51" ht="13.8">
      <c r="A235" s="5"/>
      <c r="B235" s="5"/>
      <c r="C235" s="5"/>
      <c r="D235" s="5"/>
      <c r="E235" s="5"/>
      <c r="F235" s="14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>
        <f ca="1">IFERROR(__xludf.dummyfunction("""COMPUTED_VALUE"""),-1)</f>
        <v>-1</v>
      </c>
      <c r="Y235" s="5"/>
      <c r="Z235" s="5"/>
      <c r="AA235" s="5"/>
      <c r="AB235" s="5"/>
      <c r="AC235" s="5"/>
      <c r="AD235" s="5"/>
      <c r="AE235" s="5">
        <f t="shared" ref="AE235:AE251" ca="1" si="86">COUNTIF(J235:AB235, "=0")</f>
        <v>0</v>
      </c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</row>
    <row r="236" spans="1:51" ht="13.8">
      <c r="A236" s="5"/>
      <c r="B236" s="5"/>
      <c r="C236" s="5"/>
      <c r="D236" s="5"/>
      <c r="E236" s="5"/>
      <c r="F236" s="14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>
        <f ca="1">IFERROR(__xludf.dummyfunction("""COMPUTED_VALUE"""),-1)</f>
        <v>-1</v>
      </c>
      <c r="Y236" s="5"/>
      <c r="Z236" s="5"/>
      <c r="AA236" s="5"/>
      <c r="AB236" s="5"/>
      <c r="AC236" s="5"/>
      <c r="AD236" s="5"/>
      <c r="AE236" s="5">
        <f t="shared" ca="1" si="86"/>
        <v>0</v>
      </c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</row>
    <row r="237" spans="1:51" ht="13.8">
      <c r="A237" s="5"/>
      <c r="B237" s="5"/>
      <c r="C237" s="5"/>
      <c r="D237" s="5"/>
      <c r="E237" s="5"/>
      <c r="F237" s="14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>
        <f ca="1">IFERROR(__xludf.dummyfunction("""COMPUTED_VALUE"""),-1)</f>
        <v>-1</v>
      </c>
      <c r="Y237" s="5"/>
      <c r="Z237" s="5"/>
      <c r="AA237" s="5"/>
      <c r="AB237" s="5"/>
      <c r="AC237" s="5"/>
      <c r="AD237" s="5"/>
      <c r="AE237" s="5">
        <f t="shared" ca="1" si="86"/>
        <v>0</v>
      </c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</row>
    <row r="238" spans="1:51" ht="13.8">
      <c r="A238" s="5"/>
      <c r="B238" s="5"/>
      <c r="C238" s="5"/>
      <c r="D238" s="5"/>
      <c r="E238" s="5"/>
      <c r="F238" s="14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>
        <f ca="1">IFERROR(__xludf.dummyfunction("""COMPUTED_VALUE"""),-1)</f>
        <v>-1</v>
      </c>
      <c r="Y238" s="5"/>
      <c r="Z238" s="5"/>
      <c r="AA238" s="5"/>
      <c r="AB238" s="5"/>
      <c r="AC238" s="5"/>
      <c r="AD238" s="5"/>
      <c r="AE238" s="5">
        <f t="shared" ca="1" si="86"/>
        <v>0</v>
      </c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</row>
    <row r="239" spans="1:51" ht="13.8">
      <c r="A239" s="5"/>
      <c r="B239" s="5"/>
      <c r="C239" s="5"/>
      <c r="D239" s="5"/>
      <c r="E239" s="5"/>
      <c r="F239" s="14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>
        <f ca="1">IFERROR(__xludf.dummyfunction("""COMPUTED_VALUE"""),-1)</f>
        <v>-1</v>
      </c>
      <c r="Y239" s="5"/>
      <c r="Z239" s="5"/>
      <c r="AA239" s="5"/>
      <c r="AB239" s="5"/>
      <c r="AC239" s="5"/>
      <c r="AD239" s="5"/>
      <c r="AE239" s="5">
        <f t="shared" ca="1" si="86"/>
        <v>0</v>
      </c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</row>
    <row r="240" spans="1:51" ht="13.8">
      <c r="A240" s="5"/>
      <c r="B240" s="5"/>
      <c r="C240" s="5"/>
      <c r="D240" s="5"/>
      <c r="E240" s="5"/>
      <c r="F240" s="14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>
        <f ca="1">IFERROR(__xludf.dummyfunction("""COMPUTED_VALUE"""),-1)</f>
        <v>-1</v>
      </c>
      <c r="Y240" s="5"/>
      <c r="Z240" s="5"/>
      <c r="AA240" s="5"/>
      <c r="AB240" s="5"/>
      <c r="AC240" s="5"/>
      <c r="AD240" s="5"/>
      <c r="AE240" s="5">
        <f t="shared" ca="1" si="86"/>
        <v>0</v>
      </c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</row>
    <row r="241" spans="1:51" ht="13.8">
      <c r="A241" s="5"/>
      <c r="B241" s="5"/>
      <c r="C241" s="5"/>
      <c r="D241" s="5"/>
      <c r="E241" s="5"/>
      <c r="F241" s="14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>
        <f ca="1">IFERROR(__xludf.dummyfunction("""COMPUTED_VALUE"""),-1)</f>
        <v>-1</v>
      </c>
      <c r="Y241" s="5"/>
      <c r="Z241" s="5"/>
      <c r="AA241" s="5"/>
      <c r="AB241" s="5"/>
      <c r="AC241" s="5"/>
      <c r="AD241" s="5"/>
      <c r="AE241" s="5">
        <f t="shared" ca="1" si="86"/>
        <v>0</v>
      </c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</row>
    <row r="242" spans="1:51" ht="13.8">
      <c r="A242" s="5"/>
      <c r="B242" s="5"/>
      <c r="C242" s="5"/>
      <c r="D242" s="5"/>
      <c r="E242" s="5"/>
      <c r="F242" s="14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>
        <f ca="1">IFERROR(__xludf.dummyfunction("""COMPUTED_VALUE"""),-1)</f>
        <v>-1</v>
      </c>
      <c r="Y242" s="5"/>
      <c r="Z242" s="5"/>
      <c r="AA242" s="5"/>
      <c r="AB242" s="5"/>
      <c r="AC242" s="5"/>
      <c r="AD242" s="5"/>
      <c r="AE242" s="5">
        <f t="shared" ca="1" si="86"/>
        <v>0</v>
      </c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</row>
    <row r="243" spans="1:51" ht="13.8">
      <c r="A243" s="5"/>
      <c r="B243" s="5"/>
      <c r="C243" s="5"/>
      <c r="D243" s="5"/>
      <c r="E243" s="5"/>
      <c r="F243" s="14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>
        <f ca="1">IFERROR(__xludf.dummyfunction("""COMPUTED_VALUE"""),-1)</f>
        <v>-1</v>
      </c>
      <c r="Y243" s="5"/>
      <c r="Z243" s="5"/>
      <c r="AA243" s="5"/>
      <c r="AB243" s="5"/>
      <c r="AC243" s="5"/>
      <c r="AD243" s="5"/>
      <c r="AE243" s="5">
        <f t="shared" ca="1" si="86"/>
        <v>0</v>
      </c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</row>
    <row r="244" spans="1:51" ht="13.8">
      <c r="A244" s="5"/>
      <c r="B244" s="5"/>
      <c r="C244" s="5"/>
      <c r="D244" s="5"/>
      <c r="E244" s="5"/>
      <c r="F244" s="14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>
        <f ca="1">IFERROR(__xludf.dummyfunction("""COMPUTED_VALUE"""),-1)</f>
        <v>-1</v>
      </c>
      <c r="Y244" s="5"/>
      <c r="Z244" s="5"/>
      <c r="AA244" s="5"/>
      <c r="AB244" s="5"/>
      <c r="AC244" s="5"/>
      <c r="AD244" s="5"/>
      <c r="AE244" s="5">
        <f t="shared" ca="1" si="86"/>
        <v>0</v>
      </c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</row>
    <row r="245" spans="1:51" ht="13.8">
      <c r="A245" s="5"/>
      <c r="B245" s="5"/>
      <c r="C245" s="5"/>
      <c r="D245" s="5"/>
      <c r="E245" s="5"/>
      <c r="F245" s="14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>
        <f ca="1">IFERROR(__xludf.dummyfunction("""COMPUTED_VALUE"""),-1)</f>
        <v>-1</v>
      </c>
      <c r="Y245" s="5"/>
      <c r="Z245" s="5"/>
      <c r="AA245" s="5"/>
      <c r="AB245" s="5"/>
      <c r="AC245" s="5"/>
      <c r="AD245" s="5"/>
      <c r="AE245" s="5">
        <f t="shared" ca="1" si="86"/>
        <v>0</v>
      </c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</row>
    <row r="246" spans="1:51" ht="13.8">
      <c r="A246" s="5"/>
      <c r="B246" s="5"/>
      <c r="C246" s="5"/>
      <c r="D246" s="5"/>
      <c r="E246" s="5"/>
      <c r="F246" s="14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>
        <f ca="1">IFERROR(__xludf.dummyfunction("""COMPUTED_VALUE"""),-1)</f>
        <v>-1</v>
      </c>
      <c r="Y246" s="5"/>
      <c r="Z246" s="5"/>
      <c r="AA246" s="5"/>
      <c r="AB246" s="5"/>
      <c r="AC246" s="5"/>
      <c r="AD246" s="5"/>
      <c r="AE246" s="5">
        <f t="shared" ca="1" si="86"/>
        <v>0</v>
      </c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</row>
    <row r="247" spans="1:51" ht="13.8">
      <c r="A247" s="5"/>
      <c r="B247" s="5"/>
      <c r="C247" s="5"/>
      <c r="D247" s="5"/>
      <c r="E247" s="5"/>
      <c r="F247" s="14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>
        <f ca="1">IFERROR(__xludf.dummyfunction("""COMPUTED_VALUE"""),-1)</f>
        <v>-1</v>
      </c>
      <c r="Y247" s="5"/>
      <c r="Z247" s="5"/>
      <c r="AA247" s="5"/>
      <c r="AB247" s="5"/>
      <c r="AC247" s="5"/>
      <c r="AD247" s="5"/>
      <c r="AE247" s="5">
        <f t="shared" ca="1" si="86"/>
        <v>0</v>
      </c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</row>
    <row r="248" spans="1:51" ht="13.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>
        <f ca="1">IFERROR(__xludf.dummyfunction("""COMPUTED_VALUE"""),-1)</f>
        <v>-1</v>
      </c>
      <c r="Y248" s="5"/>
      <c r="Z248" s="5"/>
      <c r="AA248" s="5"/>
      <c r="AB248" s="5"/>
      <c r="AC248" s="5"/>
      <c r="AD248" s="5"/>
      <c r="AE248" s="5">
        <f t="shared" ca="1" si="86"/>
        <v>0</v>
      </c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</row>
    <row r="249" spans="1:51" ht="13.8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>
        <f ca="1">IFERROR(__xludf.dummyfunction("""COMPUTED_VALUE"""),-1)</f>
        <v>-1</v>
      </c>
      <c r="Y249" s="5"/>
      <c r="Z249" s="5"/>
      <c r="AA249" s="5"/>
      <c r="AB249" s="5"/>
      <c r="AC249" s="5"/>
      <c r="AD249" s="5"/>
      <c r="AE249" s="5">
        <f t="shared" ca="1" si="86"/>
        <v>0</v>
      </c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</row>
    <row r="250" spans="1:51" ht="13.8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>
        <f ca="1">IFERROR(__xludf.dummyfunction("""COMPUTED_VALUE"""),-1)</f>
        <v>-1</v>
      </c>
      <c r="Y250" s="5"/>
      <c r="Z250" s="5"/>
      <c r="AA250" s="5"/>
      <c r="AB250" s="5"/>
      <c r="AC250" s="5"/>
      <c r="AD250" s="5"/>
      <c r="AE250" s="5">
        <f t="shared" ca="1" si="86"/>
        <v>0</v>
      </c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</row>
    <row r="251" spans="1:51" ht="13.8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>
        <f ca="1">IFERROR(__xludf.dummyfunction("""COMPUTED_VALUE"""),-1)</f>
        <v>-1</v>
      </c>
      <c r="Y251" s="5"/>
      <c r="Z251" s="5"/>
      <c r="AA251" s="5"/>
      <c r="AB251" s="5"/>
      <c r="AC251" s="5"/>
      <c r="AD251" s="5"/>
      <c r="AE251" s="5">
        <f t="shared" ca="1" si="86"/>
        <v>0</v>
      </c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</row>
    <row r="252" spans="1:51" ht="13.8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>
        <f ca="1">IFERROR(__xludf.dummyfunction("""COMPUTED_VALUE"""),-1)</f>
        <v>-1</v>
      </c>
      <c r="Y252" s="5"/>
      <c r="Z252" s="5"/>
      <c r="AA252" s="5"/>
      <c r="AB252" s="5"/>
      <c r="AC252" s="5"/>
      <c r="AD252" s="5"/>
      <c r="AE252" s="5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</row>
    <row r="253" spans="1:51" ht="13.8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>
        <f ca="1">IFERROR(__xludf.dummyfunction("""COMPUTED_VALUE"""),-1)</f>
        <v>-1</v>
      </c>
      <c r="Y253" s="5"/>
      <c r="Z253" s="5"/>
      <c r="AA253" s="5"/>
      <c r="AB253" s="5"/>
      <c r="AC253" s="5"/>
      <c r="AD253" s="5"/>
      <c r="AE253" s="5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</row>
    <row r="254" spans="1:51" ht="13.8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</row>
    <row r="255" spans="1:51" ht="13.8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</row>
    <row r="256" spans="1:51" ht="13.8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</row>
    <row r="257" spans="1:51" ht="13.8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</row>
    <row r="258" spans="1:51" ht="13.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</row>
    <row r="259" spans="1:51" ht="13.8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</row>
    <row r="260" spans="1:51" ht="13.8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</row>
    <row r="261" spans="1:51" ht="13.8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</row>
    <row r="262" spans="1:51" ht="13.8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</row>
    <row r="263" spans="1:51" ht="13.8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</row>
    <row r="264" spans="1:51" ht="13.8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</row>
    <row r="265" spans="1:51" ht="13.8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</row>
    <row r="266" spans="1:51" ht="13.8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</row>
    <row r="267" spans="1:51" ht="13.8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</row>
    <row r="268" spans="1:51" ht="13.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</row>
    <row r="269" spans="1:51" ht="13.8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</row>
    <row r="270" spans="1:51" ht="13.8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</row>
    <row r="271" spans="1:51" ht="13.8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</row>
    <row r="272" spans="1:51" ht="13.8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</row>
    <row r="273" spans="1:51" ht="13.8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</row>
    <row r="274" spans="1:51" ht="13.8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</row>
    <row r="275" spans="1:51" ht="13.8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</row>
    <row r="276" spans="1:51" ht="13.8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</row>
    <row r="277" spans="1:51" ht="13.8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</row>
    <row r="278" spans="1:51" ht="13.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</row>
    <row r="279" spans="1:51" ht="13.8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</row>
    <row r="280" spans="1:51" ht="13.8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</row>
    <row r="281" spans="1:51" ht="13.8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</row>
    <row r="282" spans="1:51" ht="13.8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</row>
    <row r="283" spans="1:51" ht="13.8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</row>
    <row r="284" spans="1:51" ht="13.8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</row>
    <row r="285" spans="1:51" ht="13.8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</row>
    <row r="286" spans="1:51" ht="13.8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</row>
    <row r="287" spans="1:51" ht="13.8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</row>
    <row r="288" spans="1:51" ht="13.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</row>
    <row r="289" spans="1:51" ht="13.8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</row>
    <row r="290" spans="1:51" ht="13.8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</row>
    <row r="291" spans="1:51" ht="13.8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</row>
    <row r="292" spans="1:51" ht="13.8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</row>
    <row r="293" spans="1:51" ht="13.8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</row>
    <row r="294" spans="1:51" ht="13.8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</row>
    <row r="295" spans="1:51" ht="13.8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</row>
    <row r="296" spans="1:51" ht="13.8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</row>
    <row r="297" spans="1:51" ht="13.8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</row>
    <row r="298" spans="1:51" ht="13.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</row>
    <row r="299" spans="1:51" ht="13.8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</row>
    <row r="300" spans="1:51" ht="13.8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</row>
    <row r="301" spans="1:51" ht="13.8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</row>
    <row r="302" spans="1:51" ht="13.8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</row>
    <row r="303" spans="1:51" ht="13.8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</row>
    <row r="304" spans="1:51" ht="13.8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</row>
    <row r="305" spans="1:51" ht="13.8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</row>
    <row r="306" spans="1:51" ht="13.8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</row>
    <row r="307" spans="1:51" ht="13.8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</row>
    <row r="308" spans="1:51" ht="13.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</row>
    <row r="309" spans="1:51" ht="13.8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</row>
    <row r="310" spans="1:51" ht="13.8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</row>
    <row r="311" spans="1:51" ht="13.8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</row>
    <row r="312" spans="1:51" ht="13.8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</row>
    <row r="313" spans="1:51" ht="13.8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</row>
    <row r="314" spans="1:51" ht="13.8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</row>
    <row r="315" spans="1:51" ht="13.8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</row>
    <row r="316" spans="1:51" ht="13.8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</row>
    <row r="317" spans="1:51" ht="13.8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</row>
    <row r="318" spans="1:51" ht="13.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</row>
    <row r="319" spans="1:51" ht="13.8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</row>
    <row r="320" spans="1:51" ht="13.8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</row>
    <row r="321" spans="1:51" ht="13.8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</row>
    <row r="322" spans="1:51" ht="13.8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</row>
    <row r="323" spans="1:51" ht="13.8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</row>
    <row r="324" spans="1:51" ht="13.8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</row>
    <row r="325" spans="1:51" ht="13.8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</row>
    <row r="326" spans="1:51" ht="13.8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</row>
    <row r="327" spans="1:51" ht="13.8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</row>
    <row r="328" spans="1:51" ht="13.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</row>
    <row r="329" spans="1:51" ht="13.8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</row>
    <row r="330" spans="1:51" ht="13.8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</row>
    <row r="331" spans="1:51" ht="13.8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</row>
    <row r="332" spans="1:51" ht="13.8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</row>
    <row r="333" spans="1:51" ht="13.8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</row>
    <row r="334" spans="1:51" ht="13.8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</row>
    <row r="335" spans="1:51" ht="13.8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</row>
    <row r="336" spans="1:51" ht="13.8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</row>
    <row r="337" spans="1:51" ht="13.8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</row>
    <row r="338" spans="1:51" ht="13.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</row>
    <row r="339" spans="1:51" ht="13.8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</row>
    <row r="340" spans="1:51" ht="13.8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</row>
    <row r="341" spans="1:51" ht="13.8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</row>
    <row r="342" spans="1:51" ht="13.8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</row>
    <row r="343" spans="1:51" ht="13.8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</row>
    <row r="344" spans="1:51" ht="13.8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</row>
    <row r="345" spans="1:51" ht="13.8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</row>
    <row r="346" spans="1:51" ht="13.8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</row>
    <row r="347" spans="1:51" ht="13.8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</row>
    <row r="348" spans="1:51" ht="13.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</row>
    <row r="349" spans="1:51" ht="13.8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</row>
    <row r="350" spans="1:51" ht="13.8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</row>
    <row r="351" spans="1:51" ht="13.8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</row>
    <row r="352" spans="1:51" ht="13.8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</row>
    <row r="353" spans="1:51" ht="13.8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</row>
    <row r="354" spans="1:51" ht="13.8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</row>
    <row r="355" spans="1:51" ht="13.8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</row>
    <row r="356" spans="1:51" ht="13.8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</row>
    <row r="357" spans="1:51" ht="13.8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</row>
    <row r="358" spans="1:51" ht="13.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</row>
    <row r="359" spans="1:51" ht="13.8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</row>
    <row r="360" spans="1:51" ht="13.8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</row>
    <row r="361" spans="1:51" ht="13.8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</row>
    <row r="362" spans="1:51" ht="13.8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</row>
    <row r="363" spans="1:51" ht="13.8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</row>
    <row r="364" spans="1:51" ht="13.8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</row>
    <row r="365" spans="1:51" ht="13.8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</row>
    <row r="366" spans="1:51" ht="13.8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</row>
    <row r="367" spans="1:51" ht="13.8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</row>
    <row r="368" spans="1:51" ht="13.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</row>
    <row r="369" spans="1:51" ht="13.8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</row>
    <row r="370" spans="1:51" ht="13.8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</row>
    <row r="371" spans="1:51" ht="13.8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</row>
    <row r="372" spans="1:51" ht="13.8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</row>
    <row r="373" spans="1:51" ht="13.8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</row>
    <row r="374" spans="1:51" ht="13.8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</row>
    <row r="375" spans="1:51" ht="13.8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</row>
    <row r="376" spans="1:51" ht="13.8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</row>
    <row r="377" spans="1:51" ht="13.8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</row>
    <row r="378" spans="1:51" ht="13.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</row>
    <row r="379" spans="1:51" ht="13.8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</row>
    <row r="380" spans="1:51" ht="13.8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</row>
    <row r="381" spans="1:51" ht="13.8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</row>
    <row r="382" spans="1:51" ht="13.8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</row>
    <row r="383" spans="1:51" ht="13.8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</row>
    <row r="384" spans="1:51" ht="13.8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</row>
    <row r="385" spans="1:51" ht="13.8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</row>
    <row r="386" spans="1:51" ht="13.8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</row>
    <row r="387" spans="1:51" ht="13.8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</row>
    <row r="388" spans="1:51" ht="13.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</row>
    <row r="389" spans="1:51" ht="13.8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</row>
    <row r="390" spans="1:51" ht="13.8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</row>
    <row r="391" spans="1:51" ht="13.8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</row>
    <row r="392" spans="1:51" ht="13.8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</row>
    <row r="393" spans="1:51" ht="13.8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</row>
    <row r="394" spans="1:51" ht="13.8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</row>
    <row r="395" spans="1:51" ht="13.8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</row>
    <row r="396" spans="1:51" ht="13.8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</row>
    <row r="397" spans="1:51" ht="13.8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</row>
    <row r="398" spans="1:51" ht="13.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</row>
    <row r="399" spans="1:51" ht="13.8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</row>
    <row r="400" spans="1:51" ht="13.8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</row>
    <row r="401" spans="1:51" ht="13.8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</row>
    <row r="402" spans="1:51" ht="13.8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</row>
    <row r="403" spans="1:51" ht="13.8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</row>
    <row r="404" spans="1:51" ht="13.8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</row>
    <row r="405" spans="1:51" ht="13.8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</row>
    <row r="406" spans="1:51" ht="13.8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</row>
    <row r="407" spans="1:51" ht="13.8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</row>
    <row r="408" spans="1:51" ht="13.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</row>
    <row r="409" spans="1:51" ht="13.8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</row>
    <row r="410" spans="1:51" ht="13.8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</row>
    <row r="411" spans="1:51" ht="13.8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</row>
    <row r="412" spans="1:51" ht="13.8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</row>
    <row r="413" spans="1:51" ht="13.8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</row>
    <row r="414" spans="1:51" ht="13.8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</row>
    <row r="415" spans="1:51" ht="13.8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</row>
    <row r="416" spans="1:51" ht="13.8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</row>
    <row r="417" spans="1:51" ht="13.8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</row>
    <row r="418" spans="1:51" ht="13.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</row>
    <row r="419" spans="1:51" ht="13.8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</row>
    <row r="420" spans="1:51" ht="13.8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</row>
    <row r="421" spans="1:51" ht="13.8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</row>
    <row r="422" spans="1:51" ht="13.8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</row>
    <row r="423" spans="1:51" ht="13.8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</row>
    <row r="424" spans="1:51" ht="13.8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</row>
    <row r="425" spans="1:51" ht="13.8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</row>
    <row r="426" spans="1:51" ht="13.8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</row>
    <row r="427" spans="1:51" ht="13.8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</row>
    <row r="428" spans="1:51" ht="13.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</row>
    <row r="429" spans="1:51" ht="13.8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</row>
    <row r="430" spans="1:51" ht="13.8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</row>
    <row r="431" spans="1:51" ht="13.8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</row>
    <row r="432" spans="1:51" ht="13.8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</row>
    <row r="433" spans="1:51" ht="13.8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</row>
    <row r="434" spans="1:51" ht="13.8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</row>
    <row r="435" spans="1:51" ht="13.8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</row>
    <row r="436" spans="1:51" ht="13.8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</row>
    <row r="437" spans="1:51" ht="13.8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</row>
    <row r="438" spans="1:51" ht="13.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</row>
    <row r="439" spans="1:51" ht="13.8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</row>
    <row r="440" spans="1:51" ht="13.8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</row>
    <row r="441" spans="1:51" ht="13.8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</row>
    <row r="442" spans="1:51" ht="13.8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</row>
    <row r="443" spans="1:51" ht="13.8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</row>
    <row r="444" spans="1:51" ht="13.8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</row>
    <row r="445" spans="1:51" ht="13.8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</row>
    <row r="446" spans="1:51" ht="13.8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</row>
    <row r="447" spans="1:51" ht="13.8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</row>
    <row r="448" spans="1:51" ht="13.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</row>
    <row r="449" spans="1:51" ht="13.8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</row>
    <row r="450" spans="1:51" ht="13.8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</row>
    <row r="451" spans="1:51" ht="13.8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</row>
    <row r="452" spans="1:51" ht="13.8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</row>
    <row r="453" spans="1:51" ht="13.8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</row>
    <row r="454" spans="1:51" ht="13.8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</row>
    <row r="455" spans="1:51" ht="13.8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</row>
    <row r="456" spans="1:51" ht="13.8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</row>
    <row r="457" spans="1:51" ht="13.8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</row>
    <row r="458" spans="1:51" ht="13.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</row>
    <row r="459" spans="1:51" ht="13.8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</row>
    <row r="460" spans="1:51" ht="13.8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</row>
    <row r="461" spans="1:51" ht="13.8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</row>
    <row r="462" spans="1:51" ht="13.8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</row>
    <row r="463" spans="1:51" ht="13.8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</row>
    <row r="464" spans="1:51" ht="13.8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</row>
    <row r="465" spans="1:51" ht="13.8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</row>
    <row r="466" spans="1:51" ht="13.8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</row>
    <row r="467" spans="1:51" ht="13.8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</row>
    <row r="468" spans="1:51" ht="13.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</row>
    <row r="469" spans="1:51" ht="13.8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</row>
    <row r="470" spans="1:51" ht="13.8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</row>
    <row r="471" spans="1:51" ht="13.8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</row>
    <row r="472" spans="1:51" ht="13.8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</row>
    <row r="473" spans="1:51" ht="13.8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</row>
    <row r="474" spans="1:51" ht="13.8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</row>
    <row r="475" spans="1:51" ht="13.8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</row>
    <row r="476" spans="1:51" ht="13.8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</row>
    <row r="477" spans="1:51" ht="13.8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</row>
    <row r="478" spans="1:51" ht="13.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</row>
    <row r="479" spans="1:51" ht="13.8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</row>
    <row r="480" spans="1:51" ht="13.8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</row>
    <row r="481" spans="1:51" ht="13.8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</row>
    <row r="482" spans="1:51" ht="13.8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</row>
    <row r="483" spans="1:51" ht="13.8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</row>
    <row r="484" spans="1:51" ht="13.8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</row>
    <row r="485" spans="1:51" ht="13.8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</row>
    <row r="486" spans="1:51" ht="13.8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</row>
    <row r="487" spans="1:51" ht="13.8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</row>
    <row r="488" spans="1:51" ht="13.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</row>
    <row r="489" spans="1:51" ht="13.8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</row>
    <row r="490" spans="1:51" ht="13.8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</row>
    <row r="491" spans="1:51" ht="13.8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</row>
    <row r="492" spans="1:51" ht="13.8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</row>
    <row r="493" spans="1:51" ht="13.8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</row>
    <row r="494" spans="1:51" ht="13.8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</row>
    <row r="495" spans="1:51" ht="13.8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</row>
    <row r="496" spans="1:51" ht="13.8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</row>
    <row r="497" spans="1:51" ht="13.8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</row>
    <row r="498" spans="1:51" ht="13.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</row>
    <row r="499" spans="1:51" ht="13.8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</row>
    <row r="500" spans="1:51" ht="13.8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</row>
    <row r="501" spans="1:51" ht="13.8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</row>
    <row r="502" spans="1:51" ht="13.8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</row>
    <row r="503" spans="1:51" ht="13.8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</row>
    <row r="504" spans="1:51" ht="13.8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</row>
    <row r="505" spans="1:51" ht="13.8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</row>
    <row r="506" spans="1:51" ht="13.8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</row>
    <row r="507" spans="1:51" ht="13.8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</row>
    <row r="508" spans="1:51" ht="13.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</row>
    <row r="509" spans="1:51" ht="13.8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</row>
    <row r="510" spans="1:51" ht="13.8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</row>
    <row r="511" spans="1:51" ht="13.8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</row>
    <row r="512" spans="1:51" ht="13.8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</row>
    <row r="513" spans="1:51" ht="13.8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</row>
    <row r="514" spans="1:51" ht="13.8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</row>
    <row r="515" spans="1:51" ht="13.8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</row>
    <row r="516" spans="1:51" ht="13.8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</row>
    <row r="517" spans="1:51" ht="13.8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</row>
    <row r="518" spans="1:51" ht="13.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</row>
    <row r="519" spans="1:51" ht="13.8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</row>
    <row r="520" spans="1:51" ht="13.8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</row>
    <row r="521" spans="1:51" ht="13.8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</row>
    <row r="522" spans="1:51" ht="13.8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</row>
    <row r="523" spans="1:51" ht="13.8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</row>
    <row r="524" spans="1:51" ht="13.8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</row>
    <row r="525" spans="1:51" ht="13.8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</row>
    <row r="526" spans="1:51" ht="13.8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</row>
    <row r="527" spans="1:51" ht="13.8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</row>
    <row r="528" spans="1:51" ht="13.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</row>
    <row r="529" spans="1:51" ht="13.8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</row>
    <row r="530" spans="1:51" ht="13.8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</row>
    <row r="531" spans="1:51" ht="13.8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</row>
    <row r="532" spans="1:51" ht="13.8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</row>
    <row r="533" spans="1:51" ht="13.8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</row>
    <row r="534" spans="1:51" ht="13.8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</row>
    <row r="535" spans="1:51" ht="13.8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</row>
    <row r="536" spans="1:51" ht="13.8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</row>
    <row r="537" spans="1:51" ht="13.8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</row>
    <row r="538" spans="1:51" ht="13.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</row>
    <row r="539" spans="1:51" ht="13.8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</row>
    <row r="540" spans="1:51" ht="13.8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</row>
    <row r="541" spans="1:51" ht="13.8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</row>
    <row r="542" spans="1:51" ht="13.8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</row>
    <row r="543" spans="1:51" ht="13.8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</row>
    <row r="544" spans="1:51" ht="13.8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</row>
    <row r="545" spans="1:51" ht="13.8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</row>
    <row r="546" spans="1:51" ht="13.8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</row>
    <row r="547" spans="1:51" ht="13.8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</row>
    <row r="548" spans="1:51" ht="13.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</row>
    <row r="549" spans="1:51" ht="13.8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</row>
    <row r="550" spans="1:51" ht="13.8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</row>
    <row r="551" spans="1:51" ht="13.8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</row>
    <row r="552" spans="1:51" ht="13.8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</row>
    <row r="553" spans="1:51" ht="13.8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</row>
    <row r="554" spans="1:51" ht="13.8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</row>
    <row r="555" spans="1:51" ht="13.8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</row>
    <row r="556" spans="1:51" ht="13.8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</row>
    <row r="557" spans="1:51" ht="13.8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</row>
    <row r="558" spans="1:51" ht="13.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</row>
    <row r="559" spans="1:51" ht="13.8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</row>
    <row r="560" spans="1:51" ht="13.8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</row>
    <row r="561" spans="1:51" ht="13.8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</row>
    <row r="562" spans="1:51" ht="13.8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</row>
    <row r="563" spans="1:51" ht="13.8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</row>
    <row r="564" spans="1:51" ht="13.8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</row>
    <row r="565" spans="1:51" ht="13.8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</row>
    <row r="566" spans="1:51" ht="13.8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</row>
    <row r="567" spans="1:51" ht="13.8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</row>
    <row r="568" spans="1:51" ht="13.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</row>
    <row r="569" spans="1:51" ht="13.8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</row>
    <row r="570" spans="1:51" ht="13.8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</row>
    <row r="571" spans="1:51" ht="13.8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</row>
    <row r="572" spans="1:51" ht="13.8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</row>
    <row r="573" spans="1:51" ht="13.8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</row>
    <row r="574" spans="1:51" ht="13.8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</row>
    <row r="575" spans="1:51" ht="13.8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</row>
    <row r="576" spans="1:51" ht="13.8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</row>
    <row r="577" spans="1:51" ht="13.8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</row>
    <row r="578" spans="1:51" ht="13.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</row>
    <row r="579" spans="1:51" ht="13.8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</row>
    <row r="580" spans="1:51" ht="13.8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</row>
    <row r="581" spans="1:51" ht="13.8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</row>
    <row r="582" spans="1:51" ht="13.8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</row>
    <row r="583" spans="1:51" ht="13.8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</row>
    <row r="584" spans="1:51" ht="13.8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</row>
    <row r="585" spans="1:51" ht="13.8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</row>
    <row r="586" spans="1:51" ht="13.8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</row>
    <row r="587" spans="1:51" ht="13.8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</row>
    <row r="588" spans="1:51" ht="13.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</row>
    <row r="589" spans="1:51" ht="13.8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</row>
    <row r="590" spans="1:51" ht="13.8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</row>
    <row r="591" spans="1:51" ht="13.8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</row>
    <row r="592" spans="1:51" ht="13.8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</row>
    <row r="593" spans="1:51" ht="13.8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</row>
    <row r="594" spans="1:51" ht="13.8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</row>
    <row r="595" spans="1:51" ht="13.8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</row>
    <row r="596" spans="1:51" ht="13.8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</row>
    <row r="597" spans="1:51" ht="13.8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</row>
    <row r="598" spans="1:51" ht="13.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</row>
    <row r="599" spans="1:51" ht="13.8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</row>
    <row r="600" spans="1:51" ht="13.8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</row>
    <row r="601" spans="1:51" ht="13.8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</row>
    <row r="602" spans="1:51" ht="13.8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</row>
    <row r="603" spans="1:51" ht="13.8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</row>
    <row r="604" spans="1:51" ht="13.8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</row>
    <row r="605" spans="1:51" ht="13.8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</row>
    <row r="606" spans="1:51" ht="13.8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</row>
    <row r="607" spans="1:51" ht="13.8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</row>
    <row r="608" spans="1:51" ht="13.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</row>
    <row r="609" spans="1:51" ht="13.8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</row>
    <row r="610" spans="1:51" ht="13.8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</row>
    <row r="611" spans="1:51" ht="13.8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</row>
    <row r="612" spans="1:51" ht="13.8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</row>
    <row r="613" spans="1:51" ht="13.8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</row>
    <row r="614" spans="1:51" ht="13.8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</row>
    <row r="615" spans="1:51" ht="13.8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</row>
    <row r="616" spans="1:51" ht="13.8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</row>
    <row r="617" spans="1:51" ht="13.8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</row>
    <row r="618" spans="1:51" ht="13.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</row>
    <row r="619" spans="1:51" ht="13.8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</row>
    <row r="620" spans="1:51" ht="13.8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</row>
    <row r="621" spans="1:51" ht="13.8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</row>
    <row r="622" spans="1:51" ht="13.8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</row>
    <row r="623" spans="1:51" ht="13.8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</row>
    <row r="624" spans="1:51" ht="13.8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</row>
    <row r="625" spans="1:51" ht="13.8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</row>
    <row r="626" spans="1:51" ht="13.8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</row>
    <row r="627" spans="1:51" ht="13.8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</row>
    <row r="628" spans="1:51" ht="13.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</row>
    <row r="629" spans="1:51" ht="13.8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</row>
    <row r="630" spans="1:51" ht="13.8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</row>
    <row r="631" spans="1:51" ht="13.8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</row>
    <row r="632" spans="1:51" ht="13.8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</row>
    <row r="633" spans="1:51" ht="13.8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</row>
    <row r="634" spans="1:51" ht="13.8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</row>
    <row r="635" spans="1:51" ht="13.8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</row>
    <row r="636" spans="1:51" ht="13.8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</row>
    <row r="637" spans="1:51" ht="13.8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</row>
    <row r="638" spans="1:51" ht="13.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</row>
    <row r="639" spans="1:51" ht="13.8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</row>
    <row r="640" spans="1:51" ht="13.8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</row>
    <row r="641" spans="1:51" ht="13.8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</row>
    <row r="642" spans="1:51" ht="13.8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</row>
    <row r="643" spans="1:51" ht="13.8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</row>
    <row r="644" spans="1:51" ht="13.8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</row>
    <row r="645" spans="1:51" ht="13.8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</row>
    <row r="646" spans="1:51" ht="13.8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</row>
    <row r="647" spans="1:51" ht="13.8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</row>
    <row r="648" spans="1:51" ht="13.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</row>
    <row r="649" spans="1:51" ht="13.8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</row>
    <row r="650" spans="1:51" ht="13.8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</row>
    <row r="651" spans="1:51" ht="13.8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</row>
    <row r="652" spans="1:51" ht="13.8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</row>
    <row r="653" spans="1:51" ht="13.8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</row>
    <row r="654" spans="1:51" ht="13.8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</row>
    <row r="655" spans="1:51" ht="13.8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</row>
    <row r="656" spans="1:51" ht="13.8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</row>
    <row r="657" spans="1:51" ht="13.8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</row>
    <row r="658" spans="1:51" ht="13.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</row>
    <row r="659" spans="1:51" ht="13.8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</row>
    <row r="660" spans="1:51" ht="13.8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</row>
    <row r="661" spans="1:51" ht="13.8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</row>
    <row r="662" spans="1:51" ht="13.8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</row>
    <row r="663" spans="1:51" ht="13.8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</row>
    <row r="664" spans="1:51" ht="13.8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</row>
    <row r="665" spans="1:51" ht="13.8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</row>
    <row r="666" spans="1:51" ht="13.8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</row>
    <row r="667" spans="1:51" ht="13.8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</row>
    <row r="668" spans="1:51" ht="13.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</row>
    <row r="669" spans="1:51" ht="13.8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</row>
    <row r="670" spans="1:51" ht="13.8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</row>
    <row r="671" spans="1:51" ht="13.8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</row>
    <row r="672" spans="1:51" ht="13.8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</row>
    <row r="673" spans="1:51" ht="13.8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</row>
    <row r="674" spans="1:51" ht="13.8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</row>
    <row r="675" spans="1:51" ht="13.8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</row>
    <row r="676" spans="1:51" ht="13.8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</row>
    <row r="677" spans="1:51" ht="13.8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</row>
    <row r="678" spans="1:51" ht="13.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</row>
    <row r="679" spans="1:51" ht="13.8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</row>
    <row r="680" spans="1:51" ht="13.8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</row>
    <row r="681" spans="1:51" ht="13.8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</row>
    <row r="682" spans="1:51" ht="13.8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</row>
    <row r="683" spans="1:51" ht="13.8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</row>
    <row r="684" spans="1:51" ht="13.8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</row>
    <row r="685" spans="1:51" ht="13.8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</row>
    <row r="686" spans="1:51" ht="13.8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</row>
    <row r="687" spans="1:51" ht="13.8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</row>
    <row r="688" spans="1:51" ht="13.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</row>
    <row r="689" spans="1:51" ht="13.8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</row>
    <row r="690" spans="1:51" ht="13.8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</row>
    <row r="691" spans="1:51" ht="13.8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</row>
    <row r="692" spans="1:51" ht="13.8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</row>
    <row r="693" spans="1:51" ht="13.8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</row>
    <row r="694" spans="1:51" ht="13.8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</row>
    <row r="695" spans="1:51" ht="13.8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</row>
    <row r="696" spans="1:51" ht="13.8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</row>
    <row r="697" spans="1:51" ht="13.8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</row>
    <row r="698" spans="1:51" ht="13.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</row>
    <row r="699" spans="1:51" ht="13.8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</row>
    <row r="700" spans="1:51" ht="13.8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</row>
    <row r="701" spans="1:51" ht="13.8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</row>
    <row r="702" spans="1:51" ht="13.8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</row>
    <row r="703" spans="1:51" ht="13.8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</row>
    <row r="704" spans="1:51" ht="13.8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</row>
    <row r="705" spans="1:51" ht="13.8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</row>
    <row r="706" spans="1:51" ht="13.8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</row>
    <row r="707" spans="1:51" ht="13.8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</row>
    <row r="708" spans="1:51" ht="13.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</row>
    <row r="709" spans="1:51" ht="13.8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</row>
    <row r="710" spans="1:51" ht="13.8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</row>
    <row r="711" spans="1:51" ht="13.8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</row>
    <row r="712" spans="1:51" ht="13.8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</row>
    <row r="713" spans="1:51" ht="13.8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</row>
    <row r="714" spans="1:51" ht="13.8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</row>
    <row r="715" spans="1:51" ht="13.8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</row>
    <row r="716" spans="1:51" ht="13.8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</row>
    <row r="717" spans="1:51" ht="13.8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</row>
    <row r="718" spans="1:51" ht="13.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</row>
    <row r="719" spans="1:51" ht="13.8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</row>
    <row r="720" spans="1:51" ht="13.8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</row>
    <row r="721" spans="1:51" ht="13.8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</row>
    <row r="722" spans="1:51" ht="13.8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</row>
    <row r="723" spans="1:51" ht="13.8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</row>
    <row r="724" spans="1:51" ht="13.8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</row>
    <row r="725" spans="1:51" ht="13.8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</row>
    <row r="726" spans="1:51" ht="13.8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</row>
    <row r="727" spans="1:51" ht="13.8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</row>
    <row r="728" spans="1:51" ht="13.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</row>
    <row r="729" spans="1:51" ht="13.8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</row>
    <row r="730" spans="1:51" ht="13.8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</row>
    <row r="731" spans="1:51" ht="13.8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</row>
    <row r="732" spans="1:51" ht="13.8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</row>
    <row r="733" spans="1:51" ht="13.8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</row>
    <row r="734" spans="1:51" ht="13.8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</row>
    <row r="735" spans="1:51" ht="13.8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</row>
    <row r="736" spans="1:51" ht="13.8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</row>
    <row r="737" spans="1:51" ht="13.8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</row>
    <row r="738" spans="1:51" ht="13.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</row>
    <row r="739" spans="1:51" ht="13.8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</row>
    <row r="740" spans="1:51" ht="13.8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</row>
    <row r="741" spans="1:51" ht="13.8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</row>
    <row r="742" spans="1:51" ht="13.8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</row>
    <row r="743" spans="1:51" ht="13.8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</row>
    <row r="744" spans="1:51" ht="13.8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</row>
    <row r="745" spans="1:51" ht="13.8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</row>
    <row r="746" spans="1:51" ht="13.8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</row>
    <row r="747" spans="1:51" ht="13.8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</row>
    <row r="748" spans="1:51" ht="13.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</row>
    <row r="749" spans="1:51" ht="13.8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</row>
    <row r="750" spans="1:51" ht="13.8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</row>
    <row r="751" spans="1:51" ht="13.8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</row>
    <row r="752" spans="1:51" ht="13.8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</row>
    <row r="753" spans="1:51" ht="13.8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</row>
    <row r="754" spans="1:51" ht="13.8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</row>
    <row r="755" spans="1:51" ht="13.8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</row>
    <row r="756" spans="1:51" ht="13.8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</row>
    <row r="757" spans="1:51" ht="13.8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</row>
    <row r="758" spans="1:51" ht="13.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</row>
    <row r="759" spans="1:51" ht="13.8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</row>
    <row r="760" spans="1:51" ht="13.8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</row>
    <row r="761" spans="1:51" ht="13.8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</row>
    <row r="762" spans="1:51" ht="13.8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</row>
    <row r="763" spans="1:51" ht="13.8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</row>
    <row r="764" spans="1:51" ht="13.8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</row>
    <row r="765" spans="1:51" ht="13.8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</row>
    <row r="766" spans="1:51" ht="13.8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</row>
    <row r="767" spans="1:51" ht="13.8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</row>
    <row r="768" spans="1:51" ht="13.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</row>
    <row r="769" spans="1:51" ht="13.8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</row>
    <row r="770" spans="1:51" ht="13.8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</row>
    <row r="771" spans="1:51" ht="13.8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</row>
    <row r="772" spans="1:51" ht="13.8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</row>
    <row r="773" spans="1:51" ht="13.8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</row>
    <row r="774" spans="1:51" ht="13.8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</row>
    <row r="775" spans="1:51" ht="13.8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</row>
    <row r="776" spans="1:51" ht="13.8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</row>
    <row r="777" spans="1:51" ht="13.8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</row>
    <row r="778" spans="1:51" ht="13.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</row>
    <row r="779" spans="1:51" ht="13.8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</row>
    <row r="780" spans="1:51" ht="13.8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</row>
    <row r="781" spans="1:51" ht="13.8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</row>
    <row r="782" spans="1:51" ht="13.8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</row>
    <row r="783" spans="1:51" ht="13.8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</row>
    <row r="784" spans="1:51" ht="13.8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</row>
    <row r="785" spans="1:51" ht="13.8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</row>
    <row r="786" spans="1:51" ht="13.8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</row>
    <row r="787" spans="1:51" ht="13.8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</row>
    <row r="788" spans="1:51" ht="13.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</row>
    <row r="789" spans="1:51" ht="13.8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</row>
    <row r="790" spans="1:51" ht="13.8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</row>
    <row r="791" spans="1:51" ht="13.8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</row>
    <row r="792" spans="1:51" ht="13.8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</row>
    <row r="793" spans="1:51" ht="13.8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</row>
    <row r="794" spans="1:51" ht="13.8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</row>
    <row r="795" spans="1:51" ht="13.8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</row>
    <row r="796" spans="1:51" ht="13.8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</row>
    <row r="797" spans="1:51" ht="13.8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</row>
    <row r="798" spans="1:51" ht="13.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</row>
    <row r="799" spans="1:51" ht="13.8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</row>
    <row r="800" spans="1:51" ht="13.8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</row>
    <row r="801" spans="1:51" ht="13.8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</row>
    <row r="802" spans="1:51" ht="13.8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</row>
    <row r="803" spans="1:51" ht="13.8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</row>
    <row r="804" spans="1:51" ht="13.8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</row>
    <row r="805" spans="1:51" ht="13.8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</row>
    <row r="806" spans="1:51" ht="13.8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</row>
    <row r="807" spans="1:51" ht="13.8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</row>
    <row r="808" spans="1:51" ht="13.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</row>
    <row r="809" spans="1:51" ht="13.8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</row>
    <row r="810" spans="1:51" ht="13.8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</row>
    <row r="811" spans="1:51" ht="13.8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</row>
    <row r="812" spans="1:51" ht="13.8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</row>
    <row r="813" spans="1:51" ht="13.8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</row>
    <row r="814" spans="1:51" ht="13.8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</row>
    <row r="815" spans="1:51" ht="13.8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</row>
    <row r="816" spans="1:51" ht="13.8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</row>
    <row r="817" spans="1:51" ht="13.8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</row>
    <row r="818" spans="1:51" ht="13.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</row>
    <row r="819" spans="1:51" ht="13.8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</row>
    <row r="820" spans="1:51" ht="13.8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</row>
    <row r="821" spans="1:51" ht="13.8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</row>
    <row r="822" spans="1:51" ht="13.8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</row>
    <row r="823" spans="1:51" ht="13.8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</row>
    <row r="824" spans="1:51" ht="13.8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</row>
    <row r="825" spans="1:51" ht="13.8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</row>
    <row r="826" spans="1:51" ht="13.8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</row>
    <row r="827" spans="1:51" ht="13.8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</row>
    <row r="828" spans="1:51" ht="13.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</row>
    <row r="829" spans="1:51" ht="13.8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</row>
    <row r="830" spans="1:51" ht="13.8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</row>
    <row r="831" spans="1:51" ht="13.8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</row>
    <row r="832" spans="1:51" ht="13.8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</row>
    <row r="833" spans="1:51" ht="13.8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</row>
    <row r="834" spans="1:51" ht="13.8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</row>
    <row r="835" spans="1:51" ht="13.8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</row>
    <row r="836" spans="1:51" ht="13.8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</row>
    <row r="837" spans="1:51" ht="13.8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</row>
    <row r="838" spans="1:51" ht="13.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</row>
    <row r="839" spans="1:51" ht="13.8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</row>
    <row r="840" spans="1:51" ht="13.8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</row>
    <row r="841" spans="1:51" ht="13.8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</row>
    <row r="842" spans="1:51" ht="13.8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</row>
    <row r="843" spans="1:51" ht="13.8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</row>
    <row r="844" spans="1:51" ht="13.8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</row>
    <row r="845" spans="1:51" ht="13.8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</row>
    <row r="846" spans="1:51" ht="13.8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</row>
    <row r="847" spans="1:51" ht="13.8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</row>
    <row r="848" spans="1:51" ht="13.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</row>
    <row r="849" spans="1:51" ht="13.8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</row>
    <row r="850" spans="1:51" ht="13.8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</row>
    <row r="851" spans="1:51" ht="13.8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</row>
    <row r="852" spans="1:51" ht="13.8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</row>
    <row r="853" spans="1:51" ht="13.8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</row>
    <row r="854" spans="1:51" ht="13.8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</row>
    <row r="855" spans="1:51" ht="13.8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</row>
    <row r="856" spans="1:51" ht="13.8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</row>
    <row r="857" spans="1:51" ht="13.8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</row>
    <row r="858" spans="1:51" ht="13.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</row>
    <row r="859" spans="1:51" ht="13.8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</row>
    <row r="860" spans="1:51" ht="13.8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</row>
    <row r="861" spans="1:51" ht="13.8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</row>
    <row r="862" spans="1:51" ht="13.8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</row>
    <row r="863" spans="1:51" ht="13.8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</row>
    <row r="864" spans="1:51" ht="13.8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</row>
    <row r="865" spans="1:51" ht="13.8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</row>
    <row r="866" spans="1:51" ht="13.8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</row>
    <row r="867" spans="1:51" ht="13.8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</row>
    <row r="868" spans="1:51" ht="13.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</row>
    <row r="869" spans="1:51" ht="13.8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</row>
    <row r="870" spans="1:51" ht="13.8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</row>
    <row r="871" spans="1:51" ht="13.8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</row>
    <row r="872" spans="1:51" ht="13.8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</row>
    <row r="873" spans="1:51" ht="13.8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</row>
    <row r="874" spans="1:51" ht="13.8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</row>
    <row r="875" spans="1:51" ht="13.8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</row>
    <row r="876" spans="1:51" ht="13.8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</row>
    <row r="877" spans="1:51" ht="13.8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</row>
    <row r="878" spans="1:51" ht="13.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</row>
    <row r="879" spans="1:51" ht="13.8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</row>
    <row r="880" spans="1:51" ht="13.8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</row>
    <row r="881" spans="1:51" ht="13.8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</row>
    <row r="882" spans="1:51" ht="13.8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</row>
    <row r="883" spans="1:51" ht="13.8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</row>
    <row r="884" spans="1:51" ht="13.8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</row>
    <row r="885" spans="1:51" ht="13.8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</row>
    <row r="886" spans="1:51" ht="13.8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</row>
    <row r="887" spans="1:51" ht="13.8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</row>
    <row r="888" spans="1:51" ht="13.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</row>
    <row r="889" spans="1:51" ht="13.8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</row>
    <row r="890" spans="1:51" ht="13.8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</row>
    <row r="891" spans="1:51" ht="13.8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</row>
    <row r="892" spans="1:51" ht="13.8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</row>
    <row r="893" spans="1:51" ht="13.8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</row>
    <row r="894" spans="1:51" ht="13.8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</row>
    <row r="895" spans="1:51" ht="13.8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</row>
    <row r="896" spans="1:51" ht="13.8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</row>
    <row r="897" spans="1:51" ht="13.8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</row>
    <row r="898" spans="1:51" ht="13.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</row>
    <row r="899" spans="1:51" ht="13.8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</row>
    <row r="900" spans="1:51" ht="13.8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</row>
    <row r="901" spans="1:51" ht="13.8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</row>
    <row r="902" spans="1:51" ht="13.8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</row>
    <row r="903" spans="1:51" ht="13.8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</row>
    <row r="904" spans="1:51" ht="13.8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</row>
    <row r="905" spans="1:51" ht="13.8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</row>
    <row r="906" spans="1:51" ht="13.8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</row>
    <row r="907" spans="1:51" ht="13.8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</row>
    <row r="908" spans="1:51" ht="13.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</row>
    <row r="909" spans="1:51" ht="13.8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</row>
    <row r="910" spans="1:51" ht="13.8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</row>
    <row r="911" spans="1:51" ht="13.8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</row>
    <row r="912" spans="1:51" ht="13.8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</row>
    <row r="913" spans="1:51" ht="13.8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</row>
    <row r="914" spans="1:51" ht="13.8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</row>
    <row r="915" spans="1:51" ht="13.8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</row>
    <row r="916" spans="1:51" ht="13.8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</row>
    <row r="917" spans="1:51" ht="13.8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</row>
    <row r="918" spans="1:51" ht="13.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</row>
    <row r="919" spans="1:51" ht="13.8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</row>
    <row r="920" spans="1:51" ht="13.8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</row>
    <row r="921" spans="1:51" ht="13.8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</row>
    <row r="922" spans="1:51" ht="13.8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</row>
    <row r="923" spans="1:51" ht="13.8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</row>
    <row r="924" spans="1:51" ht="13.8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</row>
    <row r="925" spans="1:51" ht="13.8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</row>
    <row r="926" spans="1:51" ht="13.8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</row>
    <row r="927" spans="1:51" ht="13.8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</row>
    <row r="928" spans="1:51" ht="13.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</row>
    <row r="929" spans="1:51" ht="13.8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</row>
    <row r="930" spans="1:51" ht="13.8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</row>
    <row r="931" spans="1:51" ht="13.8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</row>
    <row r="932" spans="1:51" ht="13.8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</row>
    <row r="933" spans="1:51" ht="13.8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</row>
    <row r="934" spans="1:51" ht="13.8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</row>
    <row r="935" spans="1:51" ht="13.8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</row>
    <row r="936" spans="1:51" ht="13.8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</row>
    <row r="937" spans="1:51" ht="13.8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</row>
    <row r="938" spans="1:51" ht="13.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</row>
    <row r="939" spans="1:51" ht="13.8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</row>
    <row r="940" spans="1:51" ht="13.8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</row>
    <row r="941" spans="1:51" ht="13.8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</row>
    <row r="942" spans="1:51" ht="13.8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</row>
    <row r="943" spans="1:51" ht="13.8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</row>
    <row r="944" spans="1:51" ht="13.8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</row>
    <row r="945" spans="1:51" ht="13.8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</row>
    <row r="946" spans="1:51" ht="13.8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</row>
    <row r="947" spans="1:51" ht="13.8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</row>
    <row r="948" spans="1:51" ht="13.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</row>
    <row r="949" spans="1:51" ht="13.8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</row>
    <row r="950" spans="1:51" ht="13.8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</row>
    <row r="951" spans="1:51" ht="13.8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</row>
    <row r="952" spans="1:51" ht="13.8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</row>
    <row r="953" spans="1:51" ht="13.8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</row>
    <row r="954" spans="1:51" ht="13.8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</row>
    <row r="955" spans="1:51" ht="13.8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</row>
    <row r="956" spans="1:51" ht="13.8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</row>
    <row r="957" spans="1:51" ht="13.8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</row>
    <row r="958" spans="1:51" ht="13.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</row>
    <row r="959" spans="1:51" ht="13.8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</row>
    <row r="960" spans="1:51" ht="13.8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</row>
    <row r="961" spans="1:51" ht="13.8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</row>
    <row r="962" spans="1:51" ht="13.8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</row>
    <row r="963" spans="1:51" ht="13.8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</row>
    <row r="964" spans="1:51" ht="13.8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</row>
    <row r="965" spans="1:51" ht="13.8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</row>
    <row r="966" spans="1:51" ht="13.8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</row>
    <row r="967" spans="1:51" ht="13.8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</row>
    <row r="968" spans="1:51" ht="13.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</row>
    <row r="969" spans="1:51" ht="13.8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</row>
    <row r="970" spans="1:51" ht="13.8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</row>
    <row r="971" spans="1:51" ht="13.8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</row>
    <row r="972" spans="1:51" ht="13.8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</row>
    <row r="973" spans="1:51" ht="13.8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</row>
    <row r="974" spans="1:51" ht="13.8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</row>
    <row r="975" spans="1:51" ht="13.8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</row>
    <row r="976" spans="1:51" ht="13.8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</row>
    <row r="977" spans="1:51" ht="13.8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</row>
    <row r="978" spans="1:51" ht="13.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</row>
    <row r="979" spans="1:51" ht="13.8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</row>
    <row r="980" spans="1:51" ht="13.8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</row>
    <row r="981" spans="1:51" ht="13.8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</row>
    <row r="982" spans="1:51" ht="13.8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</row>
    <row r="983" spans="1:51" ht="13.8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</row>
    <row r="984" spans="1:51" ht="13.8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</row>
    <row r="985" spans="1:51" ht="13.8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</row>
    <row r="986" spans="1:51" ht="13.8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</row>
    <row r="987" spans="1:51" ht="13.8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</row>
    <row r="988" spans="1:51" ht="13.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</row>
    <row r="989" spans="1:51" ht="13.8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  <c r="AY989" s="8"/>
    </row>
    <row r="990" spans="1:51" ht="13.8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</row>
    <row r="991" spans="1:51" ht="13.8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</row>
    <row r="992" spans="1:51" ht="13.8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  <c r="AY992" s="8"/>
    </row>
    <row r="993" spans="1:51" ht="13.8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</row>
    <row r="994" spans="1:51" ht="13.8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  <c r="AY994" s="8"/>
    </row>
    <row r="995" spans="1:51" ht="13.8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  <c r="AY995" s="8"/>
    </row>
    <row r="996" spans="1:51" ht="13.8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  <c r="AY996" s="8"/>
    </row>
    <row r="997" spans="1:51" ht="13.8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  <c r="AY997" s="8"/>
    </row>
    <row r="998" spans="1:51" ht="13.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  <c r="AY998" s="8"/>
    </row>
    <row r="999" spans="1:51" ht="13.8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  <c r="AY999" s="8"/>
    </row>
    <row r="1000" spans="1:51" ht="13.8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  <c r="AY1000" s="8"/>
    </row>
  </sheetData>
  <conditionalFormatting sqref="E1:E1000 AE1:AE202">
    <cfRule type="expression" dxfId="40" priority="15">
      <formula>EXACT($E1,$A$1)</formula>
    </cfRule>
  </conditionalFormatting>
  <conditionalFormatting sqref="E1:E1000">
    <cfRule type="expression" dxfId="39" priority="14">
      <formula>EXACT(AC1,-1)</formula>
    </cfRule>
  </conditionalFormatting>
  <conditionalFormatting sqref="H1:AB1000 AG1:AY1">
    <cfRule type="cellIs" dxfId="38" priority="6" operator="greaterThan">
      <formula>1</formula>
    </cfRule>
    <cfRule type="cellIs" dxfId="37" priority="7" operator="equal">
      <formula>1</formula>
    </cfRule>
    <cfRule type="cellIs" dxfId="36" priority="8" operator="equal">
      <formula>0</formula>
    </cfRule>
    <cfRule type="cellIs" dxfId="35" priority="9" operator="lessThan">
      <formula>0</formula>
    </cfRule>
  </conditionalFormatting>
  <conditionalFormatting sqref="J1:AB1000">
    <cfRule type="expression" dxfId="34" priority="5">
      <formula>EXACT($E1,J$1)</formula>
    </cfRule>
  </conditionalFormatting>
  <conditionalFormatting sqref="AC1:AC1000">
    <cfRule type="cellIs" dxfId="33" priority="12" operator="greaterThan">
      <formula>0</formula>
    </cfRule>
    <cfRule type="cellIs" dxfId="32" priority="13" operator="lessThan">
      <formula>0</formula>
    </cfRule>
  </conditionalFormatting>
  <conditionalFormatting sqref="AD1:AD202 D1:D1000">
    <cfRule type="expression" dxfId="31" priority="2">
      <formula>$B1&gt;0</formula>
    </cfRule>
    <cfRule type="expression" dxfId="30" priority="3">
      <formula>WEEKDAY($D1, 2)&gt;5</formula>
    </cfRule>
    <cfRule type="expression" dxfId="29" priority="4">
      <formula>$A1&gt;0</formula>
    </cfRule>
  </conditionalFormatting>
  <conditionalFormatting sqref="AE1:AE202 E1:E1000">
    <cfRule type="expression" dxfId="28" priority="16">
      <formula>LEN(TRIM(E1))&gt;0</formula>
    </cfRule>
  </conditionalFormatting>
  <conditionalFormatting sqref="AG4:AY217">
    <cfRule type="cellIs" dxfId="27" priority="10" operator="greaterThan">
      <formula>0</formula>
    </cfRule>
    <cfRule type="cellIs" dxfId="26" priority="11" operator="lessThan">
      <formula>0</formula>
    </cfRule>
  </conditionalFormatting>
  <printOptions horizontalCentered="1" gridLines="1"/>
  <pageMargins left="0.7" right="0.7" top="0.75" bottom="0.75" header="0.511811023622047" footer="0.511811023622047"/>
  <pageSetup paperSize="9" fitToHeight="0" pageOrder="overThenDown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1000"/>
  <sheetViews>
    <sheetView zoomScaleNormal="100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3.2"/>
  <cols>
    <col min="1" max="1" width="8.88671875" customWidth="1"/>
    <col min="2" max="2" width="4.77734375" customWidth="1"/>
    <col min="3" max="3" width="7.33203125" customWidth="1"/>
    <col min="4" max="4" width="22.44140625" customWidth="1"/>
    <col min="6" max="6" width="6.88671875" customWidth="1"/>
    <col min="7" max="7" width="6" customWidth="1"/>
    <col min="8" max="8" width="6.109375" customWidth="1"/>
    <col min="9" max="10" width="5.88671875" customWidth="1"/>
    <col min="11" max="11" width="6" customWidth="1"/>
    <col min="12" max="13" width="7.21875" customWidth="1"/>
    <col min="14" max="15" width="6.33203125" customWidth="1"/>
    <col min="16" max="16" width="7.21875" customWidth="1"/>
    <col min="17" max="17" width="7.44140625" customWidth="1"/>
    <col min="18" max="18" width="7.21875" customWidth="1"/>
    <col min="19" max="20" width="6.109375" customWidth="1"/>
    <col min="21" max="23" width="6.33203125" customWidth="1"/>
    <col min="24" max="24" width="8" customWidth="1"/>
  </cols>
  <sheetData>
    <row r="1" spans="1:24" ht="13.8">
      <c r="A1" s="2"/>
      <c r="B1" s="2"/>
      <c r="C1" s="2"/>
      <c r="D1" s="2"/>
      <c r="E1" s="8"/>
      <c r="F1" s="8" t="s">
        <v>6</v>
      </c>
      <c r="G1" s="5" t="s">
        <v>8</v>
      </c>
      <c r="H1" s="5" t="s">
        <v>21</v>
      </c>
      <c r="I1" s="5" t="s">
        <v>17</v>
      </c>
      <c r="J1" s="5" t="s">
        <v>18</v>
      </c>
      <c r="K1" s="5" t="s">
        <v>20</v>
      </c>
      <c r="L1" s="5" t="s">
        <v>7</v>
      </c>
      <c r="M1" s="5" t="s">
        <v>5</v>
      </c>
      <c r="N1" s="5" t="s">
        <v>9</v>
      </c>
      <c r="O1" s="5" t="s">
        <v>11</v>
      </c>
      <c r="P1" s="5" t="s">
        <v>12</v>
      </c>
      <c r="Q1" s="5" t="s">
        <v>13</v>
      </c>
      <c r="R1" s="5" t="s">
        <v>29</v>
      </c>
      <c r="S1" s="5" t="s">
        <v>15</v>
      </c>
      <c r="T1" s="5" t="s">
        <v>16</v>
      </c>
      <c r="U1" s="8" t="s">
        <v>10</v>
      </c>
      <c r="V1" s="8" t="s">
        <v>22</v>
      </c>
      <c r="W1" s="8" t="s">
        <v>14</v>
      </c>
      <c r="X1" s="8" t="s">
        <v>23</v>
      </c>
    </row>
    <row r="2" spans="1:24" ht="13.8">
      <c r="A2" s="2">
        <f ca="1">Synthese!A2:D188</f>
        <v>16</v>
      </c>
      <c r="B2" s="2"/>
      <c r="C2" s="2"/>
      <c r="D2" s="2"/>
      <c r="E2" s="8"/>
      <c r="F2" s="8" t="str">
        <f ca="1">Synthese!J$2</f>
        <v>GardeP-16</v>
      </c>
      <c r="G2" s="8" t="str">
        <f ca="1">Synthese!K$2</f>
        <v>GardeP-16</v>
      </c>
      <c r="H2" s="8" t="str">
        <f ca="1">Synthese!L$2</f>
        <v>GardeP-16</v>
      </c>
      <c r="I2" s="8" t="str">
        <f ca="1">Synthese!M$2</f>
        <v>GardeP-16</v>
      </c>
      <c r="J2" s="8" t="str">
        <f ca="1">Synthese!N$2</f>
        <v>GardeP-16</v>
      </c>
      <c r="K2" s="8" t="str">
        <f ca="1">Synthese!O$2</f>
        <v>GardeP-16</v>
      </c>
      <c r="L2" s="8" t="str">
        <f ca="1">Synthese!P$2</f>
        <v>GardeP-16</v>
      </c>
      <c r="M2" s="8" t="str">
        <f ca="1">Synthese!Q$2</f>
        <v>GardeP-16</v>
      </c>
      <c r="N2" s="8" t="str">
        <f ca="1">Synthese!R$2</f>
        <v>GardeP-16</v>
      </c>
      <c r="O2" s="8" t="str">
        <f ca="1">Synthese!S$2</f>
        <v>GardeP-16</v>
      </c>
      <c r="P2" s="8" t="str">
        <f ca="1">Synthese!T$2</f>
        <v>GardeP-16</v>
      </c>
      <c r="Q2" s="8" t="str">
        <f ca="1">Synthese!U$2</f>
        <v>GardeP-16</v>
      </c>
      <c r="R2" s="8" t="str">
        <f ca="1">Synthese!V$2</f>
        <v>GardeP-16</v>
      </c>
      <c r="S2" s="8" t="str">
        <f ca="1">Synthese!W$2</f>
        <v>GardeP-16</v>
      </c>
      <c r="T2" s="8" t="str">
        <f ca="1">Synthese!X$2</f>
        <v>GardeP-16</v>
      </c>
      <c r="U2" s="8" t="str">
        <f ca="1">Synthese!Y$2</f>
        <v>GardeP-16</v>
      </c>
      <c r="V2" s="8" t="str">
        <f ca="1">Synthese!Z$2</f>
        <v>GardeP-16</v>
      </c>
      <c r="W2" s="8" t="str">
        <f ca="1">Synthese!AA$2</f>
        <v>GardeP-16</v>
      </c>
      <c r="X2" s="8">
        <f>Synthese!AB$2</f>
        <v>0</v>
      </c>
    </row>
    <row r="3" spans="1:24" ht="13.8">
      <c r="A3" s="2">
        <v>7</v>
      </c>
      <c r="B3" s="2"/>
      <c r="C3" s="2"/>
      <c r="D3" s="2"/>
      <c r="E3" s="8"/>
      <c r="F3" s="8" t="str">
        <f ca="1">Synthese!J$3</f>
        <v>AVL</v>
      </c>
      <c r="G3" s="8" t="str">
        <f ca="1">Synthese!K$3</f>
        <v>JMR</v>
      </c>
      <c r="H3" s="8" t="str">
        <f ca="1">Synthese!L$3</f>
        <v>FL</v>
      </c>
      <c r="I3" s="8" t="str">
        <f ca="1">Synthese!M$3</f>
        <v>GD</v>
      </c>
      <c r="J3" s="8" t="str">
        <f ca="1">Synthese!N$3</f>
        <v>MDT</v>
      </c>
      <c r="K3" s="8" t="str">
        <f ca="1">Synthese!O$3</f>
        <v>MC</v>
      </c>
      <c r="L3" s="8" t="str">
        <f ca="1">Synthese!P$3</f>
        <v>CP</v>
      </c>
      <c r="M3" s="8" t="str">
        <f ca="1">Synthese!Q$3</f>
        <v>SD</v>
      </c>
      <c r="N3" s="8" t="str">
        <f ca="1">Synthese!R$3</f>
        <v>JC</v>
      </c>
      <c r="O3" s="8" t="str">
        <f ca="1">Synthese!S$3</f>
        <v>DB</v>
      </c>
      <c r="P3" s="8" t="str">
        <f ca="1">Synthese!T$3</f>
        <v>PDS</v>
      </c>
      <c r="Q3" s="8" t="str">
        <f ca="1">Synthese!U$3</f>
        <v>JG</v>
      </c>
      <c r="R3" s="8" t="str">
        <f ca="1">Synthese!V$3</f>
        <v>MDS</v>
      </c>
      <c r="S3" s="8" t="str">
        <f ca="1">Synthese!W$3</f>
        <v>MDE</v>
      </c>
      <c r="T3" s="8" t="str">
        <f ca="1">Synthese!X$3</f>
        <v>MDX</v>
      </c>
      <c r="U3" s="8" t="str">
        <f ca="1">Synthese!Y$3</f>
        <v>PR</v>
      </c>
      <c r="V3" s="8" t="str">
        <f ca="1">Synthese!Z$3</f>
        <v>FMT</v>
      </c>
      <c r="W3" s="8" t="str">
        <f ca="1">Synthese!AA$3</f>
        <v>JUM</v>
      </c>
      <c r="X3" s="8">
        <f>Synthese!AB$3</f>
        <v>0</v>
      </c>
    </row>
    <row r="4" spans="1:24" ht="13.8">
      <c r="A4" s="5" t="s">
        <v>32</v>
      </c>
      <c r="B4" s="5" t="s">
        <v>33</v>
      </c>
      <c r="C4" s="5" t="s">
        <v>34</v>
      </c>
      <c r="D4" s="5" t="s">
        <v>35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3.8">
      <c r="A5" s="5"/>
      <c r="B5" s="5"/>
      <c r="C5" s="5">
        <v>5</v>
      </c>
      <c r="D5" s="9">
        <v>45078</v>
      </c>
      <c r="E5" s="8"/>
      <c r="F5" s="8">
        <f ca="1">IF(EXACT(Synthese!J$1,Synthese!$E5),WEEKDAY(Synthese!$D5),0)</f>
        <v>0</v>
      </c>
      <c r="G5" s="8">
        <f ca="1">IF(EXACT(Synthese!K$1,Synthese!$E5),WEEKDAY(Synthese!$D5),0)</f>
        <v>0</v>
      </c>
      <c r="H5" s="8">
        <f ca="1">IF(EXACT(Synthese!L$1,Synthese!$E5),WEEKDAY(Synthese!$D5),0)</f>
        <v>0</v>
      </c>
      <c r="I5" s="8">
        <f ca="1">IF(EXACT(Synthese!M$1,Synthese!$E5),WEEKDAY(Synthese!$D5),0)</f>
        <v>0</v>
      </c>
      <c r="J5" s="8">
        <f ca="1">IF(EXACT(Synthese!N$1,Synthese!$E5),WEEKDAY(Synthese!$D5),0)</f>
        <v>0</v>
      </c>
      <c r="K5" s="8">
        <f ca="1">IF(EXACT(Synthese!O$1,Synthese!$E5),WEEKDAY(Synthese!$D5),0)</f>
        <v>0</v>
      </c>
      <c r="L5" s="8">
        <f ca="1">IF(EXACT(Synthese!P$1,Synthese!$E5),WEEKDAY(Synthese!$D5),0)</f>
        <v>0</v>
      </c>
      <c r="M5" s="8">
        <f ca="1">IF(EXACT(Synthese!Q$1,Synthese!$E5),WEEKDAY(Synthese!$D5),0)</f>
        <v>0</v>
      </c>
      <c r="N5" s="8">
        <f ca="1">IF(EXACT(Synthese!R$1,Synthese!$E5),WEEKDAY(Synthese!$D5),0)</f>
        <v>0</v>
      </c>
      <c r="O5" s="8">
        <f ca="1">IF(EXACT(Synthese!S$1,Synthese!$E5),WEEKDAY(Synthese!$D5),0)</f>
        <v>0</v>
      </c>
      <c r="P5" s="8">
        <f ca="1">IF(EXACT(Synthese!T$1,Synthese!$E5),WEEKDAY(Synthese!$D5),0)</f>
        <v>0</v>
      </c>
      <c r="Q5" s="8">
        <f ca="1">IF(EXACT(Synthese!U$1,Synthese!$E5),WEEKDAY(Synthese!$D5),0)</f>
        <v>0</v>
      </c>
      <c r="R5" s="8">
        <f ca="1">IF(EXACT(Synthese!V$1,Synthese!$E5),WEEKDAY(Synthese!$D5),0)</f>
        <v>0</v>
      </c>
      <c r="S5" s="8">
        <f ca="1">IF(EXACT(Synthese!W$1,Synthese!$E5),WEEKDAY(Synthese!$D5),0)</f>
        <v>0</v>
      </c>
      <c r="T5" s="8">
        <f ca="1">IF(EXACT(Synthese!X$1,Synthese!$E5),WEEKDAY(Synthese!$D5),0)</f>
        <v>0</v>
      </c>
      <c r="U5" s="8">
        <f ca="1">IF(EXACT(Synthese!Y$1,Synthese!$E5),WEEKDAY(Synthese!$D5),0)</f>
        <v>0</v>
      </c>
      <c r="V5" s="8">
        <f ca="1">IF(EXACT(Synthese!Z$1,Synthese!$E5),WEEKDAY(Synthese!$D5),0)</f>
        <v>0</v>
      </c>
      <c r="W5" s="8">
        <f ca="1">IF(EXACT(Synthese!AA$1,Synthese!$E5),WEEKDAY(Synthese!$D5),0)</f>
        <v>0</v>
      </c>
      <c r="X5" s="8">
        <f ca="1">IF(EXACT(Synthese!AB$1,Synthese!$E5),WEEKDAY(Synthese!$D5),0)</f>
        <v>5</v>
      </c>
    </row>
    <row r="6" spans="1:24" ht="13.8">
      <c r="A6" s="5"/>
      <c r="B6" s="5"/>
      <c r="C6" s="5">
        <v>6</v>
      </c>
      <c r="D6" s="9">
        <v>45079</v>
      </c>
      <c r="E6" s="8"/>
      <c r="F6" s="8">
        <f ca="1">IF(EXACT(Synthese!J$1,Synthese!$E6),WEEKDAY(Synthese!$D6),0)</f>
        <v>0</v>
      </c>
      <c r="G6" s="8">
        <f ca="1">IF(EXACT(Synthese!K$1,Synthese!$E6),WEEKDAY(Synthese!$D6),0)</f>
        <v>0</v>
      </c>
      <c r="H6" s="8">
        <f ca="1">IF(EXACT(Synthese!L$1,Synthese!$E6),WEEKDAY(Synthese!$D6),0)</f>
        <v>0</v>
      </c>
      <c r="I6" s="8">
        <f ca="1">IF(EXACT(Synthese!M$1,Synthese!$E6),WEEKDAY(Synthese!$D6),0)</f>
        <v>0</v>
      </c>
      <c r="J6" s="8">
        <f ca="1">IF(EXACT(Synthese!N$1,Synthese!$E6),WEEKDAY(Synthese!$D6),0)</f>
        <v>0</v>
      </c>
      <c r="K6" s="8">
        <f ca="1">IF(EXACT(Synthese!O$1,Synthese!$E6),WEEKDAY(Synthese!$D6),0)</f>
        <v>0</v>
      </c>
      <c r="L6" s="8">
        <f ca="1">IF(EXACT(Synthese!P$1,Synthese!$E6),WEEKDAY(Synthese!$D6),0)</f>
        <v>0</v>
      </c>
      <c r="M6" s="8">
        <f ca="1">IF(EXACT(Synthese!Q$1,Synthese!$E6),WEEKDAY(Synthese!$D6),0)</f>
        <v>0</v>
      </c>
      <c r="N6" s="8">
        <f ca="1">IF(EXACT(Synthese!R$1,Synthese!$E6),WEEKDAY(Synthese!$D6),0)</f>
        <v>0</v>
      </c>
      <c r="O6" s="8">
        <f ca="1">IF(EXACT(Synthese!S$1,Synthese!$E6),WEEKDAY(Synthese!$D6),0)</f>
        <v>0</v>
      </c>
      <c r="P6" s="8">
        <f ca="1">IF(EXACT(Synthese!T$1,Synthese!$E6),WEEKDAY(Synthese!$D6),0)</f>
        <v>0</v>
      </c>
      <c r="Q6" s="8">
        <f ca="1">IF(EXACT(Synthese!U$1,Synthese!$E6),WEEKDAY(Synthese!$D6),0)</f>
        <v>0</v>
      </c>
      <c r="R6" s="8">
        <f ca="1">IF(EXACT(Synthese!V$1,Synthese!$E6),WEEKDAY(Synthese!$D6),0)</f>
        <v>0</v>
      </c>
      <c r="S6" s="8">
        <f ca="1">IF(EXACT(Synthese!W$1,Synthese!$E6),WEEKDAY(Synthese!$D6),0)</f>
        <v>0</v>
      </c>
      <c r="T6" s="8">
        <f ca="1">IF(EXACT(Synthese!X$1,Synthese!$E6),WEEKDAY(Synthese!$D6),0)</f>
        <v>0</v>
      </c>
      <c r="U6" s="8">
        <f ca="1">IF(EXACT(Synthese!Y$1,Synthese!$E6),WEEKDAY(Synthese!$D6),0)</f>
        <v>0</v>
      </c>
      <c r="V6" s="8">
        <f ca="1">IF(EXACT(Synthese!Z$1,Synthese!$E6),WEEKDAY(Synthese!$D6),0)</f>
        <v>0</v>
      </c>
      <c r="W6" s="8">
        <f ca="1">IF(EXACT(Synthese!AA$1,Synthese!$E6),WEEKDAY(Synthese!$D6),0)</f>
        <v>0</v>
      </c>
      <c r="X6" s="8">
        <f ca="1">IF(EXACT(Synthese!AB$1,Synthese!$E6),WEEKDAY(Synthese!$D6),0)</f>
        <v>6</v>
      </c>
    </row>
    <row r="7" spans="1:24" ht="13.8">
      <c r="A7" s="5"/>
      <c r="B7" s="5"/>
      <c r="C7" s="5">
        <v>7</v>
      </c>
      <c r="D7" s="9">
        <v>45080</v>
      </c>
      <c r="E7" s="8"/>
      <c r="F7" s="8">
        <f ca="1">IF(EXACT(Synthese!J$1,Synthese!$E7),WEEKDAY(Synthese!$D7),0)</f>
        <v>0</v>
      </c>
      <c r="G7" s="8">
        <f ca="1">IF(EXACT(Synthese!K$1,Synthese!$E7),WEEKDAY(Synthese!$D7),0)</f>
        <v>7</v>
      </c>
      <c r="H7" s="8">
        <f ca="1">IF(EXACT(Synthese!L$1,Synthese!$E7),WEEKDAY(Synthese!$D7),0)</f>
        <v>0</v>
      </c>
      <c r="I7" s="8">
        <f ca="1">IF(EXACT(Synthese!M$1,Synthese!$E7),WEEKDAY(Synthese!$D7),0)</f>
        <v>0</v>
      </c>
      <c r="J7" s="8">
        <f ca="1">IF(EXACT(Synthese!N$1,Synthese!$E7),WEEKDAY(Synthese!$D7),0)</f>
        <v>0</v>
      </c>
      <c r="K7" s="8">
        <f ca="1">IF(EXACT(Synthese!O$1,Synthese!$E7),WEEKDAY(Synthese!$D7),0)</f>
        <v>0</v>
      </c>
      <c r="L7" s="8">
        <f ca="1">IF(EXACT(Synthese!P$1,Synthese!$E7),WEEKDAY(Synthese!$D7),0)</f>
        <v>0</v>
      </c>
      <c r="M7" s="8">
        <f ca="1">IF(EXACT(Synthese!Q$1,Synthese!$E7),WEEKDAY(Synthese!$D7),0)</f>
        <v>0</v>
      </c>
      <c r="N7" s="8">
        <f ca="1">IF(EXACT(Synthese!R$1,Synthese!$E7),WEEKDAY(Synthese!$D7),0)</f>
        <v>0</v>
      </c>
      <c r="O7" s="8">
        <f ca="1">IF(EXACT(Synthese!S$1,Synthese!$E7),WEEKDAY(Synthese!$D7),0)</f>
        <v>0</v>
      </c>
      <c r="P7" s="8">
        <f ca="1">IF(EXACT(Synthese!T$1,Synthese!$E7),WEEKDAY(Synthese!$D7),0)</f>
        <v>0</v>
      </c>
      <c r="Q7" s="8">
        <f ca="1">IF(EXACT(Synthese!U$1,Synthese!$E7),WEEKDAY(Synthese!$D7),0)</f>
        <v>0</v>
      </c>
      <c r="R7" s="8">
        <f ca="1">IF(EXACT(Synthese!V$1,Synthese!$E7),WEEKDAY(Synthese!$D7),0)</f>
        <v>0</v>
      </c>
      <c r="S7" s="8">
        <f ca="1">IF(EXACT(Synthese!W$1,Synthese!$E7),WEEKDAY(Synthese!$D7),0)</f>
        <v>0</v>
      </c>
      <c r="T7" s="8">
        <f ca="1">IF(EXACT(Synthese!X$1,Synthese!$E7),WEEKDAY(Synthese!$D7),0)</f>
        <v>0</v>
      </c>
      <c r="U7" s="8">
        <f ca="1">IF(EXACT(Synthese!Y$1,Synthese!$E7),WEEKDAY(Synthese!$D7),0)</f>
        <v>0</v>
      </c>
      <c r="V7" s="8">
        <f ca="1">IF(EXACT(Synthese!Z$1,Synthese!$E7),WEEKDAY(Synthese!$D7),0)</f>
        <v>0</v>
      </c>
      <c r="W7" s="8">
        <f ca="1">IF(EXACT(Synthese!AA$1,Synthese!$E7),WEEKDAY(Synthese!$D7),0)</f>
        <v>0</v>
      </c>
      <c r="X7" s="8">
        <f>IF(EXACT(Synthese!AB$1,Synthese!$E7),WEEKDAY(Synthese!$D7),0)</f>
        <v>0</v>
      </c>
    </row>
    <row r="8" spans="1:24" ht="13.8">
      <c r="A8" s="5"/>
      <c r="B8" s="5"/>
      <c r="C8" s="5">
        <v>1</v>
      </c>
      <c r="D8" s="9">
        <v>45081</v>
      </c>
      <c r="E8" s="8"/>
      <c r="F8" s="8">
        <f ca="1">IF(EXACT(Synthese!J$1,Synthese!$E8),WEEKDAY(Synthese!$D8),0)</f>
        <v>0</v>
      </c>
      <c r="G8" s="8">
        <f ca="1">IF(EXACT(Synthese!K$1,Synthese!$E8),WEEKDAY(Synthese!$D8),0)</f>
        <v>0</v>
      </c>
      <c r="H8" s="8">
        <f ca="1">IF(EXACT(Synthese!L$1,Synthese!$E8),WEEKDAY(Synthese!$D8),0)</f>
        <v>0</v>
      </c>
      <c r="I8" s="8">
        <f ca="1">IF(EXACT(Synthese!M$1,Synthese!$E8),WEEKDAY(Synthese!$D8),0)</f>
        <v>0</v>
      </c>
      <c r="J8" s="8">
        <f ca="1">IF(EXACT(Synthese!N$1,Synthese!$E8),WEEKDAY(Synthese!$D8),0)</f>
        <v>0</v>
      </c>
      <c r="K8" s="8">
        <f ca="1">IF(EXACT(Synthese!O$1,Synthese!$E8),WEEKDAY(Synthese!$D8),0)</f>
        <v>0</v>
      </c>
      <c r="L8" s="8">
        <f ca="1">IF(EXACT(Synthese!P$1,Synthese!$E8),WEEKDAY(Synthese!$D8),0)</f>
        <v>0</v>
      </c>
      <c r="M8" s="8">
        <f ca="1">IF(EXACT(Synthese!Q$1,Synthese!$E8),WEEKDAY(Synthese!$D8),0)</f>
        <v>0</v>
      </c>
      <c r="N8" s="8">
        <f ca="1">IF(EXACT(Synthese!R$1,Synthese!$E8),WEEKDAY(Synthese!$D8),0)</f>
        <v>0</v>
      </c>
      <c r="O8" s="8">
        <f ca="1">IF(EXACT(Synthese!S$1,Synthese!$E8),WEEKDAY(Synthese!$D8),0)</f>
        <v>0</v>
      </c>
      <c r="P8" s="8">
        <f ca="1">IF(EXACT(Synthese!T$1,Synthese!$E8),WEEKDAY(Synthese!$D8),0)</f>
        <v>0</v>
      </c>
      <c r="Q8" s="8">
        <f ca="1">IF(EXACT(Synthese!U$1,Synthese!$E8),WEEKDAY(Synthese!$D8),0)</f>
        <v>0</v>
      </c>
      <c r="R8" s="8">
        <f ca="1">IF(EXACT(Synthese!V$1,Synthese!$E8),WEEKDAY(Synthese!$D8),0)</f>
        <v>0</v>
      </c>
      <c r="S8" s="8">
        <f ca="1">IF(EXACT(Synthese!W$1,Synthese!$E8),WEEKDAY(Synthese!$D8),0)</f>
        <v>0</v>
      </c>
      <c r="T8" s="8">
        <f ca="1">IF(EXACT(Synthese!X$1,Synthese!$E8),WEEKDAY(Synthese!$D8),0)</f>
        <v>0</v>
      </c>
      <c r="U8" s="8">
        <f ca="1">IF(EXACT(Synthese!Y$1,Synthese!$E8),WEEKDAY(Synthese!$D8),0)</f>
        <v>0</v>
      </c>
      <c r="V8" s="8">
        <f ca="1">IF(EXACT(Synthese!Z$1,Synthese!$E8),WEEKDAY(Synthese!$D8),0)</f>
        <v>0</v>
      </c>
      <c r="W8" s="8">
        <f ca="1">IF(EXACT(Synthese!AA$1,Synthese!$E8),WEEKDAY(Synthese!$D8),0)</f>
        <v>0</v>
      </c>
      <c r="X8" s="8">
        <f ca="1">IF(EXACT(Synthese!AB$1,Synthese!$E8),WEEKDAY(Synthese!$D8),0)</f>
        <v>1</v>
      </c>
    </row>
    <row r="9" spans="1:24" ht="13.8">
      <c r="A9" s="5"/>
      <c r="B9" s="5"/>
      <c r="C9" s="5">
        <v>2</v>
      </c>
      <c r="D9" s="9">
        <v>45082</v>
      </c>
      <c r="E9" s="8"/>
      <c r="F9" s="8">
        <f ca="1">IF(EXACT(Synthese!J$1,Synthese!$E9),WEEKDAY(Synthese!$D9),0)</f>
        <v>0</v>
      </c>
      <c r="G9" s="8">
        <f ca="1">IF(EXACT(Synthese!K$1,Synthese!$E9),WEEKDAY(Synthese!$D9),0)</f>
        <v>0</v>
      </c>
      <c r="H9" s="8">
        <f ca="1">IF(EXACT(Synthese!L$1,Synthese!$E9),WEEKDAY(Synthese!$D9),0)</f>
        <v>0</v>
      </c>
      <c r="I9" s="8">
        <f ca="1">IF(EXACT(Synthese!M$1,Synthese!$E9),WEEKDAY(Synthese!$D9),0)</f>
        <v>0</v>
      </c>
      <c r="J9" s="8">
        <f ca="1">IF(EXACT(Synthese!N$1,Synthese!$E9),WEEKDAY(Synthese!$D9),0)</f>
        <v>0</v>
      </c>
      <c r="K9" s="8">
        <f ca="1">IF(EXACT(Synthese!O$1,Synthese!$E9),WEEKDAY(Synthese!$D9),0)</f>
        <v>0</v>
      </c>
      <c r="L9" s="8">
        <f ca="1">IF(EXACT(Synthese!P$1,Synthese!$E9),WEEKDAY(Synthese!$D9),0)</f>
        <v>0</v>
      </c>
      <c r="M9" s="8">
        <f ca="1">IF(EXACT(Synthese!Q$1,Synthese!$E9),WEEKDAY(Synthese!$D9),0)</f>
        <v>0</v>
      </c>
      <c r="N9" s="8">
        <f ca="1">IF(EXACT(Synthese!R$1,Synthese!$E9),WEEKDAY(Synthese!$D9),0)</f>
        <v>0</v>
      </c>
      <c r="O9" s="8">
        <f ca="1">IF(EXACT(Synthese!S$1,Synthese!$E9),WEEKDAY(Synthese!$D9),0)</f>
        <v>0</v>
      </c>
      <c r="P9" s="8">
        <f ca="1">IF(EXACT(Synthese!T$1,Synthese!$E9),WEEKDAY(Synthese!$D9),0)</f>
        <v>0</v>
      </c>
      <c r="Q9" s="8">
        <f ca="1">IF(EXACT(Synthese!U$1,Synthese!$E9),WEEKDAY(Synthese!$D9),0)</f>
        <v>0</v>
      </c>
      <c r="R9" s="8">
        <f ca="1">IF(EXACT(Synthese!V$1,Synthese!$E9),WEEKDAY(Synthese!$D9),0)</f>
        <v>0</v>
      </c>
      <c r="S9" s="8">
        <f ca="1">IF(EXACT(Synthese!W$1,Synthese!$E9),WEEKDAY(Synthese!$D9),0)</f>
        <v>0</v>
      </c>
      <c r="T9" s="8">
        <f ca="1">IF(EXACT(Synthese!X$1,Synthese!$E9),WEEKDAY(Synthese!$D9),0)</f>
        <v>0</v>
      </c>
      <c r="U9" s="8">
        <f ca="1">IF(EXACT(Synthese!Y$1,Synthese!$E9),WEEKDAY(Synthese!$D9),0)</f>
        <v>0</v>
      </c>
      <c r="V9" s="8">
        <f ca="1">IF(EXACT(Synthese!Z$1,Synthese!$E9),WEEKDAY(Synthese!$D9),0)</f>
        <v>0</v>
      </c>
      <c r="W9" s="8">
        <f ca="1">IF(EXACT(Synthese!AA$1,Synthese!$E9),WEEKDAY(Synthese!$D9),0)</f>
        <v>0</v>
      </c>
      <c r="X9" s="8">
        <f ca="1">IF(EXACT(Synthese!AB$1,Synthese!$E9),WEEKDAY(Synthese!$D9),0)</f>
        <v>2</v>
      </c>
    </row>
    <row r="10" spans="1:24" ht="13.8">
      <c r="A10" s="5"/>
      <c r="B10" s="5"/>
      <c r="C10" s="5">
        <v>3</v>
      </c>
      <c r="D10" s="9">
        <v>45083</v>
      </c>
      <c r="E10" s="8"/>
      <c r="F10" s="8">
        <f ca="1">IF(EXACT(Synthese!J$1,Synthese!$E10),WEEKDAY(Synthese!$D10),0)</f>
        <v>0</v>
      </c>
      <c r="G10" s="8">
        <f ca="1">IF(EXACT(Synthese!K$1,Synthese!$E10),WEEKDAY(Synthese!$D10),0)</f>
        <v>0</v>
      </c>
      <c r="H10" s="8">
        <f ca="1">IF(EXACT(Synthese!L$1,Synthese!$E10),WEEKDAY(Synthese!$D10),0)</f>
        <v>0</v>
      </c>
      <c r="I10" s="8">
        <f ca="1">IF(EXACT(Synthese!M$1,Synthese!$E10),WEEKDAY(Synthese!$D10),0)</f>
        <v>0</v>
      </c>
      <c r="J10" s="8">
        <f ca="1">IF(EXACT(Synthese!N$1,Synthese!$E10),WEEKDAY(Synthese!$D10),0)</f>
        <v>0</v>
      </c>
      <c r="K10" s="8">
        <f ca="1">IF(EXACT(Synthese!O$1,Synthese!$E10),WEEKDAY(Synthese!$D10),0)</f>
        <v>0</v>
      </c>
      <c r="L10" s="8">
        <f ca="1">IF(EXACT(Synthese!P$1,Synthese!$E10),WEEKDAY(Synthese!$D10),0)</f>
        <v>0</v>
      </c>
      <c r="M10" s="8">
        <f ca="1">IF(EXACT(Synthese!Q$1,Synthese!$E10),WEEKDAY(Synthese!$D10),0)</f>
        <v>0</v>
      </c>
      <c r="N10" s="8">
        <f ca="1">IF(EXACT(Synthese!R$1,Synthese!$E10),WEEKDAY(Synthese!$D10),0)</f>
        <v>0</v>
      </c>
      <c r="O10" s="8">
        <f ca="1">IF(EXACT(Synthese!S$1,Synthese!$E10),WEEKDAY(Synthese!$D10),0)</f>
        <v>0</v>
      </c>
      <c r="P10" s="8">
        <f ca="1">IF(EXACT(Synthese!T$1,Synthese!$E10),WEEKDAY(Synthese!$D10),0)</f>
        <v>0</v>
      </c>
      <c r="Q10" s="8">
        <f ca="1">IF(EXACT(Synthese!U$1,Synthese!$E10),WEEKDAY(Synthese!$D10),0)</f>
        <v>0</v>
      </c>
      <c r="R10" s="8">
        <f ca="1">IF(EXACT(Synthese!V$1,Synthese!$E10),WEEKDAY(Synthese!$D10),0)</f>
        <v>0</v>
      </c>
      <c r="S10" s="8">
        <f ca="1">IF(EXACT(Synthese!W$1,Synthese!$E10),WEEKDAY(Synthese!$D10),0)</f>
        <v>0</v>
      </c>
      <c r="T10" s="8">
        <f ca="1">IF(EXACT(Synthese!X$1,Synthese!$E10),WEEKDAY(Synthese!$D10),0)</f>
        <v>0</v>
      </c>
      <c r="U10" s="8">
        <f ca="1">IF(EXACT(Synthese!Y$1,Synthese!$E10),WEEKDAY(Synthese!$D10),0)</f>
        <v>0</v>
      </c>
      <c r="V10" s="8">
        <f ca="1">IF(EXACT(Synthese!Z$1,Synthese!$E10),WEEKDAY(Synthese!$D10),0)</f>
        <v>0</v>
      </c>
      <c r="W10" s="8">
        <f ca="1">IF(EXACT(Synthese!AA$1,Synthese!$E10),WEEKDAY(Synthese!$D10),0)</f>
        <v>0</v>
      </c>
      <c r="X10" s="8">
        <f ca="1">IF(EXACT(Synthese!AB$1,Synthese!$E10),WEEKDAY(Synthese!$D10),0)</f>
        <v>3</v>
      </c>
    </row>
    <row r="11" spans="1:24" ht="13.8">
      <c r="A11" s="5"/>
      <c r="B11" s="5"/>
      <c r="C11" s="5">
        <v>4</v>
      </c>
      <c r="D11" s="9">
        <v>45084</v>
      </c>
      <c r="E11" s="8"/>
      <c r="F11" s="8">
        <f ca="1">IF(EXACT(Synthese!J$1,Synthese!$E11),WEEKDAY(Synthese!$D11),0)</f>
        <v>0</v>
      </c>
      <c r="G11" s="8">
        <f ca="1">IF(EXACT(Synthese!K$1,Synthese!$E11),WEEKDAY(Synthese!$D11),0)</f>
        <v>0</v>
      </c>
      <c r="H11" s="8">
        <f ca="1">IF(EXACT(Synthese!L$1,Synthese!$E11),WEEKDAY(Synthese!$D11),0)</f>
        <v>0</v>
      </c>
      <c r="I11" s="8">
        <f ca="1">IF(EXACT(Synthese!M$1,Synthese!$E11),WEEKDAY(Synthese!$D11),0)</f>
        <v>0</v>
      </c>
      <c r="J11" s="8">
        <f ca="1">IF(EXACT(Synthese!N$1,Synthese!$E11),WEEKDAY(Synthese!$D11),0)</f>
        <v>0</v>
      </c>
      <c r="K11" s="8">
        <f ca="1">IF(EXACT(Synthese!O$1,Synthese!$E11),WEEKDAY(Synthese!$D11),0)</f>
        <v>0</v>
      </c>
      <c r="L11" s="8">
        <f ca="1">IF(EXACT(Synthese!P$1,Synthese!$E11),WEEKDAY(Synthese!$D11),0)</f>
        <v>0</v>
      </c>
      <c r="M11" s="8">
        <f ca="1">IF(EXACT(Synthese!Q$1,Synthese!$E11),WEEKDAY(Synthese!$D11),0)</f>
        <v>0</v>
      </c>
      <c r="N11" s="8">
        <f ca="1">IF(EXACT(Synthese!R$1,Synthese!$E11),WEEKDAY(Synthese!$D11),0)</f>
        <v>0</v>
      </c>
      <c r="O11" s="8">
        <f ca="1">IF(EXACT(Synthese!S$1,Synthese!$E11),WEEKDAY(Synthese!$D11),0)</f>
        <v>0</v>
      </c>
      <c r="P11" s="8">
        <f ca="1">IF(EXACT(Synthese!T$1,Synthese!$E11),WEEKDAY(Synthese!$D11),0)</f>
        <v>0</v>
      </c>
      <c r="Q11" s="8">
        <f ca="1">IF(EXACT(Synthese!U$1,Synthese!$E11),WEEKDAY(Synthese!$D11),0)</f>
        <v>0</v>
      </c>
      <c r="R11" s="8">
        <f ca="1">IF(EXACT(Synthese!V$1,Synthese!$E11),WEEKDAY(Synthese!$D11),0)</f>
        <v>0</v>
      </c>
      <c r="S11" s="8">
        <f ca="1">IF(EXACT(Synthese!W$1,Synthese!$E11),WEEKDAY(Synthese!$D11),0)</f>
        <v>0</v>
      </c>
      <c r="T11" s="8">
        <f ca="1">IF(EXACT(Synthese!X$1,Synthese!$E11),WEEKDAY(Synthese!$D11),0)</f>
        <v>0</v>
      </c>
      <c r="U11" s="8">
        <f ca="1">IF(EXACT(Synthese!Y$1,Synthese!$E11),WEEKDAY(Synthese!$D11),0)</f>
        <v>0</v>
      </c>
      <c r="V11" s="8">
        <f ca="1">IF(EXACT(Synthese!Z$1,Synthese!$E11),WEEKDAY(Synthese!$D11),0)</f>
        <v>0</v>
      </c>
      <c r="W11" s="8">
        <f ca="1">IF(EXACT(Synthese!AA$1,Synthese!$E11),WEEKDAY(Synthese!$D11),0)</f>
        <v>0</v>
      </c>
      <c r="X11" s="8">
        <f ca="1">IF(EXACT(Synthese!AB$1,Synthese!$E11),WEEKDAY(Synthese!$D11),0)</f>
        <v>4</v>
      </c>
    </row>
    <row r="12" spans="1:24" ht="13.8">
      <c r="A12" s="5"/>
      <c r="B12" s="5"/>
      <c r="C12" s="5">
        <v>5</v>
      </c>
      <c r="D12" s="9">
        <v>45085</v>
      </c>
      <c r="E12" s="8"/>
      <c r="F12" s="8">
        <f ca="1">IF(EXACT(Synthese!J$1,Synthese!$E12),WEEKDAY(Synthese!$D12),0)</f>
        <v>0</v>
      </c>
      <c r="G12" s="8">
        <f ca="1">IF(EXACT(Synthese!K$1,Synthese!$E12),WEEKDAY(Synthese!$D12),0)</f>
        <v>0</v>
      </c>
      <c r="H12" s="8">
        <f ca="1">IF(EXACT(Synthese!L$1,Synthese!$E12),WEEKDAY(Synthese!$D12),0)</f>
        <v>0</v>
      </c>
      <c r="I12" s="8">
        <f ca="1">IF(EXACT(Synthese!M$1,Synthese!$E12),WEEKDAY(Synthese!$D12),0)</f>
        <v>0</v>
      </c>
      <c r="J12" s="8">
        <f ca="1">IF(EXACT(Synthese!N$1,Synthese!$E12),WEEKDAY(Synthese!$D12),0)</f>
        <v>0</v>
      </c>
      <c r="K12" s="8">
        <f ca="1">IF(EXACT(Synthese!O$1,Synthese!$E12),WEEKDAY(Synthese!$D12),0)</f>
        <v>0</v>
      </c>
      <c r="L12" s="8">
        <f ca="1">IF(EXACT(Synthese!P$1,Synthese!$E12),WEEKDAY(Synthese!$D12),0)</f>
        <v>0</v>
      </c>
      <c r="M12" s="8">
        <f ca="1">IF(EXACT(Synthese!Q$1,Synthese!$E12),WEEKDAY(Synthese!$D12),0)</f>
        <v>0</v>
      </c>
      <c r="N12" s="8">
        <f ca="1">IF(EXACT(Synthese!R$1,Synthese!$E12),WEEKDAY(Synthese!$D12),0)</f>
        <v>0</v>
      </c>
      <c r="O12" s="8">
        <f ca="1">IF(EXACT(Synthese!S$1,Synthese!$E12),WEEKDAY(Synthese!$D12),0)</f>
        <v>0</v>
      </c>
      <c r="P12" s="8">
        <f ca="1">IF(EXACT(Synthese!T$1,Synthese!$E12),WEEKDAY(Synthese!$D12),0)</f>
        <v>0</v>
      </c>
      <c r="Q12" s="8">
        <f ca="1">IF(EXACT(Synthese!U$1,Synthese!$E12),WEEKDAY(Synthese!$D12),0)</f>
        <v>0</v>
      </c>
      <c r="R12" s="8">
        <f ca="1">IF(EXACT(Synthese!V$1,Synthese!$E12),WEEKDAY(Synthese!$D12),0)</f>
        <v>0</v>
      </c>
      <c r="S12" s="8">
        <f ca="1">IF(EXACT(Synthese!W$1,Synthese!$E12),WEEKDAY(Synthese!$D12),0)</f>
        <v>0</v>
      </c>
      <c r="T12" s="8">
        <f ca="1">IF(EXACT(Synthese!X$1,Synthese!$E12),WEEKDAY(Synthese!$D12),0)</f>
        <v>0</v>
      </c>
      <c r="U12" s="8">
        <f ca="1">IF(EXACT(Synthese!Y$1,Synthese!$E12),WEEKDAY(Synthese!$D12),0)</f>
        <v>0</v>
      </c>
      <c r="V12" s="8">
        <f ca="1">IF(EXACT(Synthese!Z$1,Synthese!$E12),WEEKDAY(Synthese!$D12),0)</f>
        <v>0</v>
      </c>
      <c r="W12" s="8">
        <f ca="1">IF(EXACT(Synthese!AA$1,Synthese!$E12),WEEKDAY(Synthese!$D12),0)</f>
        <v>0</v>
      </c>
      <c r="X12" s="8">
        <f ca="1">IF(EXACT(Synthese!AB$1,Synthese!$E12),WEEKDAY(Synthese!$D12),0)</f>
        <v>5</v>
      </c>
    </row>
    <row r="13" spans="1:24" ht="13.8">
      <c r="A13" s="5"/>
      <c r="B13" s="5"/>
      <c r="C13" s="5">
        <v>6</v>
      </c>
      <c r="D13" s="9">
        <v>45086</v>
      </c>
      <c r="E13" s="8"/>
      <c r="F13" s="8">
        <f ca="1">IF(EXACT(Synthese!J$1,Synthese!$E13),WEEKDAY(Synthese!$D13),0)</f>
        <v>0</v>
      </c>
      <c r="G13" s="8">
        <f ca="1">IF(EXACT(Synthese!K$1,Synthese!$E13),WEEKDAY(Synthese!$D13),0)</f>
        <v>0</v>
      </c>
      <c r="H13" s="8">
        <f ca="1">IF(EXACT(Synthese!L$1,Synthese!$E13),WEEKDAY(Synthese!$D13),0)</f>
        <v>6</v>
      </c>
      <c r="I13" s="8">
        <f ca="1">IF(EXACT(Synthese!M$1,Synthese!$E13),WEEKDAY(Synthese!$D13),0)</f>
        <v>0</v>
      </c>
      <c r="J13" s="8">
        <f ca="1">IF(EXACT(Synthese!N$1,Synthese!$E13),WEEKDAY(Synthese!$D13),0)</f>
        <v>0</v>
      </c>
      <c r="K13" s="8">
        <f ca="1">IF(EXACT(Synthese!O$1,Synthese!$E13),WEEKDAY(Synthese!$D13),0)</f>
        <v>0</v>
      </c>
      <c r="L13" s="8">
        <f ca="1">IF(EXACT(Synthese!P$1,Synthese!$E13),WEEKDAY(Synthese!$D13),0)</f>
        <v>0</v>
      </c>
      <c r="M13" s="8">
        <f ca="1">IF(EXACT(Synthese!Q$1,Synthese!$E13),WEEKDAY(Synthese!$D13),0)</f>
        <v>0</v>
      </c>
      <c r="N13" s="8">
        <f ca="1">IF(EXACT(Synthese!R$1,Synthese!$E13),WEEKDAY(Synthese!$D13),0)</f>
        <v>0</v>
      </c>
      <c r="O13" s="8">
        <f ca="1">IF(EXACT(Synthese!S$1,Synthese!$E13),WEEKDAY(Synthese!$D13),0)</f>
        <v>0</v>
      </c>
      <c r="P13" s="8">
        <f ca="1">IF(EXACT(Synthese!T$1,Synthese!$E13),WEEKDAY(Synthese!$D13),0)</f>
        <v>0</v>
      </c>
      <c r="Q13" s="8">
        <f ca="1">IF(EXACT(Synthese!U$1,Synthese!$E13),WEEKDAY(Synthese!$D13),0)</f>
        <v>0</v>
      </c>
      <c r="R13" s="8">
        <f ca="1">IF(EXACT(Synthese!V$1,Synthese!$E13),WEEKDAY(Synthese!$D13),0)</f>
        <v>0</v>
      </c>
      <c r="S13" s="8">
        <f ca="1">IF(EXACT(Synthese!W$1,Synthese!$E13),WEEKDAY(Synthese!$D13),0)</f>
        <v>0</v>
      </c>
      <c r="T13" s="8">
        <f ca="1">IF(EXACT(Synthese!X$1,Synthese!$E13),WEEKDAY(Synthese!$D13),0)</f>
        <v>0</v>
      </c>
      <c r="U13" s="8">
        <f ca="1">IF(EXACT(Synthese!Y$1,Synthese!$E13),WEEKDAY(Synthese!$D13),0)</f>
        <v>0</v>
      </c>
      <c r="V13" s="8">
        <f ca="1">IF(EXACT(Synthese!Z$1,Synthese!$E13),WEEKDAY(Synthese!$D13),0)</f>
        <v>0</v>
      </c>
      <c r="W13" s="8">
        <f ca="1">IF(EXACT(Synthese!AA$1,Synthese!$E13),WEEKDAY(Synthese!$D13),0)</f>
        <v>0</v>
      </c>
      <c r="X13" s="8">
        <f>IF(EXACT(Synthese!AB$1,Synthese!$E13),WEEKDAY(Synthese!$D13),0)</f>
        <v>0</v>
      </c>
    </row>
    <row r="14" spans="1:24" ht="13.8">
      <c r="A14" s="5"/>
      <c r="B14" s="5"/>
      <c r="C14" s="5">
        <v>7</v>
      </c>
      <c r="D14" s="9">
        <v>45087</v>
      </c>
      <c r="E14" s="8"/>
      <c r="F14" s="8">
        <f ca="1">IF(EXACT(Synthese!J$1,Synthese!$E14),WEEKDAY(Synthese!$D14),0)</f>
        <v>0</v>
      </c>
      <c r="G14" s="8">
        <f ca="1">IF(EXACT(Synthese!K$1,Synthese!$E14),WEEKDAY(Synthese!$D14),0)</f>
        <v>0</v>
      </c>
      <c r="H14" s="8">
        <f ca="1">IF(EXACT(Synthese!L$1,Synthese!$E14),WEEKDAY(Synthese!$D14),0)</f>
        <v>0</v>
      </c>
      <c r="I14" s="8">
        <f ca="1">IF(EXACT(Synthese!M$1,Synthese!$E14),WEEKDAY(Synthese!$D14),0)</f>
        <v>0</v>
      </c>
      <c r="J14" s="8">
        <f ca="1">IF(EXACT(Synthese!N$1,Synthese!$E14),WEEKDAY(Synthese!$D14),0)</f>
        <v>0</v>
      </c>
      <c r="K14" s="8">
        <f ca="1">IF(EXACT(Synthese!O$1,Synthese!$E14),WEEKDAY(Synthese!$D14),0)</f>
        <v>0</v>
      </c>
      <c r="L14" s="8">
        <f ca="1">IF(EXACT(Synthese!P$1,Synthese!$E14),WEEKDAY(Synthese!$D14),0)</f>
        <v>0</v>
      </c>
      <c r="M14" s="8">
        <f ca="1">IF(EXACT(Synthese!Q$1,Synthese!$E14),WEEKDAY(Synthese!$D14),0)</f>
        <v>0</v>
      </c>
      <c r="N14" s="8">
        <f ca="1">IF(EXACT(Synthese!R$1,Synthese!$E14),WEEKDAY(Synthese!$D14),0)</f>
        <v>0</v>
      </c>
      <c r="O14" s="8">
        <f ca="1">IF(EXACT(Synthese!S$1,Synthese!$E14),WEEKDAY(Synthese!$D14),0)</f>
        <v>0</v>
      </c>
      <c r="P14" s="8">
        <f ca="1">IF(EXACT(Synthese!T$1,Synthese!$E14),WEEKDAY(Synthese!$D14),0)</f>
        <v>0</v>
      </c>
      <c r="Q14" s="8">
        <f ca="1">IF(EXACT(Synthese!U$1,Synthese!$E14),WEEKDAY(Synthese!$D14),0)</f>
        <v>0</v>
      </c>
      <c r="R14" s="8">
        <f ca="1">IF(EXACT(Synthese!V$1,Synthese!$E14),WEEKDAY(Synthese!$D14),0)</f>
        <v>0</v>
      </c>
      <c r="S14" s="8">
        <f ca="1">IF(EXACT(Synthese!W$1,Synthese!$E14),WEEKDAY(Synthese!$D14),0)</f>
        <v>0</v>
      </c>
      <c r="T14" s="8">
        <f ca="1">IF(EXACT(Synthese!X$1,Synthese!$E14),WEEKDAY(Synthese!$D14),0)</f>
        <v>0</v>
      </c>
      <c r="U14" s="8">
        <f ca="1">IF(EXACT(Synthese!Y$1,Synthese!$E14),WEEKDAY(Synthese!$D14),0)</f>
        <v>0</v>
      </c>
      <c r="V14" s="8">
        <f ca="1">IF(EXACT(Synthese!Z$1,Synthese!$E14),WEEKDAY(Synthese!$D14),0)</f>
        <v>0</v>
      </c>
      <c r="W14" s="8">
        <f ca="1">IF(EXACT(Synthese!AA$1,Synthese!$E14),WEEKDAY(Synthese!$D14),0)</f>
        <v>0</v>
      </c>
      <c r="X14" s="8">
        <f ca="1">IF(EXACT(Synthese!AB$1,Synthese!$E14),WEEKDAY(Synthese!$D14),0)</f>
        <v>7</v>
      </c>
    </row>
    <row r="15" spans="1:24" ht="13.8">
      <c r="A15" s="5"/>
      <c r="B15" s="5"/>
      <c r="C15" s="5">
        <v>1</v>
      </c>
      <c r="D15" s="9">
        <v>45088</v>
      </c>
      <c r="E15" s="8"/>
      <c r="F15" s="8">
        <f ca="1">IF(EXACT(Synthese!J$1,Synthese!$E15),WEEKDAY(Synthese!$D15),0)</f>
        <v>0</v>
      </c>
      <c r="G15" s="8">
        <f ca="1">IF(EXACT(Synthese!K$1,Synthese!$E15),WEEKDAY(Synthese!$D15),0)</f>
        <v>0</v>
      </c>
      <c r="H15" s="8">
        <f ca="1">IF(EXACT(Synthese!L$1,Synthese!$E15),WEEKDAY(Synthese!$D15),0)</f>
        <v>0</v>
      </c>
      <c r="I15" s="8">
        <f ca="1">IF(EXACT(Synthese!M$1,Synthese!$E15),WEEKDAY(Synthese!$D15),0)</f>
        <v>0</v>
      </c>
      <c r="J15" s="8">
        <f ca="1">IF(EXACT(Synthese!N$1,Synthese!$E15),WEEKDAY(Synthese!$D15),0)</f>
        <v>0</v>
      </c>
      <c r="K15" s="8">
        <f ca="1">IF(EXACT(Synthese!O$1,Synthese!$E15),WEEKDAY(Synthese!$D15),0)</f>
        <v>0</v>
      </c>
      <c r="L15" s="8">
        <f ca="1">IF(EXACT(Synthese!P$1,Synthese!$E15),WEEKDAY(Synthese!$D15),0)</f>
        <v>0</v>
      </c>
      <c r="M15" s="8">
        <f ca="1">IF(EXACT(Synthese!Q$1,Synthese!$E15),WEEKDAY(Synthese!$D15),0)</f>
        <v>0</v>
      </c>
      <c r="N15" s="8">
        <f ca="1">IF(EXACT(Synthese!R$1,Synthese!$E15),WEEKDAY(Synthese!$D15),0)</f>
        <v>0</v>
      </c>
      <c r="O15" s="8">
        <f ca="1">IF(EXACT(Synthese!S$1,Synthese!$E15),WEEKDAY(Synthese!$D15),0)</f>
        <v>0</v>
      </c>
      <c r="P15" s="8">
        <f ca="1">IF(EXACT(Synthese!T$1,Synthese!$E15),WEEKDAY(Synthese!$D15),0)</f>
        <v>0</v>
      </c>
      <c r="Q15" s="8">
        <f ca="1">IF(EXACT(Synthese!U$1,Synthese!$E15),WEEKDAY(Synthese!$D15),0)</f>
        <v>0</v>
      </c>
      <c r="R15" s="8">
        <f ca="1">IF(EXACT(Synthese!V$1,Synthese!$E15),WEEKDAY(Synthese!$D15),0)</f>
        <v>0</v>
      </c>
      <c r="S15" s="8">
        <f ca="1">IF(EXACT(Synthese!W$1,Synthese!$E15),WEEKDAY(Synthese!$D15),0)</f>
        <v>0</v>
      </c>
      <c r="T15" s="8">
        <f ca="1">IF(EXACT(Synthese!X$1,Synthese!$E15),WEEKDAY(Synthese!$D15),0)</f>
        <v>0</v>
      </c>
      <c r="U15" s="8">
        <f ca="1">IF(EXACT(Synthese!Y$1,Synthese!$E15),WEEKDAY(Synthese!$D15),0)</f>
        <v>0</v>
      </c>
      <c r="V15" s="8">
        <f ca="1">IF(EXACT(Synthese!Z$1,Synthese!$E15),WEEKDAY(Synthese!$D15),0)</f>
        <v>0</v>
      </c>
      <c r="W15" s="8">
        <f ca="1">IF(EXACT(Synthese!AA$1,Synthese!$E15),WEEKDAY(Synthese!$D15),0)</f>
        <v>0</v>
      </c>
      <c r="X15" s="8">
        <f ca="1">IF(EXACT(Synthese!AB$1,Synthese!$E15),WEEKDAY(Synthese!$D15),0)</f>
        <v>1</v>
      </c>
    </row>
    <row r="16" spans="1:24" ht="13.8">
      <c r="A16" s="5"/>
      <c r="B16" s="5"/>
      <c r="C16" s="5">
        <v>2</v>
      </c>
      <c r="D16" s="9">
        <v>45089</v>
      </c>
      <c r="E16" s="8"/>
      <c r="F16" s="8">
        <f ca="1">IF(EXACT(Synthese!J$1,Synthese!$E16),WEEKDAY(Synthese!$D16),0)</f>
        <v>0</v>
      </c>
      <c r="G16" s="8">
        <f ca="1">IF(EXACT(Synthese!K$1,Synthese!$E16),WEEKDAY(Synthese!$D16),0)</f>
        <v>0</v>
      </c>
      <c r="H16" s="8">
        <f ca="1">IF(EXACT(Synthese!L$1,Synthese!$E16),WEEKDAY(Synthese!$D16),0)</f>
        <v>0</v>
      </c>
      <c r="I16" s="8">
        <f ca="1">IF(EXACT(Synthese!M$1,Synthese!$E16),WEEKDAY(Synthese!$D16),0)</f>
        <v>0</v>
      </c>
      <c r="J16" s="8">
        <f ca="1">IF(EXACT(Synthese!N$1,Synthese!$E16),WEEKDAY(Synthese!$D16),0)</f>
        <v>0</v>
      </c>
      <c r="K16" s="8">
        <f ca="1">IF(EXACT(Synthese!O$1,Synthese!$E16),WEEKDAY(Synthese!$D16),0)</f>
        <v>0</v>
      </c>
      <c r="L16" s="8">
        <f ca="1">IF(EXACT(Synthese!P$1,Synthese!$E16),WEEKDAY(Synthese!$D16),0)</f>
        <v>0</v>
      </c>
      <c r="M16" s="8">
        <f ca="1">IF(EXACT(Synthese!Q$1,Synthese!$E16),WEEKDAY(Synthese!$D16),0)</f>
        <v>2</v>
      </c>
      <c r="N16" s="8">
        <f ca="1">IF(EXACT(Synthese!R$1,Synthese!$E16),WEEKDAY(Synthese!$D16),0)</f>
        <v>0</v>
      </c>
      <c r="O16" s="8">
        <f ca="1">IF(EXACT(Synthese!S$1,Synthese!$E16),WEEKDAY(Synthese!$D16),0)</f>
        <v>0</v>
      </c>
      <c r="P16" s="8">
        <f ca="1">IF(EXACT(Synthese!T$1,Synthese!$E16),WEEKDAY(Synthese!$D16),0)</f>
        <v>0</v>
      </c>
      <c r="Q16" s="8">
        <f ca="1">IF(EXACT(Synthese!U$1,Synthese!$E16),WEEKDAY(Synthese!$D16),0)</f>
        <v>0</v>
      </c>
      <c r="R16" s="8">
        <f ca="1">IF(EXACT(Synthese!V$1,Synthese!$E16),WEEKDAY(Synthese!$D16),0)</f>
        <v>0</v>
      </c>
      <c r="S16" s="8">
        <f ca="1">IF(EXACT(Synthese!W$1,Synthese!$E16),WEEKDAY(Synthese!$D16),0)</f>
        <v>0</v>
      </c>
      <c r="T16" s="8">
        <f ca="1">IF(EXACT(Synthese!X$1,Synthese!$E16),WEEKDAY(Synthese!$D16),0)</f>
        <v>0</v>
      </c>
      <c r="U16" s="8">
        <f ca="1">IF(EXACT(Synthese!Y$1,Synthese!$E16),WEEKDAY(Synthese!$D16),0)</f>
        <v>0</v>
      </c>
      <c r="V16" s="8">
        <f ca="1">IF(EXACT(Synthese!Z$1,Synthese!$E16),WEEKDAY(Synthese!$D16),0)</f>
        <v>0</v>
      </c>
      <c r="W16" s="8">
        <f ca="1">IF(EXACT(Synthese!AA$1,Synthese!$E16),WEEKDAY(Synthese!$D16),0)</f>
        <v>0</v>
      </c>
      <c r="X16" s="8">
        <f>IF(EXACT(Synthese!AB$1,Synthese!$E16),WEEKDAY(Synthese!$D16),0)</f>
        <v>0</v>
      </c>
    </row>
    <row r="17" spans="1:24" ht="13.8">
      <c r="A17" s="5"/>
      <c r="B17" s="5"/>
      <c r="C17" s="5">
        <v>3</v>
      </c>
      <c r="D17" s="9">
        <v>45090</v>
      </c>
      <c r="E17" s="8"/>
      <c r="F17" s="8">
        <f ca="1">IF(EXACT(Synthese!J$1,Synthese!$E17),WEEKDAY(Synthese!$D17),0)</f>
        <v>0</v>
      </c>
      <c r="G17" s="8">
        <f ca="1">IF(EXACT(Synthese!K$1,Synthese!$E17),WEEKDAY(Synthese!$D17),0)</f>
        <v>0</v>
      </c>
      <c r="H17" s="8">
        <f ca="1">IF(EXACT(Synthese!L$1,Synthese!$E17),WEEKDAY(Synthese!$D17),0)</f>
        <v>0</v>
      </c>
      <c r="I17" s="8">
        <f ca="1">IF(EXACT(Synthese!M$1,Synthese!$E17),WEEKDAY(Synthese!$D17),0)</f>
        <v>0</v>
      </c>
      <c r="J17" s="8">
        <f ca="1">IF(EXACT(Synthese!N$1,Synthese!$E17),WEEKDAY(Synthese!$D17),0)</f>
        <v>0</v>
      </c>
      <c r="K17" s="8">
        <f ca="1">IF(EXACT(Synthese!O$1,Synthese!$E17),WEEKDAY(Synthese!$D17),0)</f>
        <v>0</v>
      </c>
      <c r="L17" s="8">
        <f ca="1">IF(EXACT(Synthese!P$1,Synthese!$E17),WEEKDAY(Synthese!$D17),0)</f>
        <v>0</v>
      </c>
      <c r="M17" s="8">
        <f ca="1">IF(EXACT(Synthese!Q$1,Synthese!$E17),WEEKDAY(Synthese!$D17),0)</f>
        <v>0</v>
      </c>
      <c r="N17" s="8">
        <f ca="1">IF(EXACT(Synthese!R$1,Synthese!$E17),WEEKDAY(Synthese!$D17),0)</f>
        <v>0</v>
      </c>
      <c r="O17" s="8">
        <f ca="1">IF(EXACT(Synthese!S$1,Synthese!$E17),WEEKDAY(Synthese!$D17),0)</f>
        <v>0</v>
      </c>
      <c r="P17" s="8">
        <f ca="1">IF(EXACT(Synthese!T$1,Synthese!$E17),WEEKDAY(Synthese!$D17),0)</f>
        <v>0</v>
      </c>
      <c r="Q17" s="8">
        <f ca="1">IF(EXACT(Synthese!U$1,Synthese!$E17),WEEKDAY(Synthese!$D17),0)</f>
        <v>0</v>
      </c>
      <c r="R17" s="8">
        <f ca="1">IF(EXACT(Synthese!V$1,Synthese!$E17),WEEKDAY(Synthese!$D17),0)</f>
        <v>0</v>
      </c>
      <c r="S17" s="8">
        <f ca="1">IF(EXACT(Synthese!W$1,Synthese!$E17),WEEKDAY(Synthese!$D17),0)</f>
        <v>0</v>
      </c>
      <c r="T17" s="8">
        <f ca="1">IF(EXACT(Synthese!X$1,Synthese!$E17),WEEKDAY(Synthese!$D17),0)</f>
        <v>0</v>
      </c>
      <c r="U17" s="8">
        <f ca="1">IF(EXACT(Synthese!Y$1,Synthese!$E17),WEEKDAY(Synthese!$D17),0)</f>
        <v>0</v>
      </c>
      <c r="V17" s="8">
        <f ca="1">IF(EXACT(Synthese!Z$1,Synthese!$E17),WEEKDAY(Synthese!$D17),0)</f>
        <v>0</v>
      </c>
      <c r="W17" s="8">
        <f ca="1">IF(EXACT(Synthese!AA$1,Synthese!$E17),WEEKDAY(Synthese!$D17),0)</f>
        <v>0</v>
      </c>
      <c r="X17" s="8">
        <f ca="1">IF(EXACT(Synthese!AB$1,Synthese!$E17),WEEKDAY(Synthese!$D17),0)</f>
        <v>3</v>
      </c>
    </row>
    <row r="18" spans="1:24" ht="13.8">
      <c r="A18" s="5"/>
      <c r="B18" s="5"/>
      <c r="C18" s="5">
        <v>4</v>
      </c>
      <c r="D18" s="9">
        <v>45091</v>
      </c>
      <c r="E18" s="8"/>
      <c r="F18" s="8">
        <f ca="1">IF(EXACT(Synthese!J$1,Synthese!$E18),WEEKDAY(Synthese!$D18),0)</f>
        <v>0</v>
      </c>
      <c r="G18" s="8">
        <f ca="1">IF(EXACT(Synthese!K$1,Synthese!$E18),WEEKDAY(Synthese!$D18),0)</f>
        <v>0</v>
      </c>
      <c r="H18" s="8">
        <f ca="1">IF(EXACT(Synthese!L$1,Synthese!$E18),WEEKDAY(Synthese!$D18),0)</f>
        <v>0</v>
      </c>
      <c r="I18" s="8">
        <f ca="1">IF(EXACT(Synthese!M$1,Synthese!$E18),WEEKDAY(Synthese!$D18),0)</f>
        <v>0</v>
      </c>
      <c r="J18" s="8">
        <f ca="1">IF(EXACT(Synthese!N$1,Synthese!$E18),WEEKDAY(Synthese!$D18),0)</f>
        <v>0</v>
      </c>
      <c r="K18" s="8">
        <f ca="1">IF(EXACT(Synthese!O$1,Synthese!$E18),WEEKDAY(Synthese!$D18),0)</f>
        <v>0</v>
      </c>
      <c r="L18" s="8">
        <f ca="1">IF(EXACT(Synthese!P$1,Synthese!$E18),WEEKDAY(Synthese!$D18),0)</f>
        <v>0</v>
      </c>
      <c r="M18" s="8">
        <f ca="1">IF(EXACT(Synthese!Q$1,Synthese!$E18),WEEKDAY(Synthese!$D18),0)</f>
        <v>0</v>
      </c>
      <c r="N18" s="8">
        <f ca="1">IF(EXACT(Synthese!R$1,Synthese!$E18),WEEKDAY(Synthese!$D18),0)</f>
        <v>0</v>
      </c>
      <c r="O18" s="8">
        <f ca="1">IF(EXACT(Synthese!S$1,Synthese!$E18),WEEKDAY(Synthese!$D18),0)</f>
        <v>0</v>
      </c>
      <c r="P18" s="8">
        <f ca="1">IF(EXACT(Synthese!T$1,Synthese!$E18),WEEKDAY(Synthese!$D18),0)</f>
        <v>0</v>
      </c>
      <c r="Q18" s="8">
        <f ca="1">IF(EXACT(Synthese!U$1,Synthese!$E18),WEEKDAY(Synthese!$D18),0)</f>
        <v>0</v>
      </c>
      <c r="R18" s="8">
        <f ca="1">IF(EXACT(Synthese!V$1,Synthese!$E18),WEEKDAY(Synthese!$D18),0)</f>
        <v>0</v>
      </c>
      <c r="S18" s="8">
        <f ca="1">IF(EXACT(Synthese!W$1,Synthese!$E18),WEEKDAY(Synthese!$D18),0)</f>
        <v>0</v>
      </c>
      <c r="T18" s="8">
        <f ca="1">IF(EXACT(Synthese!X$1,Synthese!$E18),WEEKDAY(Synthese!$D18),0)</f>
        <v>0</v>
      </c>
      <c r="U18" s="8">
        <f ca="1">IF(EXACT(Synthese!Y$1,Synthese!$E18),WEEKDAY(Synthese!$D18),0)</f>
        <v>0</v>
      </c>
      <c r="V18" s="8">
        <f ca="1">IF(EXACT(Synthese!Z$1,Synthese!$E18),WEEKDAY(Synthese!$D18),0)</f>
        <v>0</v>
      </c>
      <c r="W18" s="8">
        <f ca="1">IF(EXACT(Synthese!AA$1,Synthese!$E18),WEEKDAY(Synthese!$D18),0)</f>
        <v>0</v>
      </c>
      <c r="X18" s="8">
        <f ca="1">IF(EXACT(Synthese!AB$1,Synthese!$E18),WEEKDAY(Synthese!$D18),0)</f>
        <v>4</v>
      </c>
    </row>
    <row r="19" spans="1:24" ht="13.8">
      <c r="A19" s="5"/>
      <c r="B19" s="5"/>
      <c r="C19" s="5">
        <v>5</v>
      </c>
      <c r="D19" s="9">
        <v>45092</v>
      </c>
      <c r="E19" s="8"/>
      <c r="F19" s="8">
        <f ca="1">IF(EXACT(Synthese!J$1,Synthese!$E19),WEEKDAY(Synthese!$D19),0)</f>
        <v>0</v>
      </c>
      <c r="G19" s="8">
        <f ca="1">IF(EXACT(Synthese!K$1,Synthese!$E19),WEEKDAY(Synthese!$D19),0)</f>
        <v>0</v>
      </c>
      <c r="H19" s="8">
        <f ca="1">IF(EXACT(Synthese!L$1,Synthese!$E19),WEEKDAY(Synthese!$D19),0)</f>
        <v>0</v>
      </c>
      <c r="I19" s="8">
        <f ca="1">IF(EXACT(Synthese!M$1,Synthese!$E19),WEEKDAY(Synthese!$D19),0)</f>
        <v>0</v>
      </c>
      <c r="J19" s="8">
        <f ca="1">IF(EXACT(Synthese!N$1,Synthese!$E19),WEEKDAY(Synthese!$D19),0)</f>
        <v>0</v>
      </c>
      <c r="K19" s="8">
        <f ca="1">IF(EXACT(Synthese!O$1,Synthese!$E19),WEEKDAY(Synthese!$D19),0)</f>
        <v>0</v>
      </c>
      <c r="L19" s="8">
        <f ca="1">IF(EXACT(Synthese!P$1,Synthese!$E19),WEEKDAY(Synthese!$D19),0)</f>
        <v>0</v>
      </c>
      <c r="M19" s="8">
        <f ca="1">IF(EXACT(Synthese!Q$1,Synthese!$E19),WEEKDAY(Synthese!$D19),0)</f>
        <v>0</v>
      </c>
      <c r="N19" s="8">
        <f ca="1">IF(EXACT(Synthese!R$1,Synthese!$E19),WEEKDAY(Synthese!$D19),0)</f>
        <v>0</v>
      </c>
      <c r="O19" s="8">
        <f ca="1">IF(EXACT(Synthese!S$1,Synthese!$E19),WEEKDAY(Synthese!$D19),0)</f>
        <v>0</v>
      </c>
      <c r="P19" s="8">
        <f ca="1">IF(EXACT(Synthese!T$1,Synthese!$E19),WEEKDAY(Synthese!$D19),0)</f>
        <v>0</v>
      </c>
      <c r="Q19" s="8">
        <f ca="1">IF(EXACT(Synthese!U$1,Synthese!$E19),WEEKDAY(Synthese!$D19),0)</f>
        <v>0</v>
      </c>
      <c r="R19" s="8">
        <f ca="1">IF(EXACT(Synthese!V$1,Synthese!$E19),WEEKDAY(Synthese!$D19),0)</f>
        <v>0</v>
      </c>
      <c r="S19" s="8">
        <f ca="1">IF(EXACT(Synthese!W$1,Synthese!$E19),WEEKDAY(Synthese!$D19),0)</f>
        <v>0</v>
      </c>
      <c r="T19" s="8">
        <f ca="1">IF(EXACT(Synthese!X$1,Synthese!$E19),WEEKDAY(Synthese!$D19),0)</f>
        <v>0</v>
      </c>
      <c r="U19" s="8">
        <f ca="1">IF(EXACT(Synthese!Y$1,Synthese!$E19),WEEKDAY(Synthese!$D19),0)</f>
        <v>0</v>
      </c>
      <c r="V19" s="8">
        <f ca="1">IF(EXACT(Synthese!Z$1,Synthese!$E19),WEEKDAY(Synthese!$D19),0)</f>
        <v>0</v>
      </c>
      <c r="W19" s="8">
        <f ca="1">IF(EXACT(Synthese!AA$1,Synthese!$E19),WEEKDAY(Synthese!$D19),0)</f>
        <v>0</v>
      </c>
      <c r="X19" s="8">
        <f ca="1">IF(EXACT(Synthese!AB$1,Synthese!$E19),WEEKDAY(Synthese!$D19),0)</f>
        <v>5</v>
      </c>
    </row>
    <row r="20" spans="1:24" ht="13.8">
      <c r="A20" s="5"/>
      <c r="B20" s="5"/>
      <c r="C20" s="5">
        <v>6</v>
      </c>
      <c r="D20" s="9">
        <v>45093</v>
      </c>
      <c r="E20" s="8"/>
      <c r="F20" s="8">
        <f ca="1">IF(EXACT(Synthese!J$1,Synthese!$E20),WEEKDAY(Synthese!$D20),0)</f>
        <v>0</v>
      </c>
      <c r="G20" s="8">
        <f ca="1">IF(EXACT(Synthese!K$1,Synthese!$E20),WEEKDAY(Synthese!$D20),0)</f>
        <v>0</v>
      </c>
      <c r="H20" s="8">
        <f ca="1">IF(EXACT(Synthese!L$1,Synthese!$E20),WEEKDAY(Synthese!$D20),0)</f>
        <v>0</v>
      </c>
      <c r="I20" s="8">
        <f ca="1">IF(EXACT(Synthese!M$1,Synthese!$E20),WEEKDAY(Synthese!$D20),0)</f>
        <v>0</v>
      </c>
      <c r="J20" s="8">
        <f ca="1">IF(EXACT(Synthese!N$1,Synthese!$E20),WEEKDAY(Synthese!$D20),0)</f>
        <v>0</v>
      </c>
      <c r="K20" s="8">
        <f ca="1">IF(EXACT(Synthese!O$1,Synthese!$E20),WEEKDAY(Synthese!$D20),0)</f>
        <v>0</v>
      </c>
      <c r="L20" s="8">
        <f ca="1">IF(EXACT(Synthese!P$1,Synthese!$E20),WEEKDAY(Synthese!$D20),0)</f>
        <v>0</v>
      </c>
      <c r="M20" s="8">
        <f ca="1">IF(EXACT(Synthese!Q$1,Synthese!$E20),WEEKDAY(Synthese!$D20),0)</f>
        <v>0</v>
      </c>
      <c r="N20" s="8">
        <f ca="1">IF(EXACT(Synthese!R$1,Synthese!$E20),WEEKDAY(Synthese!$D20),0)</f>
        <v>0</v>
      </c>
      <c r="O20" s="8">
        <f ca="1">IF(EXACT(Synthese!S$1,Synthese!$E20),WEEKDAY(Synthese!$D20),0)</f>
        <v>0</v>
      </c>
      <c r="P20" s="8">
        <f ca="1">IF(EXACT(Synthese!T$1,Synthese!$E20),WEEKDAY(Synthese!$D20),0)</f>
        <v>0</v>
      </c>
      <c r="Q20" s="8">
        <f ca="1">IF(EXACT(Synthese!U$1,Synthese!$E20),WEEKDAY(Synthese!$D20),0)</f>
        <v>0</v>
      </c>
      <c r="R20" s="8">
        <f ca="1">IF(EXACT(Synthese!V$1,Synthese!$E20),WEEKDAY(Synthese!$D20),0)</f>
        <v>0</v>
      </c>
      <c r="S20" s="8">
        <f ca="1">IF(EXACT(Synthese!W$1,Synthese!$E20),WEEKDAY(Synthese!$D20),0)</f>
        <v>0</v>
      </c>
      <c r="T20" s="8">
        <f ca="1">IF(EXACT(Synthese!X$1,Synthese!$E20),WEEKDAY(Synthese!$D20),0)</f>
        <v>0</v>
      </c>
      <c r="U20" s="8">
        <f ca="1">IF(EXACT(Synthese!Y$1,Synthese!$E20),WEEKDAY(Synthese!$D20),0)</f>
        <v>0</v>
      </c>
      <c r="V20" s="8">
        <f ca="1">IF(EXACT(Synthese!Z$1,Synthese!$E20),WEEKDAY(Synthese!$D20),0)</f>
        <v>0</v>
      </c>
      <c r="W20" s="8">
        <f ca="1">IF(EXACT(Synthese!AA$1,Synthese!$E20),WEEKDAY(Synthese!$D20),0)</f>
        <v>0</v>
      </c>
      <c r="X20" s="8">
        <f ca="1">IF(EXACT(Synthese!AB$1,Synthese!$E20),WEEKDAY(Synthese!$D20),0)</f>
        <v>6</v>
      </c>
    </row>
    <row r="21" spans="1:24" ht="13.8">
      <c r="A21" s="5"/>
      <c r="B21" s="5"/>
      <c r="C21" s="5">
        <v>7</v>
      </c>
      <c r="D21" s="9">
        <v>45094</v>
      </c>
      <c r="E21" s="8"/>
      <c r="F21" s="8">
        <f ca="1">IF(EXACT(Synthese!J$1,Synthese!$E21),WEEKDAY(Synthese!$D21),0)</f>
        <v>0</v>
      </c>
      <c r="G21" s="8">
        <f ca="1">IF(EXACT(Synthese!K$1,Synthese!$E21),WEEKDAY(Synthese!$D21),0)</f>
        <v>0</v>
      </c>
      <c r="H21" s="8">
        <f ca="1">IF(EXACT(Synthese!L$1,Synthese!$E21),WEEKDAY(Synthese!$D21),0)</f>
        <v>0</v>
      </c>
      <c r="I21" s="8">
        <f ca="1">IF(EXACT(Synthese!M$1,Synthese!$E21),WEEKDAY(Synthese!$D21),0)</f>
        <v>0</v>
      </c>
      <c r="J21" s="8">
        <f ca="1">IF(EXACT(Synthese!N$1,Synthese!$E21),WEEKDAY(Synthese!$D21),0)</f>
        <v>0</v>
      </c>
      <c r="K21" s="8">
        <f ca="1">IF(EXACT(Synthese!O$1,Synthese!$E21),WEEKDAY(Synthese!$D21),0)</f>
        <v>0</v>
      </c>
      <c r="L21" s="8">
        <f ca="1">IF(EXACT(Synthese!P$1,Synthese!$E21),WEEKDAY(Synthese!$D21),0)</f>
        <v>0</v>
      </c>
      <c r="M21" s="8">
        <f ca="1">IF(EXACT(Synthese!Q$1,Synthese!$E21),WEEKDAY(Synthese!$D21),0)</f>
        <v>0</v>
      </c>
      <c r="N21" s="8">
        <f ca="1">IF(EXACT(Synthese!R$1,Synthese!$E21),WEEKDAY(Synthese!$D21),0)</f>
        <v>0</v>
      </c>
      <c r="O21" s="8">
        <f ca="1">IF(EXACT(Synthese!S$1,Synthese!$E21),WEEKDAY(Synthese!$D21),0)</f>
        <v>0</v>
      </c>
      <c r="P21" s="8">
        <f ca="1">IF(EXACT(Synthese!T$1,Synthese!$E21),WEEKDAY(Synthese!$D21),0)</f>
        <v>0</v>
      </c>
      <c r="Q21" s="8">
        <f ca="1">IF(EXACT(Synthese!U$1,Synthese!$E21),WEEKDAY(Synthese!$D21),0)</f>
        <v>0</v>
      </c>
      <c r="R21" s="8">
        <f ca="1">IF(EXACT(Synthese!V$1,Synthese!$E21),WEEKDAY(Synthese!$D21),0)</f>
        <v>0</v>
      </c>
      <c r="S21" s="8">
        <f ca="1">IF(EXACT(Synthese!W$1,Synthese!$E21),WEEKDAY(Synthese!$D21),0)</f>
        <v>0</v>
      </c>
      <c r="T21" s="8">
        <f ca="1">IF(EXACT(Synthese!X$1,Synthese!$E21),WEEKDAY(Synthese!$D21),0)</f>
        <v>0</v>
      </c>
      <c r="U21" s="8">
        <f ca="1">IF(EXACT(Synthese!Y$1,Synthese!$E21),WEEKDAY(Synthese!$D21),0)</f>
        <v>0</v>
      </c>
      <c r="V21" s="8">
        <f ca="1">IF(EXACT(Synthese!Z$1,Synthese!$E21),WEEKDAY(Synthese!$D21),0)</f>
        <v>0</v>
      </c>
      <c r="W21" s="8">
        <f ca="1">IF(EXACT(Synthese!AA$1,Synthese!$E21),WEEKDAY(Synthese!$D21),0)</f>
        <v>0</v>
      </c>
      <c r="X21" s="8">
        <f ca="1">IF(EXACT(Synthese!AB$1,Synthese!$E21),WEEKDAY(Synthese!$D21),0)</f>
        <v>7</v>
      </c>
    </row>
    <row r="22" spans="1:24" ht="13.8">
      <c r="A22" s="5"/>
      <c r="B22" s="5"/>
      <c r="C22" s="5">
        <v>1</v>
      </c>
      <c r="D22" s="9">
        <v>45095</v>
      </c>
      <c r="E22" s="8"/>
      <c r="F22" s="8">
        <f ca="1">IF(EXACT(Synthese!J$1,Synthese!$E22),WEEKDAY(Synthese!$D22),0)</f>
        <v>0</v>
      </c>
      <c r="G22" s="8">
        <f ca="1">IF(EXACT(Synthese!K$1,Synthese!$E22),WEEKDAY(Synthese!$D22),0)</f>
        <v>0</v>
      </c>
      <c r="H22" s="8">
        <f ca="1">IF(EXACT(Synthese!L$1,Synthese!$E22),WEEKDAY(Synthese!$D22),0)</f>
        <v>0</v>
      </c>
      <c r="I22" s="8">
        <f ca="1">IF(EXACT(Synthese!M$1,Synthese!$E22),WEEKDAY(Synthese!$D22),0)</f>
        <v>0</v>
      </c>
      <c r="J22" s="8">
        <f ca="1">IF(EXACT(Synthese!N$1,Synthese!$E22),WEEKDAY(Synthese!$D22),0)</f>
        <v>0</v>
      </c>
      <c r="K22" s="8">
        <f ca="1">IF(EXACT(Synthese!O$1,Synthese!$E22),WEEKDAY(Synthese!$D22),0)</f>
        <v>0</v>
      </c>
      <c r="L22" s="8">
        <f ca="1">IF(EXACT(Synthese!P$1,Synthese!$E22),WEEKDAY(Synthese!$D22),0)</f>
        <v>0</v>
      </c>
      <c r="M22" s="8">
        <f ca="1">IF(EXACT(Synthese!Q$1,Synthese!$E22),WEEKDAY(Synthese!$D22),0)</f>
        <v>0</v>
      </c>
      <c r="N22" s="8">
        <f ca="1">IF(EXACT(Synthese!R$1,Synthese!$E22),WEEKDAY(Synthese!$D22),0)</f>
        <v>0</v>
      </c>
      <c r="O22" s="8">
        <f ca="1">IF(EXACT(Synthese!S$1,Synthese!$E22),WEEKDAY(Synthese!$D22),0)</f>
        <v>0</v>
      </c>
      <c r="P22" s="8">
        <f ca="1">IF(EXACT(Synthese!T$1,Synthese!$E22),WEEKDAY(Synthese!$D22),0)</f>
        <v>0</v>
      </c>
      <c r="Q22" s="8">
        <f ca="1">IF(EXACT(Synthese!U$1,Synthese!$E22),WEEKDAY(Synthese!$D22),0)</f>
        <v>0</v>
      </c>
      <c r="R22" s="8">
        <f ca="1">IF(EXACT(Synthese!V$1,Synthese!$E22),WEEKDAY(Synthese!$D22),0)</f>
        <v>0</v>
      </c>
      <c r="S22" s="8">
        <f ca="1">IF(EXACT(Synthese!W$1,Synthese!$E22),WEEKDAY(Synthese!$D22),0)</f>
        <v>0</v>
      </c>
      <c r="T22" s="8">
        <f ca="1">IF(EXACT(Synthese!X$1,Synthese!$E22),WEEKDAY(Synthese!$D22),0)</f>
        <v>0</v>
      </c>
      <c r="U22" s="8">
        <f ca="1">IF(EXACT(Synthese!Y$1,Synthese!$E22),WEEKDAY(Synthese!$D22),0)</f>
        <v>0</v>
      </c>
      <c r="V22" s="8">
        <f ca="1">IF(EXACT(Synthese!Z$1,Synthese!$E22),WEEKDAY(Synthese!$D22),0)</f>
        <v>0</v>
      </c>
      <c r="W22" s="8">
        <f ca="1">IF(EXACT(Synthese!AA$1,Synthese!$E22),WEEKDAY(Synthese!$D22),0)</f>
        <v>0</v>
      </c>
      <c r="X22" s="8">
        <f ca="1">IF(EXACT(Synthese!AB$1,Synthese!$E22),WEEKDAY(Synthese!$D22),0)</f>
        <v>1</v>
      </c>
    </row>
    <row r="23" spans="1:24" ht="13.8">
      <c r="A23" s="5"/>
      <c r="B23" s="5"/>
      <c r="C23" s="5">
        <v>2</v>
      </c>
      <c r="D23" s="9">
        <v>45096</v>
      </c>
      <c r="E23" s="8"/>
      <c r="F23" s="8">
        <f ca="1">IF(EXACT(Synthese!J$1,Synthese!$E23),WEEKDAY(Synthese!$D23),0)</f>
        <v>0</v>
      </c>
      <c r="G23" s="8">
        <f ca="1">IF(EXACT(Synthese!K$1,Synthese!$E23),WEEKDAY(Synthese!$D23),0)</f>
        <v>0</v>
      </c>
      <c r="H23" s="8">
        <f ca="1">IF(EXACT(Synthese!L$1,Synthese!$E23),WEEKDAY(Synthese!$D23),0)</f>
        <v>0</v>
      </c>
      <c r="I23" s="8">
        <f ca="1">IF(EXACT(Synthese!M$1,Synthese!$E23),WEEKDAY(Synthese!$D23),0)</f>
        <v>0</v>
      </c>
      <c r="J23" s="8">
        <f ca="1">IF(EXACT(Synthese!N$1,Synthese!$E23),WEEKDAY(Synthese!$D23),0)</f>
        <v>0</v>
      </c>
      <c r="K23" s="8">
        <f ca="1">IF(EXACT(Synthese!O$1,Synthese!$E23),WEEKDAY(Synthese!$D23),0)</f>
        <v>0</v>
      </c>
      <c r="L23" s="8">
        <f ca="1">IF(EXACT(Synthese!P$1,Synthese!$E23),WEEKDAY(Synthese!$D23),0)</f>
        <v>0</v>
      </c>
      <c r="M23" s="8">
        <f ca="1">IF(EXACT(Synthese!Q$1,Synthese!$E23),WEEKDAY(Synthese!$D23),0)</f>
        <v>0</v>
      </c>
      <c r="N23" s="8">
        <f ca="1">IF(EXACT(Synthese!R$1,Synthese!$E23),WEEKDAY(Synthese!$D23),0)</f>
        <v>0</v>
      </c>
      <c r="O23" s="8">
        <f ca="1">IF(EXACT(Synthese!S$1,Synthese!$E23),WEEKDAY(Synthese!$D23),0)</f>
        <v>0</v>
      </c>
      <c r="P23" s="8">
        <f ca="1">IF(EXACT(Synthese!T$1,Synthese!$E23),WEEKDAY(Synthese!$D23),0)</f>
        <v>0</v>
      </c>
      <c r="Q23" s="8">
        <f ca="1">IF(EXACT(Synthese!U$1,Synthese!$E23),WEEKDAY(Synthese!$D23),0)</f>
        <v>0</v>
      </c>
      <c r="R23" s="8">
        <f ca="1">IF(EXACT(Synthese!V$1,Synthese!$E23),WEEKDAY(Synthese!$D23),0)</f>
        <v>0</v>
      </c>
      <c r="S23" s="8">
        <f ca="1">IF(EXACT(Synthese!W$1,Synthese!$E23),WEEKDAY(Synthese!$D23),0)</f>
        <v>0</v>
      </c>
      <c r="T23" s="8">
        <f ca="1">IF(EXACT(Synthese!X$1,Synthese!$E23),WEEKDAY(Synthese!$D23),0)</f>
        <v>0</v>
      </c>
      <c r="U23" s="8">
        <f ca="1">IF(EXACT(Synthese!Y$1,Synthese!$E23),WEEKDAY(Synthese!$D23),0)</f>
        <v>0</v>
      </c>
      <c r="V23" s="8">
        <f ca="1">IF(EXACT(Synthese!Z$1,Synthese!$E23),WEEKDAY(Synthese!$D23),0)</f>
        <v>0</v>
      </c>
      <c r="W23" s="8">
        <f ca="1">IF(EXACT(Synthese!AA$1,Synthese!$E23),WEEKDAY(Synthese!$D23),0)</f>
        <v>0</v>
      </c>
      <c r="X23" s="8">
        <f ca="1">IF(EXACT(Synthese!AB$1,Synthese!$E23),WEEKDAY(Synthese!$D23),0)</f>
        <v>2</v>
      </c>
    </row>
    <row r="24" spans="1:24" ht="13.8">
      <c r="A24" s="5"/>
      <c r="B24" s="5"/>
      <c r="C24" s="5">
        <v>3</v>
      </c>
      <c r="D24" s="9">
        <v>45097</v>
      </c>
      <c r="E24" s="8"/>
      <c r="F24" s="8">
        <f ca="1">IF(EXACT(Synthese!J$1,Synthese!$E24),WEEKDAY(Synthese!$D24),0)</f>
        <v>0</v>
      </c>
      <c r="G24" s="8">
        <f ca="1">IF(EXACT(Synthese!K$1,Synthese!$E24),WEEKDAY(Synthese!$D24),0)</f>
        <v>0</v>
      </c>
      <c r="H24" s="8">
        <f ca="1">IF(EXACT(Synthese!L$1,Synthese!$E24),WEEKDAY(Synthese!$D24),0)</f>
        <v>0</v>
      </c>
      <c r="I24" s="8">
        <f ca="1">IF(EXACT(Synthese!M$1,Synthese!$E24),WEEKDAY(Synthese!$D24),0)</f>
        <v>0</v>
      </c>
      <c r="J24" s="8">
        <f ca="1">IF(EXACT(Synthese!N$1,Synthese!$E24),WEEKDAY(Synthese!$D24),0)</f>
        <v>0</v>
      </c>
      <c r="K24" s="8">
        <f ca="1">IF(EXACT(Synthese!O$1,Synthese!$E24),WEEKDAY(Synthese!$D24),0)</f>
        <v>0</v>
      </c>
      <c r="L24" s="8">
        <f ca="1">IF(EXACT(Synthese!P$1,Synthese!$E24),WEEKDAY(Synthese!$D24),0)</f>
        <v>0</v>
      </c>
      <c r="M24" s="8">
        <f ca="1">IF(EXACT(Synthese!Q$1,Synthese!$E24),WEEKDAY(Synthese!$D24),0)</f>
        <v>0</v>
      </c>
      <c r="N24" s="8">
        <f ca="1">IF(EXACT(Synthese!R$1,Synthese!$E24),WEEKDAY(Synthese!$D24),0)</f>
        <v>0</v>
      </c>
      <c r="O24" s="8">
        <f ca="1">IF(EXACT(Synthese!S$1,Synthese!$E24),WEEKDAY(Synthese!$D24),0)</f>
        <v>0</v>
      </c>
      <c r="P24" s="8">
        <f ca="1">IF(EXACT(Synthese!T$1,Synthese!$E24),WEEKDAY(Synthese!$D24),0)</f>
        <v>0</v>
      </c>
      <c r="Q24" s="8">
        <f ca="1">IF(EXACT(Synthese!U$1,Synthese!$E24),WEEKDAY(Synthese!$D24),0)</f>
        <v>0</v>
      </c>
      <c r="R24" s="8">
        <f ca="1">IF(EXACT(Synthese!V$1,Synthese!$E24),WEEKDAY(Synthese!$D24),0)</f>
        <v>0</v>
      </c>
      <c r="S24" s="8">
        <f ca="1">IF(EXACT(Synthese!W$1,Synthese!$E24),WEEKDAY(Synthese!$D24),0)</f>
        <v>0</v>
      </c>
      <c r="T24" s="8">
        <f ca="1">IF(EXACT(Synthese!X$1,Synthese!$E24),WEEKDAY(Synthese!$D24),0)</f>
        <v>0</v>
      </c>
      <c r="U24" s="8">
        <f ca="1">IF(EXACT(Synthese!Y$1,Synthese!$E24),WEEKDAY(Synthese!$D24),0)</f>
        <v>0</v>
      </c>
      <c r="V24" s="8">
        <f ca="1">IF(EXACT(Synthese!Z$1,Synthese!$E24),WEEKDAY(Synthese!$D24),0)</f>
        <v>0</v>
      </c>
      <c r="W24" s="8">
        <f ca="1">IF(EXACT(Synthese!AA$1,Synthese!$E24),WEEKDAY(Synthese!$D24),0)</f>
        <v>0</v>
      </c>
      <c r="X24" s="8">
        <f ca="1">IF(EXACT(Synthese!AB$1,Synthese!$E24),WEEKDAY(Synthese!$D24),0)</f>
        <v>3</v>
      </c>
    </row>
    <row r="25" spans="1:24" ht="13.8">
      <c r="A25" s="5"/>
      <c r="B25" s="5"/>
      <c r="C25" s="5">
        <v>4</v>
      </c>
      <c r="D25" s="9">
        <v>45098</v>
      </c>
      <c r="E25" s="8"/>
      <c r="F25" s="8">
        <f ca="1">IF(EXACT(Synthese!J$1,Synthese!$E25),WEEKDAY(Synthese!$D25),0)</f>
        <v>0</v>
      </c>
      <c r="G25" s="8">
        <f ca="1">IF(EXACT(Synthese!K$1,Synthese!$E25),WEEKDAY(Synthese!$D25),0)</f>
        <v>0</v>
      </c>
      <c r="H25" s="8">
        <f ca="1">IF(EXACT(Synthese!L$1,Synthese!$E25),WEEKDAY(Synthese!$D25),0)</f>
        <v>0</v>
      </c>
      <c r="I25" s="8">
        <f ca="1">IF(EXACT(Synthese!M$1,Synthese!$E25),WEEKDAY(Synthese!$D25),0)</f>
        <v>0</v>
      </c>
      <c r="J25" s="8">
        <f ca="1">IF(EXACT(Synthese!N$1,Synthese!$E25),WEEKDAY(Synthese!$D25),0)</f>
        <v>0</v>
      </c>
      <c r="K25" s="8">
        <f ca="1">IF(EXACT(Synthese!O$1,Synthese!$E25),WEEKDAY(Synthese!$D25),0)</f>
        <v>0</v>
      </c>
      <c r="L25" s="8">
        <f ca="1">IF(EXACT(Synthese!P$1,Synthese!$E25),WEEKDAY(Synthese!$D25),0)</f>
        <v>0</v>
      </c>
      <c r="M25" s="8">
        <f ca="1">IF(EXACT(Synthese!Q$1,Synthese!$E25),WEEKDAY(Synthese!$D25),0)</f>
        <v>0</v>
      </c>
      <c r="N25" s="8">
        <f ca="1">IF(EXACT(Synthese!R$1,Synthese!$E25),WEEKDAY(Synthese!$D25),0)</f>
        <v>0</v>
      </c>
      <c r="O25" s="8">
        <f ca="1">IF(EXACT(Synthese!S$1,Synthese!$E25),WEEKDAY(Synthese!$D25),0)</f>
        <v>0</v>
      </c>
      <c r="P25" s="8">
        <f ca="1">IF(EXACT(Synthese!T$1,Synthese!$E25),WEEKDAY(Synthese!$D25),0)</f>
        <v>0</v>
      </c>
      <c r="Q25" s="8">
        <f ca="1">IF(EXACT(Synthese!U$1,Synthese!$E25),WEEKDAY(Synthese!$D25),0)</f>
        <v>0</v>
      </c>
      <c r="R25" s="8">
        <f ca="1">IF(EXACT(Synthese!V$1,Synthese!$E25),WEEKDAY(Synthese!$D25),0)</f>
        <v>0</v>
      </c>
      <c r="S25" s="8">
        <f ca="1">IF(EXACT(Synthese!W$1,Synthese!$E25),WEEKDAY(Synthese!$D25),0)</f>
        <v>0</v>
      </c>
      <c r="T25" s="8">
        <f ca="1">IF(EXACT(Synthese!X$1,Synthese!$E25),WEEKDAY(Synthese!$D25),0)</f>
        <v>0</v>
      </c>
      <c r="U25" s="8">
        <f ca="1">IF(EXACT(Synthese!Y$1,Synthese!$E25),WEEKDAY(Synthese!$D25),0)</f>
        <v>0</v>
      </c>
      <c r="V25" s="8">
        <f ca="1">IF(EXACT(Synthese!Z$1,Synthese!$E25),WEEKDAY(Synthese!$D25),0)</f>
        <v>0</v>
      </c>
      <c r="W25" s="8">
        <f ca="1">IF(EXACT(Synthese!AA$1,Synthese!$E25),WEEKDAY(Synthese!$D25),0)</f>
        <v>0</v>
      </c>
      <c r="X25" s="8">
        <f ca="1">IF(EXACT(Synthese!AB$1,Synthese!$E25),WEEKDAY(Synthese!$D25),0)</f>
        <v>4</v>
      </c>
    </row>
    <row r="26" spans="1:24" ht="13.8">
      <c r="A26" s="5"/>
      <c r="B26" s="5"/>
      <c r="C26" s="5">
        <v>5</v>
      </c>
      <c r="D26" s="9">
        <v>45099</v>
      </c>
      <c r="E26" s="8"/>
      <c r="F26" s="8">
        <f ca="1">IF(EXACT(Synthese!J$1,Synthese!$E26),WEEKDAY(Synthese!$D26),0)</f>
        <v>0</v>
      </c>
      <c r="G26" s="8">
        <f ca="1">IF(EXACT(Synthese!K$1,Synthese!$E26),WEEKDAY(Synthese!$D26),0)</f>
        <v>0</v>
      </c>
      <c r="H26" s="8">
        <f ca="1">IF(EXACT(Synthese!L$1,Synthese!$E26),WEEKDAY(Synthese!$D26),0)</f>
        <v>0</v>
      </c>
      <c r="I26" s="8">
        <f ca="1">IF(EXACT(Synthese!M$1,Synthese!$E26),WEEKDAY(Synthese!$D26),0)</f>
        <v>0</v>
      </c>
      <c r="J26" s="8">
        <f ca="1">IF(EXACT(Synthese!N$1,Synthese!$E26),WEEKDAY(Synthese!$D26),0)</f>
        <v>0</v>
      </c>
      <c r="K26" s="8">
        <f ca="1">IF(EXACT(Synthese!O$1,Synthese!$E26),WEEKDAY(Synthese!$D26),0)</f>
        <v>0</v>
      </c>
      <c r="L26" s="8">
        <f ca="1">IF(EXACT(Synthese!P$1,Synthese!$E26),WEEKDAY(Synthese!$D26),0)</f>
        <v>0</v>
      </c>
      <c r="M26" s="8">
        <f ca="1">IF(EXACT(Synthese!Q$1,Synthese!$E26),WEEKDAY(Synthese!$D26),0)</f>
        <v>0</v>
      </c>
      <c r="N26" s="8">
        <f ca="1">IF(EXACT(Synthese!R$1,Synthese!$E26),WEEKDAY(Synthese!$D26),0)</f>
        <v>0</v>
      </c>
      <c r="O26" s="8">
        <f ca="1">IF(EXACT(Synthese!S$1,Synthese!$E26),WEEKDAY(Synthese!$D26),0)</f>
        <v>0</v>
      </c>
      <c r="P26" s="8">
        <f ca="1">IF(EXACT(Synthese!T$1,Synthese!$E26),WEEKDAY(Synthese!$D26),0)</f>
        <v>0</v>
      </c>
      <c r="Q26" s="8">
        <f ca="1">IF(EXACT(Synthese!U$1,Synthese!$E26),WEEKDAY(Synthese!$D26),0)</f>
        <v>0</v>
      </c>
      <c r="R26" s="8">
        <f ca="1">IF(EXACT(Synthese!V$1,Synthese!$E26),WEEKDAY(Synthese!$D26),0)</f>
        <v>0</v>
      </c>
      <c r="S26" s="8">
        <f ca="1">IF(EXACT(Synthese!W$1,Synthese!$E26),WEEKDAY(Synthese!$D26),0)</f>
        <v>0</v>
      </c>
      <c r="T26" s="8">
        <f ca="1">IF(EXACT(Synthese!X$1,Synthese!$E26),WEEKDAY(Synthese!$D26),0)</f>
        <v>0</v>
      </c>
      <c r="U26" s="8">
        <f ca="1">IF(EXACT(Synthese!Y$1,Synthese!$E26),WEEKDAY(Synthese!$D26),0)</f>
        <v>0</v>
      </c>
      <c r="V26" s="8">
        <f ca="1">IF(EXACT(Synthese!Z$1,Synthese!$E26),WEEKDAY(Synthese!$D26),0)</f>
        <v>0</v>
      </c>
      <c r="W26" s="8">
        <f ca="1">IF(EXACT(Synthese!AA$1,Synthese!$E26),WEEKDAY(Synthese!$D26),0)</f>
        <v>0</v>
      </c>
      <c r="X26" s="8">
        <f ca="1">IF(EXACT(Synthese!AB$1,Synthese!$E26),WEEKDAY(Synthese!$D26),0)</f>
        <v>5</v>
      </c>
    </row>
    <row r="27" spans="1:24" ht="13.8">
      <c r="A27" s="5"/>
      <c r="B27" s="5"/>
      <c r="C27" s="5">
        <v>6</v>
      </c>
      <c r="D27" s="9">
        <v>45100</v>
      </c>
      <c r="E27" s="8"/>
      <c r="F27" s="8">
        <f ca="1">IF(EXACT(Synthese!J$1,Synthese!$E27),WEEKDAY(Synthese!$D27),0)</f>
        <v>0</v>
      </c>
      <c r="G27" s="8">
        <f ca="1">IF(EXACT(Synthese!K$1,Synthese!$E27),WEEKDAY(Synthese!$D27),0)</f>
        <v>0</v>
      </c>
      <c r="H27" s="8">
        <f ca="1">IF(EXACT(Synthese!L$1,Synthese!$E27),WEEKDAY(Synthese!$D27),0)</f>
        <v>0</v>
      </c>
      <c r="I27" s="8">
        <f ca="1">IF(EXACT(Synthese!M$1,Synthese!$E27),WEEKDAY(Synthese!$D27),0)</f>
        <v>0</v>
      </c>
      <c r="J27" s="8">
        <f ca="1">IF(EXACT(Synthese!N$1,Synthese!$E27),WEEKDAY(Synthese!$D27),0)</f>
        <v>0</v>
      </c>
      <c r="K27" s="8">
        <f ca="1">IF(EXACT(Synthese!O$1,Synthese!$E27),WEEKDAY(Synthese!$D27),0)</f>
        <v>0</v>
      </c>
      <c r="L27" s="8">
        <f ca="1">IF(EXACT(Synthese!P$1,Synthese!$E27),WEEKDAY(Synthese!$D27),0)</f>
        <v>0</v>
      </c>
      <c r="M27" s="8">
        <f ca="1">IF(EXACT(Synthese!Q$1,Synthese!$E27),WEEKDAY(Synthese!$D27),0)</f>
        <v>0</v>
      </c>
      <c r="N27" s="8">
        <f ca="1">IF(EXACT(Synthese!R$1,Synthese!$E27),WEEKDAY(Synthese!$D27),0)</f>
        <v>0</v>
      </c>
      <c r="O27" s="8">
        <f ca="1">IF(EXACT(Synthese!S$1,Synthese!$E27),WEEKDAY(Synthese!$D27),0)</f>
        <v>0</v>
      </c>
      <c r="P27" s="8">
        <f ca="1">IF(EXACT(Synthese!T$1,Synthese!$E27),WEEKDAY(Synthese!$D27),0)</f>
        <v>0</v>
      </c>
      <c r="Q27" s="8">
        <f ca="1">IF(EXACT(Synthese!U$1,Synthese!$E27),WEEKDAY(Synthese!$D27),0)</f>
        <v>0</v>
      </c>
      <c r="R27" s="8">
        <f ca="1">IF(EXACT(Synthese!V$1,Synthese!$E27),WEEKDAY(Synthese!$D27),0)</f>
        <v>0</v>
      </c>
      <c r="S27" s="8">
        <f ca="1">IF(EXACT(Synthese!W$1,Synthese!$E27),WEEKDAY(Synthese!$D27),0)</f>
        <v>0</v>
      </c>
      <c r="T27" s="8">
        <f ca="1">IF(EXACT(Synthese!X$1,Synthese!$E27),WEEKDAY(Synthese!$D27),0)</f>
        <v>0</v>
      </c>
      <c r="U27" s="8">
        <f ca="1">IF(EXACT(Synthese!Y$1,Synthese!$E27),WEEKDAY(Synthese!$D27),0)</f>
        <v>0</v>
      </c>
      <c r="V27" s="8">
        <f ca="1">IF(EXACT(Synthese!Z$1,Synthese!$E27),WEEKDAY(Synthese!$D27),0)</f>
        <v>0</v>
      </c>
      <c r="W27" s="8">
        <f ca="1">IF(EXACT(Synthese!AA$1,Synthese!$E27),WEEKDAY(Synthese!$D27),0)</f>
        <v>0</v>
      </c>
      <c r="X27" s="8">
        <f ca="1">IF(EXACT(Synthese!AB$1,Synthese!$E27),WEEKDAY(Synthese!$D27),0)</f>
        <v>6</v>
      </c>
    </row>
    <row r="28" spans="1:24" ht="13.8">
      <c r="A28" s="5"/>
      <c r="B28" s="5"/>
      <c r="C28" s="5">
        <v>7</v>
      </c>
      <c r="D28" s="9">
        <v>45101</v>
      </c>
      <c r="E28" s="8"/>
      <c r="F28" s="8">
        <f ca="1">IF(EXACT(Synthese!J$1,Synthese!$E28),WEEKDAY(Synthese!$D28),0)</f>
        <v>0</v>
      </c>
      <c r="G28" s="8">
        <f ca="1">IF(EXACT(Synthese!K$1,Synthese!$E28),WEEKDAY(Synthese!$D28),0)</f>
        <v>0</v>
      </c>
      <c r="H28" s="8">
        <f ca="1">IF(EXACT(Synthese!L$1,Synthese!$E28),WEEKDAY(Synthese!$D28),0)</f>
        <v>0</v>
      </c>
      <c r="I28" s="8">
        <f ca="1">IF(EXACT(Synthese!M$1,Synthese!$E28),WEEKDAY(Synthese!$D28),0)</f>
        <v>0</v>
      </c>
      <c r="J28" s="8">
        <f ca="1">IF(EXACT(Synthese!N$1,Synthese!$E28),WEEKDAY(Synthese!$D28),0)</f>
        <v>0</v>
      </c>
      <c r="K28" s="8">
        <f ca="1">IF(EXACT(Synthese!O$1,Synthese!$E28),WEEKDAY(Synthese!$D28),0)</f>
        <v>0</v>
      </c>
      <c r="L28" s="8">
        <f ca="1">IF(EXACT(Synthese!P$1,Synthese!$E28),WEEKDAY(Synthese!$D28),0)</f>
        <v>0</v>
      </c>
      <c r="M28" s="8">
        <f ca="1">IF(EXACT(Synthese!Q$1,Synthese!$E28),WEEKDAY(Synthese!$D28),0)</f>
        <v>0</v>
      </c>
      <c r="N28" s="8">
        <f ca="1">IF(EXACT(Synthese!R$1,Synthese!$E28),WEEKDAY(Synthese!$D28),0)</f>
        <v>0</v>
      </c>
      <c r="O28" s="8">
        <f ca="1">IF(EXACT(Synthese!S$1,Synthese!$E28),WEEKDAY(Synthese!$D28),0)</f>
        <v>0</v>
      </c>
      <c r="P28" s="8">
        <f ca="1">IF(EXACT(Synthese!T$1,Synthese!$E28),WEEKDAY(Synthese!$D28),0)</f>
        <v>0</v>
      </c>
      <c r="Q28" s="8">
        <f ca="1">IF(EXACT(Synthese!U$1,Synthese!$E28),WEEKDAY(Synthese!$D28),0)</f>
        <v>0</v>
      </c>
      <c r="R28" s="8">
        <f ca="1">IF(EXACT(Synthese!V$1,Synthese!$E28),WEEKDAY(Synthese!$D28),0)</f>
        <v>0</v>
      </c>
      <c r="S28" s="8">
        <f ca="1">IF(EXACT(Synthese!W$1,Synthese!$E28),WEEKDAY(Synthese!$D28),0)</f>
        <v>0</v>
      </c>
      <c r="T28" s="8">
        <f ca="1">IF(EXACT(Synthese!X$1,Synthese!$E28),WEEKDAY(Synthese!$D28),0)</f>
        <v>0</v>
      </c>
      <c r="U28" s="8">
        <f ca="1">IF(EXACT(Synthese!Y$1,Synthese!$E28),WEEKDAY(Synthese!$D28),0)</f>
        <v>0</v>
      </c>
      <c r="V28" s="8">
        <f ca="1">IF(EXACT(Synthese!Z$1,Synthese!$E28),WEEKDAY(Synthese!$D28),0)</f>
        <v>0</v>
      </c>
      <c r="W28" s="8">
        <f ca="1">IF(EXACT(Synthese!AA$1,Synthese!$E28),WEEKDAY(Synthese!$D28),0)</f>
        <v>0</v>
      </c>
      <c r="X28" s="8">
        <f ca="1">IF(EXACT(Synthese!AB$1,Synthese!$E28),WEEKDAY(Synthese!$D28),0)</f>
        <v>7</v>
      </c>
    </row>
    <row r="29" spans="1:24" ht="13.8">
      <c r="A29" s="5"/>
      <c r="B29" s="5"/>
      <c r="C29" s="5">
        <v>1</v>
      </c>
      <c r="D29" s="9">
        <v>45102</v>
      </c>
      <c r="E29" s="8"/>
      <c r="F29" s="8">
        <f ca="1">IF(EXACT(Synthese!J$1,Synthese!$E29),WEEKDAY(Synthese!$D29),0)</f>
        <v>0</v>
      </c>
      <c r="G29" s="8">
        <f ca="1">IF(EXACT(Synthese!K$1,Synthese!$E29),WEEKDAY(Synthese!$D29),0)</f>
        <v>0</v>
      </c>
      <c r="H29" s="8">
        <f ca="1">IF(EXACT(Synthese!L$1,Synthese!$E29),WEEKDAY(Synthese!$D29),0)</f>
        <v>0</v>
      </c>
      <c r="I29" s="8">
        <f ca="1">IF(EXACT(Synthese!M$1,Synthese!$E29),WEEKDAY(Synthese!$D29),0)</f>
        <v>0</v>
      </c>
      <c r="J29" s="8">
        <f ca="1">IF(EXACT(Synthese!N$1,Synthese!$E29),WEEKDAY(Synthese!$D29),0)</f>
        <v>0</v>
      </c>
      <c r="K29" s="8">
        <f ca="1">IF(EXACT(Synthese!O$1,Synthese!$E29),WEEKDAY(Synthese!$D29),0)</f>
        <v>0</v>
      </c>
      <c r="L29" s="8">
        <f ca="1">IF(EXACT(Synthese!P$1,Synthese!$E29),WEEKDAY(Synthese!$D29),0)</f>
        <v>0</v>
      </c>
      <c r="M29" s="8">
        <f ca="1">IF(EXACT(Synthese!Q$1,Synthese!$E29),WEEKDAY(Synthese!$D29),0)</f>
        <v>0</v>
      </c>
      <c r="N29" s="8">
        <f ca="1">IF(EXACT(Synthese!R$1,Synthese!$E29),WEEKDAY(Synthese!$D29),0)</f>
        <v>0</v>
      </c>
      <c r="O29" s="8">
        <f ca="1">IF(EXACT(Synthese!S$1,Synthese!$E29),WEEKDAY(Synthese!$D29),0)</f>
        <v>0</v>
      </c>
      <c r="P29" s="8">
        <f ca="1">IF(EXACT(Synthese!T$1,Synthese!$E29),WEEKDAY(Synthese!$D29),0)</f>
        <v>0</v>
      </c>
      <c r="Q29" s="8">
        <f ca="1">IF(EXACT(Synthese!U$1,Synthese!$E29),WEEKDAY(Synthese!$D29),0)</f>
        <v>0</v>
      </c>
      <c r="R29" s="8">
        <f ca="1">IF(EXACT(Synthese!V$1,Synthese!$E29),WEEKDAY(Synthese!$D29),0)</f>
        <v>0</v>
      </c>
      <c r="S29" s="8">
        <f ca="1">IF(EXACT(Synthese!W$1,Synthese!$E29),WEEKDAY(Synthese!$D29),0)</f>
        <v>0</v>
      </c>
      <c r="T29" s="8">
        <f ca="1">IF(EXACT(Synthese!X$1,Synthese!$E29),WEEKDAY(Synthese!$D29),0)</f>
        <v>0</v>
      </c>
      <c r="U29" s="8">
        <f ca="1">IF(EXACT(Synthese!Y$1,Synthese!$E29),WEEKDAY(Synthese!$D29),0)</f>
        <v>0</v>
      </c>
      <c r="V29" s="8">
        <f ca="1">IF(EXACT(Synthese!Z$1,Synthese!$E29),WEEKDAY(Synthese!$D29),0)</f>
        <v>0</v>
      </c>
      <c r="W29" s="8">
        <f ca="1">IF(EXACT(Synthese!AA$1,Synthese!$E29),WEEKDAY(Synthese!$D29),0)</f>
        <v>0</v>
      </c>
      <c r="X29" s="8">
        <f ca="1">IF(EXACT(Synthese!AB$1,Synthese!$E29),WEEKDAY(Synthese!$D29),0)</f>
        <v>1</v>
      </c>
    </row>
    <row r="30" spans="1:24" ht="13.8">
      <c r="A30" s="5"/>
      <c r="B30" s="5"/>
      <c r="C30" s="5">
        <v>2</v>
      </c>
      <c r="D30" s="9">
        <v>45103</v>
      </c>
      <c r="E30" s="8"/>
      <c r="F30" s="8">
        <f ca="1">IF(EXACT(Synthese!J$1,Synthese!$E30),WEEKDAY(Synthese!$D30),0)</f>
        <v>0</v>
      </c>
      <c r="G30" s="8">
        <f ca="1">IF(EXACT(Synthese!K$1,Synthese!$E30),WEEKDAY(Synthese!$D30),0)</f>
        <v>0</v>
      </c>
      <c r="H30" s="8">
        <f ca="1">IF(EXACT(Synthese!L$1,Synthese!$E30),WEEKDAY(Synthese!$D30),0)</f>
        <v>0</v>
      </c>
      <c r="I30" s="8">
        <f ca="1">IF(EXACT(Synthese!M$1,Synthese!$E30),WEEKDAY(Synthese!$D30),0)</f>
        <v>0</v>
      </c>
      <c r="J30" s="8">
        <f ca="1">IF(EXACT(Synthese!N$1,Synthese!$E30),WEEKDAY(Synthese!$D30),0)</f>
        <v>0</v>
      </c>
      <c r="K30" s="8">
        <f ca="1">IF(EXACT(Synthese!O$1,Synthese!$E30),WEEKDAY(Synthese!$D30),0)</f>
        <v>0</v>
      </c>
      <c r="L30" s="8">
        <f ca="1">IF(EXACT(Synthese!P$1,Synthese!$E30),WEEKDAY(Synthese!$D30),0)</f>
        <v>0</v>
      </c>
      <c r="M30" s="8">
        <f ca="1">IF(EXACT(Synthese!Q$1,Synthese!$E30),WEEKDAY(Synthese!$D30),0)</f>
        <v>0</v>
      </c>
      <c r="N30" s="8">
        <f ca="1">IF(EXACT(Synthese!R$1,Synthese!$E30),WEEKDAY(Synthese!$D30),0)</f>
        <v>0</v>
      </c>
      <c r="O30" s="8">
        <f ca="1">IF(EXACT(Synthese!S$1,Synthese!$E30),WEEKDAY(Synthese!$D30),0)</f>
        <v>0</v>
      </c>
      <c r="P30" s="8">
        <f ca="1">IF(EXACT(Synthese!T$1,Synthese!$E30),WEEKDAY(Synthese!$D30),0)</f>
        <v>0</v>
      </c>
      <c r="Q30" s="8">
        <f ca="1">IF(EXACT(Synthese!U$1,Synthese!$E30),WEEKDAY(Synthese!$D30),0)</f>
        <v>0</v>
      </c>
      <c r="R30" s="8">
        <f ca="1">IF(EXACT(Synthese!V$1,Synthese!$E30),WEEKDAY(Synthese!$D30),0)</f>
        <v>0</v>
      </c>
      <c r="S30" s="8">
        <f ca="1">IF(EXACT(Synthese!W$1,Synthese!$E30),WEEKDAY(Synthese!$D30),0)</f>
        <v>0</v>
      </c>
      <c r="T30" s="8">
        <f ca="1">IF(EXACT(Synthese!X$1,Synthese!$E30),WEEKDAY(Synthese!$D30),0)</f>
        <v>0</v>
      </c>
      <c r="U30" s="8">
        <f ca="1">IF(EXACT(Synthese!Y$1,Synthese!$E30),WEEKDAY(Synthese!$D30),0)</f>
        <v>0</v>
      </c>
      <c r="V30" s="8">
        <f ca="1">IF(EXACT(Synthese!Z$1,Synthese!$E30),WEEKDAY(Synthese!$D30),0)</f>
        <v>0</v>
      </c>
      <c r="W30" s="8">
        <f ca="1">IF(EXACT(Synthese!AA$1,Synthese!$E30),WEEKDAY(Synthese!$D30),0)</f>
        <v>0</v>
      </c>
      <c r="X30" s="8">
        <f ca="1">IF(EXACT(Synthese!AB$1,Synthese!$E30),WEEKDAY(Synthese!$D30),0)</f>
        <v>2</v>
      </c>
    </row>
    <row r="31" spans="1:24" ht="13.8">
      <c r="A31" s="5"/>
      <c r="B31" s="5"/>
      <c r="C31" s="5">
        <v>3</v>
      </c>
      <c r="D31" s="9">
        <v>45104</v>
      </c>
      <c r="E31" s="8"/>
      <c r="F31" s="8">
        <f ca="1">IF(EXACT(Synthese!J$1,Synthese!$E31),WEEKDAY(Synthese!$D31),0)</f>
        <v>0</v>
      </c>
      <c r="G31" s="8">
        <f ca="1">IF(EXACT(Synthese!K$1,Synthese!$E31),WEEKDAY(Synthese!$D31),0)</f>
        <v>0</v>
      </c>
      <c r="H31" s="8">
        <f ca="1">IF(EXACT(Synthese!L$1,Synthese!$E31),WEEKDAY(Synthese!$D31),0)</f>
        <v>0</v>
      </c>
      <c r="I31" s="8">
        <f ca="1">IF(EXACT(Synthese!M$1,Synthese!$E31),WEEKDAY(Synthese!$D31),0)</f>
        <v>0</v>
      </c>
      <c r="J31" s="8">
        <f ca="1">IF(EXACT(Synthese!N$1,Synthese!$E31),WEEKDAY(Synthese!$D31),0)</f>
        <v>0</v>
      </c>
      <c r="K31" s="8">
        <f ca="1">IF(EXACT(Synthese!O$1,Synthese!$E31),WEEKDAY(Synthese!$D31),0)</f>
        <v>0</v>
      </c>
      <c r="L31" s="8">
        <f ca="1">IF(EXACT(Synthese!P$1,Synthese!$E31),WEEKDAY(Synthese!$D31),0)</f>
        <v>0</v>
      </c>
      <c r="M31" s="8">
        <f ca="1">IF(EXACT(Synthese!Q$1,Synthese!$E31),WEEKDAY(Synthese!$D31),0)</f>
        <v>0</v>
      </c>
      <c r="N31" s="8">
        <f ca="1">IF(EXACT(Synthese!R$1,Synthese!$E31),WEEKDAY(Synthese!$D31),0)</f>
        <v>0</v>
      </c>
      <c r="O31" s="8">
        <f ca="1">IF(EXACT(Synthese!S$1,Synthese!$E31),WEEKDAY(Synthese!$D31),0)</f>
        <v>0</v>
      </c>
      <c r="P31" s="8">
        <f ca="1">IF(EXACT(Synthese!T$1,Synthese!$E31),WEEKDAY(Synthese!$D31),0)</f>
        <v>0</v>
      </c>
      <c r="Q31" s="8">
        <f ca="1">IF(EXACT(Synthese!U$1,Synthese!$E31),WEEKDAY(Synthese!$D31),0)</f>
        <v>0</v>
      </c>
      <c r="R31" s="8">
        <f ca="1">IF(EXACT(Synthese!V$1,Synthese!$E31),WEEKDAY(Synthese!$D31),0)</f>
        <v>0</v>
      </c>
      <c r="S31" s="8">
        <f ca="1">IF(EXACT(Synthese!W$1,Synthese!$E31),WEEKDAY(Synthese!$D31),0)</f>
        <v>0</v>
      </c>
      <c r="T31" s="8">
        <f ca="1">IF(EXACT(Synthese!X$1,Synthese!$E31),WEEKDAY(Synthese!$D31),0)</f>
        <v>0</v>
      </c>
      <c r="U31" s="8">
        <f ca="1">IF(EXACT(Synthese!Y$1,Synthese!$E31),WEEKDAY(Synthese!$D31),0)</f>
        <v>0</v>
      </c>
      <c r="V31" s="8">
        <f ca="1">IF(EXACT(Synthese!Z$1,Synthese!$E31),WEEKDAY(Synthese!$D31),0)</f>
        <v>0</v>
      </c>
      <c r="W31" s="8">
        <f ca="1">IF(EXACT(Synthese!AA$1,Synthese!$E31),WEEKDAY(Synthese!$D31),0)</f>
        <v>0</v>
      </c>
      <c r="X31" s="8">
        <f ca="1">IF(EXACT(Synthese!AB$1,Synthese!$E31),WEEKDAY(Synthese!$D31),0)</f>
        <v>3</v>
      </c>
    </row>
    <row r="32" spans="1:24" ht="13.8">
      <c r="A32" s="5"/>
      <c r="B32" s="5"/>
      <c r="C32" s="5">
        <v>4</v>
      </c>
      <c r="D32" s="9">
        <v>45105</v>
      </c>
      <c r="E32" s="8"/>
      <c r="F32" s="8">
        <f ca="1">IF(EXACT(Synthese!J$1,Synthese!$E32),WEEKDAY(Synthese!$D32),0)</f>
        <v>0</v>
      </c>
      <c r="G32" s="8">
        <f ca="1">IF(EXACT(Synthese!K$1,Synthese!$E32),WEEKDAY(Synthese!$D32),0)</f>
        <v>0</v>
      </c>
      <c r="H32" s="8">
        <f ca="1">IF(EXACT(Synthese!L$1,Synthese!$E32),WEEKDAY(Synthese!$D32),0)</f>
        <v>0</v>
      </c>
      <c r="I32" s="8">
        <f ca="1">IF(EXACT(Synthese!M$1,Synthese!$E32),WEEKDAY(Synthese!$D32),0)</f>
        <v>0</v>
      </c>
      <c r="J32" s="8">
        <f ca="1">IF(EXACT(Synthese!N$1,Synthese!$E32),WEEKDAY(Synthese!$D32),0)</f>
        <v>0</v>
      </c>
      <c r="K32" s="8">
        <f ca="1">IF(EXACT(Synthese!O$1,Synthese!$E32),WEEKDAY(Synthese!$D32),0)</f>
        <v>0</v>
      </c>
      <c r="L32" s="8">
        <f ca="1">IF(EXACT(Synthese!P$1,Synthese!$E32),WEEKDAY(Synthese!$D32),0)</f>
        <v>0</v>
      </c>
      <c r="M32" s="8">
        <f ca="1">IF(EXACT(Synthese!Q$1,Synthese!$E32),WEEKDAY(Synthese!$D32),0)</f>
        <v>0</v>
      </c>
      <c r="N32" s="8">
        <f ca="1">IF(EXACT(Synthese!R$1,Synthese!$E32),WEEKDAY(Synthese!$D32),0)</f>
        <v>0</v>
      </c>
      <c r="O32" s="8">
        <f ca="1">IF(EXACT(Synthese!S$1,Synthese!$E32),WEEKDAY(Synthese!$D32),0)</f>
        <v>0</v>
      </c>
      <c r="P32" s="8">
        <f ca="1">IF(EXACT(Synthese!T$1,Synthese!$E32),WEEKDAY(Synthese!$D32),0)</f>
        <v>0</v>
      </c>
      <c r="Q32" s="8">
        <f ca="1">IF(EXACT(Synthese!U$1,Synthese!$E32),WEEKDAY(Synthese!$D32),0)</f>
        <v>0</v>
      </c>
      <c r="R32" s="8">
        <f ca="1">IF(EXACT(Synthese!V$1,Synthese!$E32),WEEKDAY(Synthese!$D32),0)</f>
        <v>0</v>
      </c>
      <c r="S32" s="8">
        <f ca="1">IF(EXACT(Synthese!W$1,Synthese!$E32),WEEKDAY(Synthese!$D32),0)</f>
        <v>0</v>
      </c>
      <c r="T32" s="8">
        <f ca="1">IF(EXACT(Synthese!X$1,Synthese!$E32),WEEKDAY(Synthese!$D32),0)</f>
        <v>0</v>
      </c>
      <c r="U32" s="8">
        <f ca="1">IF(EXACT(Synthese!Y$1,Synthese!$E32),WEEKDAY(Synthese!$D32),0)</f>
        <v>0</v>
      </c>
      <c r="V32" s="8">
        <f ca="1">IF(EXACT(Synthese!Z$1,Synthese!$E32),WEEKDAY(Synthese!$D32),0)</f>
        <v>0</v>
      </c>
      <c r="W32" s="8">
        <f ca="1">IF(EXACT(Synthese!AA$1,Synthese!$E32),WEEKDAY(Synthese!$D32),0)</f>
        <v>0</v>
      </c>
      <c r="X32" s="8">
        <f ca="1">IF(EXACT(Synthese!AB$1,Synthese!$E32),WEEKDAY(Synthese!$D32),0)</f>
        <v>4</v>
      </c>
    </row>
    <row r="33" spans="1:24" ht="13.8">
      <c r="A33" s="5"/>
      <c r="B33" s="5"/>
      <c r="C33" s="5">
        <v>5</v>
      </c>
      <c r="D33" s="9">
        <v>45106</v>
      </c>
      <c r="E33" s="8"/>
      <c r="F33" s="8">
        <f ca="1">IF(EXACT(Synthese!J$1,Synthese!$E33),WEEKDAY(Synthese!$D33),0)</f>
        <v>0</v>
      </c>
      <c r="G33" s="8">
        <f ca="1">IF(EXACT(Synthese!K$1,Synthese!$E33),WEEKDAY(Synthese!$D33),0)</f>
        <v>0</v>
      </c>
      <c r="H33" s="8">
        <f ca="1">IF(EXACT(Synthese!L$1,Synthese!$E33),WEEKDAY(Synthese!$D33),0)</f>
        <v>0</v>
      </c>
      <c r="I33" s="8">
        <f ca="1">IF(EXACT(Synthese!M$1,Synthese!$E33),WEEKDAY(Synthese!$D33),0)</f>
        <v>0</v>
      </c>
      <c r="J33" s="8">
        <f ca="1">IF(EXACT(Synthese!N$1,Synthese!$E33),WEEKDAY(Synthese!$D33),0)</f>
        <v>0</v>
      </c>
      <c r="K33" s="8">
        <f ca="1">IF(EXACT(Synthese!O$1,Synthese!$E33),WEEKDAY(Synthese!$D33),0)</f>
        <v>0</v>
      </c>
      <c r="L33" s="8">
        <f ca="1">IF(EXACT(Synthese!P$1,Synthese!$E33),WEEKDAY(Synthese!$D33),0)</f>
        <v>0</v>
      </c>
      <c r="M33" s="8">
        <f ca="1">IF(EXACT(Synthese!Q$1,Synthese!$E33),WEEKDAY(Synthese!$D33),0)</f>
        <v>0</v>
      </c>
      <c r="N33" s="8">
        <f ca="1">IF(EXACT(Synthese!R$1,Synthese!$E33),WEEKDAY(Synthese!$D33),0)</f>
        <v>0</v>
      </c>
      <c r="O33" s="8">
        <f ca="1">IF(EXACT(Synthese!S$1,Synthese!$E33),WEEKDAY(Synthese!$D33),0)</f>
        <v>0</v>
      </c>
      <c r="P33" s="8">
        <f ca="1">IF(EXACT(Synthese!T$1,Synthese!$E33),WEEKDAY(Synthese!$D33),0)</f>
        <v>0</v>
      </c>
      <c r="Q33" s="8">
        <f ca="1">IF(EXACT(Synthese!U$1,Synthese!$E33),WEEKDAY(Synthese!$D33),0)</f>
        <v>0</v>
      </c>
      <c r="R33" s="8">
        <f ca="1">IF(EXACT(Synthese!V$1,Synthese!$E33),WEEKDAY(Synthese!$D33),0)</f>
        <v>0</v>
      </c>
      <c r="S33" s="8">
        <f ca="1">IF(EXACT(Synthese!W$1,Synthese!$E33),WEEKDAY(Synthese!$D33),0)</f>
        <v>0</v>
      </c>
      <c r="T33" s="8">
        <f ca="1">IF(EXACT(Synthese!X$1,Synthese!$E33),WEEKDAY(Synthese!$D33),0)</f>
        <v>0</v>
      </c>
      <c r="U33" s="8">
        <f ca="1">IF(EXACT(Synthese!Y$1,Synthese!$E33),WEEKDAY(Synthese!$D33),0)</f>
        <v>0</v>
      </c>
      <c r="V33" s="8">
        <f ca="1">IF(EXACT(Synthese!Z$1,Synthese!$E33),WEEKDAY(Synthese!$D33),0)</f>
        <v>0</v>
      </c>
      <c r="W33" s="8">
        <f ca="1">IF(EXACT(Synthese!AA$1,Synthese!$E33),WEEKDAY(Synthese!$D33),0)</f>
        <v>0</v>
      </c>
      <c r="X33" s="8">
        <f ca="1">IF(EXACT(Synthese!AB$1,Synthese!$E33),WEEKDAY(Synthese!$D33),0)</f>
        <v>5</v>
      </c>
    </row>
    <row r="34" spans="1:24" ht="13.8">
      <c r="A34" s="5"/>
      <c r="B34" s="5"/>
      <c r="C34" s="5">
        <v>6</v>
      </c>
      <c r="D34" s="9">
        <v>45107</v>
      </c>
      <c r="E34" s="8"/>
      <c r="F34" s="8">
        <f ca="1">IF(EXACT(Synthese!J$1,Synthese!$E34),WEEKDAY(Synthese!$D34),0)</f>
        <v>0</v>
      </c>
      <c r="G34" s="8">
        <f ca="1">IF(EXACT(Synthese!K$1,Synthese!$E34),WEEKDAY(Synthese!$D34),0)</f>
        <v>0</v>
      </c>
      <c r="H34" s="8">
        <f ca="1">IF(EXACT(Synthese!L$1,Synthese!$E34),WEEKDAY(Synthese!$D34),0)</f>
        <v>0</v>
      </c>
      <c r="I34" s="8">
        <f ca="1">IF(EXACT(Synthese!M$1,Synthese!$E34),WEEKDAY(Synthese!$D34),0)</f>
        <v>0</v>
      </c>
      <c r="J34" s="8">
        <f ca="1">IF(EXACT(Synthese!N$1,Synthese!$E34),WEEKDAY(Synthese!$D34),0)</f>
        <v>0</v>
      </c>
      <c r="K34" s="8">
        <f ca="1">IF(EXACT(Synthese!O$1,Synthese!$E34),WEEKDAY(Synthese!$D34),0)</f>
        <v>0</v>
      </c>
      <c r="L34" s="8">
        <f ca="1">IF(EXACT(Synthese!P$1,Synthese!$E34),WEEKDAY(Synthese!$D34),0)</f>
        <v>0</v>
      </c>
      <c r="M34" s="8">
        <f ca="1">IF(EXACT(Synthese!Q$1,Synthese!$E34),WEEKDAY(Synthese!$D34),0)</f>
        <v>0</v>
      </c>
      <c r="N34" s="8">
        <f ca="1">IF(EXACT(Synthese!R$1,Synthese!$E34),WEEKDAY(Synthese!$D34),0)</f>
        <v>0</v>
      </c>
      <c r="O34" s="8">
        <f ca="1">IF(EXACT(Synthese!S$1,Synthese!$E34),WEEKDAY(Synthese!$D34),0)</f>
        <v>0</v>
      </c>
      <c r="P34" s="8">
        <f ca="1">IF(EXACT(Synthese!T$1,Synthese!$E34),WEEKDAY(Synthese!$D34),0)</f>
        <v>0</v>
      </c>
      <c r="Q34" s="8">
        <f ca="1">IF(EXACT(Synthese!U$1,Synthese!$E34),WEEKDAY(Synthese!$D34),0)</f>
        <v>0</v>
      </c>
      <c r="R34" s="8">
        <f ca="1">IF(EXACT(Synthese!V$1,Synthese!$E34),WEEKDAY(Synthese!$D34),0)</f>
        <v>0</v>
      </c>
      <c r="S34" s="8">
        <f ca="1">IF(EXACT(Synthese!W$1,Synthese!$E34),WEEKDAY(Synthese!$D34),0)</f>
        <v>0</v>
      </c>
      <c r="T34" s="8">
        <f ca="1">IF(EXACT(Synthese!X$1,Synthese!$E34),WEEKDAY(Synthese!$D34),0)</f>
        <v>0</v>
      </c>
      <c r="U34" s="8">
        <f ca="1">IF(EXACT(Synthese!Y$1,Synthese!$E34),WEEKDAY(Synthese!$D34),0)</f>
        <v>0</v>
      </c>
      <c r="V34" s="8">
        <f ca="1">IF(EXACT(Synthese!Z$1,Synthese!$E34),WEEKDAY(Synthese!$D34),0)</f>
        <v>0</v>
      </c>
      <c r="W34" s="8">
        <f ca="1">IF(EXACT(Synthese!AA$1,Synthese!$E34),WEEKDAY(Synthese!$D34),0)</f>
        <v>0</v>
      </c>
      <c r="X34" s="8">
        <f ca="1">IF(EXACT(Synthese!AB$1,Synthese!$E34),WEEKDAY(Synthese!$D34),0)</f>
        <v>6</v>
      </c>
    </row>
    <row r="35" spans="1:24" ht="13.8">
      <c r="A35" s="5"/>
      <c r="B35" s="5"/>
      <c r="C35" s="5">
        <v>7</v>
      </c>
      <c r="D35" s="9">
        <v>45108</v>
      </c>
      <c r="E35" s="8"/>
      <c r="F35" s="8">
        <f ca="1">IF(EXACT(Synthese!J$1,Synthese!$E35),WEEKDAY(Synthese!$D35),0)</f>
        <v>0</v>
      </c>
      <c r="G35" s="8">
        <f ca="1">IF(EXACT(Synthese!K$1,Synthese!$E35),WEEKDAY(Synthese!$D35),0)</f>
        <v>0</v>
      </c>
      <c r="H35" s="8">
        <f ca="1">IF(EXACT(Synthese!L$1,Synthese!$E35),WEEKDAY(Synthese!$D35),0)</f>
        <v>0</v>
      </c>
      <c r="I35" s="8">
        <f ca="1">IF(EXACT(Synthese!M$1,Synthese!$E35),WEEKDAY(Synthese!$D35),0)</f>
        <v>0</v>
      </c>
      <c r="J35" s="8">
        <f ca="1">IF(EXACT(Synthese!N$1,Synthese!$E35),WEEKDAY(Synthese!$D35),0)</f>
        <v>0</v>
      </c>
      <c r="K35" s="8">
        <f ca="1">IF(EXACT(Synthese!O$1,Synthese!$E35),WEEKDAY(Synthese!$D35),0)</f>
        <v>0</v>
      </c>
      <c r="L35" s="8">
        <f ca="1">IF(EXACT(Synthese!P$1,Synthese!$E35),WEEKDAY(Synthese!$D35),0)</f>
        <v>0</v>
      </c>
      <c r="M35" s="8">
        <f ca="1">IF(EXACT(Synthese!Q$1,Synthese!$E35),WEEKDAY(Synthese!$D35),0)</f>
        <v>0</v>
      </c>
      <c r="N35" s="8">
        <f ca="1">IF(EXACT(Synthese!R$1,Synthese!$E35),WEEKDAY(Synthese!$D35),0)</f>
        <v>0</v>
      </c>
      <c r="O35" s="8">
        <f ca="1">IF(EXACT(Synthese!S$1,Synthese!$E35),WEEKDAY(Synthese!$D35),0)</f>
        <v>0</v>
      </c>
      <c r="P35" s="8">
        <f ca="1">IF(EXACT(Synthese!T$1,Synthese!$E35),WEEKDAY(Synthese!$D35),0)</f>
        <v>0</v>
      </c>
      <c r="Q35" s="8">
        <f ca="1">IF(EXACT(Synthese!U$1,Synthese!$E35),WEEKDAY(Synthese!$D35),0)</f>
        <v>0</v>
      </c>
      <c r="R35" s="8">
        <f ca="1">IF(EXACT(Synthese!V$1,Synthese!$E35),WEEKDAY(Synthese!$D35),0)</f>
        <v>0</v>
      </c>
      <c r="S35" s="8">
        <f ca="1">IF(EXACT(Synthese!W$1,Synthese!$E35),WEEKDAY(Synthese!$D35),0)</f>
        <v>0</v>
      </c>
      <c r="T35" s="8">
        <f ca="1">IF(EXACT(Synthese!X$1,Synthese!$E35),WEEKDAY(Synthese!$D35),0)</f>
        <v>0</v>
      </c>
      <c r="U35" s="8">
        <f ca="1">IF(EXACT(Synthese!Y$1,Synthese!$E35),WEEKDAY(Synthese!$D35),0)</f>
        <v>0</v>
      </c>
      <c r="V35" s="8">
        <f ca="1">IF(EXACT(Synthese!Z$1,Synthese!$E35),WEEKDAY(Synthese!$D35),0)</f>
        <v>0</v>
      </c>
      <c r="W35" s="8">
        <f ca="1">IF(EXACT(Synthese!AA$1,Synthese!$E35),WEEKDAY(Synthese!$D35),0)</f>
        <v>0</v>
      </c>
      <c r="X35" s="8">
        <f ca="1">IF(EXACT(Synthese!AB$1,Synthese!$E35),WEEKDAY(Synthese!$D35),0)</f>
        <v>7</v>
      </c>
    </row>
    <row r="36" spans="1:24" ht="13.8">
      <c r="A36" s="5"/>
      <c r="B36" s="5"/>
      <c r="C36" s="5">
        <v>1</v>
      </c>
      <c r="D36" s="9">
        <v>45109</v>
      </c>
      <c r="E36" s="8"/>
      <c r="F36" s="8">
        <f ca="1">IF(EXACT(Synthese!J$1,Synthese!$E36),WEEKDAY(Synthese!$D36),0)</f>
        <v>0</v>
      </c>
      <c r="G36" s="8">
        <f ca="1">IF(EXACT(Synthese!K$1,Synthese!$E36),WEEKDAY(Synthese!$D36),0)</f>
        <v>0</v>
      </c>
      <c r="H36" s="8">
        <f ca="1">IF(EXACT(Synthese!L$1,Synthese!$E36),WEEKDAY(Synthese!$D36),0)</f>
        <v>0</v>
      </c>
      <c r="I36" s="8">
        <f ca="1">IF(EXACT(Synthese!M$1,Synthese!$E36),WEEKDAY(Synthese!$D36),0)</f>
        <v>0</v>
      </c>
      <c r="J36" s="8">
        <f ca="1">IF(EXACT(Synthese!N$1,Synthese!$E36),WEEKDAY(Synthese!$D36),0)</f>
        <v>0</v>
      </c>
      <c r="K36" s="8">
        <f ca="1">IF(EXACT(Synthese!O$1,Synthese!$E36),WEEKDAY(Synthese!$D36),0)</f>
        <v>0</v>
      </c>
      <c r="L36" s="8">
        <f ca="1">IF(EXACT(Synthese!P$1,Synthese!$E36),WEEKDAY(Synthese!$D36),0)</f>
        <v>0</v>
      </c>
      <c r="M36" s="8">
        <f ca="1">IF(EXACT(Synthese!Q$1,Synthese!$E36),WEEKDAY(Synthese!$D36),0)</f>
        <v>0</v>
      </c>
      <c r="N36" s="8">
        <f ca="1">IF(EXACT(Synthese!R$1,Synthese!$E36),WEEKDAY(Synthese!$D36),0)</f>
        <v>0</v>
      </c>
      <c r="O36" s="8">
        <f ca="1">IF(EXACT(Synthese!S$1,Synthese!$E36),WEEKDAY(Synthese!$D36),0)</f>
        <v>0</v>
      </c>
      <c r="P36" s="8">
        <f ca="1">IF(EXACT(Synthese!T$1,Synthese!$E36),WEEKDAY(Synthese!$D36),0)</f>
        <v>0</v>
      </c>
      <c r="Q36" s="8">
        <f ca="1">IF(EXACT(Synthese!U$1,Synthese!$E36),WEEKDAY(Synthese!$D36),0)</f>
        <v>0</v>
      </c>
      <c r="R36" s="8">
        <f ca="1">IF(EXACT(Synthese!V$1,Synthese!$E36),WEEKDAY(Synthese!$D36),0)</f>
        <v>0</v>
      </c>
      <c r="S36" s="8">
        <f ca="1">IF(EXACT(Synthese!W$1,Synthese!$E36),WEEKDAY(Synthese!$D36),0)</f>
        <v>0</v>
      </c>
      <c r="T36" s="8">
        <f ca="1">IF(EXACT(Synthese!X$1,Synthese!$E36),WEEKDAY(Synthese!$D36),0)</f>
        <v>0</v>
      </c>
      <c r="U36" s="8">
        <f ca="1">IF(EXACT(Synthese!Y$1,Synthese!$E36),WEEKDAY(Synthese!$D36),0)</f>
        <v>0</v>
      </c>
      <c r="V36" s="8">
        <f ca="1">IF(EXACT(Synthese!Z$1,Synthese!$E36),WEEKDAY(Synthese!$D36),0)</f>
        <v>0</v>
      </c>
      <c r="W36" s="8">
        <f ca="1">IF(EXACT(Synthese!AA$1,Synthese!$E36),WEEKDAY(Synthese!$D36),0)</f>
        <v>0</v>
      </c>
      <c r="X36" s="8">
        <f ca="1">IF(EXACT(Synthese!AB$1,Synthese!$E36),WEEKDAY(Synthese!$D36),0)</f>
        <v>1</v>
      </c>
    </row>
    <row r="37" spans="1:24" ht="13.8">
      <c r="A37" s="5"/>
      <c r="B37" s="5"/>
      <c r="C37" s="5">
        <v>2</v>
      </c>
      <c r="D37" s="9">
        <v>45110</v>
      </c>
      <c r="E37" s="8"/>
      <c r="F37" s="8">
        <f ca="1">IF(EXACT(Synthese!J$1,Synthese!$E37),WEEKDAY(Synthese!$D37),0)</f>
        <v>0</v>
      </c>
      <c r="G37" s="8">
        <f ca="1">IF(EXACT(Synthese!K$1,Synthese!$E37),WEEKDAY(Synthese!$D37),0)</f>
        <v>0</v>
      </c>
      <c r="H37" s="8">
        <f ca="1">IF(EXACT(Synthese!L$1,Synthese!$E37),WEEKDAY(Synthese!$D37),0)</f>
        <v>0</v>
      </c>
      <c r="I37" s="8">
        <f ca="1">IF(EXACT(Synthese!M$1,Synthese!$E37),WEEKDAY(Synthese!$D37),0)</f>
        <v>0</v>
      </c>
      <c r="J37" s="8">
        <f ca="1">IF(EXACT(Synthese!N$1,Synthese!$E37),WEEKDAY(Synthese!$D37),0)</f>
        <v>0</v>
      </c>
      <c r="K37" s="8">
        <f ca="1">IF(EXACT(Synthese!O$1,Synthese!$E37),WEEKDAY(Synthese!$D37),0)</f>
        <v>0</v>
      </c>
      <c r="L37" s="8">
        <f ca="1">IF(EXACT(Synthese!P$1,Synthese!$E37),WEEKDAY(Synthese!$D37),0)</f>
        <v>0</v>
      </c>
      <c r="M37" s="8">
        <f ca="1">IF(EXACT(Synthese!Q$1,Synthese!$E37),WEEKDAY(Synthese!$D37),0)</f>
        <v>0</v>
      </c>
      <c r="N37" s="8">
        <f ca="1">IF(EXACT(Synthese!R$1,Synthese!$E37),WEEKDAY(Synthese!$D37),0)</f>
        <v>0</v>
      </c>
      <c r="O37" s="8">
        <f ca="1">IF(EXACT(Synthese!S$1,Synthese!$E37),WEEKDAY(Synthese!$D37),0)</f>
        <v>0</v>
      </c>
      <c r="P37" s="8">
        <f ca="1">IF(EXACT(Synthese!T$1,Synthese!$E37),WEEKDAY(Synthese!$D37),0)</f>
        <v>0</v>
      </c>
      <c r="Q37" s="8">
        <f ca="1">IF(EXACT(Synthese!U$1,Synthese!$E37),WEEKDAY(Synthese!$D37),0)</f>
        <v>0</v>
      </c>
      <c r="R37" s="8">
        <f ca="1">IF(EXACT(Synthese!V$1,Synthese!$E37),WEEKDAY(Synthese!$D37),0)</f>
        <v>0</v>
      </c>
      <c r="S37" s="8">
        <f ca="1">IF(EXACT(Synthese!W$1,Synthese!$E37),WEEKDAY(Synthese!$D37),0)</f>
        <v>0</v>
      </c>
      <c r="T37" s="8">
        <f ca="1">IF(EXACT(Synthese!X$1,Synthese!$E37),WEEKDAY(Synthese!$D37),0)</f>
        <v>0</v>
      </c>
      <c r="U37" s="8">
        <f ca="1">IF(EXACT(Synthese!Y$1,Synthese!$E37),WEEKDAY(Synthese!$D37),0)</f>
        <v>0</v>
      </c>
      <c r="V37" s="8">
        <f ca="1">IF(EXACT(Synthese!Z$1,Synthese!$E37),WEEKDAY(Synthese!$D37),0)</f>
        <v>0</v>
      </c>
      <c r="W37" s="8">
        <f ca="1">IF(EXACT(Synthese!AA$1,Synthese!$E37),WEEKDAY(Synthese!$D37),0)</f>
        <v>0</v>
      </c>
      <c r="X37" s="8">
        <f ca="1">IF(EXACT(Synthese!AB$1,Synthese!$E37),WEEKDAY(Synthese!$D37),0)</f>
        <v>2</v>
      </c>
    </row>
    <row r="38" spans="1:24" ht="13.8">
      <c r="A38" s="5"/>
      <c r="B38" s="5"/>
      <c r="C38" s="5">
        <v>3</v>
      </c>
      <c r="D38" s="9">
        <v>45111</v>
      </c>
      <c r="E38" s="8"/>
      <c r="F38" s="8">
        <f ca="1">IF(EXACT(Synthese!J$1,Synthese!$E38),WEEKDAY(Synthese!$D38),0)</f>
        <v>0</v>
      </c>
      <c r="G38" s="8">
        <f ca="1">IF(EXACT(Synthese!K$1,Synthese!$E38),WEEKDAY(Synthese!$D38),0)</f>
        <v>0</v>
      </c>
      <c r="H38" s="8">
        <f ca="1">IF(EXACT(Synthese!L$1,Synthese!$E38),WEEKDAY(Synthese!$D38),0)</f>
        <v>0</v>
      </c>
      <c r="I38" s="8">
        <f ca="1">IF(EXACT(Synthese!M$1,Synthese!$E38),WEEKDAY(Synthese!$D38),0)</f>
        <v>0</v>
      </c>
      <c r="J38" s="8">
        <f ca="1">IF(EXACT(Synthese!N$1,Synthese!$E38),WEEKDAY(Synthese!$D38),0)</f>
        <v>0</v>
      </c>
      <c r="K38" s="8">
        <f ca="1">IF(EXACT(Synthese!O$1,Synthese!$E38),WEEKDAY(Synthese!$D38),0)</f>
        <v>0</v>
      </c>
      <c r="L38" s="8">
        <f ca="1">IF(EXACT(Synthese!P$1,Synthese!$E38),WEEKDAY(Synthese!$D38),0)</f>
        <v>0</v>
      </c>
      <c r="M38" s="8">
        <f ca="1">IF(EXACT(Synthese!Q$1,Synthese!$E38),WEEKDAY(Synthese!$D38),0)</f>
        <v>0</v>
      </c>
      <c r="N38" s="8">
        <f ca="1">IF(EXACT(Synthese!R$1,Synthese!$E38),WEEKDAY(Synthese!$D38),0)</f>
        <v>0</v>
      </c>
      <c r="O38" s="8">
        <f ca="1">IF(EXACT(Synthese!S$1,Synthese!$E38),WEEKDAY(Synthese!$D38),0)</f>
        <v>0</v>
      </c>
      <c r="P38" s="8">
        <f ca="1">IF(EXACT(Synthese!T$1,Synthese!$E38),WEEKDAY(Synthese!$D38),0)</f>
        <v>0</v>
      </c>
      <c r="Q38" s="8">
        <f ca="1">IF(EXACT(Synthese!U$1,Synthese!$E38),WEEKDAY(Synthese!$D38),0)</f>
        <v>0</v>
      </c>
      <c r="R38" s="8">
        <f ca="1">IF(EXACT(Synthese!V$1,Synthese!$E38),WEEKDAY(Synthese!$D38),0)</f>
        <v>0</v>
      </c>
      <c r="S38" s="8">
        <f ca="1">IF(EXACT(Synthese!W$1,Synthese!$E38),WEEKDAY(Synthese!$D38),0)</f>
        <v>0</v>
      </c>
      <c r="T38" s="8">
        <f ca="1">IF(EXACT(Synthese!X$1,Synthese!$E38),WEEKDAY(Synthese!$D38),0)</f>
        <v>0</v>
      </c>
      <c r="U38" s="8">
        <f ca="1">IF(EXACT(Synthese!Y$1,Synthese!$E38),WEEKDAY(Synthese!$D38),0)</f>
        <v>0</v>
      </c>
      <c r="V38" s="8">
        <f ca="1">IF(EXACT(Synthese!Z$1,Synthese!$E38),WEEKDAY(Synthese!$D38),0)</f>
        <v>0</v>
      </c>
      <c r="W38" s="8">
        <f ca="1">IF(EXACT(Synthese!AA$1,Synthese!$E38),WEEKDAY(Synthese!$D38),0)</f>
        <v>0</v>
      </c>
      <c r="X38" s="8">
        <f ca="1">IF(EXACT(Synthese!AB$1,Synthese!$E38),WEEKDAY(Synthese!$D38),0)</f>
        <v>3</v>
      </c>
    </row>
    <row r="39" spans="1:24" ht="13.8">
      <c r="A39" s="5"/>
      <c r="B39" s="5"/>
      <c r="C39" s="5">
        <v>4</v>
      </c>
      <c r="D39" s="9">
        <v>45112</v>
      </c>
      <c r="E39" s="8"/>
      <c r="F39" s="8">
        <f ca="1">IF(EXACT(Synthese!J$1,Synthese!$E39),WEEKDAY(Synthese!$D39),0)</f>
        <v>0</v>
      </c>
      <c r="G39" s="8">
        <f ca="1">IF(EXACT(Synthese!K$1,Synthese!$E39),WEEKDAY(Synthese!$D39),0)</f>
        <v>0</v>
      </c>
      <c r="H39" s="8">
        <f ca="1">IF(EXACT(Synthese!L$1,Synthese!$E39),WEEKDAY(Synthese!$D39),0)</f>
        <v>0</v>
      </c>
      <c r="I39" s="8">
        <f ca="1">IF(EXACT(Synthese!M$1,Synthese!$E39),WEEKDAY(Synthese!$D39),0)</f>
        <v>0</v>
      </c>
      <c r="J39" s="8">
        <f ca="1">IF(EXACT(Synthese!N$1,Synthese!$E39),WEEKDAY(Synthese!$D39),0)</f>
        <v>0</v>
      </c>
      <c r="K39" s="8">
        <f ca="1">IF(EXACT(Synthese!O$1,Synthese!$E39),WEEKDAY(Synthese!$D39),0)</f>
        <v>0</v>
      </c>
      <c r="L39" s="8">
        <f ca="1">IF(EXACT(Synthese!P$1,Synthese!$E39),WEEKDAY(Synthese!$D39),0)</f>
        <v>0</v>
      </c>
      <c r="M39" s="8">
        <f ca="1">IF(EXACT(Synthese!Q$1,Synthese!$E39),WEEKDAY(Synthese!$D39),0)</f>
        <v>0</v>
      </c>
      <c r="N39" s="8">
        <f ca="1">IF(EXACT(Synthese!R$1,Synthese!$E39),WEEKDAY(Synthese!$D39),0)</f>
        <v>0</v>
      </c>
      <c r="O39" s="8">
        <f ca="1">IF(EXACT(Synthese!S$1,Synthese!$E39),WEEKDAY(Synthese!$D39),0)</f>
        <v>0</v>
      </c>
      <c r="P39" s="8">
        <f ca="1">IF(EXACT(Synthese!T$1,Synthese!$E39),WEEKDAY(Synthese!$D39),0)</f>
        <v>0</v>
      </c>
      <c r="Q39" s="8">
        <f ca="1">IF(EXACT(Synthese!U$1,Synthese!$E39),WEEKDAY(Synthese!$D39),0)</f>
        <v>0</v>
      </c>
      <c r="R39" s="8">
        <f ca="1">IF(EXACT(Synthese!V$1,Synthese!$E39),WEEKDAY(Synthese!$D39),0)</f>
        <v>0</v>
      </c>
      <c r="S39" s="8">
        <f ca="1">IF(EXACT(Synthese!W$1,Synthese!$E39),WEEKDAY(Synthese!$D39),0)</f>
        <v>0</v>
      </c>
      <c r="T39" s="8">
        <f ca="1">IF(EXACT(Synthese!X$1,Synthese!$E39),WEEKDAY(Synthese!$D39),0)</f>
        <v>0</v>
      </c>
      <c r="U39" s="8">
        <f ca="1">IF(EXACT(Synthese!Y$1,Synthese!$E39),WEEKDAY(Synthese!$D39),0)</f>
        <v>0</v>
      </c>
      <c r="V39" s="8">
        <f ca="1">IF(EXACT(Synthese!Z$1,Synthese!$E39),WEEKDAY(Synthese!$D39),0)</f>
        <v>0</v>
      </c>
      <c r="W39" s="8">
        <f ca="1">IF(EXACT(Synthese!AA$1,Synthese!$E39),WEEKDAY(Synthese!$D39),0)</f>
        <v>0</v>
      </c>
      <c r="X39" s="8">
        <f ca="1">IF(EXACT(Synthese!AB$1,Synthese!$E39),WEEKDAY(Synthese!$D39),0)</f>
        <v>4</v>
      </c>
    </row>
    <row r="40" spans="1:24" ht="13.8">
      <c r="A40" s="5"/>
      <c r="B40" s="5"/>
      <c r="C40" s="5">
        <v>5</v>
      </c>
      <c r="D40" s="9">
        <v>45113</v>
      </c>
      <c r="E40" s="8"/>
      <c r="F40" s="8">
        <f ca="1">IF(EXACT(Synthese!J$1,Synthese!$E40),WEEKDAY(Synthese!$D40),0)</f>
        <v>0</v>
      </c>
      <c r="G40" s="8">
        <f ca="1">IF(EXACT(Synthese!K$1,Synthese!$E40),WEEKDAY(Synthese!$D40),0)</f>
        <v>0</v>
      </c>
      <c r="H40" s="8">
        <f ca="1">IF(EXACT(Synthese!L$1,Synthese!$E40),WEEKDAY(Synthese!$D40),0)</f>
        <v>0</v>
      </c>
      <c r="I40" s="8">
        <f ca="1">IF(EXACT(Synthese!M$1,Synthese!$E40),WEEKDAY(Synthese!$D40),0)</f>
        <v>0</v>
      </c>
      <c r="J40" s="8">
        <f ca="1">IF(EXACT(Synthese!N$1,Synthese!$E40),WEEKDAY(Synthese!$D40),0)</f>
        <v>0</v>
      </c>
      <c r="K40" s="8">
        <f ca="1">IF(EXACT(Synthese!O$1,Synthese!$E40),WEEKDAY(Synthese!$D40),0)</f>
        <v>0</v>
      </c>
      <c r="L40" s="8">
        <f ca="1">IF(EXACT(Synthese!P$1,Synthese!$E40),WEEKDAY(Synthese!$D40),0)</f>
        <v>0</v>
      </c>
      <c r="M40" s="8">
        <f ca="1">IF(EXACT(Synthese!Q$1,Synthese!$E40),WEEKDAY(Synthese!$D40),0)</f>
        <v>0</v>
      </c>
      <c r="N40" s="8">
        <f ca="1">IF(EXACT(Synthese!R$1,Synthese!$E40),WEEKDAY(Synthese!$D40),0)</f>
        <v>0</v>
      </c>
      <c r="O40" s="8">
        <f ca="1">IF(EXACT(Synthese!S$1,Synthese!$E40),WEEKDAY(Synthese!$D40),0)</f>
        <v>0</v>
      </c>
      <c r="P40" s="8">
        <f ca="1">IF(EXACT(Synthese!T$1,Synthese!$E40),WEEKDAY(Synthese!$D40),0)</f>
        <v>0</v>
      </c>
      <c r="Q40" s="8">
        <f ca="1">IF(EXACT(Synthese!U$1,Synthese!$E40),WEEKDAY(Synthese!$D40),0)</f>
        <v>0</v>
      </c>
      <c r="R40" s="8">
        <f ca="1">IF(EXACT(Synthese!V$1,Synthese!$E40),WEEKDAY(Synthese!$D40),0)</f>
        <v>0</v>
      </c>
      <c r="S40" s="8">
        <f ca="1">IF(EXACT(Synthese!W$1,Synthese!$E40),WEEKDAY(Synthese!$D40),0)</f>
        <v>0</v>
      </c>
      <c r="T40" s="8">
        <f ca="1">IF(EXACT(Synthese!X$1,Synthese!$E40),WEEKDAY(Synthese!$D40),0)</f>
        <v>0</v>
      </c>
      <c r="U40" s="8">
        <f ca="1">IF(EXACT(Synthese!Y$1,Synthese!$E40),WEEKDAY(Synthese!$D40),0)</f>
        <v>0</v>
      </c>
      <c r="V40" s="8">
        <f ca="1">IF(EXACT(Synthese!Z$1,Synthese!$E40),WEEKDAY(Synthese!$D40),0)</f>
        <v>0</v>
      </c>
      <c r="W40" s="8">
        <f ca="1">IF(EXACT(Synthese!AA$1,Synthese!$E40),WEEKDAY(Synthese!$D40),0)</f>
        <v>0</v>
      </c>
      <c r="X40" s="8">
        <f ca="1">IF(EXACT(Synthese!AB$1,Synthese!$E40),WEEKDAY(Synthese!$D40),0)</f>
        <v>5</v>
      </c>
    </row>
    <row r="41" spans="1:24" ht="13.8">
      <c r="A41" s="5"/>
      <c r="B41" s="5"/>
      <c r="C41" s="5">
        <v>6</v>
      </c>
      <c r="D41" s="9">
        <v>45114</v>
      </c>
      <c r="E41" s="8"/>
      <c r="F41" s="8">
        <f ca="1">IF(EXACT(Synthese!J$1,Synthese!$E41),WEEKDAY(Synthese!$D41),0)</f>
        <v>0</v>
      </c>
      <c r="G41" s="8">
        <f ca="1">IF(EXACT(Synthese!K$1,Synthese!$E41),WEEKDAY(Synthese!$D41),0)</f>
        <v>0</v>
      </c>
      <c r="H41" s="8">
        <f ca="1">IF(EXACT(Synthese!L$1,Synthese!$E41),WEEKDAY(Synthese!$D41),0)</f>
        <v>0</v>
      </c>
      <c r="I41" s="8">
        <f ca="1">IF(EXACT(Synthese!M$1,Synthese!$E41),WEEKDAY(Synthese!$D41),0)</f>
        <v>0</v>
      </c>
      <c r="J41" s="8">
        <f ca="1">IF(EXACT(Synthese!N$1,Synthese!$E41),WEEKDAY(Synthese!$D41),0)</f>
        <v>0</v>
      </c>
      <c r="K41" s="8">
        <f ca="1">IF(EXACT(Synthese!O$1,Synthese!$E41),WEEKDAY(Synthese!$D41),0)</f>
        <v>0</v>
      </c>
      <c r="L41" s="8">
        <f ca="1">IF(EXACT(Synthese!P$1,Synthese!$E41),WEEKDAY(Synthese!$D41),0)</f>
        <v>0</v>
      </c>
      <c r="M41" s="8">
        <f ca="1">IF(EXACT(Synthese!Q$1,Synthese!$E41),WEEKDAY(Synthese!$D41),0)</f>
        <v>0</v>
      </c>
      <c r="N41" s="8">
        <f ca="1">IF(EXACT(Synthese!R$1,Synthese!$E41),WEEKDAY(Synthese!$D41),0)</f>
        <v>0</v>
      </c>
      <c r="O41" s="8">
        <f ca="1">IF(EXACT(Synthese!S$1,Synthese!$E41),WEEKDAY(Synthese!$D41),0)</f>
        <v>0</v>
      </c>
      <c r="P41" s="8">
        <f ca="1">IF(EXACT(Synthese!T$1,Synthese!$E41),WEEKDAY(Synthese!$D41),0)</f>
        <v>0</v>
      </c>
      <c r="Q41" s="8">
        <f ca="1">IF(EXACT(Synthese!U$1,Synthese!$E41),WEEKDAY(Synthese!$D41),0)</f>
        <v>0</v>
      </c>
      <c r="R41" s="8">
        <f ca="1">IF(EXACT(Synthese!V$1,Synthese!$E41),WEEKDAY(Synthese!$D41),0)</f>
        <v>0</v>
      </c>
      <c r="S41" s="8">
        <f ca="1">IF(EXACT(Synthese!W$1,Synthese!$E41),WEEKDAY(Synthese!$D41),0)</f>
        <v>0</v>
      </c>
      <c r="T41" s="8">
        <f ca="1">IF(EXACT(Synthese!X$1,Synthese!$E41),WEEKDAY(Synthese!$D41),0)</f>
        <v>0</v>
      </c>
      <c r="U41" s="8">
        <f ca="1">IF(EXACT(Synthese!Y$1,Synthese!$E41),WEEKDAY(Synthese!$D41),0)</f>
        <v>0</v>
      </c>
      <c r="V41" s="8">
        <f ca="1">IF(EXACT(Synthese!Z$1,Synthese!$E41),WEEKDAY(Synthese!$D41),0)</f>
        <v>0</v>
      </c>
      <c r="W41" s="8">
        <f ca="1">IF(EXACT(Synthese!AA$1,Synthese!$E41),WEEKDAY(Synthese!$D41),0)</f>
        <v>0</v>
      </c>
      <c r="X41" s="8">
        <f ca="1">IF(EXACT(Synthese!AB$1,Synthese!$E41),WEEKDAY(Synthese!$D41),0)</f>
        <v>6</v>
      </c>
    </row>
    <row r="42" spans="1:24" ht="13.8">
      <c r="A42" s="5">
        <v>1</v>
      </c>
      <c r="B42" s="5"/>
      <c r="C42" s="5">
        <v>7</v>
      </c>
      <c r="D42" s="9">
        <v>45115</v>
      </c>
      <c r="E42" s="8"/>
      <c r="F42" s="8">
        <f ca="1">IF(EXACT(Synthese!J$1,Synthese!$E42),WEEKDAY(Synthese!$D42),0)</f>
        <v>0</v>
      </c>
      <c r="G42" s="8">
        <f ca="1">IF(EXACT(Synthese!K$1,Synthese!$E42),WEEKDAY(Synthese!$D42),0)</f>
        <v>0</v>
      </c>
      <c r="H42" s="8">
        <f ca="1">IF(EXACT(Synthese!L$1,Synthese!$E42),WEEKDAY(Synthese!$D42),0)</f>
        <v>0</v>
      </c>
      <c r="I42" s="8">
        <f ca="1">IF(EXACT(Synthese!M$1,Synthese!$E42),WEEKDAY(Synthese!$D42),0)</f>
        <v>0</v>
      </c>
      <c r="J42" s="8">
        <f ca="1">IF(EXACT(Synthese!N$1,Synthese!$E42),WEEKDAY(Synthese!$D42),0)</f>
        <v>0</v>
      </c>
      <c r="K42" s="8">
        <f ca="1">IF(EXACT(Synthese!O$1,Synthese!$E42),WEEKDAY(Synthese!$D42),0)</f>
        <v>0</v>
      </c>
      <c r="L42" s="8">
        <f ca="1">IF(EXACT(Synthese!P$1,Synthese!$E42),WEEKDAY(Synthese!$D42),0)</f>
        <v>0</v>
      </c>
      <c r="M42" s="8">
        <f ca="1">IF(EXACT(Synthese!Q$1,Synthese!$E42),WEEKDAY(Synthese!$D42),0)</f>
        <v>0</v>
      </c>
      <c r="N42" s="8">
        <f ca="1">IF(EXACT(Synthese!R$1,Synthese!$E42),WEEKDAY(Synthese!$D42),0)</f>
        <v>0</v>
      </c>
      <c r="O42" s="8">
        <f ca="1">IF(EXACT(Synthese!S$1,Synthese!$E42),WEEKDAY(Synthese!$D42),0)</f>
        <v>0</v>
      </c>
      <c r="P42" s="8">
        <f ca="1">IF(EXACT(Synthese!T$1,Synthese!$E42),WEEKDAY(Synthese!$D42),0)</f>
        <v>0</v>
      </c>
      <c r="Q42" s="8">
        <f ca="1">IF(EXACT(Synthese!U$1,Synthese!$E42),WEEKDAY(Synthese!$D42),0)</f>
        <v>0</v>
      </c>
      <c r="R42" s="8">
        <f ca="1">IF(EXACT(Synthese!V$1,Synthese!$E42),WEEKDAY(Synthese!$D42),0)</f>
        <v>0</v>
      </c>
      <c r="S42" s="8">
        <f ca="1">IF(EXACT(Synthese!W$1,Synthese!$E42),WEEKDAY(Synthese!$D42),0)</f>
        <v>0</v>
      </c>
      <c r="T42" s="8">
        <f ca="1">IF(EXACT(Synthese!X$1,Synthese!$E42),WEEKDAY(Synthese!$D42),0)</f>
        <v>0</v>
      </c>
      <c r="U42" s="8">
        <f ca="1">IF(EXACT(Synthese!Y$1,Synthese!$E42),WEEKDAY(Synthese!$D42),0)</f>
        <v>0</v>
      </c>
      <c r="V42" s="8">
        <f ca="1">IF(EXACT(Synthese!Z$1,Synthese!$E42),WEEKDAY(Synthese!$D42),0)</f>
        <v>0</v>
      </c>
      <c r="W42" s="8">
        <f ca="1">IF(EXACT(Synthese!AA$1,Synthese!$E42),WEEKDAY(Synthese!$D42),0)</f>
        <v>0</v>
      </c>
      <c r="X42" s="8">
        <f ca="1">IF(EXACT(Synthese!AB$1,Synthese!$E42),WEEKDAY(Synthese!$D42),0)</f>
        <v>7</v>
      </c>
    </row>
    <row r="43" spans="1:24" ht="13.8">
      <c r="A43" s="5">
        <v>1</v>
      </c>
      <c r="B43" s="5"/>
      <c r="C43" s="5">
        <v>1</v>
      </c>
      <c r="D43" s="9">
        <v>45116</v>
      </c>
      <c r="E43" s="8"/>
      <c r="F43" s="8">
        <f ca="1">IF(EXACT(Synthese!J$1,Synthese!$E43),WEEKDAY(Synthese!$D43),0)</f>
        <v>0</v>
      </c>
      <c r="G43" s="8">
        <f ca="1">IF(EXACT(Synthese!K$1,Synthese!$E43),WEEKDAY(Synthese!$D43),0)</f>
        <v>0</v>
      </c>
      <c r="H43" s="8">
        <f ca="1">IF(EXACT(Synthese!L$1,Synthese!$E43),WEEKDAY(Synthese!$D43),0)</f>
        <v>0</v>
      </c>
      <c r="I43" s="8">
        <f ca="1">IF(EXACT(Synthese!M$1,Synthese!$E43),WEEKDAY(Synthese!$D43),0)</f>
        <v>0</v>
      </c>
      <c r="J43" s="8">
        <f ca="1">IF(EXACT(Synthese!N$1,Synthese!$E43),WEEKDAY(Synthese!$D43),0)</f>
        <v>0</v>
      </c>
      <c r="K43" s="8">
        <f ca="1">IF(EXACT(Synthese!O$1,Synthese!$E43),WEEKDAY(Synthese!$D43),0)</f>
        <v>0</v>
      </c>
      <c r="L43" s="8">
        <f ca="1">IF(EXACT(Synthese!P$1,Synthese!$E43),WEEKDAY(Synthese!$D43),0)</f>
        <v>0</v>
      </c>
      <c r="M43" s="8">
        <f ca="1">IF(EXACT(Synthese!Q$1,Synthese!$E43),WEEKDAY(Synthese!$D43),0)</f>
        <v>0</v>
      </c>
      <c r="N43" s="8">
        <f ca="1">IF(EXACT(Synthese!R$1,Synthese!$E43),WEEKDAY(Synthese!$D43),0)</f>
        <v>0</v>
      </c>
      <c r="O43" s="8">
        <f ca="1">IF(EXACT(Synthese!S$1,Synthese!$E43),WEEKDAY(Synthese!$D43),0)</f>
        <v>0</v>
      </c>
      <c r="P43" s="8">
        <f ca="1">IF(EXACT(Synthese!T$1,Synthese!$E43),WEEKDAY(Synthese!$D43),0)</f>
        <v>0</v>
      </c>
      <c r="Q43" s="8">
        <f ca="1">IF(EXACT(Synthese!U$1,Synthese!$E43),WEEKDAY(Synthese!$D43),0)</f>
        <v>0</v>
      </c>
      <c r="R43" s="8">
        <f ca="1">IF(EXACT(Synthese!V$1,Synthese!$E43),WEEKDAY(Synthese!$D43),0)</f>
        <v>0</v>
      </c>
      <c r="S43" s="8">
        <f ca="1">IF(EXACT(Synthese!W$1,Synthese!$E43),WEEKDAY(Synthese!$D43),0)</f>
        <v>0</v>
      </c>
      <c r="T43" s="8">
        <f ca="1">IF(EXACT(Synthese!X$1,Synthese!$E43),WEEKDAY(Synthese!$D43),0)</f>
        <v>0</v>
      </c>
      <c r="U43" s="8">
        <f ca="1">IF(EXACT(Synthese!Y$1,Synthese!$E43),WEEKDAY(Synthese!$D43),0)</f>
        <v>0</v>
      </c>
      <c r="V43" s="8">
        <f ca="1">IF(EXACT(Synthese!Z$1,Synthese!$E43),WEEKDAY(Synthese!$D43),0)</f>
        <v>0</v>
      </c>
      <c r="W43" s="8">
        <f ca="1">IF(EXACT(Synthese!AA$1,Synthese!$E43),WEEKDAY(Synthese!$D43),0)</f>
        <v>0</v>
      </c>
      <c r="X43" s="8">
        <f ca="1">IF(EXACT(Synthese!AB$1,Synthese!$E43),WEEKDAY(Synthese!$D43),0)</f>
        <v>1</v>
      </c>
    </row>
    <row r="44" spans="1:24" ht="13.8">
      <c r="A44" s="5">
        <v>1</v>
      </c>
      <c r="B44" s="5"/>
      <c r="C44" s="5">
        <v>2</v>
      </c>
      <c r="D44" s="9">
        <v>45117</v>
      </c>
      <c r="E44" s="8"/>
      <c r="F44" s="8">
        <f ca="1">IF(EXACT(Synthese!J$1,Synthese!$E44),WEEKDAY(Synthese!$D44),0)</f>
        <v>0</v>
      </c>
      <c r="G44" s="8">
        <f ca="1">IF(EXACT(Synthese!K$1,Synthese!$E44),WEEKDAY(Synthese!$D44),0)</f>
        <v>0</v>
      </c>
      <c r="H44" s="8">
        <f ca="1">IF(EXACT(Synthese!L$1,Synthese!$E44),WEEKDAY(Synthese!$D44),0)</f>
        <v>0</v>
      </c>
      <c r="I44" s="8">
        <f ca="1">IF(EXACT(Synthese!M$1,Synthese!$E44),WEEKDAY(Synthese!$D44),0)</f>
        <v>0</v>
      </c>
      <c r="J44" s="8">
        <f ca="1">IF(EXACT(Synthese!N$1,Synthese!$E44),WEEKDAY(Synthese!$D44),0)</f>
        <v>0</v>
      </c>
      <c r="K44" s="8">
        <f ca="1">IF(EXACT(Synthese!O$1,Synthese!$E44),WEEKDAY(Synthese!$D44),0)</f>
        <v>0</v>
      </c>
      <c r="L44" s="8">
        <f ca="1">IF(EXACT(Synthese!P$1,Synthese!$E44),WEEKDAY(Synthese!$D44),0)</f>
        <v>0</v>
      </c>
      <c r="M44" s="8">
        <f ca="1">IF(EXACT(Synthese!Q$1,Synthese!$E44),WEEKDAY(Synthese!$D44),0)</f>
        <v>0</v>
      </c>
      <c r="N44" s="8">
        <f ca="1">IF(EXACT(Synthese!R$1,Synthese!$E44),WEEKDAY(Synthese!$D44),0)</f>
        <v>0</v>
      </c>
      <c r="O44" s="8">
        <f ca="1">IF(EXACT(Synthese!S$1,Synthese!$E44),WEEKDAY(Synthese!$D44),0)</f>
        <v>0</v>
      </c>
      <c r="P44" s="8">
        <f ca="1">IF(EXACT(Synthese!T$1,Synthese!$E44),WEEKDAY(Synthese!$D44),0)</f>
        <v>0</v>
      </c>
      <c r="Q44" s="8">
        <f ca="1">IF(EXACT(Synthese!U$1,Synthese!$E44),WEEKDAY(Synthese!$D44),0)</f>
        <v>0</v>
      </c>
      <c r="R44" s="8">
        <f ca="1">IF(EXACT(Synthese!V$1,Synthese!$E44),WEEKDAY(Synthese!$D44),0)</f>
        <v>0</v>
      </c>
      <c r="S44" s="8">
        <f ca="1">IF(EXACT(Synthese!W$1,Synthese!$E44),WEEKDAY(Synthese!$D44),0)</f>
        <v>0</v>
      </c>
      <c r="T44" s="8">
        <f ca="1">IF(EXACT(Synthese!X$1,Synthese!$E44),WEEKDAY(Synthese!$D44),0)</f>
        <v>0</v>
      </c>
      <c r="U44" s="8">
        <f ca="1">IF(EXACT(Synthese!Y$1,Synthese!$E44),WEEKDAY(Synthese!$D44),0)</f>
        <v>0</v>
      </c>
      <c r="V44" s="8">
        <f ca="1">IF(EXACT(Synthese!Z$1,Synthese!$E44),WEEKDAY(Synthese!$D44),0)</f>
        <v>0</v>
      </c>
      <c r="W44" s="8">
        <f ca="1">IF(EXACT(Synthese!AA$1,Synthese!$E44),WEEKDAY(Synthese!$D44),0)</f>
        <v>0</v>
      </c>
      <c r="X44" s="8">
        <f ca="1">IF(EXACT(Synthese!AB$1,Synthese!$E44),WEEKDAY(Synthese!$D44),0)</f>
        <v>2</v>
      </c>
    </row>
    <row r="45" spans="1:24" ht="13.8">
      <c r="A45" s="5">
        <v>1</v>
      </c>
      <c r="B45" s="5"/>
      <c r="C45" s="5">
        <v>3</v>
      </c>
      <c r="D45" s="9">
        <v>45118</v>
      </c>
      <c r="E45" s="8"/>
      <c r="F45" s="8">
        <f ca="1">IF(EXACT(Synthese!J$1,Synthese!$E45),WEEKDAY(Synthese!$D45),0)</f>
        <v>0</v>
      </c>
      <c r="G45" s="8">
        <f ca="1">IF(EXACT(Synthese!K$1,Synthese!$E45),WEEKDAY(Synthese!$D45),0)</f>
        <v>0</v>
      </c>
      <c r="H45" s="8">
        <f ca="1">IF(EXACT(Synthese!L$1,Synthese!$E45),WEEKDAY(Synthese!$D45),0)</f>
        <v>0</v>
      </c>
      <c r="I45" s="8">
        <f ca="1">IF(EXACT(Synthese!M$1,Synthese!$E45),WEEKDAY(Synthese!$D45),0)</f>
        <v>0</v>
      </c>
      <c r="J45" s="8">
        <f ca="1">IF(EXACT(Synthese!N$1,Synthese!$E45),WEEKDAY(Synthese!$D45),0)</f>
        <v>0</v>
      </c>
      <c r="K45" s="8">
        <f ca="1">IF(EXACT(Synthese!O$1,Synthese!$E45),WEEKDAY(Synthese!$D45),0)</f>
        <v>0</v>
      </c>
      <c r="L45" s="8">
        <f ca="1">IF(EXACT(Synthese!P$1,Synthese!$E45),WEEKDAY(Synthese!$D45),0)</f>
        <v>0</v>
      </c>
      <c r="M45" s="8">
        <f ca="1">IF(EXACT(Synthese!Q$1,Synthese!$E45),WEEKDAY(Synthese!$D45),0)</f>
        <v>0</v>
      </c>
      <c r="N45" s="8">
        <f ca="1">IF(EXACT(Synthese!R$1,Synthese!$E45),WEEKDAY(Synthese!$D45),0)</f>
        <v>0</v>
      </c>
      <c r="O45" s="8">
        <f ca="1">IF(EXACT(Synthese!S$1,Synthese!$E45),WEEKDAY(Synthese!$D45),0)</f>
        <v>0</v>
      </c>
      <c r="P45" s="8">
        <f ca="1">IF(EXACT(Synthese!T$1,Synthese!$E45),WEEKDAY(Synthese!$D45),0)</f>
        <v>0</v>
      </c>
      <c r="Q45" s="8">
        <f ca="1">IF(EXACT(Synthese!U$1,Synthese!$E45),WEEKDAY(Synthese!$D45),0)</f>
        <v>0</v>
      </c>
      <c r="R45" s="8">
        <f ca="1">IF(EXACT(Synthese!V$1,Synthese!$E45),WEEKDAY(Synthese!$D45),0)</f>
        <v>0</v>
      </c>
      <c r="S45" s="8">
        <f ca="1">IF(EXACT(Synthese!W$1,Synthese!$E45),WEEKDAY(Synthese!$D45),0)</f>
        <v>0</v>
      </c>
      <c r="T45" s="8">
        <f ca="1">IF(EXACT(Synthese!X$1,Synthese!$E45),WEEKDAY(Synthese!$D45),0)</f>
        <v>0</v>
      </c>
      <c r="U45" s="8">
        <f ca="1">IF(EXACT(Synthese!Y$1,Synthese!$E45),WEEKDAY(Synthese!$D45),0)</f>
        <v>0</v>
      </c>
      <c r="V45" s="8">
        <f ca="1">IF(EXACT(Synthese!Z$1,Synthese!$E45),WEEKDAY(Synthese!$D45),0)</f>
        <v>0</v>
      </c>
      <c r="W45" s="8">
        <f ca="1">IF(EXACT(Synthese!AA$1,Synthese!$E45),WEEKDAY(Synthese!$D45),0)</f>
        <v>0</v>
      </c>
      <c r="X45" s="8">
        <f ca="1">IF(EXACT(Synthese!AB$1,Synthese!$E45),WEEKDAY(Synthese!$D45),0)</f>
        <v>3</v>
      </c>
    </row>
    <row r="46" spans="1:24" ht="13.8">
      <c r="A46" s="5">
        <v>1</v>
      </c>
      <c r="B46" s="5"/>
      <c r="C46" s="5">
        <v>4</v>
      </c>
      <c r="D46" s="9">
        <v>45119</v>
      </c>
      <c r="E46" s="8"/>
      <c r="F46" s="8">
        <f ca="1">IF(EXACT(Synthese!J$1,Synthese!$E46),WEEKDAY(Synthese!$D46),0)</f>
        <v>0</v>
      </c>
      <c r="G46" s="8">
        <f ca="1">IF(EXACT(Synthese!K$1,Synthese!$E46),WEEKDAY(Synthese!$D46),0)</f>
        <v>0</v>
      </c>
      <c r="H46" s="8">
        <f ca="1">IF(EXACT(Synthese!L$1,Synthese!$E46),WEEKDAY(Synthese!$D46),0)</f>
        <v>0</v>
      </c>
      <c r="I46" s="8">
        <f ca="1">IF(EXACT(Synthese!M$1,Synthese!$E46),WEEKDAY(Synthese!$D46),0)</f>
        <v>0</v>
      </c>
      <c r="J46" s="8">
        <f ca="1">IF(EXACT(Synthese!N$1,Synthese!$E46),WEEKDAY(Synthese!$D46),0)</f>
        <v>0</v>
      </c>
      <c r="K46" s="8">
        <f ca="1">IF(EXACT(Synthese!O$1,Synthese!$E46),WEEKDAY(Synthese!$D46),0)</f>
        <v>0</v>
      </c>
      <c r="L46" s="8">
        <f ca="1">IF(EXACT(Synthese!P$1,Synthese!$E46),WEEKDAY(Synthese!$D46),0)</f>
        <v>0</v>
      </c>
      <c r="M46" s="8">
        <f ca="1">IF(EXACT(Synthese!Q$1,Synthese!$E46),WEEKDAY(Synthese!$D46),0)</f>
        <v>0</v>
      </c>
      <c r="N46" s="8">
        <f ca="1">IF(EXACT(Synthese!R$1,Synthese!$E46),WEEKDAY(Synthese!$D46),0)</f>
        <v>0</v>
      </c>
      <c r="O46" s="8">
        <f ca="1">IF(EXACT(Synthese!S$1,Synthese!$E46),WEEKDAY(Synthese!$D46),0)</f>
        <v>0</v>
      </c>
      <c r="P46" s="8">
        <f ca="1">IF(EXACT(Synthese!T$1,Synthese!$E46),WEEKDAY(Synthese!$D46),0)</f>
        <v>0</v>
      </c>
      <c r="Q46" s="8">
        <f ca="1">IF(EXACT(Synthese!U$1,Synthese!$E46),WEEKDAY(Synthese!$D46),0)</f>
        <v>0</v>
      </c>
      <c r="R46" s="8">
        <f ca="1">IF(EXACT(Synthese!V$1,Synthese!$E46),WEEKDAY(Synthese!$D46),0)</f>
        <v>0</v>
      </c>
      <c r="S46" s="8">
        <f ca="1">IF(EXACT(Synthese!W$1,Synthese!$E46),WEEKDAY(Synthese!$D46),0)</f>
        <v>0</v>
      </c>
      <c r="T46" s="8">
        <f ca="1">IF(EXACT(Synthese!X$1,Synthese!$E46),WEEKDAY(Synthese!$D46),0)</f>
        <v>0</v>
      </c>
      <c r="U46" s="8">
        <f ca="1">IF(EXACT(Synthese!Y$1,Synthese!$E46),WEEKDAY(Synthese!$D46),0)</f>
        <v>0</v>
      </c>
      <c r="V46" s="8">
        <f ca="1">IF(EXACT(Synthese!Z$1,Synthese!$E46),WEEKDAY(Synthese!$D46),0)</f>
        <v>0</v>
      </c>
      <c r="W46" s="8">
        <f ca="1">IF(EXACT(Synthese!AA$1,Synthese!$E46),WEEKDAY(Synthese!$D46),0)</f>
        <v>0</v>
      </c>
      <c r="X46" s="8">
        <f ca="1">IF(EXACT(Synthese!AB$1,Synthese!$E46),WEEKDAY(Synthese!$D46),0)</f>
        <v>4</v>
      </c>
    </row>
    <row r="47" spans="1:24" ht="13.8">
      <c r="A47" s="5">
        <v>1</v>
      </c>
      <c r="B47" s="5"/>
      <c r="C47" s="5">
        <v>5</v>
      </c>
      <c r="D47" s="9">
        <v>45120</v>
      </c>
      <c r="E47" s="8"/>
      <c r="F47" s="8">
        <f ca="1">IF(EXACT(Synthese!J$1,Synthese!$E47),WEEKDAY(Synthese!$D47),0)</f>
        <v>0</v>
      </c>
      <c r="G47" s="8">
        <f ca="1">IF(EXACT(Synthese!K$1,Synthese!$E47),WEEKDAY(Synthese!$D47),0)</f>
        <v>0</v>
      </c>
      <c r="H47" s="8">
        <f ca="1">IF(EXACT(Synthese!L$1,Synthese!$E47),WEEKDAY(Synthese!$D47),0)</f>
        <v>0</v>
      </c>
      <c r="I47" s="8">
        <f ca="1">IF(EXACT(Synthese!M$1,Synthese!$E47),WEEKDAY(Synthese!$D47),0)</f>
        <v>0</v>
      </c>
      <c r="J47" s="8">
        <f ca="1">IF(EXACT(Synthese!N$1,Synthese!$E47),WEEKDAY(Synthese!$D47),0)</f>
        <v>0</v>
      </c>
      <c r="K47" s="8">
        <f ca="1">IF(EXACT(Synthese!O$1,Synthese!$E47),WEEKDAY(Synthese!$D47),0)</f>
        <v>0</v>
      </c>
      <c r="L47" s="8">
        <f ca="1">IF(EXACT(Synthese!P$1,Synthese!$E47),WEEKDAY(Synthese!$D47),0)</f>
        <v>0</v>
      </c>
      <c r="M47" s="8">
        <f ca="1">IF(EXACT(Synthese!Q$1,Synthese!$E47),WEEKDAY(Synthese!$D47),0)</f>
        <v>0</v>
      </c>
      <c r="N47" s="8">
        <f ca="1">IF(EXACT(Synthese!R$1,Synthese!$E47),WEEKDAY(Synthese!$D47),0)</f>
        <v>0</v>
      </c>
      <c r="O47" s="8">
        <f ca="1">IF(EXACT(Synthese!S$1,Synthese!$E47),WEEKDAY(Synthese!$D47),0)</f>
        <v>0</v>
      </c>
      <c r="P47" s="8">
        <f ca="1">IF(EXACT(Synthese!T$1,Synthese!$E47),WEEKDAY(Synthese!$D47),0)</f>
        <v>0</v>
      </c>
      <c r="Q47" s="8">
        <f ca="1">IF(EXACT(Synthese!U$1,Synthese!$E47),WEEKDAY(Synthese!$D47),0)</f>
        <v>0</v>
      </c>
      <c r="R47" s="8">
        <f ca="1">IF(EXACT(Synthese!V$1,Synthese!$E47),WEEKDAY(Synthese!$D47),0)</f>
        <v>0</v>
      </c>
      <c r="S47" s="8">
        <f ca="1">IF(EXACT(Synthese!W$1,Synthese!$E47),WEEKDAY(Synthese!$D47),0)</f>
        <v>0</v>
      </c>
      <c r="T47" s="8">
        <f ca="1">IF(EXACT(Synthese!X$1,Synthese!$E47),WEEKDAY(Synthese!$D47),0)</f>
        <v>0</v>
      </c>
      <c r="U47" s="8">
        <f ca="1">IF(EXACT(Synthese!Y$1,Synthese!$E47),WEEKDAY(Synthese!$D47),0)</f>
        <v>0</v>
      </c>
      <c r="V47" s="8">
        <f ca="1">IF(EXACT(Synthese!Z$1,Synthese!$E47),WEEKDAY(Synthese!$D47),0)</f>
        <v>0</v>
      </c>
      <c r="W47" s="8">
        <f ca="1">IF(EXACT(Synthese!AA$1,Synthese!$E47),WEEKDAY(Synthese!$D47),0)</f>
        <v>0</v>
      </c>
      <c r="X47" s="8">
        <f ca="1">IF(EXACT(Synthese!AB$1,Synthese!$E47),WEEKDAY(Synthese!$D47),0)</f>
        <v>5</v>
      </c>
    </row>
    <row r="48" spans="1:24" ht="13.8">
      <c r="A48" s="5">
        <v>1</v>
      </c>
      <c r="B48" s="5">
        <v>1</v>
      </c>
      <c r="C48" s="5">
        <v>6</v>
      </c>
      <c r="D48" s="9">
        <v>45121</v>
      </c>
      <c r="E48" s="8"/>
      <c r="F48" s="8">
        <f ca="1">IF(EXACT(Synthese!J$1,Synthese!$E48),WEEKDAY(Synthese!$D48),0)</f>
        <v>0</v>
      </c>
      <c r="G48" s="8">
        <f ca="1">IF(EXACT(Synthese!K$1,Synthese!$E48),WEEKDAY(Synthese!$D48),0)</f>
        <v>0</v>
      </c>
      <c r="H48" s="8">
        <f ca="1">IF(EXACT(Synthese!L$1,Synthese!$E48),WEEKDAY(Synthese!$D48),0)</f>
        <v>0</v>
      </c>
      <c r="I48" s="8">
        <f ca="1">IF(EXACT(Synthese!M$1,Synthese!$E48),WEEKDAY(Synthese!$D48),0)</f>
        <v>0</v>
      </c>
      <c r="J48" s="8">
        <f ca="1">IF(EXACT(Synthese!N$1,Synthese!$E48),WEEKDAY(Synthese!$D48),0)</f>
        <v>0</v>
      </c>
      <c r="K48" s="8">
        <f ca="1">IF(EXACT(Synthese!O$1,Synthese!$E48),WEEKDAY(Synthese!$D48),0)</f>
        <v>0</v>
      </c>
      <c r="L48" s="8">
        <f ca="1">IF(EXACT(Synthese!P$1,Synthese!$E48),WEEKDAY(Synthese!$D48),0)</f>
        <v>0</v>
      </c>
      <c r="M48" s="8">
        <f ca="1">IF(EXACT(Synthese!Q$1,Synthese!$E48),WEEKDAY(Synthese!$D48),0)</f>
        <v>0</v>
      </c>
      <c r="N48" s="8">
        <f ca="1">IF(EXACT(Synthese!R$1,Synthese!$E48),WEEKDAY(Synthese!$D48),0)</f>
        <v>0</v>
      </c>
      <c r="O48" s="8">
        <f ca="1">IF(EXACT(Synthese!S$1,Synthese!$E48),WEEKDAY(Synthese!$D48),0)</f>
        <v>0</v>
      </c>
      <c r="P48" s="8">
        <f ca="1">IF(EXACT(Synthese!T$1,Synthese!$E48),WEEKDAY(Synthese!$D48),0)</f>
        <v>0</v>
      </c>
      <c r="Q48" s="8">
        <f ca="1">IF(EXACT(Synthese!U$1,Synthese!$E48),WEEKDAY(Synthese!$D48),0)</f>
        <v>0</v>
      </c>
      <c r="R48" s="8">
        <f ca="1">IF(EXACT(Synthese!V$1,Synthese!$E48),WEEKDAY(Synthese!$D48),0)</f>
        <v>0</v>
      </c>
      <c r="S48" s="8">
        <f ca="1">IF(EXACT(Synthese!W$1,Synthese!$E48),WEEKDAY(Synthese!$D48),0)</f>
        <v>0</v>
      </c>
      <c r="T48" s="8">
        <f ca="1">IF(EXACT(Synthese!X$1,Synthese!$E48),WEEKDAY(Synthese!$D48),0)</f>
        <v>0</v>
      </c>
      <c r="U48" s="8">
        <f ca="1">IF(EXACT(Synthese!Y$1,Synthese!$E48),WEEKDAY(Synthese!$D48),0)</f>
        <v>0</v>
      </c>
      <c r="V48" s="8">
        <f ca="1">IF(EXACT(Synthese!Z$1,Synthese!$E48),WEEKDAY(Synthese!$D48),0)</f>
        <v>0</v>
      </c>
      <c r="W48" s="8">
        <f ca="1">IF(EXACT(Synthese!AA$1,Synthese!$E48),WEEKDAY(Synthese!$D48),0)</f>
        <v>0</v>
      </c>
      <c r="X48" s="8">
        <f ca="1">IF(EXACT(Synthese!AB$1,Synthese!$E48),WEEKDAY(Synthese!$D48),0)</f>
        <v>6</v>
      </c>
    </row>
    <row r="49" spans="1:24" ht="13.8">
      <c r="A49" s="5">
        <v>1</v>
      </c>
      <c r="B49" s="5"/>
      <c r="C49" s="5">
        <v>7</v>
      </c>
      <c r="D49" s="9">
        <v>45122</v>
      </c>
      <c r="E49" s="8"/>
      <c r="F49" s="8">
        <f ca="1">IF(EXACT(Synthese!J$1,Synthese!$E49),WEEKDAY(Synthese!$D49),0)</f>
        <v>0</v>
      </c>
      <c r="G49" s="8">
        <f ca="1">IF(EXACT(Synthese!K$1,Synthese!$E49),WEEKDAY(Synthese!$D49),0)</f>
        <v>0</v>
      </c>
      <c r="H49" s="8">
        <f ca="1">IF(EXACT(Synthese!L$1,Synthese!$E49),WEEKDAY(Synthese!$D49),0)</f>
        <v>0</v>
      </c>
      <c r="I49" s="8">
        <f ca="1">IF(EXACT(Synthese!M$1,Synthese!$E49),WEEKDAY(Synthese!$D49),0)</f>
        <v>0</v>
      </c>
      <c r="J49" s="8">
        <f ca="1">IF(EXACT(Synthese!N$1,Synthese!$E49),WEEKDAY(Synthese!$D49),0)</f>
        <v>0</v>
      </c>
      <c r="K49" s="8">
        <f ca="1">IF(EXACT(Synthese!O$1,Synthese!$E49),WEEKDAY(Synthese!$D49),0)</f>
        <v>0</v>
      </c>
      <c r="L49" s="8">
        <f ca="1">IF(EXACT(Synthese!P$1,Synthese!$E49),WEEKDAY(Synthese!$D49),0)</f>
        <v>0</v>
      </c>
      <c r="M49" s="8">
        <f ca="1">IF(EXACT(Synthese!Q$1,Synthese!$E49),WEEKDAY(Synthese!$D49),0)</f>
        <v>0</v>
      </c>
      <c r="N49" s="8">
        <f ca="1">IF(EXACT(Synthese!R$1,Synthese!$E49),WEEKDAY(Synthese!$D49),0)</f>
        <v>0</v>
      </c>
      <c r="O49" s="8">
        <f ca="1">IF(EXACT(Synthese!S$1,Synthese!$E49),WEEKDAY(Synthese!$D49),0)</f>
        <v>0</v>
      </c>
      <c r="P49" s="8">
        <f ca="1">IF(EXACT(Synthese!T$1,Synthese!$E49),WEEKDAY(Synthese!$D49),0)</f>
        <v>0</v>
      </c>
      <c r="Q49" s="8">
        <f ca="1">IF(EXACT(Synthese!U$1,Synthese!$E49),WEEKDAY(Synthese!$D49),0)</f>
        <v>0</v>
      </c>
      <c r="R49" s="8">
        <f ca="1">IF(EXACT(Synthese!V$1,Synthese!$E49),WEEKDAY(Synthese!$D49),0)</f>
        <v>0</v>
      </c>
      <c r="S49" s="8">
        <f ca="1">IF(EXACT(Synthese!W$1,Synthese!$E49),WEEKDAY(Synthese!$D49),0)</f>
        <v>0</v>
      </c>
      <c r="T49" s="8">
        <f ca="1">IF(EXACT(Synthese!X$1,Synthese!$E49),WEEKDAY(Synthese!$D49),0)</f>
        <v>0</v>
      </c>
      <c r="U49" s="8">
        <f ca="1">IF(EXACT(Synthese!Y$1,Synthese!$E49),WEEKDAY(Synthese!$D49),0)</f>
        <v>0</v>
      </c>
      <c r="V49" s="8">
        <f ca="1">IF(EXACT(Synthese!Z$1,Synthese!$E49),WEEKDAY(Synthese!$D49),0)</f>
        <v>0</v>
      </c>
      <c r="W49" s="8">
        <f ca="1">IF(EXACT(Synthese!AA$1,Synthese!$E49),WEEKDAY(Synthese!$D49),0)</f>
        <v>0</v>
      </c>
      <c r="X49" s="8">
        <f ca="1">IF(EXACT(Synthese!AB$1,Synthese!$E49),WEEKDAY(Synthese!$D49),0)</f>
        <v>7</v>
      </c>
    </row>
    <row r="50" spans="1:24" ht="13.8">
      <c r="A50" s="5">
        <v>1</v>
      </c>
      <c r="B50" s="5"/>
      <c r="C50" s="5">
        <v>1</v>
      </c>
      <c r="D50" s="9">
        <v>45123</v>
      </c>
      <c r="E50" s="8"/>
      <c r="F50" s="8">
        <f ca="1">IF(EXACT(Synthese!J$1,Synthese!$E50),WEEKDAY(Synthese!$D50),0)</f>
        <v>0</v>
      </c>
      <c r="G50" s="8">
        <f ca="1">IF(EXACT(Synthese!K$1,Synthese!$E50),WEEKDAY(Synthese!$D50),0)</f>
        <v>0</v>
      </c>
      <c r="H50" s="8">
        <f ca="1">IF(EXACT(Synthese!L$1,Synthese!$E50),WEEKDAY(Synthese!$D50),0)</f>
        <v>0</v>
      </c>
      <c r="I50" s="8">
        <f ca="1">IF(EXACT(Synthese!M$1,Synthese!$E50),WEEKDAY(Synthese!$D50),0)</f>
        <v>0</v>
      </c>
      <c r="J50" s="8">
        <f ca="1">IF(EXACT(Synthese!N$1,Synthese!$E50),WEEKDAY(Synthese!$D50),0)</f>
        <v>0</v>
      </c>
      <c r="K50" s="8">
        <f ca="1">IF(EXACT(Synthese!O$1,Synthese!$E50),WEEKDAY(Synthese!$D50),0)</f>
        <v>0</v>
      </c>
      <c r="L50" s="8">
        <f ca="1">IF(EXACT(Synthese!P$1,Synthese!$E50),WEEKDAY(Synthese!$D50),0)</f>
        <v>0</v>
      </c>
      <c r="M50" s="8">
        <f ca="1">IF(EXACT(Synthese!Q$1,Synthese!$E50),WEEKDAY(Synthese!$D50),0)</f>
        <v>0</v>
      </c>
      <c r="N50" s="8">
        <f ca="1">IF(EXACT(Synthese!R$1,Synthese!$E50),WEEKDAY(Synthese!$D50),0)</f>
        <v>0</v>
      </c>
      <c r="O50" s="8">
        <f ca="1">IF(EXACT(Synthese!S$1,Synthese!$E50),WEEKDAY(Synthese!$D50),0)</f>
        <v>0</v>
      </c>
      <c r="P50" s="8">
        <f ca="1">IF(EXACT(Synthese!T$1,Synthese!$E50),WEEKDAY(Synthese!$D50),0)</f>
        <v>0</v>
      </c>
      <c r="Q50" s="8">
        <f ca="1">IF(EXACT(Synthese!U$1,Synthese!$E50),WEEKDAY(Synthese!$D50),0)</f>
        <v>0</v>
      </c>
      <c r="R50" s="8">
        <f ca="1">IF(EXACT(Synthese!V$1,Synthese!$E50),WEEKDAY(Synthese!$D50),0)</f>
        <v>0</v>
      </c>
      <c r="S50" s="8">
        <f ca="1">IF(EXACT(Synthese!W$1,Synthese!$E50),WEEKDAY(Synthese!$D50),0)</f>
        <v>0</v>
      </c>
      <c r="T50" s="8">
        <f ca="1">IF(EXACT(Synthese!X$1,Synthese!$E50),WEEKDAY(Synthese!$D50),0)</f>
        <v>0</v>
      </c>
      <c r="U50" s="8">
        <f ca="1">IF(EXACT(Synthese!Y$1,Synthese!$E50),WEEKDAY(Synthese!$D50),0)</f>
        <v>0</v>
      </c>
      <c r="V50" s="8">
        <f ca="1">IF(EXACT(Synthese!Z$1,Synthese!$E50),WEEKDAY(Synthese!$D50),0)</f>
        <v>0</v>
      </c>
      <c r="W50" s="8">
        <f ca="1">IF(EXACT(Synthese!AA$1,Synthese!$E50),WEEKDAY(Synthese!$D50),0)</f>
        <v>0</v>
      </c>
      <c r="X50" s="8">
        <f ca="1">IF(EXACT(Synthese!AB$1,Synthese!$E50),WEEKDAY(Synthese!$D50),0)</f>
        <v>1</v>
      </c>
    </row>
    <row r="51" spans="1:24" ht="13.8">
      <c r="A51" s="5">
        <v>1</v>
      </c>
      <c r="B51" s="5"/>
      <c r="C51" s="5">
        <v>2</v>
      </c>
      <c r="D51" s="9">
        <v>45124</v>
      </c>
      <c r="E51" s="8"/>
      <c r="F51" s="8">
        <f ca="1">IF(EXACT(Synthese!J$1,Synthese!$E51),WEEKDAY(Synthese!$D51),0)</f>
        <v>0</v>
      </c>
      <c r="G51" s="8">
        <f ca="1">IF(EXACT(Synthese!K$1,Synthese!$E51),WEEKDAY(Synthese!$D51),0)</f>
        <v>0</v>
      </c>
      <c r="H51" s="8">
        <f ca="1">IF(EXACT(Synthese!L$1,Synthese!$E51),WEEKDAY(Synthese!$D51),0)</f>
        <v>0</v>
      </c>
      <c r="I51" s="8">
        <f ca="1">IF(EXACT(Synthese!M$1,Synthese!$E51),WEEKDAY(Synthese!$D51),0)</f>
        <v>0</v>
      </c>
      <c r="J51" s="8">
        <f ca="1">IF(EXACT(Synthese!N$1,Synthese!$E51),WEEKDAY(Synthese!$D51),0)</f>
        <v>0</v>
      </c>
      <c r="K51" s="8">
        <f ca="1">IF(EXACT(Synthese!O$1,Synthese!$E51),WEEKDAY(Synthese!$D51),0)</f>
        <v>0</v>
      </c>
      <c r="L51" s="8">
        <f ca="1">IF(EXACT(Synthese!P$1,Synthese!$E51),WEEKDAY(Synthese!$D51),0)</f>
        <v>0</v>
      </c>
      <c r="M51" s="8">
        <f ca="1">IF(EXACT(Synthese!Q$1,Synthese!$E51),WEEKDAY(Synthese!$D51),0)</f>
        <v>0</v>
      </c>
      <c r="N51" s="8">
        <f ca="1">IF(EXACT(Synthese!R$1,Synthese!$E51),WEEKDAY(Synthese!$D51),0)</f>
        <v>0</v>
      </c>
      <c r="O51" s="8">
        <f ca="1">IF(EXACT(Synthese!S$1,Synthese!$E51),WEEKDAY(Synthese!$D51),0)</f>
        <v>0</v>
      </c>
      <c r="P51" s="8">
        <f ca="1">IF(EXACT(Synthese!T$1,Synthese!$E51),WEEKDAY(Synthese!$D51),0)</f>
        <v>0</v>
      </c>
      <c r="Q51" s="8">
        <f ca="1">IF(EXACT(Synthese!U$1,Synthese!$E51),WEEKDAY(Synthese!$D51),0)</f>
        <v>0</v>
      </c>
      <c r="R51" s="8">
        <f ca="1">IF(EXACT(Synthese!V$1,Synthese!$E51),WEEKDAY(Synthese!$D51),0)</f>
        <v>0</v>
      </c>
      <c r="S51" s="8">
        <f ca="1">IF(EXACT(Synthese!W$1,Synthese!$E51),WEEKDAY(Synthese!$D51),0)</f>
        <v>0</v>
      </c>
      <c r="T51" s="8">
        <f ca="1">IF(EXACT(Synthese!X$1,Synthese!$E51),WEEKDAY(Synthese!$D51),0)</f>
        <v>0</v>
      </c>
      <c r="U51" s="8">
        <f ca="1">IF(EXACT(Synthese!Y$1,Synthese!$E51),WEEKDAY(Synthese!$D51),0)</f>
        <v>0</v>
      </c>
      <c r="V51" s="8">
        <f ca="1">IF(EXACT(Synthese!Z$1,Synthese!$E51),WEEKDAY(Synthese!$D51),0)</f>
        <v>0</v>
      </c>
      <c r="W51" s="8">
        <f ca="1">IF(EXACT(Synthese!AA$1,Synthese!$E51),WEEKDAY(Synthese!$D51),0)</f>
        <v>0</v>
      </c>
      <c r="X51" s="8">
        <f ca="1">IF(EXACT(Synthese!AB$1,Synthese!$E51),WEEKDAY(Synthese!$D51),0)</f>
        <v>2</v>
      </c>
    </row>
    <row r="52" spans="1:24" ht="13.8">
      <c r="A52" s="5">
        <v>1</v>
      </c>
      <c r="B52" s="5"/>
      <c r="C52" s="5">
        <v>3</v>
      </c>
      <c r="D52" s="9">
        <v>45125</v>
      </c>
      <c r="E52" s="8"/>
      <c r="F52" s="8">
        <f ca="1">IF(EXACT(Synthese!J$1,Synthese!$E52),WEEKDAY(Synthese!$D52),0)</f>
        <v>0</v>
      </c>
      <c r="G52" s="8">
        <f ca="1">IF(EXACT(Synthese!K$1,Synthese!$E52),WEEKDAY(Synthese!$D52),0)</f>
        <v>0</v>
      </c>
      <c r="H52" s="8">
        <f ca="1">IF(EXACT(Synthese!L$1,Synthese!$E52),WEEKDAY(Synthese!$D52),0)</f>
        <v>0</v>
      </c>
      <c r="I52" s="8">
        <f ca="1">IF(EXACT(Synthese!M$1,Synthese!$E52),WEEKDAY(Synthese!$D52),0)</f>
        <v>0</v>
      </c>
      <c r="J52" s="8">
        <f ca="1">IF(EXACT(Synthese!N$1,Synthese!$E52),WEEKDAY(Synthese!$D52),0)</f>
        <v>0</v>
      </c>
      <c r="K52" s="8">
        <f ca="1">IF(EXACT(Synthese!O$1,Synthese!$E52),WEEKDAY(Synthese!$D52),0)</f>
        <v>0</v>
      </c>
      <c r="L52" s="8">
        <f ca="1">IF(EXACT(Synthese!P$1,Synthese!$E52),WEEKDAY(Synthese!$D52),0)</f>
        <v>0</v>
      </c>
      <c r="M52" s="8">
        <f ca="1">IF(EXACT(Synthese!Q$1,Synthese!$E52),WEEKDAY(Synthese!$D52),0)</f>
        <v>0</v>
      </c>
      <c r="N52" s="8">
        <f ca="1">IF(EXACT(Synthese!R$1,Synthese!$E52),WEEKDAY(Synthese!$D52),0)</f>
        <v>0</v>
      </c>
      <c r="O52" s="8">
        <f ca="1">IF(EXACT(Synthese!S$1,Synthese!$E52),WEEKDAY(Synthese!$D52),0)</f>
        <v>0</v>
      </c>
      <c r="P52" s="8">
        <f ca="1">IF(EXACT(Synthese!T$1,Synthese!$E52),WEEKDAY(Synthese!$D52),0)</f>
        <v>0</v>
      </c>
      <c r="Q52" s="8">
        <f ca="1">IF(EXACT(Synthese!U$1,Synthese!$E52),WEEKDAY(Synthese!$D52),0)</f>
        <v>0</v>
      </c>
      <c r="R52" s="8">
        <f ca="1">IF(EXACT(Synthese!V$1,Synthese!$E52),WEEKDAY(Synthese!$D52),0)</f>
        <v>0</v>
      </c>
      <c r="S52" s="8">
        <f ca="1">IF(EXACT(Synthese!W$1,Synthese!$E52),WEEKDAY(Synthese!$D52),0)</f>
        <v>0</v>
      </c>
      <c r="T52" s="8">
        <f ca="1">IF(EXACT(Synthese!X$1,Synthese!$E52),WEEKDAY(Synthese!$D52),0)</f>
        <v>0</v>
      </c>
      <c r="U52" s="8">
        <f ca="1">IF(EXACT(Synthese!Y$1,Synthese!$E52),WEEKDAY(Synthese!$D52),0)</f>
        <v>0</v>
      </c>
      <c r="V52" s="8">
        <f ca="1">IF(EXACT(Synthese!Z$1,Synthese!$E52),WEEKDAY(Synthese!$D52),0)</f>
        <v>0</v>
      </c>
      <c r="W52" s="8">
        <f ca="1">IF(EXACT(Synthese!AA$1,Synthese!$E52),WEEKDAY(Synthese!$D52),0)</f>
        <v>0</v>
      </c>
      <c r="X52" s="8">
        <f ca="1">IF(EXACT(Synthese!AB$1,Synthese!$E52),WEEKDAY(Synthese!$D52),0)</f>
        <v>3</v>
      </c>
    </row>
    <row r="53" spans="1:24" ht="13.8">
      <c r="A53" s="5">
        <v>1</v>
      </c>
      <c r="B53" s="5"/>
      <c r="C53" s="5">
        <v>4</v>
      </c>
      <c r="D53" s="9">
        <v>45126</v>
      </c>
      <c r="E53" s="8"/>
      <c r="F53" s="8">
        <f ca="1">IF(EXACT(Synthese!J$1,Synthese!$E53),WEEKDAY(Synthese!$D53),0)</f>
        <v>0</v>
      </c>
      <c r="G53" s="8">
        <f ca="1">IF(EXACT(Synthese!K$1,Synthese!$E53),WEEKDAY(Synthese!$D53),0)</f>
        <v>0</v>
      </c>
      <c r="H53" s="8">
        <f ca="1">IF(EXACT(Synthese!L$1,Synthese!$E53),WEEKDAY(Synthese!$D53),0)</f>
        <v>0</v>
      </c>
      <c r="I53" s="8">
        <f ca="1">IF(EXACT(Synthese!M$1,Synthese!$E53),WEEKDAY(Synthese!$D53),0)</f>
        <v>0</v>
      </c>
      <c r="J53" s="8">
        <f ca="1">IF(EXACT(Synthese!N$1,Synthese!$E53),WEEKDAY(Synthese!$D53),0)</f>
        <v>0</v>
      </c>
      <c r="K53" s="8">
        <f ca="1">IF(EXACT(Synthese!O$1,Synthese!$E53),WEEKDAY(Synthese!$D53),0)</f>
        <v>0</v>
      </c>
      <c r="L53" s="8">
        <f ca="1">IF(EXACT(Synthese!P$1,Synthese!$E53),WEEKDAY(Synthese!$D53),0)</f>
        <v>0</v>
      </c>
      <c r="M53" s="8">
        <f ca="1">IF(EXACT(Synthese!Q$1,Synthese!$E53),WEEKDAY(Synthese!$D53),0)</f>
        <v>0</v>
      </c>
      <c r="N53" s="8">
        <f ca="1">IF(EXACT(Synthese!R$1,Synthese!$E53),WEEKDAY(Synthese!$D53),0)</f>
        <v>0</v>
      </c>
      <c r="O53" s="8">
        <f ca="1">IF(EXACT(Synthese!S$1,Synthese!$E53),WEEKDAY(Synthese!$D53),0)</f>
        <v>0</v>
      </c>
      <c r="P53" s="8">
        <f ca="1">IF(EXACT(Synthese!T$1,Synthese!$E53),WEEKDAY(Synthese!$D53),0)</f>
        <v>0</v>
      </c>
      <c r="Q53" s="8">
        <f ca="1">IF(EXACT(Synthese!U$1,Synthese!$E53),WEEKDAY(Synthese!$D53),0)</f>
        <v>0</v>
      </c>
      <c r="R53" s="8">
        <f ca="1">IF(EXACT(Synthese!V$1,Synthese!$E53),WEEKDAY(Synthese!$D53),0)</f>
        <v>0</v>
      </c>
      <c r="S53" s="8">
        <f ca="1">IF(EXACT(Synthese!W$1,Synthese!$E53),WEEKDAY(Synthese!$D53),0)</f>
        <v>0</v>
      </c>
      <c r="T53" s="8">
        <f ca="1">IF(EXACT(Synthese!X$1,Synthese!$E53),WEEKDAY(Synthese!$D53),0)</f>
        <v>0</v>
      </c>
      <c r="U53" s="8">
        <f ca="1">IF(EXACT(Synthese!Y$1,Synthese!$E53),WEEKDAY(Synthese!$D53),0)</f>
        <v>0</v>
      </c>
      <c r="V53" s="8">
        <f ca="1">IF(EXACT(Synthese!Z$1,Synthese!$E53),WEEKDAY(Synthese!$D53),0)</f>
        <v>0</v>
      </c>
      <c r="W53" s="8">
        <f ca="1">IF(EXACT(Synthese!AA$1,Synthese!$E53),WEEKDAY(Synthese!$D53),0)</f>
        <v>0</v>
      </c>
      <c r="X53" s="8">
        <f ca="1">IF(EXACT(Synthese!AB$1,Synthese!$E53),WEEKDAY(Synthese!$D53),0)</f>
        <v>4</v>
      </c>
    </row>
    <row r="54" spans="1:24" ht="13.8">
      <c r="A54" s="5">
        <v>1</v>
      </c>
      <c r="B54" s="5"/>
      <c r="C54" s="5">
        <v>5</v>
      </c>
      <c r="D54" s="9">
        <v>45127</v>
      </c>
      <c r="E54" s="8"/>
      <c r="F54" s="8">
        <f ca="1">IF(EXACT(Synthese!J$1,Synthese!$E54),WEEKDAY(Synthese!$D54),0)</f>
        <v>0</v>
      </c>
      <c r="G54" s="8">
        <f ca="1">IF(EXACT(Synthese!K$1,Synthese!$E54),WEEKDAY(Synthese!$D54),0)</f>
        <v>0</v>
      </c>
      <c r="H54" s="8">
        <f ca="1">IF(EXACT(Synthese!L$1,Synthese!$E54),WEEKDAY(Synthese!$D54),0)</f>
        <v>0</v>
      </c>
      <c r="I54" s="8">
        <f ca="1">IF(EXACT(Synthese!M$1,Synthese!$E54),WEEKDAY(Synthese!$D54),0)</f>
        <v>0</v>
      </c>
      <c r="J54" s="8">
        <f ca="1">IF(EXACT(Synthese!N$1,Synthese!$E54),WEEKDAY(Synthese!$D54),0)</f>
        <v>0</v>
      </c>
      <c r="K54" s="8">
        <f ca="1">IF(EXACT(Synthese!O$1,Synthese!$E54),WEEKDAY(Synthese!$D54),0)</f>
        <v>0</v>
      </c>
      <c r="L54" s="8">
        <f ca="1">IF(EXACT(Synthese!P$1,Synthese!$E54),WEEKDAY(Synthese!$D54),0)</f>
        <v>0</v>
      </c>
      <c r="M54" s="8">
        <f ca="1">IF(EXACT(Synthese!Q$1,Synthese!$E54),WEEKDAY(Synthese!$D54),0)</f>
        <v>0</v>
      </c>
      <c r="N54" s="8">
        <f ca="1">IF(EXACT(Synthese!R$1,Synthese!$E54),WEEKDAY(Synthese!$D54),0)</f>
        <v>0</v>
      </c>
      <c r="O54" s="8">
        <f ca="1">IF(EXACT(Synthese!S$1,Synthese!$E54),WEEKDAY(Synthese!$D54),0)</f>
        <v>0</v>
      </c>
      <c r="P54" s="8">
        <f ca="1">IF(EXACT(Synthese!T$1,Synthese!$E54),WEEKDAY(Synthese!$D54),0)</f>
        <v>0</v>
      </c>
      <c r="Q54" s="8">
        <f ca="1">IF(EXACT(Synthese!U$1,Synthese!$E54),WEEKDAY(Synthese!$D54),0)</f>
        <v>0</v>
      </c>
      <c r="R54" s="8">
        <f ca="1">IF(EXACT(Synthese!V$1,Synthese!$E54),WEEKDAY(Synthese!$D54),0)</f>
        <v>0</v>
      </c>
      <c r="S54" s="8">
        <f ca="1">IF(EXACT(Synthese!W$1,Synthese!$E54),WEEKDAY(Synthese!$D54),0)</f>
        <v>0</v>
      </c>
      <c r="T54" s="8">
        <f ca="1">IF(EXACT(Synthese!X$1,Synthese!$E54),WEEKDAY(Synthese!$D54),0)</f>
        <v>0</v>
      </c>
      <c r="U54" s="8">
        <f ca="1">IF(EXACT(Synthese!Y$1,Synthese!$E54),WEEKDAY(Synthese!$D54),0)</f>
        <v>0</v>
      </c>
      <c r="V54" s="8">
        <f ca="1">IF(EXACT(Synthese!Z$1,Synthese!$E54),WEEKDAY(Synthese!$D54),0)</f>
        <v>0</v>
      </c>
      <c r="W54" s="8">
        <f ca="1">IF(EXACT(Synthese!AA$1,Synthese!$E54),WEEKDAY(Synthese!$D54),0)</f>
        <v>0</v>
      </c>
      <c r="X54" s="8">
        <f ca="1">IF(EXACT(Synthese!AB$1,Synthese!$E54),WEEKDAY(Synthese!$D54),0)</f>
        <v>5</v>
      </c>
    </row>
    <row r="55" spans="1:24" ht="13.8">
      <c r="A55" s="5">
        <v>1</v>
      </c>
      <c r="B55" s="5"/>
      <c r="C55" s="5">
        <v>6</v>
      </c>
      <c r="D55" s="9">
        <v>45128</v>
      </c>
      <c r="E55" s="8"/>
      <c r="F55" s="8">
        <f ca="1">IF(EXACT(Synthese!J$1,Synthese!$E55),WEEKDAY(Synthese!$D55),0)</f>
        <v>0</v>
      </c>
      <c r="G55" s="8">
        <f ca="1">IF(EXACT(Synthese!K$1,Synthese!$E55),WEEKDAY(Synthese!$D55),0)</f>
        <v>0</v>
      </c>
      <c r="H55" s="8">
        <f ca="1">IF(EXACT(Synthese!L$1,Synthese!$E55),WEEKDAY(Synthese!$D55),0)</f>
        <v>0</v>
      </c>
      <c r="I55" s="8">
        <f ca="1">IF(EXACT(Synthese!M$1,Synthese!$E55),WEEKDAY(Synthese!$D55),0)</f>
        <v>0</v>
      </c>
      <c r="J55" s="8">
        <f ca="1">IF(EXACT(Synthese!N$1,Synthese!$E55),WEEKDAY(Synthese!$D55),0)</f>
        <v>0</v>
      </c>
      <c r="K55" s="8">
        <f ca="1">IF(EXACT(Synthese!O$1,Synthese!$E55),WEEKDAY(Synthese!$D55),0)</f>
        <v>0</v>
      </c>
      <c r="L55" s="8">
        <f ca="1">IF(EXACT(Synthese!P$1,Synthese!$E55),WEEKDAY(Synthese!$D55),0)</f>
        <v>0</v>
      </c>
      <c r="M55" s="8">
        <f ca="1">IF(EXACT(Synthese!Q$1,Synthese!$E55),WEEKDAY(Synthese!$D55),0)</f>
        <v>0</v>
      </c>
      <c r="N55" s="8">
        <f ca="1">IF(EXACT(Synthese!R$1,Synthese!$E55),WEEKDAY(Synthese!$D55),0)</f>
        <v>0</v>
      </c>
      <c r="O55" s="8">
        <f ca="1">IF(EXACT(Synthese!S$1,Synthese!$E55),WEEKDAY(Synthese!$D55),0)</f>
        <v>0</v>
      </c>
      <c r="P55" s="8">
        <f ca="1">IF(EXACT(Synthese!T$1,Synthese!$E55),WEEKDAY(Synthese!$D55),0)</f>
        <v>0</v>
      </c>
      <c r="Q55" s="8">
        <f ca="1">IF(EXACT(Synthese!U$1,Synthese!$E55),WEEKDAY(Synthese!$D55),0)</f>
        <v>0</v>
      </c>
      <c r="R55" s="8">
        <f ca="1">IF(EXACT(Synthese!V$1,Synthese!$E55),WEEKDAY(Synthese!$D55),0)</f>
        <v>0</v>
      </c>
      <c r="S55" s="8">
        <f ca="1">IF(EXACT(Synthese!W$1,Synthese!$E55),WEEKDAY(Synthese!$D55),0)</f>
        <v>0</v>
      </c>
      <c r="T55" s="8">
        <f ca="1">IF(EXACT(Synthese!X$1,Synthese!$E55),WEEKDAY(Synthese!$D55),0)</f>
        <v>0</v>
      </c>
      <c r="U55" s="8">
        <f ca="1">IF(EXACT(Synthese!Y$1,Synthese!$E55),WEEKDAY(Synthese!$D55),0)</f>
        <v>0</v>
      </c>
      <c r="V55" s="8">
        <f ca="1">IF(EXACT(Synthese!Z$1,Synthese!$E55),WEEKDAY(Synthese!$D55),0)</f>
        <v>0</v>
      </c>
      <c r="W55" s="8">
        <f ca="1">IF(EXACT(Synthese!AA$1,Synthese!$E55),WEEKDAY(Synthese!$D55),0)</f>
        <v>0</v>
      </c>
      <c r="X55" s="8">
        <f ca="1">IF(EXACT(Synthese!AB$1,Synthese!$E55),WEEKDAY(Synthese!$D55),0)</f>
        <v>6</v>
      </c>
    </row>
    <row r="56" spans="1:24" ht="13.8">
      <c r="A56" s="5">
        <v>1</v>
      </c>
      <c r="B56" s="5"/>
      <c r="C56" s="5">
        <v>7</v>
      </c>
      <c r="D56" s="9">
        <v>45129</v>
      </c>
      <c r="E56" s="8"/>
      <c r="F56" s="8">
        <f ca="1">IF(EXACT(Synthese!J$1,Synthese!$E56),WEEKDAY(Synthese!$D56),0)</f>
        <v>0</v>
      </c>
      <c r="G56" s="8">
        <f ca="1">IF(EXACT(Synthese!K$1,Synthese!$E56),WEEKDAY(Synthese!$D56),0)</f>
        <v>0</v>
      </c>
      <c r="H56" s="8">
        <f ca="1">IF(EXACT(Synthese!L$1,Synthese!$E56),WEEKDAY(Synthese!$D56),0)</f>
        <v>0</v>
      </c>
      <c r="I56" s="8">
        <f ca="1">IF(EXACT(Synthese!M$1,Synthese!$E56),WEEKDAY(Synthese!$D56),0)</f>
        <v>0</v>
      </c>
      <c r="J56" s="8">
        <f ca="1">IF(EXACT(Synthese!N$1,Synthese!$E56),WEEKDAY(Synthese!$D56),0)</f>
        <v>0</v>
      </c>
      <c r="K56" s="8">
        <f ca="1">IF(EXACT(Synthese!O$1,Synthese!$E56),WEEKDAY(Synthese!$D56),0)</f>
        <v>0</v>
      </c>
      <c r="L56" s="8">
        <f ca="1">IF(EXACT(Synthese!P$1,Synthese!$E56),WEEKDAY(Synthese!$D56),0)</f>
        <v>0</v>
      </c>
      <c r="M56" s="8">
        <f ca="1">IF(EXACT(Synthese!Q$1,Synthese!$E56),WEEKDAY(Synthese!$D56),0)</f>
        <v>0</v>
      </c>
      <c r="N56" s="8">
        <f ca="1">IF(EXACT(Synthese!R$1,Synthese!$E56),WEEKDAY(Synthese!$D56),0)</f>
        <v>0</v>
      </c>
      <c r="O56" s="8">
        <f ca="1">IF(EXACT(Synthese!S$1,Synthese!$E56),WEEKDAY(Synthese!$D56),0)</f>
        <v>0</v>
      </c>
      <c r="P56" s="8">
        <f ca="1">IF(EXACT(Synthese!T$1,Synthese!$E56),WEEKDAY(Synthese!$D56),0)</f>
        <v>0</v>
      </c>
      <c r="Q56" s="8">
        <f ca="1">IF(EXACT(Synthese!U$1,Synthese!$E56),WEEKDAY(Synthese!$D56),0)</f>
        <v>0</v>
      </c>
      <c r="R56" s="8">
        <f ca="1">IF(EXACT(Synthese!V$1,Synthese!$E56),WEEKDAY(Synthese!$D56),0)</f>
        <v>0</v>
      </c>
      <c r="S56" s="8">
        <f ca="1">IF(EXACT(Synthese!W$1,Synthese!$E56),WEEKDAY(Synthese!$D56),0)</f>
        <v>0</v>
      </c>
      <c r="T56" s="8">
        <f ca="1">IF(EXACT(Synthese!X$1,Synthese!$E56),WEEKDAY(Synthese!$D56),0)</f>
        <v>0</v>
      </c>
      <c r="U56" s="8">
        <f ca="1">IF(EXACT(Synthese!Y$1,Synthese!$E56),WEEKDAY(Synthese!$D56),0)</f>
        <v>0</v>
      </c>
      <c r="V56" s="8">
        <f ca="1">IF(EXACT(Synthese!Z$1,Synthese!$E56),WEEKDAY(Synthese!$D56),0)</f>
        <v>0</v>
      </c>
      <c r="W56" s="8">
        <f ca="1">IF(EXACT(Synthese!AA$1,Synthese!$E56),WEEKDAY(Synthese!$D56),0)</f>
        <v>0</v>
      </c>
      <c r="X56" s="8">
        <f ca="1">IF(EXACT(Synthese!AB$1,Synthese!$E56),WEEKDAY(Synthese!$D56),0)</f>
        <v>7</v>
      </c>
    </row>
    <row r="57" spans="1:24" ht="13.8">
      <c r="A57" s="5">
        <v>1</v>
      </c>
      <c r="B57" s="5"/>
      <c r="C57" s="5">
        <v>1</v>
      </c>
      <c r="D57" s="9">
        <v>45130</v>
      </c>
      <c r="E57" s="8"/>
      <c r="F57" s="8">
        <f ca="1">IF(EXACT(Synthese!J$1,Synthese!$E57),WEEKDAY(Synthese!$D57),0)</f>
        <v>0</v>
      </c>
      <c r="G57" s="8">
        <f ca="1">IF(EXACT(Synthese!K$1,Synthese!$E57),WEEKDAY(Synthese!$D57),0)</f>
        <v>0</v>
      </c>
      <c r="H57" s="8">
        <f ca="1">IF(EXACT(Synthese!L$1,Synthese!$E57),WEEKDAY(Synthese!$D57),0)</f>
        <v>0</v>
      </c>
      <c r="I57" s="8">
        <f ca="1">IF(EXACT(Synthese!M$1,Synthese!$E57),WEEKDAY(Synthese!$D57),0)</f>
        <v>0</v>
      </c>
      <c r="J57" s="8">
        <f ca="1">IF(EXACT(Synthese!N$1,Synthese!$E57),WEEKDAY(Synthese!$D57),0)</f>
        <v>0</v>
      </c>
      <c r="K57" s="8">
        <f ca="1">IF(EXACT(Synthese!O$1,Synthese!$E57),WEEKDAY(Synthese!$D57),0)</f>
        <v>0</v>
      </c>
      <c r="L57" s="8">
        <f ca="1">IF(EXACT(Synthese!P$1,Synthese!$E57),WEEKDAY(Synthese!$D57),0)</f>
        <v>0</v>
      </c>
      <c r="M57" s="8">
        <f ca="1">IF(EXACT(Synthese!Q$1,Synthese!$E57),WEEKDAY(Synthese!$D57),0)</f>
        <v>0</v>
      </c>
      <c r="N57" s="8">
        <f ca="1">IF(EXACT(Synthese!R$1,Synthese!$E57),WEEKDAY(Synthese!$D57),0)</f>
        <v>0</v>
      </c>
      <c r="O57" s="8">
        <f ca="1">IF(EXACT(Synthese!S$1,Synthese!$E57),WEEKDAY(Synthese!$D57),0)</f>
        <v>0</v>
      </c>
      <c r="P57" s="8">
        <f ca="1">IF(EXACT(Synthese!T$1,Synthese!$E57),WEEKDAY(Synthese!$D57),0)</f>
        <v>0</v>
      </c>
      <c r="Q57" s="8">
        <f ca="1">IF(EXACT(Synthese!U$1,Synthese!$E57),WEEKDAY(Synthese!$D57),0)</f>
        <v>0</v>
      </c>
      <c r="R57" s="8">
        <f ca="1">IF(EXACT(Synthese!V$1,Synthese!$E57),WEEKDAY(Synthese!$D57),0)</f>
        <v>0</v>
      </c>
      <c r="S57" s="8">
        <f ca="1">IF(EXACT(Synthese!W$1,Synthese!$E57),WEEKDAY(Synthese!$D57),0)</f>
        <v>0</v>
      </c>
      <c r="T57" s="8">
        <f ca="1">IF(EXACT(Synthese!X$1,Synthese!$E57),WEEKDAY(Synthese!$D57),0)</f>
        <v>0</v>
      </c>
      <c r="U57" s="8">
        <f ca="1">IF(EXACT(Synthese!Y$1,Synthese!$E57),WEEKDAY(Synthese!$D57),0)</f>
        <v>0</v>
      </c>
      <c r="V57" s="8">
        <f ca="1">IF(EXACT(Synthese!Z$1,Synthese!$E57),WEEKDAY(Synthese!$D57),0)</f>
        <v>0</v>
      </c>
      <c r="W57" s="8">
        <f ca="1">IF(EXACT(Synthese!AA$1,Synthese!$E57),WEEKDAY(Synthese!$D57),0)</f>
        <v>0</v>
      </c>
      <c r="X57" s="8">
        <f ca="1">IF(EXACT(Synthese!AB$1,Synthese!$E57),WEEKDAY(Synthese!$D57),0)</f>
        <v>1</v>
      </c>
    </row>
    <row r="58" spans="1:24" ht="13.8">
      <c r="A58" s="5">
        <v>1</v>
      </c>
      <c r="B58" s="5"/>
      <c r="C58" s="5">
        <v>2</v>
      </c>
      <c r="D58" s="9">
        <v>45131</v>
      </c>
      <c r="E58" s="8"/>
      <c r="F58" s="8">
        <f ca="1">IF(EXACT(Synthese!J$1,Synthese!$E58),WEEKDAY(Synthese!$D58),0)</f>
        <v>0</v>
      </c>
      <c r="G58" s="8">
        <f ca="1">IF(EXACT(Synthese!K$1,Synthese!$E58),WEEKDAY(Synthese!$D58),0)</f>
        <v>0</v>
      </c>
      <c r="H58" s="8">
        <f ca="1">IF(EXACT(Synthese!L$1,Synthese!$E58),WEEKDAY(Synthese!$D58),0)</f>
        <v>0</v>
      </c>
      <c r="I58" s="8">
        <f ca="1">IF(EXACT(Synthese!M$1,Synthese!$E58),WEEKDAY(Synthese!$D58),0)</f>
        <v>0</v>
      </c>
      <c r="J58" s="8">
        <f ca="1">IF(EXACT(Synthese!N$1,Synthese!$E58),WEEKDAY(Synthese!$D58),0)</f>
        <v>0</v>
      </c>
      <c r="K58" s="8">
        <f ca="1">IF(EXACT(Synthese!O$1,Synthese!$E58),WEEKDAY(Synthese!$D58),0)</f>
        <v>0</v>
      </c>
      <c r="L58" s="8">
        <f ca="1">IF(EXACT(Synthese!P$1,Synthese!$E58),WEEKDAY(Synthese!$D58),0)</f>
        <v>0</v>
      </c>
      <c r="M58" s="8">
        <f ca="1">IF(EXACT(Synthese!Q$1,Synthese!$E58),WEEKDAY(Synthese!$D58),0)</f>
        <v>0</v>
      </c>
      <c r="N58" s="8">
        <f ca="1">IF(EXACT(Synthese!R$1,Synthese!$E58),WEEKDAY(Synthese!$D58),0)</f>
        <v>0</v>
      </c>
      <c r="O58" s="8">
        <f ca="1">IF(EXACT(Synthese!S$1,Synthese!$E58),WEEKDAY(Synthese!$D58),0)</f>
        <v>0</v>
      </c>
      <c r="P58" s="8">
        <f ca="1">IF(EXACT(Synthese!T$1,Synthese!$E58),WEEKDAY(Synthese!$D58),0)</f>
        <v>0</v>
      </c>
      <c r="Q58" s="8">
        <f ca="1">IF(EXACT(Synthese!U$1,Synthese!$E58),WEEKDAY(Synthese!$D58),0)</f>
        <v>0</v>
      </c>
      <c r="R58" s="8">
        <f ca="1">IF(EXACT(Synthese!V$1,Synthese!$E58),WEEKDAY(Synthese!$D58),0)</f>
        <v>0</v>
      </c>
      <c r="S58" s="8">
        <f ca="1">IF(EXACT(Synthese!W$1,Synthese!$E58),WEEKDAY(Synthese!$D58),0)</f>
        <v>0</v>
      </c>
      <c r="T58" s="8">
        <f ca="1">IF(EXACT(Synthese!X$1,Synthese!$E58),WEEKDAY(Synthese!$D58),0)</f>
        <v>0</v>
      </c>
      <c r="U58" s="8">
        <f ca="1">IF(EXACT(Synthese!Y$1,Synthese!$E58),WEEKDAY(Synthese!$D58),0)</f>
        <v>0</v>
      </c>
      <c r="V58" s="8">
        <f ca="1">IF(EXACT(Synthese!Z$1,Synthese!$E58),WEEKDAY(Synthese!$D58),0)</f>
        <v>0</v>
      </c>
      <c r="W58" s="8">
        <f ca="1">IF(EXACT(Synthese!AA$1,Synthese!$E58),WEEKDAY(Synthese!$D58),0)</f>
        <v>0</v>
      </c>
      <c r="X58" s="8">
        <f ca="1">IF(EXACT(Synthese!AB$1,Synthese!$E58),WEEKDAY(Synthese!$D58),0)</f>
        <v>2</v>
      </c>
    </row>
    <row r="59" spans="1:24" ht="13.8">
      <c r="A59" s="5">
        <v>1</v>
      </c>
      <c r="B59" s="5"/>
      <c r="C59" s="5">
        <v>3</v>
      </c>
      <c r="D59" s="9">
        <v>45132</v>
      </c>
      <c r="E59" s="8"/>
      <c r="F59" s="8">
        <f ca="1">IF(EXACT(Synthese!J$1,Synthese!$E59),WEEKDAY(Synthese!$D59),0)</f>
        <v>0</v>
      </c>
      <c r="G59" s="8">
        <f ca="1">IF(EXACT(Synthese!K$1,Synthese!$E59),WEEKDAY(Synthese!$D59),0)</f>
        <v>0</v>
      </c>
      <c r="H59" s="8">
        <f ca="1">IF(EXACT(Synthese!L$1,Synthese!$E59),WEEKDAY(Synthese!$D59),0)</f>
        <v>0</v>
      </c>
      <c r="I59" s="8">
        <f ca="1">IF(EXACT(Synthese!M$1,Synthese!$E59),WEEKDAY(Synthese!$D59),0)</f>
        <v>0</v>
      </c>
      <c r="J59" s="8">
        <f ca="1">IF(EXACT(Synthese!N$1,Synthese!$E59),WEEKDAY(Synthese!$D59),0)</f>
        <v>0</v>
      </c>
      <c r="K59" s="8">
        <f ca="1">IF(EXACT(Synthese!O$1,Synthese!$E59),WEEKDAY(Synthese!$D59),0)</f>
        <v>0</v>
      </c>
      <c r="L59" s="8">
        <f ca="1">IF(EXACT(Synthese!P$1,Synthese!$E59),WEEKDAY(Synthese!$D59),0)</f>
        <v>0</v>
      </c>
      <c r="M59" s="8">
        <f ca="1">IF(EXACT(Synthese!Q$1,Synthese!$E59),WEEKDAY(Synthese!$D59),0)</f>
        <v>0</v>
      </c>
      <c r="N59" s="8">
        <f ca="1">IF(EXACT(Synthese!R$1,Synthese!$E59),WEEKDAY(Synthese!$D59),0)</f>
        <v>0</v>
      </c>
      <c r="O59" s="8">
        <f ca="1">IF(EXACT(Synthese!S$1,Synthese!$E59),WEEKDAY(Synthese!$D59),0)</f>
        <v>0</v>
      </c>
      <c r="P59" s="8">
        <f ca="1">IF(EXACT(Synthese!T$1,Synthese!$E59),WEEKDAY(Synthese!$D59),0)</f>
        <v>0</v>
      </c>
      <c r="Q59" s="8">
        <f ca="1">IF(EXACT(Synthese!U$1,Synthese!$E59),WEEKDAY(Synthese!$D59),0)</f>
        <v>0</v>
      </c>
      <c r="R59" s="8">
        <f ca="1">IF(EXACT(Synthese!V$1,Synthese!$E59),WEEKDAY(Synthese!$D59),0)</f>
        <v>0</v>
      </c>
      <c r="S59" s="8">
        <f ca="1">IF(EXACT(Synthese!W$1,Synthese!$E59),WEEKDAY(Synthese!$D59),0)</f>
        <v>0</v>
      </c>
      <c r="T59" s="8">
        <f ca="1">IF(EXACT(Synthese!X$1,Synthese!$E59),WEEKDAY(Synthese!$D59),0)</f>
        <v>0</v>
      </c>
      <c r="U59" s="8">
        <f ca="1">IF(EXACT(Synthese!Y$1,Synthese!$E59),WEEKDAY(Synthese!$D59),0)</f>
        <v>0</v>
      </c>
      <c r="V59" s="8">
        <f ca="1">IF(EXACT(Synthese!Z$1,Synthese!$E59),WEEKDAY(Synthese!$D59),0)</f>
        <v>0</v>
      </c>
      <c r="W59" s="8">
        <f ca="1">IF(EXACT(Synthese!AA$1,Synthese!$E59),WEEKDAY(Synthese!$D59),0)</f>
        <v>0</v>
      </c>
      <c r="X59" s="8">
        <f ca="1">IF(EXACT(Synthese!AB$1,Synthese!$E59),WEEKDAY(Synthese!$D59),0)</f>
        <v>3</v>
      </c>
    </row>
    <row r="60" spans="1:24" ht="13.8">
      <c r="A60" s="5">
        <v>1</v>
      </c>
      <c r="B60" s="5"/>
      <c r="C60" s="5">
        <v>4</v>
      </c>
      <c r="D60" s="9">
        <v>45133</v>
      </c>
      <c r="E60" s="8"/>
      <c r="F60" s="8">
        <f ca="1">IF(EXACT(Synthese!J$1,Synthese!$E60),WEEKDAY(Synthese!$D60),0)</f>
        <v>0</v>
      </c>
      <c r="G60" s="8">
        <f ca="1">IF(EXACT(Synthese!K$1,Synthese!$E60),WEEKDAY(Synthese!$D60),0)</f>
        <v>0</v>
      </c>
      <c r="H60" s="8">
        <f ca="1">IF(EXACT(Synthese!L$1,Synthese!$E60),WEEKDAY(Synthese!$D60),0)</f>
        <v>0</v>
      </c>
      <c r="I60" s="8">
        <f ca="1">IF(EXACT(Synthese!M$1,Synthese!$E60),WEEKDAY(Synthese!$D60),0)</f>
        <v>0</v>
      </c>
      <c r="J60" s="8">
        <f ca="1">IF(EXACT(Synthese!N$1,Synthese!$E60),WEEKDAY(Synthese!$D60),0)</f>
        <v>0</v>
      </c>
      <c r="K60" s="8">
        <f ca="1">IF(EXACT(Synthese!O$1,Synthese!$E60),WEEKDAY(Synthese!$D60),0)</f>
        <v>0</v>
      </c>
      <c r="L60" s="8">
        <f ca="1">IF(EXACT(Synthese!P$1,Synthese!$E60),WEEKDAY(Synthese!$D60),0)</f>
        <v>0</v>
      </c>
      <c r="M60" s="8">
        <f ca="1">IF(EXACT(Synthese!Q$1,Synthese!$E60),WEEKDAY(Synthese!$D60),0)</f>
        <v>0</v>
      </c>
      <c r="N60" s="8">
        <f ca="1">IF(EXACT(Synthese!R$1,Synthese!$E60),WEEKDAY(Synthese!$D60),0)</f>
        <v>0</v>
      </c>
      <c r="O60" s="8">
        <f ca="1">IF(EXACT(Synthese!S$1,Synthese!$E60),WEEKDAY(Synthese!$D60),0)</f>
        <v>0</v>
      </c>
      <c r="P60" s="8">
        <f ca="1">IF(EXACT(Synthese!T$1,Synthese!$E60),WEEKDAY(Synthese!$D60),0)</f>
        <v>0</v>
      </c>
      <c r="Q60" s="8">
        <f ca="1">IF(EXACT(Synthese!U$1,Synthese!$E60),WEEKDAY(Synthese!$D60),0)</f>
        <v>0</v>
      </c>
      <c r="R60" s="8">
        <f ca="1">IF(EXACT(Synthese!V$1,Synthese!$E60),WEEKDAY(Synthese!$D60),0)</f>
        <v>0</v>
      </c>
      <c r="S60" s="8">
        <f ca="1">IF(EXACT(Synthese!W$1,Synthese!$E60),WEEKDAY(Synthese!$D60),0)</f>
        <v>0</v>
      </c>
      <c r="T60" s="8">
        <f ca="1">IF(EXACT(Synthese!X$1,Synthese!$E60),WEEKDAY(Synthese!$D60),0)</f>
        <v>0</v>
      </c>
      <c r="U60" s="8">
        <f ca="1">IF(EXACT(Synthese!Y$1,Synthese!$E60),WEEKDAY(Synthese!$D60),0)</f>
        <v>0</v>
      </c>
      <c r="V60" s="8">
        <f ca="1">IF(EXACT(Synthese!Z$1,Synthese!$E60),WEEKDAY(Synthese!$D60),0)</f>
        <v>0</v>
      </c>
      <c r="W60" s="8">
        <f ca="1">IF(EXACT(Synthese!AA$1,Synthese!$E60),WEEKDAY(Synthese!$D60),0)</f>
        <v>0</v>
      </c>
      <c r="X60" s="8">
        <f ca="1">IF(EXACT(Synthese!AB$1,Synthese!$E60),WEEKDAY(Synthese!$D60),0)</f>
        <v>4</v>
      </c>
    </row>
    <row r="61" spans="1:24" ht="13.8">
      <c r="A61" s="5">
        <v>1</v>
      </c>
      <c r="B61" s="5"/>
      <c r="C61" s="5">
        <v>5</v>
      </c>
      <c r="D61" s="9">
        <v>45134</v>
      </c>
      <c r="E61" s="8"/>
      <c r="F61" s="8">
        <f ca="1">IF(EXACT(Synthese!J$1,Synthese!$E61),WEEKDAY(Synthese!$D61),0)</f>
        <v>0</v>
      </c>
      <c r="G61" s="8">
        <f ca="1">IF(EXACT(Synthese!K$1,Synthese!$E61),WEEKDAY(Synthese!$D61),0)</f>
        <v>0</v>
      </c>
      <c r="H61" s="8">
        <f ca="1">IF(EXACT(Synthese!L$1,Synthese!$E61),WEEKDAY(Synthese!$D61),0)</f>
        <v>5</v>
      </c>
      <c r="I61" s="8">
        <f ca="1">IF(EXACT(Synthese!M$1,Synthese!$E61),WEEKDAY(Synthese!$D61),0)</f>
        <v>0</v>
      </c>
      <c r="J61" s="8">
        <f ca="1">IF(EXACT(Synthese!N$1,Synthese!$E61),WEEKDAY(Synthese!$D61),0)</f>
        <v>0</v>
      </c>
      <c r="K61" s="8">
        <f ca="1">IF(EXACT(Synthese!O$1,Synthese!$E61),WEEKDAY(Synthese!$D61),0)</f>
        <v>0</v>
      </c>
      <c r="L61" s="8">
        <f ca="1">IF(EXACT(Synthese!P$1,Synthese!$E61),WEEKDAY(Synthese!$D61),0)</f>
        <v>0</v>
      </c>
      <c r="M61" s="8">
        <f ca="1">IF(EXACT(Synthese!Q$1,Synthese!$E61),WEEKDAY(Synthese!$D61),0)</f>
        <v>0</v>
      </c>
      <c r="N61" s="8">
        <f ca="1">IF(EXACT(Synthese!R$1,Synthese!$E61),WEEKDAY(Synthese!$D61),0)</f>
        <v>0</v>
      </c>
      <c r="O61" s="8">
        <f ca="1">IF(EXACT(Synthese!S$1,Synthese!$E61),WEEKDAY(Synthese!$D61),0)</f>
        <v>0</v>
      </c>
      <c r="P61" s="8">
        <f ca="1">IF(EXACT(Synthese!T$1,Synthese!$E61),WEEKDAY(Synthese!$D61),0)</f>
        <v>0</v>
      </c>
      <c r="Q61" s="8">
        <f ca="1">IF(EXACT(Synthese!U$1,Synthese!$E61),WEEKDAY(Synthese!$D61),0)</f>
        <v>0</v>
      </c>
      <c r="R61" s="8">
        <f ca="1">IF(EXACT(Synthese!V$1,Synthese!$E61),WEEKDAY(Synthese!$D61),0)</f>
        <v>0</v>
      </c>
      <c r="S61" s="8">
        <f ca="1">IF(EXACT(Synthese!W$1,Synthese!$E61),WEEKDAY(Synthese!$D61),0)</f>
        <v>0</v>
      </c>
      <c r="T61" s="8">
        <f ca="1">IF(EXACT(Synthese!X$1,Synthese!$E61),WEEKDAY(Synthese!$D61),0)</f>
        <v>0</v>
      </c>
      <c r="U61" s="8">
        <f ca="1">IF(EXACT(Synthese!Y$1,Synthese!$E61),WEEKDAY(Synthese!$D61),0)</f>
        <v>0</v>
      </c>
      <c r="V61" s="8">
        <f ca="1">IF(EXACT(Synthese!Z$1,Synthese!$E61),WEEKDAY(Synthese!$D61),0)</f>
        <v>0</v>
      </c>
      <c r="W61" s="8">
        <f ca="1">IF(EXACT(Synthese!AA$1,Synthese!$E61),WEEKDAY(Synthese!$D61),0)</f>
        <v>0</v>
      </c>
      <c r="X61" s="8">
        <f>IF(EXACT(Synthese!AB$1,Synthese!$E61),WEEKDAY(Synthese!$D61),0)</f>
        <v>0</v>
      </c>
    </row>
    <row r="62" spans="1:24" ht="13.8">
      <c r="A62" s="5">
        <v>1</v>
      </c>
      <c r="B62" s="5"/>
      <c r="C62" s="5">
        <v>6</v>
      </c>
      <c r="D62" s="9">
        <v>45135</v>
      </c>
      <c r="E62" s="8"/>
      <c r="F62" s="8">
        <f ca="1">IF(EXACT(Synthese!J$1,Synthese!$E62),WEEKDAY(Synthese!$D62),0)</f>
        <v>0</v>
      </c>
      <c r="G62" s="8">
        <f ca="1">IF(EXACT(Synthese!K$1,Synthese!$E62),WEEKDAY(Synthese!$D62),0)</f>
        <v>0</v>
      </c>
      <c r="H62" s="8">
        <f ca="1">IF(EXACT(Synthese!L$1,Synthese!$E62),WEEKDAY(Synthese!$D62),0)</f>
        <v>0</v>
      </c>
      <c r="I62" s="8">
        <f ca="1">IF(EXACT(Synthese!M$1,Synthese!$E62),WEEKDAY(Synthese!$D62),0)</f>
        <v>0</v>
      </c>
      <c r="J62" s="8">
        <f ca="1">IF(EXACT(Synthese!N$1,Synthese!$E62),WEEKDAY(Synthese!$D62),0)</f>
        <v>0</v>
      </c>
      <c r="K62" s="8">
        <f ca="1">IF(EXACT(Synthese!O$1,Synthese!$E62),WEEKDAY(Synthese!$D62),0)</f>
        <v>0</v>
      </c>
      <c r="L62" s="8">
        <f ca="1">IF(EXACT(Synthese!P$1,Synthese!$E62),WEEKDAY(Synthese!$D62),0)</f>
        <v>0</v>
      </c>
      <c r="M62" s="8">
        <f ca="1">IF(EXACT(Synthese!Q$1,Synthese!$E62),WEEKDAY(Synthese!$D62),0)</f>
        <v>0</v>
      </c>
      <c r="N62" s="8">
        <f ca="1">IF(EXACT(Synthese!R$1,Synthese!$E62),WEEKDAY(Synthese!$D62),0)</f>
        <v>0</v>
      </c>
      <c r="O62" s="8">
        <f ca="1">IF(EXACT(Synthese!S$1,Synthese!$E62),WEEKDAY(Synthese!$D62),0)</f>
        <v>0</v>
      </c>
      <c r="P62" s="8">
        <f ca="1">IF(EXACT(Synthese!T$1,Synthese!$E62),WEEKDAY(Synthese!$D62),0)</f>
        <v>6</v>
      </c>
      <c r="Q62" s="8">
        <f ca="1">IF(EXACT(Synthese!U$1,Synthese!$E62),WEEKDAY(Synthese!$D62),0)</f>
        <v>0</v>
      </c>
      <c r="R62" s="8">
        <f ca="1">IF(EXACT(Synthese!V$1,Synthese!$E62),WEEKDAY(Synthese!$D62),0)</f>
        <v>0</v>
      </c>
      <c r="S62" s="8">
        <f ca="1">IF(EXACT(Synthese!W$1,Synthese!$E62),WEEKDAY(Synthese!$D62),0)</f>
        <v>0</v>
      </c>
      <c r="T62" s="8">
        <f ca="1">IF(EXACT(Synthese!X$1,Synthese!$E62),WEEKDAY(Synthese!$D62),0)</f>
        <v>0</v>
      </c>
      <c r="U62" s="8">
        <f ca="1">IF(EXACT(Synthese!Y$1,Synthese!$E62),WEEKDAY(Synthese!$D62),0)</f>
        <v>0</v>
      </c>
      <c r="V62" s="8">
        <f ca="1">IF(EXACT(Synthese!Z$1,Synthese!$E62),WEEKDAY(Synthese!$D62),0)</f>
        <v>0</v>
      </c>
      <c r="W62" s="8">
        <f ca="1">IF(EXACT(Synthese!AA$1,Synthese!$E62),WEEKDAY(Synthese!$D62),0)</f>
        <v>0</v>
      </c>
      <c r="X62" s="8">
        <f>IF(EXACT(Synthese!AB$1,Synthese!$E62),WEEKDAY(Synthese!$D62),0)</f>
        <v>0</v>
      </c>
    </row>
    <row r="63" spans="1:24" ht="13.8">
      <c r="A63" s="5">
        <v>1</v>
      </c>
      <c r="B63" s="5"/>
      <c r="C63" s="5">
        <v>7</v>
      </c>
      <c r="D63" s="9">
        <v>45136</v>
      </c>
      <c r="E63" s="8"/>
      <c r="F63" s="8">
        <f ca="1">IF(EXACT(Synthese!J$1,Synthese!$E63),WEEKDAY(Synthese!$D63),0)</f>
        <v>0</v>
      </c>
      <c r="G63" s="8">
        <f ca="1">IF(EXACT(Synthese!K$1,Synthese!$E63),WEEKDAY(Synthese!$D63),0)</f>
        <v>0</v>
      </c>
      <c r="H63" s="8">
        <f ca="1">IF(EXACT(Synthese!L$1,Synthese!$E63),WEEKDAY(Synthese!$D63),0)</f>
        <v>0</v>
      </c>
      <c r="I63" s="8">
        <f ca="1">IF(EXACT(Synthese!M$1,Synthese!$E63),WEEKDAY(Synthese!$D63),0)</f>
        <v>7</v>
      </c>
      <c r="J63" s="8">
        <f ca="1">IF(EXACT(Synthese!N$1,Synthese!$E63),WEEKDAY(Synthese!$D63),0)</f>
        <v>0</v>
      </c>
      <c r="K63" s="8">
        <f ca="1">IF(EXACT(Synthese!O$1,Synthese!$E63),WEEKDAY(Synthese!$D63),0)</f>
        <v>0</v>
      </c>
      <c r="L63" s="8">
        <f ca="1">IF(EXACT(Synthese!P$1,Synthese!$E63),WEEKDAY(Synthese!$D63),0)</f>
        <v>0</v>
      </c>
      <c r="M63" s="8">
        <f ca="1">IF(EXACT(Synthese!Q$1,Synthese!$E63),WEEKDAY(Synthese!$D63),0)</f>
        <v>0</v>
      </c>
      <c r="N63" s="8">
        <f ca="1">IF(EXACT(Synthese!R$1,Synthese!$E63),WEEKDAY(Synthese!$D63),0)</f>
        <v>0</v>
      </c>
      <c r="O63" s="8">
        <f ca="1">IF(EXACT(Synthese!S$1,Synthese!$E63),WEEKDAY(Synthese!$D63),0)</f>
        <v>0</v>
      </c>
      <c r="P63" s="8">
        <f ca="1">IF(EXACT(Synthese!T$1,Synthese!$E63),WEEKDAY(Synthese!$D63),0)</f>
        <v>0</v>
      </c>
      <c r="Q63" s="8">
        <f ca="1">IF(EXACT(Synthese!U$1,Synthese!$E63),WEEKDAY(Synthese!$D63),0)</f>
        <v>0</v>
      </c>
      <c r="R63" s="8">
        <f ca="1">IF(EXACT(Synthese!V$1,Synthese!$E63),WEEKDAY(Synthese!$D63),0)</f>
        <v>0</v>
      </c>
      <c r="S63" s="8">
        <f ca="1">IF(EXACT(Synthese!W$1,Synthese!$E63),WEEKDAY(Synthese!$D63),0)</f>
        <v>0</v>
      </c>
      <c r="T63" s="8">
        <f ca="1">IF(EXACT(Synthese!X$1,Synthese!$E63),WEEKDAY(Synthese!$D63),0)</f>
        <v>0</v>
      </c>
      <c r="U63" s="8">
        <f ca="1">IF(EXACT(Synthese!Y$1,Synthese!$E63),WEEKDAY(Synthese!$D63),0)</f>
        <v>0</v>
      </c>
      <c r="V63" s="8">
        <f ca="1">IF(EXACT(Synthese!Z$1,Synthese!$E63),WEEKDAY(Synthese!$D63),0)</f>
        <v>0</v>
      </c>
      <c r="W63" s="8">
        <f ca="1">IF(EXACT(Synthese!AA$1,Synthese!$E63),WEEKDAY(Synthese!$D63),0)</f>
        <v>0</v>
      </c>
      <c r="X63" s="8">
        <f>IF(EXACT(Synthese!AB$1,Synthese!$E63),WEEKDAY(Synthese!$D63),0)</f>
        <v>0</v>
      </c>
    </row>
    <row r="64" spans="1:24" ht="13.8">
      <c r="A64" s="5">
        <v>1</v>
      </c>
      <c r="B64" s="5"/>
      <c r="C64" s="5">
        <v>1</v>
      </c>
      <c r="D64" s="9">
        <v>45137</v>
      </c>
      <c r="E64" s="8"/>
      <c r="F64" s="8">
        <f ca="1">IF(EXACT(Synthese!J$1,Synthese!$E64),WEEKDAY(Synthese!$D64),0)</f>
        <v>0</v>
      </c>
      <c r="G64" s="8">
        <f ca="1">IF(EXACT(Synthese!K$1,Synthese!$E64),WEEKDAY(Synthese!$D64),0)</f>
        <v>0</v>
      </c>
      <c r="H64" s="8">
        <f ca="1">IF(EXACT(Synthese!L$1,Synthese!$E64),WEEKDAY(Synthese!$D64),0)</f>
        <v>0</v>
      </c>
      <c r="I64" s="8">
        <f ca="1">IF(EXACT(Synthese!M$1,Synthese!$E64),WEEKDAY(Synthese!$D64),0)</f>
        <v>0</v>
      </c>
      <c r="J64" s="8">
        <f ca="1">IF(EXACT(Synthese!N$1,Synthese!$E64),WEEKDAY(Synthese!$D64),0)</f>
        <v>1</v>
      </c>
      <c r="K64" s="8">
        <f ca="1">IF(EXACT(Synthese!O$1,Synthese!$E64),WEEKDAY(Synthese!$D64),0)</f>
        <v>0</v>
      </c>
      <c r="L64" s="8">
        <f ca="1">IF(EXACT(Synthese!P$1,Synthese!$E64),WEEKDAY(Synthese!$D64),0)</f>
        <v>0</v>
      </c>
      <c r="M64" s="8">
        <f ca="1">IF(EXACT(Synthese!Q$1,Synthese!$E64),WEEKDAY(Synthese!$D64),0)</f>
        <v>0</v>
      </c>
      <c r="N64" s="8">
        <f ca="1">IF(EXACT(Synthese!R$1,Synthese!$E64),WEEKDAY(Synthese!$D64),0)</f>
        <v>0</v>
      </c>
      <c r="O64" s="8">
        <f ca="1">IF(EXACT(Synthese!S$1,Synthese!$E64),WEEKDAY(Synthese!$D64),0)</f>
        <v>0</v>
      </c>
      <c r="P64" s="8">
        <f ca="1">IF(EXACT(Synthese!T$1,Synthese!$E64),WEEKDAY(Synthese!$D64),0)</f>
        <v>0</v>
      </c>
      <c r="Q64" s="8">
        <f ca="1">IF(EXACT(Synthese!U$1,Synthese!$E64),WEEKDAY(Synthese!$D64),0)</f>
        <v>0</v>
      </c>
      <c r="R64" s="8">
        <f ca="1">IF(EXACT(Synthese!V$1,Synthese!$E64),WEEKDAY(Synthese!$D64),0)</f>
        <v>0</v>
      </c>
      <c r="S64" s="8">
        <f ca="1">IF(EXACT(Synthese!W$1,Synthese!$E64),WEEKDAY(Synthese!$D64),0)</f>
        <v>0</v>
      </c>
      <c r="T64" s="8">
        <f ca="1">IF(EXACT(Synthese!X$1,Synthese!$E64),WEEKDAY(Synthese!$D64),0)</f>
        <v>0</v>
      </c>
      <c r="U64" s="8">
        <f ca="1">IF(EXACT(Synthese!Y$1,Synthese!$E64),WEEKDAY(Synthese!$D64),0)</f>
        <v>0</v>
      </c>
      <c r="V64" s="8">
        <f ca="1">IF(EXACT(Synthese!Z$1,Synthese!$E64),WEEKDAY(Synthese!$D64),0)</f>
        <v>0</v>
      </c>
      <c r="W64" s="8">
        <f ca="1">IF(EXACT(Synthese!AA$1,Synthese!$E64),WEEKDAY(Synthese!$D64),0)</f>
        <v>0</v>
      </c>
      <c r="X64" s="8">
        <f>IF(EXACT(Synthese!AB$1,Synthese!$E64),WEEKDAY(Synthese!$D64),0)</f>
        <v>0</v>
      </c>
    </row>
    <row r="65" spans="1:24" ht="13.8">
      <c r="A65" s="5">
        <v>1</v>
      </c>
      <c r="B65" s="5"/>
      <c r="C65" s="5">
        <v>2</v>
      </c>
      <c r="D65" s="9">
        <v>45138</v>
      </c>
      <c r="E65" s="8"/>
      <c r="F65" s="8">
        <f ca="1">IF(EXACT(Synthese!J$1,Synthese!$E65),WEEKDAY(Synthese!$D65),0)</f>
        <v>0</v>
      </c>
      <c r="G65" s="8">
        <f ca="1">IF(EXACT(Synthese!K$1,Synthese!$E65),WEEKDAY(Synthese!$D65),0)</f>
        <v>0</v>
      </c>
      <c r="H65" s="8">
        <f ca="1">IF(EXACT(Synthese!L$1,Synthese!$E65),WEEKDAY(Synthese!$D65),0)</f>
        <v>0</v>
      </c>
      <c r="I65" s="8">
        <f ca="1">IF(EXACT(Synthese!M$1,Synthese!$E65),WEEKDAY(Synthese!$D65),0)</f>
        <v>0</v>
      </c>
      <c r="J65" s="8">
        <f ca="1">IF(EXACT(Synthese!N$1,Synthese!$E65),WEEKDAY(Synthese!$D65),0)</f>
        <v>0</v>
      </c>
      <c r="K65" s="8">
        <f ca="1">IF(EXACT(Synthese!O$1,Synthese!$E65),WEEKDAY(Synthese!$D65),0)</f>
        <v>0</v>
      </c>
      <c r="L65" s="8">
        <f ca="1">IF(EXACT(Synthese!P$1,Synthese!$E65),WEEKDAY(Synthese!$D65),0)</f>
        <v>0</v>
      </c>
      <c r="M65" s="8">
        <f ca="1">IF(EXACT(Synthese!Q$1,Synthese!$E65),WEEKDAY(Synthese!$D65),0)</f>
        <v>0</v>
      </c>
      <c r="N65" s="8">
        <f ca="1">IF(EXACT(Synthese!R$1,Synthese!$E65),WEEKDAY(Synthese!$D65),0)</f>
        <v>2</v>
      </c>
      <c r="O65" s="8">
        <f ca="1">IF(EXACT(Synthese!S$1,Synthese!$E65),WEEKDAY(Synthese!$D65),0)</f>
        <v>0</v>
      </c>
      <c r="P65" s="8">
        <f ca="1">IF(EXACT(Synthese!T$1,Synthese!$E65),WEEKDAY(Synthese!$D65),0)</f>
        <v>0</v>
      </c>
      <c r="Q65" s="8">
        <f ca="1">IF(EXACT(Synthese!U$1,Synthese!$E65),WEEKDAY(Synthese!$D65),0)</f>
        <v>0</v>
      </c>
      <c r="R65" s="8">
        <f ca="1">IF(EXACT(Synthese!V$1,Synthese!$E65),WEEKDAY(Synthese!$D65),0)</f>
        <v>0</v>
      </c>
      <c r="S65" s="8">
        <f ca="1">IF(EXACT(Synthese!W$1,Synthese!$E65),WEEKDAY(Synthese!$D65),0)</f>
        <v>0</v>
      </c>
      <c r="T65" s="8">
        <f ca="1">IF(EXACT(Synthese!X$1,Synthese!$E65),WEEKDAY(Synthese!$D65),0)</f>
        <v>0</v>
      </c>
      <c r="U65" s="8">
        <f ca="1">IF(EXACT(Synthese!Y$1,Synthese!$E65),WEEKDAY(Synthese!$D65),0)</f>
        <v>0</v>
      </c>
      <c r="V65" s="8">
        <f ca="1">IF(EXACT(Synthese!Z$1,Synthese!$E65),WEEKDAY(Synthese!$D65),0)</f>
        <v>0</v>
      </c>
      <c r="W65" s="8">
        <f ca="1">IF(EXACT(Synthese!AA$1,Synthese!$E65),WEEKDAY(Synthese!$D65),0)</f>
        <v>0</v>
      </c>
      <c r="X65" s="8">
        <f>IF(EXACT(Synthese!AB$1,Synthese!$E65),WEEKDAY(Synthese!$D65),0)</f>
        <v>0</v>
      </c>
    </row>
    <row r="66" spans="1:24" ht="13.8">
      <c r="A66" s="5">
        <v>1</v>
      </c>
      <c r="B66" s="5"/>
      <c r="C66" s="5">
        <v>3</v>
      </c>
      <c r="D66" s="9">
        <v>45139</v>
      </c>
      <c r="E66" s="8"/>
      <c r="F66" s="8">
        <f ca="1">IF(EXACT(Synthese!J$1,Synthese!$E66),WEEKDAY(Synthese!$D66),0)</f>
        <v>0</v>
      </c>
      <c r="G66" s="8">
        <f ca="1">IF(EXACT(Synthese!K$1,Synthese!$E66),WEEKDAY(Synthese!$D66),0)</f>
        <v>0</v>
      </c>
      <c r="H66" s="8">
        <f ca="1">IF(EXACT(Synthese!L$1,Synthese!$E66),WEEKDAY(Synthese!$D66),0)</f>
        <v>0</v>
      </c>
      <c r="I66" s="8">
        <f ca="1">IF(EXACT(Synthese!M$1,Synthese!$E66),WEEKDAY(Synthese!$D66),0)</f>
        <v>0</v>
      </c>
      <c r="J66" s="8">
        <f ca="1">IF(EXACT(Synthese!N$1,Synthese!$E66),WEEKDAY(Synthese!$D66),0)</f>
        <v>3</v>
      </c>
      <c r="K66" s="8">
        <f ca="1">IF(EXACT(Synthese!O$1,Synthese!$E66),WEEKDAY(Synthese!$D66),0)</f>
        <v>0</v>
      </c>
      <c r="L66" s="8">
        <f ca="1">IF(EXACT(Synthese!P$1,Synthese!$E66),WEEKDAY(Synthese!$D66),0)</f>
        <v>0</v>
      </c>
      <c r="M66" s="8">
        <f ca="1">IF(EXACT(Synthese!Q$1,Synthese!$E66),WEEKDAY(Synthese!$D66),0)</f>
        <v>0</v>
      </c>
      <c r="N66" s="8">
        <f ca="1">IF(EXACT(Synthese!R$1,Synthese!$E66),WEEKDAY(Synthese!$D66),0)</f>
        <v>0</v>
      </c>
      <c r="O66" s="8">
        <f ca="1">IF(EXACT(Synthese!S$1,Synthese!$E66),WEEKDAY(Synthese!$D66),0)</f>
        <v>0</v>
      </c>
      <c r="P66" s="8">
        <f ca="1">IF(EXACT(Synthese!T$1,Synthese!$E66),WEEKDAY(Synthese!$D66),0)</f>
        <v>0</v>
      </c>
      <c r="Q66" s="8">
        <f ca="1">IF(EXACT(Synthese!U$1,Synthese!$E66),WEEKDAY(Synthese!$D66),0)</f>
        <v>0</v>
      </c>
      <c r="R66" s="8">
        <f ca="1">IF(EXACT(Synthese!V$1,Synthese!$E66),WEEKDAY(Synthese!$D66),0)</f>
        <v>0</v>
      </c>
      <c r="S66" s="8">
        <f ca="1">IF(EXACT(Synthese!W$1,Synthese!$E66),WEEKDAY(Synthese!$D66),0)</f>
        <v>0</v>
      </c>
      <c r="T66" s="8">
        <f ca="1">IF(EXACT(Synthese!X$1,Synthese!$E66),WEEKDAY(Synthese!$D66),0)</f>
        <v>0</v>
      </c>
      <c r="U66" s="8">
        <f ca="1">IF(EXACT(Synthese!Y$1,Synthese!$E66),WEEKDAY(Synthese!$D66),0)</f>
        <v>0</v>
      </c>
      <c r="V66" s="8">
        <f ca="1">IF(EXACT(Synthese!Z$1,Synthese!$E66),WEEKDAY(Synthese!$D66),0)</f>
        <v>0</v>
      </c>
      <c r="W66" s="8">
        <f ca="1">IF(EXACT(Synthese!AA$1,Synthese!$E66),WEEKDAY(Synthese!$D66),0)</f>
        <v>0</v>
      </c>
      <c r="X66" s="8">
        <f>IF(EXACT(Synthese!AB$1,Synthese!$E66),WEEKDAY(Synthese!$D66),0)</f>
        <v>0</v>
      </c>
    </row>
    <row r="67" spans="1:24" ht="13.8">
      <c r="A67" s="5">
        <v>1</v>
      </c>
      <c r="B67" s="5"/>
      <c r="C67" s="5">
        <v>4</v>
      </c>
      <c r="D67" s="9">
        <v>45140</v>
      </c>
      <c r="E67" s="8"/>
      <c r="F67" s="8">
        <f ca="1">IF(EXACT(Synthese!J$1,Synthese!$E67),WEEKDAY(Synthese!$D67),0)</f>
        <v>0</v>
      </c>
      <c r="G67" s="8">
        <f ca="1">IF(EXACT(Synthese!K$1,Synthese!$E67),WEEKDAY(Synthese!$D67),0)</f>
        <v>0</v>
      </c>
      <c r="H67" s="8">
        <f ca="1">IF(EXACT(Synthese!L$1,Synthese!$E67),WEEKDAY(Synthese!$D67),0)</f>
        <v>0</v>
      </c>
      <c r="I67" s="8">
        <f ca="1">IF(EXACT(Synthese!M$1,Synthese!$E67),WEEKDAY(Synthese!$D67),0)</f>
        <v>0</v>
      </c>
      <c r="J67" s="8">
        <f ca="1">IF(EXACT(Synthese!N$1,Synthese!$E67),WEEKDAY(Synthese!$D67),0)</f>
        <v>0</v>
      </c>
      <c r="K67" s="8">
        <f ca="1">IF(EXACT(Synthese!O$1,Synthese!$E67),WEEKDAY(Synthese!$D67),0)</f>
        <v>0</v>
      </c>
      <c r="L67" s="8">
        <f ca="1">IF(EXACT(Synthese!P$1,Synthese!$E67),WEEKDAY(Synthese!$D67),0)</f>
        <v>4</v>
      </c>
      <c r="M67" s="8">
        <f ca="1">IF(EXACT(Synthese!Q$1,Synthese!$E67),WEEKDAY(Synthese!$D67),0)</f>
        <v>0</v>
      </c>
      <c r="N67" s="8">
        <f ca="1">IF(EXACT(Synthese!R$1,Synthese!$E67),WEEKDAY(Synthese!$D67),0)</f>
        <v>0</v>
      </c>
      <c r="O67" s="8">
        <f ca="1">IF(EXACT(Synthese!S$1,Synthese!$E67),WEEKDAY(Synthese!$D67),0)</f>
        <v>0</v>
      </c>
      <c r="P67" s="8">
        <f ca="1">IF(EXACT(Synthese!T$1,Synthese!$E67),WEEKDAY(Synthese!$D67),0)</f>
        <v>0</v>
      </c>
      <c r="Q67" s="8">
        <f ca="1">IF(EXACT(Synthese!U$1,Synthese!$E67),WEEKDAY(Synthese!$D67),0)</f>
        <v>0</v>
      </c>
      <c r="R67" s="8">
        <f ca="1">IF(EXACT(Synthese!V$1,Synthese!$E67),WEEKDAY(Synthese!$D67),0)</f>
        <v>0</v>
      </c>
      <c r="S67" s="8">
        <f ca="1">IF(EXACT(Synthese!W$1,Synthese!$E67),WEEKDAY(Synthese!$D67),0)</f>
        <v>0</v>
      </c>
      <c r="T67" s="8">
        <f ca="1">IF(EXACT(Synthese!X$1,Synthese!$E67),WEEKDAY(Synthese!$D67),0)</f>
        <v>0</v>
      </c>
      <c r="U67" s="8">
        <f ca="1">IF(EXACT(Synthese!Y$1,Synthese!$E67),WEEKDAY(Synthese!$D67),0)</f>
        <v>0</v>
      </c>
      <c r="V67" s="8">
        <f ca="1">IF(EXACT(Synthese!Z$1,Synthese!$E67),WEEKDAY(Synthese!$D67),0)</f>
        <v>0</v>
      </c>
      <c r="W67" s="8">
        <f ca="1">IF(EXACT(Synthese!AA$1,Synthese!$E67),WEEKDAY(Synthese!$D67),0)</f>
        <v>0</v>
      </c>
      <c r="X67" s="8">
        <f>IF(EXACT(Synthese!AB$1,Synthese!$E67),WEEKDAY(Synthese!$D67),0)</f>
        <v>0</v>
      </c>
    </row>
    <row r="68" spans="1:24" ht="13.8">
      <c r="A68" s="5">
        <v>1</v>
      </c>
      <c r="B68" s="5"/>
      <c r="C68" s="5">
        <v>5</v>
      </c>
      <c r="D68" s="9">
        <v>45141</v>
      </c>
      <c r="E68" s="8"/>
      <c r="F68" s="8">
        <f ca="1">IF(EXACT(Synthese!J$1,Synthese!$E68),WEEKDAY(Synthese!$D68),0)</f>
        <v>0</v>
      </c>
      <c r="G68" s="8">
        <f ca="1">IF(EXACT(Synthese!K$1,Synthese!$E68),WEEKDAY(Synthese!$D68),0)</f>
        <v>0</v>
      </c>
      <c r="H68" s="8">
        <f ca="1">IF(EXACT(Synthese!L$1,Synthese!$E68),WEEKDAY(Synthese!$D68),0)</f>
        <v>0</v>
      </c>
      <c r="I68" s="8">
        <f ca="1">IF(EXACT(Synthese!M$1,Synthese!$E68),WEEKDAY(Synthese!$D68),0)</f>
        <v>5</v>
      </c>
      <c r="J68" s="8">
        <f ca="1">IF(EXACT(Synthese!N$1,Synthese!$E68),WEEKDAY(Synthese!$D68),0)</f>
        <v>0</v>
      </c>
      <c r="K68" s="8">
        <f ca="1">IF(EXACT(Synthese!O$1,Synthese!$E68),WEEKDAY(Synthese!$D68),0)</f>
        <v>0</v>
      </c>
      <c r="L68" s="8">
        <f ca="1">IF(EXACT(Synthese!P$1,Synthese!$E68),WEEKDAY(Synthese!$D68),0)</f>
        <v>0</v>
      </c>
      <c r="M68" s="8">
        <f ca="1">IF(EXACT(Synthese!Q$1,Synthese!$E68),WEEKDAY(Synthese!$D68),0)</f>
        <v>0</v>
      </c>
      <c r="N68" s="8">
        <f ca="1">IF(EXACT(Synthese!R$1,Synthese!$E68),WEEKDAY(Synthese!$D68),0)</f>
        <v>0</v>
      </c>
      <c r="O68" s="8">
        <f ca="1">IF(EXACT(Synthese!S$1,Synthese!$E68),WEEKDAY(Synthese!$D68),0)</f>
        <v>0</v>
      </c>
      <c r="P68" s="8">
        <f ca="1">IF(EXACT(Synthese!T$1,Synthese!$E68),WEEKDAY(Synthese!$D68),0)</f>
        <v>0</v>
      </c>
      <c r="Q68" s="8">
        <f ca="1">IF(EXACT(Synthese!U$1,Synthese!$E68),WEEKDAY(Synthese!$D68),0)</f>
        <v>0</v>
      </c>
      <c r="R68" s="8">
        <f ca="1">IF(EXACT(Synthese!V$1,Synthese!$E68),WEEKDAY(Synthese!$D68),0)</f>
        <v>0</v>
      </c>
      <c r="S68" s="8">
        <f ca="1">IF(EXACT(Synthese!W$1,Synthese!$E68),WEEKDAY(Synthese!$D68),0)</f>
        <v>0</v>
      </c>
      <c r="T68" s="8">
        <f ca="1">IF(EXACT(Synthese!X$1,Synthese!$E68),WEEKDAY(Synthese!$D68),0)</f>
        <v>0</v>
      </c>
      <c r="U68" s="8">
        <f ca="1">IF(EXACT(Synthese!Y$1,Synthese!$E68),WEEKDAY(Synthese!$D68),0)</f>
        <v>0</v>
      </c>
      <c r="V68" s="8">
        <f ca="1">IF(EXACT(Synthese!Z$1,Synthese!$E68),WEEKDAY(Synthese!$D68),0)</f>
        <v>0</v>
      </c>
      <c r="W68" s="8">
        <f ca="1">IF(EXACT(Synthese!AA$1,Synthese!$E68),WEEKDAY(Synthese!$D68),0)</f>
        <v>0</v>
      </c>
      <c r="X68" s="8">
        <f>IF(EXACT(Synthese!AB$1,Synthese!$E68),WEEKDAY(Synthese!$D68),0)</f>
        <v>0</v>
      </c>
    </row>
    <row r="69" spans="1:24" ht="13.8">
      <c r="A69" s="5">
        <v>1</v>
      </c>
      <c r="B69" s="5"/>
      <c r="C69" s="5">
        <v>6</v>
      </c>
      <c r="D69" s="9">
        <v>45142</v>
      </c>
      <c r="E69" s="8"/>
      <c r="F69" s="8">
        <f ca="1">IF(EXACT(Synthese!J$1,Synthese!$E69),WEEKDAY(Synthese!$D69),0)</f>
        <v>0</v>
      </c>
      <c r="G69" s="8">
        <f ca="1">IF(EXACT(Synthese!K$1,Synthese!$E69),WEEKDAY(Synthese!$D69),0)</f>
        <v>0</v>
      </c>
      <c r="H69" s="8">
        <f ca="1">IF(EXACT(Synthese!L$1,Synthese!$E69),WEEKDAY(Synthese!$D69),0)</f>
        <v>0</v>
      </c>
      <c r="I69" s="8">
        <f ca="1">IF(EXACT(Synthese!M$1,Synthese!$E69),WEEKDAY(Synthese!$D69),0)</f>
        <v>0</v>
      </c>
      <c r="J69" s="8">
        <f ca="1">IF(EXACT(Synthese!N$1,Synthese!$E69),WEEKDAY(Synthese!$D69),0)</f>
        <v>0</v>
      </c>
      <c r="K69" s="8">
        <f ca="1">IF(EXACT(Synthese!O$1,Synthese!$E69),WEEKDAY(Synthese!$D69),0)</f>
        <v>0</v>
      </c>
      <c r="L69" s="8">
        <f ca="1">IF(EXACT(Synthese!P$1,Synthese!$E69),WEEKDAY(Synthese!$D69),0)</f>
        <v>0</v>
      </c>
      <c r="M69" s="8">
        <f ca="1">IF(EXACT(Synthese!Q$1,Synthese!$E69),WEEKDAY(Synthese!$D69),0)</f>
        <v>0</v>
      </c>
      <c r="N69" s="8">
        <f ca="1">IF(EXACT(Synthese!R$1,Synthese!$E69),WEEKDAY(Synthese!$D69),0)</f>
        <v>0</v>
      </c>
      <c r="O69" s="8">
        <f ca="1">IF(EXACT(Synthese!S$1,Synthese!$E69),WEEKDAY(Synthese!$D69),0)</f>
        <v>0</v>
      </c>
      <c r="P69" s="8">
        <f ca="1">IF(EXACT(Synthese!T$1,Synthese!$E69),WEEKDAY(Synthese!$D69),0)</f>
        <v>0</v>
      </c>
      <c r="Q69" s="8">
        <f ca="1">IF(EXACT(Synthese!U$1,Synthese!$E69),WEEKDAY(Synthese!$D69),0)</f>
        <v>0</v>
      </c>
      <c r="R69" s="8">
        <f ca="1">IF(EXACT(Synthese!V$1,Synthese!$E69),WEEKDAY(Synthese!$D69),0)</f>
        <v>0</v>
      </c>
      <c r="S69" s="8">
        <f ca="1">IF(EXACT(Synthese!W$1,Synthese!$E69),WEEKDAY(Synthese!$D69),0)</f>
        <v>0</v>
      </c>
      <c r="T69" s="8">
        <f ca="1">IF(EXACT(Synthese!X$1,Synthese!$E69),WEEKDAY(Synthese!$D69),0)</f>
        <v>6</v>
      </c>
      <c r="U69" s="8">
        <f ca="1">IF(EXACT(Synthese!Y$1,Synthese!$E69),WEEKDAY(Synthese!$D69),0)</f>
        <v>0</v>
      </c>
      <c r="V69" s="8">
        <f ca="1">IF(EXACT(Synthese!Z$1,Synthese!$E69),WEEKDAY(Synthese!$D69),0)</f>
        <v>0</v>
      </c>
      <c r="W69" s="8">
        <f ca="1">IF(EXACT(Synthese!AA$1,Synthese!$E69),WEEKDAY(Synthese!$D69),0)</f>
        <v>0</v>
      </c>
      <c r="X69" s="8">
        <f>IF(EXACT(Synthese!AB$1,Synthese!$E69),WEEKDAY(Synthese!$D69),0)</f>
        <v>0</v>
      </c>
    </row>
    <row r="70" spans="1:24" ht="13.8">
      <c r="A70" s="5">
        <v>1</v>
      </c>
      <c r="B70" s="5"/>
      <c r="C70" s="5">
        <v>7</v>
      </c>
      <c r="D70" s="9">
        <v>45143</v>
      </c>
      <c r="E70" s="8"/>
      <c r="F70" s="8">
        <f ca="1">IF(EXACT(Synthese!J$1,Synthese!$E70),WEEKDAY(Synthese!$D70),0)</f>
        <v>0</v>
      </c>
      <c r="G70" s="8">
        <f ca="1">IF(EXACT(Synthese!K$1,Synthese!$E70),WEEKDAY(Synthese!$D70),0)</f>
        <v>0</v>
      </c>
      <c r="H70" s="8">
        <f ca="1">IF(EXACT(Synthese!L$1,Synthese!$E70),WEEKDAY(Synthese!$D70),0)</f>
        <v>0</v>
      </c>
      <c r="I70" s="8">
        <f ca="1">IF(EXACT(Synthese!M$1,Synthese!$E70),WEEKDAY(Synthese!$D70),0)</f>
        <v>0</v>
      </c>
      <c r="J70" s="8">
        <f ca="1">IF(EXACT(Synthese!N$1,Synthese!$E70),WEEKDAY(Synthese!$D70),0)</f>
        <v>0</v>
      </c>
      <c r="K70" s="8">
        <f ca="1">IF(EXACT(Synthese!O$1,Synthese!$E70),WEEKDAY(Synthese!$D70),0)</f>
        <v>0</v>
      </c>
      <c r="L70" s="8">
        <f ca="1">IF(EXACT(Synthese!P$1,Synthese!$E70),WEEKDAY(Synthese!$D70),0)</f>
        <v>0</v>
      </c>
      <c r="M70" s="8">
        <f ca="1">IF(EXACT(Synthese!Q$1,Synthese!$E70),WEEKDAY(Synthese!$D70),0)</f>
        <v>0</v>
      </c>
      <c r="N70" s="8">
        <f ca="1">IF(EXACT(Synthese!R$1,Synthese!$E70),WEEKDAY(Synthese!$D70),0)</f>
        <v>0</v>
      </c>
      <c r="O70" s="8">
        <f ca="1">IF(EXACT(Synthese!S$1,Synthese!$E70),WEEKDAY(Synthese!$D70),0)</f>
        <v>7</v>
      </c>
      <c r="P70" s="8">
        <f ca="1">IF(EXACT(Synthese!T$1,Synthese!$E70),WEEKDAY(Synthese!$D70),0)</f>
        <v>0</v>
      </c>
      <c r="Q70" s="8">
        <f ca="1">IF(EXACT(Synthese!U$1,Synthese!$E70),WEEKDAY(Synthese!$D70),0)</f>
        <v>0</v>
      </c>
      <c r="R70" s="8">
        <f ca="1">IF(EXACT(Synthese!V$1,Synthese!$E70),WEEKDAY(Synthese!$D70),0)</f>
        <v>0</v>
      </c>
      <c r="S70" s="8">
        <f ca="1">IF(EXACT(Synthese!W$1,Synthese!$E70),WEEKDAY(Synthese!$D70),0)</f>
        <v>0</v>
      </c>
      <c r="T70" s="8">
        <f ca="1">IF(EXACT(Synthese!X$1,Synthese!$E70),WEEKDAY(Synthese!$D70),0)</f>
        <v>0</v>
      </c>
      <c r="U70" s="8">
        <f ca="1">IF(EXACT(Synthese!Y$1,Synthese!$E70),WEEKDAY(Synthese!$D70),0)</f>
        <v>0</v>
      </c>
      <c r="V70" s="8">
        <f ca="1">IF(EXACT(Synthese!Z$1,Synthese!$E70),WEEKDAY(Synthese!$D70),0)</f>
        <v>0</v>
      </c>
      <c r="W70" s="8">
        <f ca="1">IF(EXACT(Synthese!AA$1,Synthese!$E70),WEEKDAY(Synthese!$D70),0)</f>
        <v>0</v>
      </c>
      <c r="X70" s="8">
        <f>IF(EXACT(Synthese!AB$1,Synthese!$E70),WEEKDAY(Synthese!$D70),0)</f>
        <v>0</v>
      </c>
    </row>
    <row r="71" spans="1:24" ht="13.8">
      <c r="A71" s="5">
        <v>1</v>
      </c>
      <c r="B71" s="5"/>
      <c r="C71" s="5">
        <v>1</v>
      </c>
      <c r="D71" s="9">
        <v>45144</v>
      </c>
      <c r="E71" s="8"/>
      <c r="F71" s="8">
        <f ca="1">IF(EXACT(Synthese!J$1,Synthese!$E71),WEEKDAY(Synthese!$D71),0)</f>
        <v>0</v>
      </c>
      <c r="G71" s="8">
        <f ca="1">IF(EXACT(Synthese!K$1,Synthese!$E71),WEEKDAY(Synthese!$D71),0)</f>
        <v>0</v>
      </c>
      <c r="H71" s="8">
        <f ca="1">IF(EXACT(Synthese!L$1,Synthese!$E71),WEEKDAY(Synthese!$D71),0)</f>
        <v>0</v>
      </c>
      <c r="I71" s="8">
        <f ca="1">IF(EXACT(Synthese!M$1,Synthese!$E71),WEEKDAY(Synthese!$D71),0)</f>
        <v>0</v>
      </c>
      <c r="J71" s="8">
        <f ca="1">IF(EXACT(Synthese!N$1,Synthese!$E71),WEEKDAY(Synthese!$D71),0)</f>
        <v>0</v>
      </c>
      <c r="K71" s="8">
        <f ca="1">IF(EXACT(Synthese!O$1,Synthese!$E71),WEEKDAY(Synthese!$D71),0)</f>
        <v>0</v>
      </c>
      <c r="L71" s="8">
        <f ca="1">IF(EXACT(Synthese!P$1,Synthese!$E71),WEEKDAY(Synthese!$D71),0)</f>
        <v>0</v>
      </c>
      <c r="M71" s="8">
        <f ca="1">IF(EXACT(Synthese!Q$1,Synthese!$E71),WEEKDAY(Synthese!$D71),0)</f>
        <v>0</v>
      </c>
      <c r="N71" s="8">
        <f ca="1">IF(EXACT(Synthese!R$1,Synthese!$E71),WEEKDAY(Synthese!$D71),0)</f>
        <v>1</v>
      </c>
      <c r="O71" s="8">
        <f ca="1">IF(EXACT(Synthese!S$1,Synthese!$E71),WEEKDAY(Synthese!$D71),0)</f>
        <v>0</v>
      </c>
      <c r="P71" s="8">
        <f ca="1">IF(EXACT(Synthese!T$1,Synthese!$E71),WEEKDAY(Synthese!$D71),0)</f>
        <v>0</v>
      </c>
      <c r="Q71" s="8">
        <f ca="1">IF(EXACT(Synthese!U$1,Synthese!$E71),WEEKDAY(Synthese!$D71),0)</f>
        <v>0</v>
      </c>
      <c r="R71" s="8">
        <f ca="1">IF(EXACT(Synthese!V$1,Synthese!$E71),WEEKDAY(Synthese!$D71),0)</f>
        <v>0</v>
      </c>
      <c r="S71" s="8">
        <f ca="1">IF(EXACT(Synthese!W$1,Synthese!$E71),WEEKDAY(Synthese!$D71),0)</f>
        <v>0</v>
      </c>
      <c r="T71" s="8">
        <f ca="1">IF(EXACT(Synthese!X$1,Synthese!$E71),WEEKDAY(Synthese!$D71),0)</f>
        <v>0</v>
      </c>
      <c r="U71" s="8">
        <f ca="1">IF(EXACT(Synthese!Y$1,Synthese!$E71),WEEKDAY(Synthese!$D71),0)</f>
        <v>0</v>
      </c>
      <c r="V71" s="8">
        <f ca="1">IF(EXACT(Synthese!Z$1,Synthese!$E71),WEEKDAY(Synthese!$D71),0)</f>
        <v>0</v>
      </c>
      <c r="W71" s="8">
        <f ca="1">IF(EXACT(Synthese!AA$1,Synthese!$E71),WEEKDAY(Synthese!$D71),0)</f>
        <v>0</v>
      </c>
      <c r="X71" s="8">
        <f>IF(EXACT(Synthese!AB$1,Synthese!$E71),WEEKDAY(Synthese!$D71),0)</f>
        <v>0</v>
      </c>
    </row>
    <row r="72" spans="1:24" ht="13.8">
      <c r="A72" s="5">
        <v>1</v>
      </c>
      <c r="B72" s="5"/>
      <c r="C72" s="5">
        <v>2</v>
      </c>
      <c r="D72" s="9">
        <v>45145</v>
      </c>
      <c r="E72" s="8"/>
      <c r="F72" s="8">
        <f ca="1">IF(EXACT(Synthese!J$1,Synthese!$E72),WEEKDAY(Synthese!$D72),0)</f>
        <v>2</v>
      </c>
      <c r="G72" s="8">
        <f ca="1">IF(EXACT(Synthese!K$1,Synthese!$E72),WEEKDAY(Synthese!$D72),0)</f>
        <v>0</v>
      </c>
      <c r="H72" s="8">
        <f ca="1">IF(EXACT(Synthese!L$1,Synthese!$E72),WEEKDAY(Synthese!$D72),0)</f>
        <v>0</v>
      </c>
      <c r="I72" s="8">
        <f ca="1">IF(EXACT(Synthese!M$1,Synthese!$E72),WEEKDAY(Synthese!$D72),0)</f>
        <v>0</v>
      </c>
      <c r="J72" s="8">
        <f ca="1">IF(EXACT(Synthese!N$1,Synthese!$E72),WEEKDAY(Synthese!$D72),0)</f>
        <v>0</v>
      </c>
      <c r="K72" s="8">
        <f ca="1">IF(EXACT(Synthese!O$1,Synthese!$E72),WEEKDAY(Synthese!$D72),0)</f>
        <v>0</v>
      </c>
      <c r="L72" s="8">
        <f ca="1">IF(EXACT(Synthese!P$1,Synthese!$E72),WEEKDAY(Synthese!$D72),0)</f>
        <v>0</v>
      </c>
      <c r="M72" s="8">
        <f ca="1">IF(EXACT(Synthese!Q$1,Synthese!$E72),WEEKDAY(Synthese!$D72),0)</f>
        <v>0</v>
      </c>
      <c r="N72" s="8">
        <f ca="1">IF(EXACT(Synthese!R$1,Synthese!$E72),WEEKDAY(Synthese!$D72),0)</f>
        <v>0</v>
      </c>
      <c r="O72" s="8">
        <f ca="1">IF(EXACT(Synthese!S$1,Synthese!$E72),WEEKDAY(Synthese!$D72),0)</f>
        <v>0</v>
      </c>
      <c r="P72" s="8">
        <f ca="1">IF(EXACT(Synthese!T$1,Synthese!$E72),WEEKDAY(Synthese!$D72),0)</f>
        <v>0</v>
      </c>
      <c r="Q72" s="8">
        <f ca="1">IF(EXACT(Synthese!U$1,Synthese!$E72),WEEKDAY(Synthese!$D72),0)</f>
        <v>0</v>
      </c>
      <c r="R72" s="8">
        <f ca="1">IF(EXACT(Synthese!V$1,Synthese!$E72),WEEKDAY(Synthese!$D72),0)</f>
        <v>0</v>
      </c>
      <c r="S72" s="8">
        <f ca="1">IF(EXACT(Synthese!W$1,Synthese!$E72),WEEKDAY(Synthese!$D72),0)</f>
        <v>0</v>
      </c>
      <c r="T72" s="8">
        <f ca="1">IF(EXACT(Synthese!X$1,Synthese!$E72),WEEKDAY(Synthese!$D72),0)</f>
        <v>0</v>
      </c>
      <c r="U72" s="8">
        <f ca="1">IF(EXACT(Synthese!Y$1,Synthese!$E72),WEEKDAY(Synthese!$D72),0)</f>
        <v>0</v>
      </c>
      <c r="V72" s="8">
        <f ca="1">IF(EXACT(Synthese!Z$1,Synthese!$E72),WEEKDAY(Synthese!$D72),0)</f>
        <v>0</v>
      </c>
      <c r="W72" s="8">
        <f ca="1">IF(EXACT(Synthese!AA$1,Synthese!$E72),WEEKDAY(Synthese!$D72),0)</f>
        <v>0</v>
      </c>
      <c r="X72" s="8">
        <f>IF(EXACT(Synthese!AB$1,Synthese!$E72),WEEKDAY(Synthese!$D72),0)</f>
        <v>0</v>
      </c>
    </row>
    <row r="73" spans="1:24" ht="13.8">
      <c r="A73" s="5">
        <v>1</v>
      </c>
      <c r="B73" s="5"/>
      <c r="C73" s="5">
        <v>3</v>
      </c>
      <c r="D73" s="9">
        <v>45146</v>
      </c>
      <c r="E73" s="8"/>
      <c r="F73" s="8">
        <f ca="1">IF(EXACT(Synthese!J$1,Synthese!$E73),WEEKDAY(Synthese!$D73),0)</f>
        <v>0</v>
      </c>
      <c r="G73" s="8">
        <f ca="1">IF(EXACT(Synthese!K$1,Synthese!$E73),WEEKDAY(Synthese!$D73),0)</f>
        <v>0</v>
      </c>
      <c r="H73" s="8">
        <f ca="1">IF(EXACT(Synthese!L$1,Synthese!$E73),WEEKDAY(Synthese!$D73),0)</f>
        <v>0</v>
      </c>
      <c r="I73" s="8">
        <f ca="1">IF(EXACT(Synthese!M$1,Synthese!$E73),WEEKDAY(Synthese!$D73),0)</f>
        <v>0</v>
      </c>
      <c r="J73" s="8">
        <f ca="1">IF(EXACT(Synthese!N$1,Synthese!$E73),WEEKDAY(Synthese!$D73),0)</f>
        <v>3</v>
      </c>
      <c r="K73" s="8">
        <f ca="1">IF(EXACT(Synthese!O$1,Synthese!$E73),WEEKDAY(Synthese!$D73),0)</f>
        <v>0</v>
      </c>
      <c r="L73" s="8">
        <f ca="1">IF(EXACT(Synthese!P$1,Synthese!$E73),WEEKDAY(Synthese!$D73),0)</f>
        <v>0</v>
      </c>
      <c r="M73" s="8">
        <f ca="1">IF(EXACT(Synthese!Q$1,Synthese!$E73),WEEKDAY(Synthese!$D73),0)</f>
        <v>0</v>
      </c>
      <c r="N73" s="8">
        <f ca="1">IF(EXACT(Synthese!R$1,Synthese!$E73),WEEKDAY(Synthese!$D73),0)</f>
        <v>0</v>
      </c>
      <c r="O73" s="8">
        <f ca="1">IF(EXACT(Synthese!S$1,Synthese!$E73),WEEKDAY(Synthese!$D73),0)</f>
        <v>0</v>
      </c>
      <c r="P73" s="8">
        <f ca="1">IF(EXACT(Synthese!T$1,Synthese!$E73),WEEKDAY(Synthese!$D73),0)</f>
        <v>0</v>
      </c>
      <c r="Q73" s="8">
        <f ca="1">IF(EXACT(Synthese!U$1,Synthese!$E73),WEEKDAY(Synthese!$D73),0)</f>
        <v>0</v>
      </c>
      <c r="R73" s="8">
        <f ca="1">IF(EXACT(Synthese!V$1,Synthese!$E73),WEEKDAY(Synthese!$D73),0)</f>
        <v>0</v>
      </c>
      <c r="S73" s="8">
        <f ca="1">IF(EXACT(Synthese!W$1,Synthese!$E73),WEEKDAY(Synthese!$D73),0)</f>
        <v>0</v>
      </c>
      <c r="T73" s="8">
        <f ca="1">IF(EXACT(Synthese!X$1,Synthese!$E73),WEEKDAY(Synthese!$D73),0)</f>
        <v>0</v>
      </c>
      <c r="U73" s="8">
        <f ca="1">IF(EXACT(Synthese!Y$1,Synthese!$E73),WEEKDAY(Synthese!$D73),0)</f>
        <v>0</v>
      </c>
      <c r="V73" s="8">
        <f ca="1">IF(EXACT(Synthese!Z$1,Synthese!$E73),WEEKDAY(Synthese!$D73),0)</f>
        <v>0</v>
      </c>
      <c r="W73" s="8">
        <f ca="1">IF(EXACT(Synthese!AA$1,Synthese!$E73),WEEKDAY(Synthese!$D73),0)</f>
        <v>0</v>
      </c>
      <c r="X73" s="8">
        <f>IF(EXACT(Synthese!AB$1,Synthese!$E73),WEEKDAY(Synthese!$D73),0)</f>
        <v>0</v>
      </c>
    </row>
    <row r="74" spans="1:24" ht="13.8">
      <c r="A74" s="5">
        <v>1</v>
      </c>
      <c r="B74" s="5"/>
      <c r="C74" s="5">
        <v>4</v>
      </c>
      <c r="D74" s="9">
        <v>45147</v>
      </c>
      <c r="E74" s="8"/>
      <c r="F74" s="8">
        <f ca="1">IF(EXACT(Synthese!J$1,Synthese!$E74),WEEKDAY(Synthese!$D74),0)</f>
        <v>0</v>
      </c>
      <c r="G74" s="8">
        <f ca="1">IF(EXACT(Synthese!K$1,Synthese!$E74),WEEKDAY(Synthese!$D74),0)</f>
        <v>0</v>
      </c>
      <c r="H74" s="8">
        <f ca="1">IF(EXACT(Synthese!L$1,Synthese!$E74),WEEKDAY(Synthese!$D74),0)</f>
        <v>0</v>
      </c>
      <c r="I74" s="8">
        <f ca="1">IF(EXACT(Synthese!M$1,Synthese!$E74),WEEKDAY(Synthese!$D74),0)</f>
        <v>0</v>
      </c>
      <c r="J74" s="8">
        <f ca="1">IF(EXACT(Synthese!N$1,Synthese!$E74),WEEKDAY(Synthese!$D74),0)</f>
        <v>0</v>
      </c>
      <c r="K74" s="8">
        <f ca="1">IF(EXACT(Synthese!O$1,Synthese!$E74),WEEKDAY(Synthese!$D74),0)</f>
        <v>0</v>
      </c>
      <c r="L74" s="8">
        <f ca="1">IF(EXACT(Synthese!P$1,Synthese!$E74),WEEKDAY(Synthese!$D74),0)</f>
        <v>0</v>
      </c>
      <c r="M74" s="8">
        <f ca="1">IF(EXACT(Synthese!Q$1,Synthese!$E74),WEEKDAY(Synthese!$D74),0)</f>
        <v>0</v>
      </c>
      <c r="N74" s="8">
        <f ca="1">IF(EXACT(Synthese!R$1,Synthese!$E74),WEEKDAY(Synthese!$D74),0)</f>
        <v>4</v>
      </c>
      <c r="O74" s="8">
        <f ca="1">IF(EXACT(Synthese!S$1,Synthese!$E74),WEEKDAY(Synthese!$D74),0)</f>
        <v>0</v>
      </c>
      <c r="P74" s="8">
        <f ca="1">IF(EXACT(Synthese!T$1,Synthese!$E74),WEEKDAY(Synthese!$D74),0)</f>
        <v>0</v>
      </c>
      <c r="Q74" s="8">
        <f ca="1">IF(EXACT(Synthese!U$1,Synthese!$E74),WEEKDAY(Synthese!$D74),0)</f>
        <v>0</v>
      </c>
      <c r="R74" s="8">
        <f ca="1">IF(EXACT(Synthese!V$1,Synthese!$E74),WEEKDAY(Synthese!$D74),0)</f>
        <v>0</v>
      </c>
      <c r="S74" s="8">
        <f ca="1">IF(EXACT(Synthese!W$1,Synthese!$E74),WEEKDAY(Synthese!$D74),0)</f>
        <v>0</v>
      </c>
      <c r="T74" s="8">
        <f ca="1">IF(EXACT(Synthese!X$1,Synthese!$E74),WEEKDAY(Synthese!$D74),0)</f>
        <v>0</v>
      </c>
      <c r="U74" s="8">
        <f ca="1">IF(EXACT(Synthese!Y$1,Synthese!$E74),WEEKDAY(Synthese!$D74),0)</f>
        <v>0</v>
      </c>
      <c r="V74" s="8">
        <f ca="1">IF(EXACT(Synthese!Z$1,Synthese!$E74),WEEKDAY(Synthese!$D74),0)</f>
        <v>0</v>
      </c>
      <c r="W74" s="8">
        <f ca="1">IF(EXACT(Synthese!AA$1,Synthese!$E74),WEEKDAY(Synthese!$D74),0)</f>
        <v>0</v>
      </c>
      <c r="X74" s="8">
        <f>IF(EXACT(Synthese!AB$1,Synthese!$E74),WEEKDAY(Synthese!$D74),0)</f>
        <v>0</v>
      </c>
    </row>
    <row r="75" spans="1:24" ht="13.8">
      <c r="A75" s="5">
        <v>1</v>
      </c>
      <c r="B75" s="5"/>
      <c r="C75" s="5">
        <v>5</v>
      </c>
      <c r="D75" s="9">
        <v>45148</v>
      </c>
      <c r="E75" s="8"/>
      <c r="F75" s="8">
        <f ca="1">IF(EXACT(Synthese!J$1,Synthese!$E75),WEEKDAY(Synthese!$D75),0)</f>
        <v>0</v>
      </c>
      <c r="G75" s="8">
        <f ca="1">IF(EXACT(Synthese!K$1,Synthese!$E75),WEEKDAY(Synthese!$D75),0)</f>
        <v>0</v>
      </c>
      <c r="H75" s="8">
        <f ca="1">IF(EXACT(Synthese!L$1,Synthese!$E75),WEEKDAY(Synthese!$D75),0)</f>
        <v>0</v>
      </c>
      <c r="I75" s="8">
        <f ca="1">IF(EXACT(Synthese!M$1,Synthese!$E75),WEEKDAY(Synthese!$D75),0)</f>
        <v>0</v>
      </c>
      <c r="J75" s="8">
        <f ca="1">IF(EXACT(Synthese!N$1,Synthese!$E75),WEEKDAY(Synthese!$D75),0)</f>
        <v>0</v>
      </c>
      <c r="K75" s="8">
        <f ca="1">IF(EXACT(Synthese!O$1,Synthese!$E75),WEEKDAY(Synthese!$D75),0)</f>
        <v>0</v>
      </c>
      <c r="L75" s="8">
        <f ca="1">IF(EXACT(Synthese!P$1,Synthese!$E75),WEEKDAY(Synthese!$D75),0)</f>
        <v>0</v>
      </c>
      <c r="M75" s="8">
        <f ca="1">IF(EXACT(Synthese!Q$1,Synthese!$E75),WEEKDAY(Synthese!$D75),0)</f>
        <v>0</v>
      </c>
      <c r="N75" s="8">
        <f ca="1">IF(EXACT(Synthese!R$1,Synthese!$E75),WEEKDAY(Synthese!$D75),0)</f>
        <v>0</v>
      </c>
      <c r="O75" s="8">
        <f ca="1">IF(EXACT(Synthese!S$1,Synthese!$E75),WEEKDAY(Synthese!$D75),0)</f>
        <v>5</v>
      </c>
      <c r="P75" s="8">
        <f ca="1">IF(EXACT(Synthese!T$1,Synthese!$E75),WEEKDAY(Synthese!$D75),0)</f>
        <v>0</v>
      </c>
      <c r="Q75" s="8">
        <f ca="1">IF(EXACT(Synthese!U$1,Synthese!$E75),WEEKDAY(Synthese!$D75),0)</f>
        <v>0</v>
      </c>
      <c r="R75" s="8">
        <f ca="1">IF(EXACT(Synthese!V$1,Synthese!$E75),WEEKDAY(Synthese!$D75),0)</f>
        <v>0</v>
      </c>
      <c r="S75" s="8">
        <f ca="1">IF(EXACT(Synthese!W$1,Synthese!$E75),WEEKDAY(Synthese!$D75),0)</f>
        <v>0</v>
      </c>
      <c r="T75" s="8">
        <f ca="1">IF(EXACT(Synthese!X$1,Synthese!$E75),WEEKDAY(Synthese!$D75),0)</f>
        <v>0</v>
      </c>
      <c r="U75" s="8">
        <f ca="1">IF(EXACT(Synthese!Y$1,Synthese!$E75),WEEKDAY(Synthese!$D75),0)</f>
        <v>0</v>
      </c>
      <c r="V75" s="8">
        <f ca="1">IF(EXACT(Synthese!Z$1,Synthese!$E75),WEEKDAY(Synthese!$D75),0)</f>
        <v>0</v>
      </c>
      <c r="W75" s="8">
        <f ca="1">IF(EXACT(Synthese!AA$1,Synthese!$E75),WEEKDAY(Synthese!$D75),0)</f>
        <v>0</v>
      </c>
      <c r="X75" s="8">
        <f>IF(EXACT(Synthese!AB$1,Synthese!$E75),WEEKDAY(Synthese!$D75),0)</f>
        <v>0</v>
      </c>
    </row>
    <row r="76" spans="1:24" ht="13.8">
      <c r="A76" s="5">
        <v>1</v>
      </c>
      <c r="B76" s="5"/>
      <c r="C76" s="5">
        <v>6</v>
      </c>
      <c r="D76" s="9">
        <v>45149</v>
      </c>
      <c r="E76" s="8"/>
      <c r="F76" s="8">
        <f ca="1">IF(EXACT(Synthese!J$1,Synthese!$E76),WEEKDAY(Synthese!$D76),0)</f>
        <v>0</v>
      </c>
      <c r="G76" s="8">
        <f ca="1">IF(EXACT(Synthese!K$1,Synthese!$E76),WEEKDAY(Synthese!$D76),0)</f>
        <v>0</v>
      </c>
      <c r="H76" s="8">
        <f ca="1">IF(EXACT(Synthese!L$1,Synthese!$E76),WEEKDAY(Synthese!$D76),0)</f>
        <v>0</v>
      </c>
      <c r="I76" s="8">
        <f ca="1">IF(EXACT(Synthese!M$1,Synthese!$E76),WEEKDAY(Synthese!$D76),0)</f>
        <v>0</v>
      </c>
      <c r="J76" s="8">
        <f ca="1">IF(EXACT(Synthese!N$1,Synthese!$E76),WEEKDAY(Synthese!$D76),0)</f>
        <v>0</v>
      </c>
      <c r="K76" s="8">
        <f ca="1">IF(EXACT(Synthese!O$1,Synthese!$E76),WEEKDAY(Synthese!$D76),0)</f>
        <v>0</v>
      </c>
      <c r="L76" s="8">
        <f ca="1">IF(EXACT(Synthese!P$1,Synthese!$E76),WEEKDAY(Synthese!$D76),0)</f>
        <v>0</v>
      </c>
      <c r="M76" s="8">
        <f ca="1">IF(EXACT(Synthese!Q$1,Synthese!$E76),WEEKDAY(Synthese!$D76),0)</f>
        <v>0</v>
      </c>
      <c r="N76" s="8">
        <f ca="1">IF(EXACT(Synthese!R$1,Synthese!$E76),WEEKDAY(Synthese!$D76),0)</f>
        <v>6</v>
      </c>
      <c r="O76" s="8">
        <f ca="1">IF(EXACT(Synthese!S$1,Synthese!$E76),WEEKDAY(Synthese!$D76),0)</f>
        <v>0</v>
      </c>
      <c r="P76" s="8">
        <f ca="1">IF(EXACT(Synthese!T$1,Synthese!$E76),WEEKDAY(Synthese!$D76),0)</f>
        <v>0</v>
      </c>
      <c r="Q76" s="8">
        <f ca="1">IF(EXACT(Synthese!U$1,Synthese!$E76),WEEKDAY(Synthese!$D76),0)</f>
        <v>0</v>
      </c>
      <c r="R76" s="8">
        <f ca="1">IF(EXACT(Synthese!V$1,Synthese!$E76),WEEKDAY(Synthese!$D76),0)</f>
        <v>0</v>
      </c>
      <c r="S76" s="8">
        <f ca="1">IF(EXACT(Synthese!W$1,Synthese!$E76),WEEKDAY(Synthese!$D76),0)</f>
        <v>0</v>
      </c>
      <c r="T76" s="8">
        <f ca="1">IF(EXACT(Synthese!X$1,Synthese!$E76),WEEKDAY(Synthese!$D76),0)</f>
        <v>0</v>
      </c>
      <c r="U76" s="8">
        <f ca="1">IF(EXACT(Synthese!Y$1,Synthese!$E76),WEEKDAY(Synthese!$D76),0)</f>
        <v>0</v>
      </c>
      <c r="V76" s="8">
        <f ca="1">IF(EXACT(Synthese!Z$1,Synthese!$E76),WEEKDAY(Synthese!$D76),0)</f>
        <v>0</v>
      </c>
      <c r="W76" s="8">
        <f ca="1">IF(EXACT(Synthese!AA$1,Synthese!$E76),WEEKDAY(Synthese!$D76),0)</f>
        <v>0</v>
      </c>
      <c r="X76" s="8">
        <f>IF(EXACT(Synthese!AB$1,Synthese!$E76),WEEKDAY(Synthese!$D76),0)</f>
        <v>0</v>
      </c>
    </row>
    <row r="77" spans="1:24" ht="13.8">
      <c r="A77" s="5">
        <v>1</v>
      </c>
      <c r="B77" s="5"/>
      <c r="C77" s="5">
        <v>7</v>
      </c>
      <c r="D77" s="9">
        <v>45150</v>
      </c>
      <c r="E77" s="8"/>
      <c r="F77" s="8">
        <f ca="1">IF(EXACT(Synthese!J$1,Synthese!$E77),WEEKDAY(Synthese!$D77),0)</f>
        <v>0</v>
      </c>
      <c r="G77" s="8">
        <f ca="1">IF(EXACT(Synthese!K$1,Synthese!$E77),WEEKDAY(Synthese!$D77),0)</f>
        <v>0</v>
      </c>
      <c r="H77" s="8">
        <f ca="1">IF(EXACT(Synthese!L$1,Synthese!$E77),WEEKDAY(Synthese!$D77),0)</f>
        <v>0</v>
      </c>
      <c r="I77" s="8">
        <f ca="1">IF(EXACT(Synthese!M$1,Synthese!$E77),WEEKDAY(Synthese!$D77),0)</f>
        <v>0</v>
      </c>
      <c r="J77" s="8">
        <f ca="1">IF(EXACT(Synthese!N$1,Synthese!$E77),WEEKDAY(Synthese!$D77),0)</f>
        <v>7</v>
      </c>
      <c r="K77" s="8">
        <f ca="1">IF(EXACT(Synthese!O$1,Synthese!$E77),WEEKDAY(Synthese!$D77),0)</f>
        <v>0</v>
      </c>
      <c r="L77" s="8">
        <f ca="1">IF(EXACT(Synthese!P$1,Synthese!$E77),WEEKDAY(Synthese!$D77),0)</f>
        <v>0</v>
      </c>
      <c r="M77" s="8">
        <f ca="1">IF(EXACT(Synthese!Q$1,Synthese!$E77),WEEKDAY(Synthese!$D77),0)</f>
        <v>0</v>
      </c>
      <c r="N77" s="8">
        <f ca="1">IF(EXACT(Synthese!R$1,Synthese!$E77),WEEKDAY(Synthese!$D77),0)</f>
        <v>0</v>
      </c>
      <c r="O77" s="8">
        <f ca="1">IF(EXACT(Synthese!S$1,Synthese!$E77),WEEKDAY(Synthese!$D77),0)</f>
        <v>0</v>
      </c>
      <c r="P77" s="8">
        <f ca="1">IF(EXACT(Synthese!T$1,Synthese!$E77),WEEKDAY(Synthese!$D77),0)</f>
        <v>0</v>
      </c>
      <c r="Q77" s="8">
        <f ca="1">IF(EXACT(Synthese!U$1,Synthese!$E77),WEEKDAY(Synthese!$D77),0)</f>
        <v>0</v>
      </c>
      <c r="R77" s="8">
        <f ca="1">IF(EXACT(Synthese!V$1,Synthese!$E77),WEEKDAY(Synthese!$D77),0)</f>
        <v>0</v>
      </c>
      <c r="S77" s="8">
        <f ca="1">IF(EXACT(Synthese!W$1,Synthese!$E77),WEEKDAY(Synthese!$D77),0)</f>
        <v>0</v>
      </c>
      <c r="T77" s="8">
        <f ca="1">IF(EXACT(Synthese!X$1,Synthese!$E77),WEEKDAY(Synthese!$D77),0)</f>
        <v>0</v>
      </c>
      <c r="U77" s="8">
        <f ca="1">IF(EXACT(Synthese!Y$1,Synthese!$E77),WEEKDAY(Synthese!$D77),0)</f>
        <v>0</v>
      </c>
      <c r="V77" s="8">
        <f ca="1">IF(EXACT(Synthese!Z$1,Synthese!$E77),WEEKDAY(Synthese!$D77),0)</f>
        <v>0</v>
      </c>
      <c r="W77" s="8">
        <f ca="1">IF(EXACT(Synthese!AA$1,Synthese!$E77),WEEKDAY(Synthese!$D77),0)</f>
        <v>0</v>
      </c>
      <c r="X77" s="8">
        <f>IF(EXACT(Synthese!AB$1,Synthese!$E77),WEEKDAY(Synthese!$D77),0)</f>
        <v>0</v>
      </c>
    </row>
    <row r="78" spans="1:24" ht="13.8">
      <c r="A78" s="5">
        <v>1</v>
      </c>
      <c r="B78" s="5"/>
      <c r="C78" s="5">
        <v>1</v>
      </c>
      <c r="D78" s="9">
        <v>45151</v>
      </c>
      <c r="E78" s="8"/>
      <c r="F78" s="8">
        <f ca="1">IF(EXACT(Synthese!J$1,Synthese!$E78),WEEKDAY(Synthese!$D78),0)</f>
        <v>0</v>
      </c>
      <c r="G78" s="8">
        <f ca="1">IF(EXACT(Synthese!K$1,Synthese!$E78),WEEKDAY(Synthese!$D78),0)</f>
        <v>0</v>
      </c>
      <c r="H78" s="8">
        <f ca="1">IF(EXACT(Synthese!L$1,Synthese!$E78),WEEKDAY(Synthese!$D78),0)</f>
        <v>0</v>
      </c>
      <c r="I78" s="8">
        <f ca="1">IF(EXACT(Synthese!M$1,Synthese!$E78),WEEKDAY(Synthese!$D78),0)</f>
        <v>0</v>
      </c>
      <c r="J78" s="8">
        <f ca="1">IF(EXACT(Synthese!N$1,Synthese!$E78),WEEKDAY(Synthese!$D78),0)</f>
        <v>0</v>
      </c>
      <c r="K78" s="8">
        <f ca="1">IF(EXACT(Synthese!O$1,Synthese!$E78),WEEKDAY(Synthese!$D78),0)</f>
        <v>0</v>
      </c>
      <c r="L78" s="8">
        <f ca="1">IF(EXACT(Synthese!P$1,Synthese!$E78),WEEKDAY(Synthese!$D78),0)</f>
        <v>0</v>
      </c>
      <c r="M78" s="8">
        <f ca="1">IF(EXACT(Synthese!Q$1,Synthese!$E78),WEEKDAY(Synthese!$D78),0)</f>
        <v>0</v>
      </c>
      <c r="N78" s="8">
        <f ca="1">IF(EXACT(Synthese!R$1,Synthese!$E78),WEEKDAY(Synthese!$D78),0)</f>
        <v>0</v>
      </c>
      <c r="O78" s="8">
        <f ca="1">IF(EXACT(Synthese!S$1,Synthese!$E78),WEEKDAY(Synthese!$D78),0)</f>
        <v>0</v>
      </c>
      <c r="P78" s="8">
        <f ca="1">IF(EXACT(Synthese!T$1,Synthese!$E78),WEEKDAY(Synthese!$D78),0)</f>
        <v>0</v>
      </c>
      <c r="Q78" s="8">
        <f ca="1">IF(EXACT(Synthese!U$1,Synthese!$E78),WEEKDAY(Synthese!$D78),0)</f>
        <v>0</v>
      </c>
      <c r="R78" s="8">
        <f ca="1">IF(EXACT(Synthese!V$1,Synthese!$E78),WEEKDAY(Synthese!$D78),0)</f>
        <v>1</v>
      </c>
      <c r="S78" s="8">
        <f ca="1">IF(EXACT(Synthese!W$1,Synthese!$E78),WEEKDAY(Synthese!$D78),0)</f>
        <v>0</v>
      </c>
      <c r="T78" s="8">
        <f ca="1">IF(EXACT(Synthese!X$1,Synthese!$E78),WEEKDAY(Synthese!$D78),0)</f>
        <v>0</v>
      </c>
      <c r="U78" s="8">
        <f ca="1">IF(EXACT(Synthese!Y$1,Synthese!$E78),WEEKDAY(Synthese!$D78),0)</f>
        <v>0</v>
      </c>
      <c r="V78" s="8">
        <f ca="1">IF(EXACT(Synthese!Z$1,Synthese!$E78),WEEKDAY(Synthese!$D78),0)</f>
        <v>0</v>
      </c>
      <c r="W78" s="8">
        <f ca="1">IF(EXACT(Synthese!AA$1,Synthese!$E78),WEEKDAY(Synthese!$D78),0)</f>
        <v>0</v>
      </c>
      <c r="X78" s="8">
        <f>IF(EXACT(Synthese!AB$1,Synthese!$E78),WEEKDAY(Synthese!$D78),0)</f>
        <v>0</v>
      </c>
    </row>
    <row r="79" spans="1:24" ht="13.8">
      <c r="A79" s="5">
        <v>1</v>
      </c>
      <c r="B79" s="5"/>
      <c r="C79" s="5">
        <v>2</v>
      </c>
      <c r="D79" s="9">
        <v>45152</v>
      </c>
      <c r="E79" s="8"/>
      <c r="F79" s="8">
        <f ca="1">IF(EXACT(Synthese!J$1,Synthese!$E79),WEEKDAY(Synthese!$D79),0)</f>
        <v>0</v>
      </c>
      <c r="G79" s="8">
        <f ca="1">IF(EXACT(Synthese!K$1,Synthese!$E79),WEEKDAY(Synthese!$D79),0)</f>
        <v>0</v>
      </c>
      <c r="H79" s="8">
        <f ca="1">IF(EXACT(Synthese!L$1,Synthese!$E79),WEEKDAY(Synthese!$D79),0)</f>
        <v>0</v>
      </c>
      <c r="I79" s="8">
        <f ca="1">IF(EXACT(Synthese!M$1,Synthese!$E79),WEEKDAY(Synthese!$D79),0)</f>
        <v>0</v>
      </c>
      <c r="J79" s="8">
        <f ca="1">IF(EXACT(Synthese!N$1,Synthese!$E79),WEEKDAY(Synthese!$D79),0)</f>
        <v>0</v>
      </c>
      <c r="K79" s="8">
        <f ca="1">IF(EXACT(Synthese!O$1,Synthese!$E79),WEEKDAY(Synthese!$D79),0)</f>
        <v>0</v>
      </c>
      <c r="L79" s="8">
        <f ca="1">IF(EXACT(Synthese!P$1,Synthese!$E79),WEEKDAY(Synthese!$D79),0)</f>
        <v>0</v>
      </c>
      <c r="M79" s="8">
        <f ca="1">IF(EXACT(Synthese!Q$1,Synthese!$E79),WEEKDAY(Synthese!$D79),0)</f>
        <v>0</v>
      </c>
      <c r="N79" s="8">
        <f ca="1">IF(EXACT(Synthese!R$1,Synthese!$E79),WEEKDAY(Synthese!$D79),0)</f>
        <v>0</v>
      </c>
      <c r="O79" s="8">
        <f ca="1">IF(EXACT(Synthese!S$1,Synthese!$E79),WEEKDAY(Synthese!$D79),0)</f>
        <v>2</v>
      </c>
      <c r="P79" s="8">
        <f ca="1">IF(EXACT(Synthese!T$1,Synthese!$E79),WEEKDAY(Synthese!$D79),0)</f>
        <v>0</v>
      </c>
      <c r="Q79" s="8">
        <f ca="1">IF(EXACT(Synthese!U$1,Synthese!$E79),WEEKDAY(Synthese!$D79),0)</f>
        <v>0</v>
      </c>
      <c r="R79" s="8">
        <f ca="1">IF(EXACT(Synthese!V$1,Synthese!$E79),WEEKDAY(Synthese!$D79),0)</f>
        <v>0</v>
      </c>
      <c r="S79" s="8">
        <f ca="1">IF(EXACT(Synthese!W$1,Synthese!$E79),WEEKDAY(Synthese!$D79),0)</f>
        <v>0</v>
      </c>
      <c r="T79" s="8">
        <f ca="1">IF(EXACT(Synthese!X$1,Synthese!$E79),WEEKDAY(Synthese!$D79),0)</f>
        <v>0</v>
      </c>
      <c r="U79" s="8">
        <f ca="1">IF(EXACT(Synthese!Y$1,Synthese!$E79),WEEKDAY(Synthese!$D79),0)</f>
        <v>0</v>
      </c>
      <c r="V79" s="8">
        <f ca="1">IF(EXACT(Synthese!Z$1,Synthese!$E79),WEEKDAY(Synthese!$D79),0)</f>
        <v>0</v>
      </c>
      <c r="W79" s="8">
        <f ca="1">IF(EXACT(Synthese!AA$1,Synthese!$E79),WEEKDAY(Synthese!$D79),0)</f>
        <v>0</v>
      </c>
      <c r="X79" s="8">
        <f>IF(EXACT(Synthese!AB$1,Synthese!$E79),WEEKDAY(Synthese!$D79),0)</f>
        <v>0</v>
      </c>
    </row>
    <row r="80" spans="1:24" ht="13.8">
      <c r="A80" s="5">
        <v>1</v>
      </c>
      <c r="B80" s="5">
        <v>1</v>
      </c>
      <c r="C80" s="5">
        <v>3</v>
      </c>
      <c r="D80" s="9">
        <v>45153</v>
      </c>
      <c r="E80" s="8"/>
      <c r="F80" s="8">
        <f ca="1">IF(EXACT(Synthese!J$1,Synthese!$E80),WEEKDAY(Synthese!$D80),0)</f>
        <v>0</v>
      </c>
      <c r="G80" s="8">
        <f ca="1">IF(EXACT(Synthese!K$1,Synthese!$E80),WEEKDAY(Synthese!$D80),0)</f>
        <v>3</v>
      </c>
      <c r="H80" s="8">
        <f ca="1">IF(EXACT(Synthese!L$1,Synthese!$E80),WEEKDAY(Synthese!$D80),0)</f>
        <v>0</v>
      </c>
      <c r="I80" s="8">
        <f ca="1">IF(EXACT(Synthese!M$1,Synthese!$E80),WEEKDAY(Synthese!$D80),0)</f>
        <v>0</v>
      </c>
      <c r="J80" s="8">
        <f ca="1">IF(EXACT(Synthese!N$1,Synthese!$E80),WEEKDAY(Synthese!$D80),0)</f>
        <v>0</v>
      </c>
      <c r="K80" s="8">
        <f ca="1">IF(EXACT(Synthese!O$1,Synthese!$E80),WEEKDAY(Synthese!$D80),0)</f>
        <v>0</v>
      </c>
      <c r="L80" s="8">
        <f ca="1">IF(EXACT(Synthese!P$1,Synthese!$E80),WEEKDAY(Synthese!$D80),0)</f>
        <v>0</v>
      </c>
      <c r="M80" s="8">
        <f ca="1">IF(EXACT(Synthese!Q$1,Synthese!$E80),WEEKDAY(Synthese!$D80),0)</f>
        <v>0</v>
      </c>
      <c r="N80" s="8">
        <f ca="1">IF(EXACT(Synthese!R$1,Synthese!$E80),WEEKDAY(Synthese!$D80),0)</f>
        <v>0</v>
      </c>
      <c r="O80" s="8">
        <f ca="1">IF(EXACT(Synthese!S$1,Synthese!$E80),WEEKDAY(Synthese!$D80),0)</f>
        <v>0</v>
      </c>
      <c r="P80" s="8">
        <f ca="1">IF(EXACT(Synthese!T$1,Synthese!$E80),WEEKDAY(Synthese!$D80),0)</f>
        <v>0</v>
      </c>
      <c r="Q80" s="8">
        <f ca="1">IF(EXACT(Synthese!U$1,Synthese!$E80),WEEKDAY(Synthese!$D80),0)</f>
        <v>0</v>
      </c>
      <c r="R80" s="8">
        <f ca="1">IF(EXACT(Synthese!V$1,Synthese!$E80),WEEKDAY(Synthese!$D80),0)</f>
        <v>0</v>
      </c>
      <c r="S80" s="8">
        <f ca="1">IF(EXACT(Synthese!W$1,Synthese!$E80),WEEKDAY(Synthese!$D80),0)</f>
        <v>0</v>
      </c>
      <c r="T80" s="8">
        <f ca="1">IF(EXACT(Synthese!X$1,Synthese!$E80),WEEKDAY(Synthese!$D80),0)</f>
        <v>0</v>
      </c>
      <c r="U80" s="8">
        <f ca="1">IF(EXACT(Synthese!Y$1,Synthese!$E80),WEEKDAY(Synthese!$D80),0)</f>
        <v>0</v>
      </c>
      <c r="V80" s="8">
        <f ca="1">IF(EXACT(Synthese!Z$1,Synthese!$E80),WEEKDAY(Synthese!$D80),0)</f>
        <v>0</v>
      </c>
      <c r="W80" s="8">
        <f ca="1">IF(EXACT(Synthese!AA$1,Synthese!$E80),WEEKDAY(Synthese!$D80),0)</f>
        <v>0</v>
      </c>
      <c r="X80" s="8">
        <f>IF(EXACT(Synthese!AB$1,Synthese!$E80),WEEKDAY(Synthese!$D80),0)</f>
        <v>0</v>
      </c>
    </row>
    <row r="81" spans="1:24" ht="13.8">
      <c r="A81" s="5">
        <v>1</v>
      </c>
      <c r="B81" s="5"/>
      <c r="C81" s="5">
        <v>4</v>
      </c>
      <c r="D81" s="9">
        <v>45154</v>
      </c>
      <c r="E81" s="8"/>
      <c r="F81" s="8">
        <f ca="1">IF(EXACT(Synthese!J$1,Synthese!$E81),WEEKDAY(Synthese!$D81),0)</f>
        <v>0</v>
      </c>
      <c r="G81" s="8">
        <f ca="1">IF(EXACT(Synthese!K$1,Synthese!$E81),WEEKDAY(Synthese!$D81),0)</f>
        <v>0</v>
      </c>
      <c r="H81" s="8">
        <f ca="1">IF(EXACT(Synthese!L$1,Synthese!$E81),WEEKDAY(Synthese!$D81),0)</f>
        <v>0</v>
      </c>
      <c r="I81" s="8">
        <f ca="1">IF(EXACT(Synthese!M$1,Synthese!$E81),WEEKDAY(Synthese!$D81),0)</f>
        <v>0</v>
      </c>
      <c r="J81" s="8">
        <f ca="1">IF(EXACT(Synthese!N$1,Synthese!$E81),WEEKDAY(Synthese!$D81),0)</f>
        <v>0</v>
      </c>
      <c r="K81" s="8">
        <f ca="1">IF(EXACT(Synthese!O$1,Synthese!$E81),WEEKDAY(Synthese!$D81),0)</f>
        <v>0</v>
      </c>
      <c r="L81" s="8">
        <f ca="1">IF(EXACT(Synthese!P$1,Synthese!$E81),WEEKDAY(Synthese!$D81),0)</f>
        <v>0</v>
      </c>
      <c r="M81" s="8">
        <f ca="1">IF(EXACT(Synthese!Q$1,Synthese!$E81),WEEKDAY(Synthese!$D81),0)</f>
        <v>4</v>
      </c>
      <c r="N81" s="8">
        <f ca="1">IF(EXACT(Synthese!R$1,Synthese!$E81),WEEKDAY(Synthese!$D81),0)</f>
        <v>0</v>
      </c>
      <c r="O81" s="8">
        <f ca="1">IF(EXACT(Synthese!S$1,Synthese!$E81),WEEKDAY(Synthese!$D81),0)</f>
        <v>0</v>
      </c>
      <c r="P81" s="8">
        <f ca="1">IF(EXACT(Synthese!T$1,Synthese!$E81),WEEKDAY(Synthese!$D81),0)</f>
        <v>0</v>
      </c>
      <c r="Q81" s="8">
        <f ca="1">IF(EXACT(Synthese!U$1,Synthese!$E81),WEEKDAY(Synthese!$D81),0)</f>
        <v>0</v>
      </c>
      <c r="R81" s="8">
        <f ca="1">IF(EXACT(Synthese!V$1,Synthese!$E81),WEEKDAY(Synthese!$D81),0)</f>
        <v>0</v>
      </c>
      <c r="S81" s="8">
        <f ca="1">IF(EXACT(Synthese!W$1,Synthese!$E81),WEEKDAY(Synthese!$D81),0)</f>
        <v>0</v>
      </c>
      <c r="T81" s="8">
        <f ca="1">IF(EXACT(Synthese!X$1,Synthese!$E81),WEEKDAY(Synthese!$D81),0)</f>
        <v>0</v>
      </c>
      <c r="U81" s="8">
        <f ca="1">IF(EXACT(Synthese!Y$1,Synthese!$E81),WEEKDAY(Synthese!$D81),0)</f>
        <v>0</v>
      </c>
      <c r="V81" s="8">
        <f ca="1">IF(EXACT(Synthese!Z$1,Synthese!$E81),WEEKDAY(Synthese!$D81),0)</f>
        <v>0</v>
      </c>
      <c r="W81" s="8">
        <f ca="1">IF(EXACT(Synthese!AA$1,Synthese!$E81),WEEKDAY(Synthese!$D81),0)</f>
        <v>0</v>
      </c>
      <c r="X81" s="8">
        <f>IF(EXACT(Synthese!AB$1,Synthese!$E81),WEEKDAY(Synthese!$D81),0)</f>
        <v>0</v>
      </c>
    </row>
    <row r="82" spans="1:24" ht="13.8">
      <c r="A82" s="5">
        <v>1</v>
      </c>
      <c r="B82" s="5"/>
      <c r="C82" s="5">
        <v>5</v>
      </c>
      <c r="D82" s="9">
        <v>45155</v>
      </c>
      <c r="E82" s="8"/>
      <c r="F82" s="8">
        <f ca="1">IF(EXACT(Synthese!J$1,Synthese!$E82),WEEKDAY(Synthese!$D82),0)</f>
        <v>0</v>
      </c>
      <c r="G82" s="8">
        <f ca="1">IF(EXACT(Synthese!K$1,Synthese!$E82),WEEKDAY(Synthese!$D82),0)</f>
        <v>0</v>
      </c>
      <c r="H82" s="8">
        <f ca="1">IF(EXACT(Synthese!L$1,Synthese!$E82),WEEKDAY(Synthese!$D82),0)</f>
        <v>0</v>
      </c>
      <c r="I82" s="8">
        <f ca="1">IF(EXACT(Synthese!M$1,Synthese!$E82),WEEKDAY(Synthese!$D82),0)</f>
        <v>0</v>
      </c>
      <c r="J82" s="8">
        <f ca="1">IF(EXACT(Synthese!N$1,Synthese!$E82),WEEKDAY(Synthese!$D82),0)</f>
        <v>0</v>
      </c>
      <c r="K82" s="8">
        <f ca="1">IF(EXACT(Synthese!O$1,Synthese!$E82),WEEKDAY(Synthese!$D82),0)</f>
        <v>5</v>
      </c>
      <c r="L82" s="8">
        <f ca="1">IF(EXACT(Synthese!P$1,Synthese!$E82),WEEKDAY(Synthese!$D82),0)</f>
        <v>0</v>
      </c>
      <c r="M82" s="8">
        <f ca="1">IF(EXACT(Synthese!Q$1,Synthese!$E82),WEEKDAY(Synthese!$D82),0)</f>
        <v>0</v>
      </c>
      <c r="N82" s="8">
        <f ca="1">IF(EXACT(Synthese!R$1,Synthese!$E82),WEEKDAY(Synthese!$D82),0)</f>
        <v>0</v>
      </c>
      <c r="O82" s="8">
        <f ca="1">IF(EXACT(Synthese!S$1,Synthese!$E82),WEEKDAY(Synthese!$D82),0)</f>
        <v>0</v>
      </c>
      <c r="P82" s="8">
        <f ca="1">IF(EXACT(Synthese!T$1,Synthese!$E82),WEEKDAY(Synthese!$D82),0)</f>
        <v>0</v>
      </c>
      <c r="Q82" s="8">
        <f ca="1">IF(EXACT(Synthese!U$1,Synthese!$E82),WEEKDAY(Synthese!$D82),0)</f>
        <v>0</v>
      </c>
      <c r="R82" s="8">
        <f ca="1">IF(EXACT(Synthese!V$1,Synthese!$E82),WEEKDAY(Synthese!$D82),0)</f>
        <v>0</v>
      </c>
      <c r="S82" s="8">
        <f ca="1">IF(EXACT(Synthese!W$1,Synthese!$E82),WEEKDAY(Synthese!$D82),0)</f>
        <v>0</v>
      </c>
      <c r="T82" s="8">
        <f ca="1">IF(EXACT(Synthese!X$1,Synthese!$E82),WEEKDAY(Synthese!$D82),0)</f>
        <v>0</v>
      </c>
      <c r="U82" s="8">
        <f ca="1">IF(EXACT(Synthese!Y$1,Synthese!$E82),WEEKDAY(Synthese!$D82),0)</f>
        <v>0</v>
      </c>
      <c r="V82" s="8">
        <f ca="1">IF(EXACT(Synthese!Z$1,Synthese!$E82),WEEKDAY(Synthese!$D82),0)</f>
        <v>0</v>
      </c>
      <c r="W82" s="8">
        <f ca="1">IF(EXACT(Synthese!AA$1,Synthese!$E82),WEEKDAY(Synthese!$D82),0)</f>
        <v>0</v>
      </c>
      <c r="X82" s="8">
        <f>IF(EXACT(Synthese!AB$1,Synthese!$E82),WEEKDAY(Synthese!$D82),0)</f>
        <v>0</v>
      </c>
    </row>
    <row r="83" spans="1:24" ht="13.8">
      <c r="A83" s="5">
        <v>1</v>
      </c>
      <c r="B83" s="5"/>
      <c r="C83" s="5">
        <v>6</v>
      </c>
      <c r="D83" s="9">
        <v>45156</v>
      </c>
      <c r="E83" s="8"/>
      <c r="F83" s="8">
        <f ca="1">IF(EXACT(Synthese!J$1,Synthese!$E83),WEEKDAY(Synthese!$D83),0)</f>
        <v>0</v>
      </c>
      <c r="G83" s="8">
        <f ca="1">IF(EXACT(Synthese!K$1,Synthese!$E83),WEEKDAY(Synthese!$D83),0)</f>
        <v>0</v>
      </c>
      <c r="H83" s="8">
        <f ca="1">IF(EXACT(Synthese!L$1,Synthese!$E83),WEEKDAY(Synthese!$D83),0)</f>
        <v>0</v>
      </c>
      <c r="I83" s="8">
        <f ca="1">IF(EXACT(Synthese!M$1,Synthese!$E83),WEEKDAY(Synthese!$D83),0)</f>
        <v>6</v>
      </c>
      <c r="J83" s="8">
        <f ca="1">IF(EXACT(Synthese!N$1,Synthese!$E83),WEEKDAY(Synthese!$D83),0)</f>
        <v>0</v>
      </c>
      <c r="K83" s="8">
        <f ca="1">IF(EXACT(Synthese!O$1,Synthese!$E83),WEEKDAY(Synthese!$D83),0)</f>
        <v>0</v>
      </c>
      <c r="L83" s="8">
        <f ca="1">IF(EXACT(Synthese!P$1,Synthese!$E83),WEEKDAY(Synthese!$D83),0)</f>
        <v>0</v>
      </c>
      <c r="M83" s="8">
        <f ca="1">IF(EXACT(Synthese!Q$1,Synthese!$E83),WEEKDAY(Synthese!$D83),0)</f>
        <v>0</v>
      </c>
      <c r="N83" s="8">
        <f ca="1">IF(EXACT(Synthese!R$1,Synthese!$E83),WEEKDAY(Synthese!$D83),0)</f>
        <v>0</v>
      </c>
      <c r="O83" s="8">
        <f ca="1">IF(EXACT(Synthese!S$1,Synthese!$E83),WEEKDAY(Synthese!$D83),0)</f>
        <v>0</v>
      </c>
      <c r="P83" s="8">
        <f ca="1">IF(EXACT(Synthese!T$1,Synthese!$E83),WEEKDAY(Synthese!$D83),0)</f>
        <v>0</v>
      </c>
      <c r="Q83" s="8">
        <f ca="1">IF(EXACT(Synthese!U$1,Synthese!$E83),WEEKDAY(Synthese!$D83),0)</f>
        <v>0</v>
      </c>
      <c r="R83" s="8">
        <f ca="1">IF(EXACT(Synthese!V$1,Synthese!$E83),WEEKDAY(Synthese!$D83),0)</f>
        <v>0</v>
      </c>
      <c r="S83" s="8">
        <f ca="1">IF(EXACT(Synthese!W$1,Synthese!$E83),WEEKDAY(Synthese!$D83),0)</f>
        <v>0</v>
      </c>
      <c r="T83" s="8">
        <f ca="1">IF(EXACT(Synthese!X$1,Synthese!$E83),WEEKDAY(Synthese!$D83),0)</f>
        <v>0</v>
      </c>
      <c r="U83" s="8">
        <f ca="1">IF(EXACT(Synthese!Y$1,Synthese!$E83),WEEKDAY(Synthese!$D83),0)</f>
        <v>0</v>
      </c>
      <c r="V83" s="8">
        <f ca="1">IF(EXACT(Synthese!Z$1,Synthese!$E83),WEEKDAY(Synthese!$D83),0)</f>
        <v>0</v>
      </c>
      <c r="W83" s="8">
        <f ca="1">IF(EXACT(Synthese!AA$1,Synthese!$E83),WEEKDAY(Synthese!$D83),0)</f>
        <v>0</v>
      </c>
      <c r="X83" s="8">
        <f>IF(EXACT(Synthese!AB$1,Synthese!$E83),WEEKDAY(Synthese!$D83),0)</f>
        <v>0</v>
      </c>
    </row>
    <row r="84" spans="1:24" ht="13.8">
      <c r="A84" s="5">
        <v>1</v>
      </c>
      <c r="B84" s="5"/>
      <c r="C84" s="5">
        <v>7</v>
      </c>
      <c r="D84" s="9">
        <v>45157</v>
      </c>
      <c r="E84" s="8"/>
      <c r="F84" s="8">
        <f ca="1">IF(EXACT(Synthese!J$1,Synthese!$E84),WEEKDAY(Synthese!$D84),0)</f>
        <v>7</v>
      </c>
      <c r="G84" s="8">
        <f ca="1">IF(EXACT(Synthese!K$1,Synthese!$E84),WEEKDAY(Synthese!$D84),0)</f>
        <v>0</v>
      </c>
      <c r="H84" s="8">
        <f ca="1">IF(EXACT(Synthese!L$1,Synthese!$E84),WEEKDAY(Synthese!$D84),0)</f>
        <v>0</v>
      </c>
      <c r="I84" s="8">
        <f ca="1">IF(EXACT(Synthese!M$1,Synthese!$E84),WEEKDAY(Synthese!$D84),0)</f>
        <v>0</v>
      </c>
      <c r="J84" s="8">
        <f ca="1">IF(EXACT(Synthese!N$1,Synthese!$E84),WEEKDAY(Synthese!$D84),0)</f>
        <v>0</v>
      </c>
      <c r="K84" s="8">
        <f ca="1">IF(EXACT(Synthese!O$1,Synthese!$E84),WEEKDAY(Synthese!$D84),0)</f>
        <v>0</v>
      </c>
      <c r="L84" s="8">
        <f ca="1">IF(EXACT(Synthese!P$1,Synthese!$E84),WEEKDAY(Synthese!$D84),0)</f>
        <v>0</v>
      </c>
      <c r="M84" s="8">
        <f ca="1">IF(EXACT(Synthese!Q$1,Synthese!$E84),WEEKDAY(Synthese!$D84),0)</f>
        <v>0</v>
      </c>
      <c r="N84" s="8">
        <f ca="1">IF(EXACT(Synthese!R$1,Synthese!$E84),WEEKDAY(Synthese!$D84),0)</f>
        <v>0</v>
      </c>
      <c r="O84" s="8">
        <f ca="1">IF(EXACT(Synthese!S$1,Synthese!$E84),WEEKDAY(Synthese!$D84),0)</f>
        <v>0</v>
      </c>
      <c r="P84" s="8">
        <f ca="1">IF(EXACT(Synthese!T$1,Synthese!$E84),WEEKDAY(Synthese!$D84),0)</f>
        <v>0</v>
      </c>
      <c r="Q84" s="8">
        <f ca="1">IF(EXACT(Synthese!U$1,Synthese!$E84),WEEKDAY(Synthese!$D84),0)</f>
        <v>0</v>
      </c>
      <c r="R84" s="8">
        <f ca="1">IF(EXACT(Synthese!V$1,Synthese!$E84),WEEKDAY(Synthese!$D84),0)</f>
        <v>0</v>
      </c>
      <c r="S84" s="8">
        <f ca="1">IF(EXACT(Synthese!W$1,Synthese!$E84),WEEKDAY(Synthese!$D84),0)</f>
        <v>0</v>
      </c>
      <c r="T84" s="8">
        <f ca="1">IF(EXACT(Synthese!X$1,Synthese!$E84),WEEKDAY(Synthese!$D84),0)</f>
        <v>0</v>
      </c>
      <c r="U84" s="8">
        <f ca="1">IF(EXACT(Synthese!Y$1,Synthese!$E84),WEEKDAY(Synthese!$D84),0)</f>
        <v>0</v>
      </c>
      <c r="V84" s="8">
        <f ca="1">IF(EXACT(Synthese!Z$1,Synthese!$E84),WEEKDAY(Synthese!$D84),0)</f>
        <v>0</v>
      </c>
      <c r="W84" s="8">
        <f ca="1">IF(EXACT(Synthese!AA$1,Synthese!$E84),WEEKDAY(Synthese!$D84),0)</f>
        <v>0</v>
      </c>
      <c r="X84" s="8">
        <f>IF(EXACT(Synthese!AB$1,Synthese!$E84),WEEKDAY(Synthese!$D84),0)</f>
        <v>0</v>
      </c>
    </row>
    <row r="85" spans="1:24" ht="13.8">
      <c r="A85" s="5">
        <v>1</v>
      </c>
      <c r="B85" s="5"/>
      <c r="C85" s="5">
        <v>1</v>
      </c>
      <c r="D85" s="9">
        <v>45158</v>
      </c>
      <c r="E85" s="8"/>
      <c r="F85" s="8">
        <f ca="1">IF(EXACT(Synthese!J$1,Synthese!$E85),WEEKDAY(Synthese!$D85),0)</f>
        <v>0</v>
      </c>
      <c r="G85" s="8">
        <f ca="1">IF(EXACT(Synthese!K$1,Synthese!$E85),WEEKDAY(Synthese!$D85),0)</f>
        <v>0</v>
      </c>
      <c r="H85" s="8">
        <f ca="1">IF(EXACT(Synthese!L$1,Synthese!$E85),WEEKDAY(Synthese!$D85),0)</f>
        <v>1</v>
      </c>
      <c r="I85" s="8">
        <f ca="1">IF(EXACT(Synthese!M$1,Synthese!$E85),WEEKDAY(Synthese!$D85),0)</f>
        <v>0</v>
      </c>
      <c r="J85" s="8">
        <f ca="1">IF(EXACT(Synthese!N$1,Synthese!$E85),WEEKDAY(Synthese!$D85),0)</f>
        <v>0</v>
      </c>
      <c r="K85" s="8">
        <f ca="1">IF(EXACT(Synthese!O$1,Synthese!$E85),WEEKDAY(Synthese!$D85),0)</f>
        <v>0</v>
      </c>
      <c r="L85" s="8">
        <f ca="1">IF(EXACT(Synthese!P$1,Synthese!$E85),WEEKDAY(Synthese!$D85),0)</f>
        <v>0</v>
      </c>
      <c r="M85" s="8">
        <f ca="1">IF(EXACT(Synthese!Q$1,Synthese!$E85),WEEKDAY(Synthese!$D85),0)</f>
        <v>0</v>
      </c>
      <c r="N85" s="8">
        <f ca="1">IF(EXACT(Synthese!R$1,Synthese!$E85),WEEKDAY(Synthese!$D85),0)</f>
        <v>0</v>
      </c>
      <c r="O85" s="8">
        <f ca="1">IF(EXACT(Synthese!S$1,Synthese!$E85),WEEKDAY(Synthese!$D85),0)</f>
        <v>0</v>
      </c>
      <c r="P85" s="8">
        <f ca="1">IF(EXACT(Synthese!T$1,Synthese!$E85),WEEKDAY(Synthese!$D85),0)</f>
        <v>0</v>
      </c>
      <c r="Q85" s="8">
        <f ca="1">IF(EXACT(Synthese!U$1,Synthese!$E85),WEEKDAY(Synthese!$D85),0)</f>
        <v>0</v>
      </c>
      <c r="R85" s="8">
        <f ca="1">IF(EXACT(Synthese!V$1,Synthese!$E85),WEEKDAY(Synthese!$D85),0)</f>
        <v>0</v>
      </c>
      <c r="S85" s="8">
        <f ca="1">IF(EXACT(Synthese!W$1,Synthese!$E85),WEEKDAY(Synthese!$D85),0)</f>
        <v>0</v>
      </c>
      <c r="T85" s="8">
        <f ca="1">IF(EXACT(Synthese!X$1,Synthese!$E85),WEEKDAY(Synthese!$D85),0)</f>
        <v>0</v>
      </c>
      <c r="U85" s="8">
        <f ca="1">IF(EXACT(Synthese!Y$1,Synthese!$E85),WEEKDAY(Synthese!$D85),0)</f>
        <v>0</v>
      </c>
      <c r="V85" s="8">
        <f ca="1">IF(EXACT(Synthese!Z$1,Synthese!$E85),WEEKDAY(Synthese!$D85),0)</f>
        <v>0</v>
      </c>
      <c r="W85" s="8">
        <f ca="1">IF(EXACT(Synthese!AA$1,Synthese!$E85),WEEKDAY(Synthese!$D85),0)</f>
        <v>0</v>
      </c>
      <c r="X85" s="8">
        <f>IF(EXACT(Synthese!AB$1,Synthese!$E85),WEEKDAY(Synthese!$D85),0)</f>
        <v>0</v>
      </c>
    </row>
    <row r="86" spans="1:24" ht="13.8">
      <c r="A86" s="5">
        <v>1</v>
      </c>
      <c r="B86" s="5"/>
      <c r="C86" s="5">
        <v>2</v>
      </c>
      <c r="D86" s="9">
        <v>45159</v>
      </c>
      <c r="E86" s="8"/>
      <c r="F86" s="8">
        <f ca="1">IF(EXACT(Synthese!J$1,Synthese!$E86),WEEKDAY(Synthese!$D86),0)</f>
        <v>0</v>
      </c>
      <c r="G86" s="8">
        <f ca="1">IF(EXACT(Synthese!K$1,Synthese!$E86),WEEKDAY(Synthese!$D86),0)</f>
        <v>0</v>
      </c>
      <c r="H86" s="8">
        <f ca="1">IF(EXACT(Synthese!L$1,Synthese!$E86),WEEKDAY(Synthese!$D86),0)</f>
        <v>0</v>
      </c>
      <c r="I86" s="8">
        <f ca="1">IF(EXACT(Synthese!M$1,Synthese!$E86),WEEKDAY(Synthese!$D86),0)</f>
        <v>0</v>
      </c>
      <c r="J86" s="8">
        <f ca="1">IF(EXACT(Synthese!N$1,Synthese!$E86),WEEKDAY(Synthese!$D86),0)</f>
        <v>0</v>
      </c>
      <c r="K86" s="8">
        <f ca="1">IF(EXACT(Synthese!O$1,Synthese!$E86),WEEKDAY(Synthese!$D86),0)</f>
        <v>0</v>
      </c>
      <c r="L86" s="8">
        <f ca="1">IF(EXACT(Synthese!P$1,Synthese!$E86),WEEKDAY(Synthese!$D86),0)</f>
        <v>0</v>
      </c>
      <c r="M86" s="8">
        <f ca="1">IF(EXACT(Synthese!Q$1,Synthese!$E86),WEEKDAY(Synthese!$D86),0)</f>
        <v>0</v>
      </c>
      <c r="N86" s="8">
        <f ca="1">IF(EXACT(Synthese!R$1,Synthese!$E86),WEEKDAY(Synthese!$D86),0)</f>
        <v>0</v>
      </c>
      <c r="O86" s="8">
        <f ca="1">IF(EXACT(Synthese!S$1,Synthese!$E86),WEEKDAY(Synthese!$D86),0)</f>
        <v>0</v>
      </c>
      <c r="P86" s="8">
        <f ca="1">IF(EXACT(Synthese!T$1,Synthese!$E86),WEEKDAY(Synthese!$D86),0)</f>
        <v>0</v>
      </c>
      <c r="Q86" s="8">
        <f ca="1">IF(EXACT(Synthese!U$1,Synthese!$E86),WEEKDAY(Synthese!$D86),0)</f>
        <v>2</v>
      </c>
      <c r="R86" s="8">
        <f ca="1">IF(EXACT(Synthese!V$1,Synthese!$E86),WEEKDAY(Synthese!$D86),0)</f>
        <v>0</v>
      </c>
      <c r="S86" s="8">
        <f ca="1">IF(EXACT(Synthese!W$1,Synthese!$E86),WEEKDAY(Synthese!$D86),0)</f>
        <v>0</v>
      </c>
      <c r="T86" s="8">
        <f ca="1">IF(EXACT(Synthese!X$1,Synthese!$E86),WEEKDAY(Synthese!$D86),0)</f>
        <v>0</v>
      </c>
      <c r="U86" s="8">
        <f ca="1">IF(EXACT(Synthese!Y$1,Synthese!$E86),WEEKDAY(Synthese!$D86),0)</f>
        <v>0</v>
      </c>
      <c r="V86" s="8">
        <f ca="1">IF(EXACT(Synthese!Z$1,Synthese!$E86),WEEKDAY(Synthese!$D86),0)</f>
        <v>0</v>
      </c>
      <c r="W86" s="8">
        <f ca="1">IF(EXACT(Synthese!AA$1,Synthese!$E86),WEEKDAY(Synthese!$D86),0)</f>
        <v>0</v>
      </c>
      <c r="X86" s="8">
        <f>IF(EXACT(Synthese!AB$1,Synthese!$E86),WEEKDAY(Synthese!$D86),0)</f>
        <v>0</v>
      </c>
    </row>
    <row r="87" spans="1:24" ht="13.8">
      <c r="A87" s="5">
        <v>1</v>
      </c>
      <c r="B87" s="5"/>
      <c r="C87" s="5">
        <v>3</v>
      </c>
      <c r="D87" s="9">
        <v>45160</v>
      </c>
      <c r="E87" s="8"/>
      <c r="F87" s="8">
        <f ca="1">IF(EXACT(Synthese!J$1,Synthese!$E87),WEEKDAY(Synthese!$D87),0)</f>
        <v>0</v>
      </c>
      <c r="G87" s="8">
        <f ca="1">IF(EXACT(Synthese!K$1,Synthese!$E87),WEEKDAY(Synthese!$D87),0)</f>
        <v>0</v>
      </c>
      <c r="H87" s="8">
        <f ca="1">IF(EXACT(Synthese!L$1,Synthese!$E87),WEEKDAY(Synthese!$D87),0)</f>
        <v>0</v>
      </c>
      <c r="I87" s="8">
        <f ca="1">IF(EXACT(Synthese!M$1,Synthese!$E87),WEEKDAY(Synthese!$D87),0)</f>
        <v>0</v>
      </c>
      <c r="J87" s="8">
        <f ca="1">IF(EXACT(Synthese!N$1,Synthese!$E87),WEEKDAY(Synthese!$D87),0)</f>
        <v>0</v>
      </c>
      <c r="K87" s="8">
        <f ca="1">IF(EXACT(Synthese!O$1,Synthese!$E87),WEEKDAY(Synthese!$D87),0)</f>
        <v>3</v>
      </c>
      <c r="L87" s="8">
        <f ca="1">IF(EXACT(Synthese!P$1,Synthese!$E87),WEEKDAY(Synthese!$D87),0)</f>
        <v>0</v>
      </c>
      <c r="M87" s="8">
        <f ca="1">IF(EXACT(Synthese!Q$1,Synthese!$E87),WEEKDAY(Synthese!$D87),0)</f>
        <v>0</v>
      </c>
      <c r="N87" s="8">
        <f ca="1">IF(EXACT(Synthese!R$1,Synthese!$E87),WEEKDAY(Synthese!$D87),0)</f>
        <v>0</v>
      </c>
      <c r="O87" s="8">
        <f ca="1">IF(EXACT(Synthese!S$1,Synthese!$E87),WEEKDAY(Synthese!$D87),0)</f>
        <v>0</v>
      </c>
      <c r="P87" s="8">
        <f ca="1">IF(EXACT(Synthese!T$1,Synthese!$E87),WEEKDAY(Synthese!$D87),0)</f>
        <v>0</v>
      </c>
      <c r="Q87" s="8">
        <f ca="1">IF(EXACT(Synthese!U$1,Synthese!$E87),WEEKDAY(Synthese!$D87),0)</f>
        <v>0</v>
      </c>
      <c r="R87" s="8">
        <f ca="1">IF(EXACT(Synthese!V$1,Synthese!$E87),WEEKDAY(Synthese!$D87),0)</f>
        <v>0</v>
      </c>
      <c r="S87" s="8">
        <f ca="1">IF(EXACT(Synthese!W$1,Synthese!$E87),WEEKDAY(Synthese!$D87),0)</f>
        <v>0</v>
      </c>
      <c r="T87" s="8">
        <f ca="1">IF(EXACT(Synthese!X$1,Synthese!$E87),WEEKDAY(Synthese!$D87),0)</f>
        <v>0</v>
      </c>
      <c r="U87" s="8">
        <f ca="1">IF(EXACT(Synthese!Y$1,Synthese!$E87),WEEKDAY(Synthese!$D87),0)</f>
        <v>0</v>
      </c>
      <c r="V87" s="8">
        <f ca="1">IF(EXACT(Synthese!Z$1,Synthese!$E87),WEEKDAY(Synthese!$D87),0)</f>
        <v>0</v>
      </c>
      <c r="W87" s="8">
        <f ca="1">IF(EXACT(Synthese!AA$1,Synthese!$E87),WEEKDAY(Synthese!$D87),0)</f>
        <v>0</v>
      </c>
      <c r="X87" s="8">
        <f>IF(EXACT(Synthese!AB$1,Synthese!$E87),WEEKDAY(Synthese!$D87),0)</f>
        <v>0</v>
      </c>
    </row>
    <row r="88" spans="1:24" ht="13.8">
      <c r="A88" s="5">
        <v>1</v>
      </c>
      <c r="B88" s="5"/>
      <c r="C88" s="5">
        <v>4</v>
      </c>
      <c r="D88" s="9">
        <v>45161</v>
      </c>
      <c r="E88" s="8"/>
      <c r="F88" s="8">
        <f ca="1">IF(EXACT(Synthese!J$1,Synthese!$E88),WEEKDAY(Synthese!$D88),0)</f>
        <v>0</v>
      </c>
      <c r="G88" s="8">
        <f ca="1">IF(EXACT(Synthese!K$1,Synthese!$E88),WEEKDAY(Synthese!$D88),0)</f>
        <v>0</v>
      </c>
      <c r="H88" s="8">
        <f ca="1">IF(EXACT(Synthese!L$1,Synthese!$E88),WEEKDAY(Synthese!$D88),0)</f>
        <v>0</v>
      </c>
      <c r="I88" s="8">
        <f ca="1">IF(EXACT(Synthese!M$1,Synthese!$E88),WEEKDAY(Synthese!$D88),0)</f>
        <v>0</v>
      </c>
      <c r="J88" s="8">
        <f ca="1">IF(EXACT(Synthese!N$1,Synthese!$E88),WEEKDAY(Synthese!$D88),0)</f>
        <v>0</v>
      </c>
      <c r="K88" s="8">
        <f ca="1">IF(EXACT(Synthese!O$1,Synthese!$E88),WEEKDAY(Synthese!$D88),0)</f>
        <v>0</v>
      </c>
      <c r="L88" s="8">
        <f ca="1">IF(EXACT(Synthese!P$1,Synthese!$E88),WEEKDAY(Synthese!$D88),0)</f>
        <v>0</v>
      </c>
      <c r="M88" s="8">
        <f ca="1">IF(EXACT(Synthese!Q$1,Synthese!$E88),WEEKDAY(Synthese!$D88),0)</f>
        <v>4</v>
      </c>
      <c r="N88" s="8">
        <f ca="1">IF(EXACT(Synthese!R$1,Synthese!$E88),WEEKDAY(Synthese!$D88),0)</f>
        <v>0</v>
      </c>
      <c r="O88" s="8">
        <f ca="1">IF(EXACT(Synthese!S$1,Synthese!$E88),WEEKDAY(Synthese!$D88),0)</f>
        <v>0</v>
      </c>
      <c r="P88" s="8">
        <f ca="1">IF(EXACT(Synthese!T$1,Synthese!$E88),WEEKDAY(Synthese!$D88),0)</f>
        <v>0</v>
      </c>
      <c r="Q88" s="8">
        <f ca="1">IF(EXACT(Synthese!U$1,Synthese!$E88),WEEKDAY(Synthese!$D88),0)</f>
        <v>0</v>
      </c>
      <c r="R88" s="8">
        <f ca="1">IF(EXACT(Synthese!V$1,Synthese!$E88),WEEKDAY(Synthese!$D88),0)</f>
        <v>0</v>
      </c>
      <c r="S88" s="8">
        <f ca="1">IF(EXACT(Synthese!W$1,Synthese!$E88),WEEKDAY(Synthese!$D88),0)</f>
        <v>0</v>
      </c>
      <c r="T88" s="8">
        <f ca="1">IF(EXACT(Synthese!X$1,Synthese!$E88),WEEKDAY(Synthese!$D88),0)</f>
        <v>0</v>
      </c>
      <c r="U88" s="8">
        <f ca="1">IF(EXACT(Synthese!Y$1,Synthese!$E88),WEEKDAY(Synthese!$D88),0)</f>
        <v>0</v>
      </c>
      <c r="V88" s="8">
        <f ca="1">IF(EXACT(Synthese!Z$1,Synthese!$E88),WEEKDAY(Synthese!$D88),0)</f>
        <v>0</v>
      </c>
      <c r="W88" s="8">
        <f ca="1">IF(EXACT(Synthese!AA$1,Synthese!$E88),WEEKDAY(Synthese!$D88),0)</f>
        <v>0</v>
      </c>
      <c r="X88" s="8">
        <f>IF(EXACT(Synthese!AB$1,Synthese!$E88),WEEKDAY(Synthese!$D88),0)</f>
        <v>0</v>
      </c>
    </row>
    <row r="89" spans="1:24" ht="13.8">
      <c r="A89" s="5">
        <v>1</v>
      </c>
      <c r="B89" s="5"/>
      <c r="C89" s="5">
        <v>5</v>
      </c>
      <c r="D89" s="9">
        <v>45162</v>
      </c>
      <c r="E89" s="8"/>
      <c r="F89" s="8">
        <f ca="1">IF(EXACT(Synthese!J$1,Synthese!$E89),WEEKDAY(Synthese!$D89),0)</f>
        <v>5</v>
      </c>
      <c r="G89" s="8">
        <f ca="1">IF(EXACT(Synthese!K$1,Synthese!$E89),WEEKDAY(Synthese!$D89),0)</f>
        <v>0</v>
      </c>
      <c r="H89" s="8">
        <f ca="1">IF(EXACT(Synthese!L$1,Synthese!$E89),WEEKDAY(Synthese!$D89),0)</f>
        <v>0</v>
      </c>
      <c r="I89" s="8">
        <f ca="1">IF(EXACT(Synthese!M$1,Synthese!$E89),WEEKDAY(Synthese!$D89),0)</f>
        <v>0</v>
      </c>
      <c r="J89" s="8">
        <f ca="1">IF(EXACT(Synthese!N$1,Synthese!$E89),WEEKDAY(Synthese!$D89),0)</f>
        <v>0</v>
      </c>
      <c r="K89" s="8">
        <f ca="1">IF(EXACT(Synthese!O$1,Synthese!$E89),WEEKDAY(Synthese!$D89),0)</f>
        <v>0</v>
      </c>
      <c r="L89" s="8">
        <f ca="1">IF(EXACT(Synthese!P$1,Synthese!$E89),WEEKDAY(Synthese!$D89),0)</f>
        <v>0</v>
      </c>
      <c r="M89" s="8">
        <f ca="1">IF(EXACT(Synthese!Q$1,Synthese!$E89),WEEKDAY(Synthese!$D89),0)</f>
        <v>0</v>
      </c>
      <c r="N89" s="8">
        <f ca="1">IF(EXACT(Synthese!R$1,Synthese!$E89),WEEKDAY(Synthese!$D89),0)</f>
        <v>0</v>
      </c>
      <c r="O89" s="8">
        <f ca="1">IF(EXACT(Synthese!S$1,Synthese!$E89),WEEKDAY(Synthese!$D89),0)</f>
        <v>0</v>
      </c>
      <c r="P89" s="8">
        <f ca="1">IF(EXACT(Synthese!T$1,Synthese!$E89),WEEKDAY(Synthese!$D89),0)</f>
        <v>0</v>
      </c>
      <c r="Q89" s="8">
        <f ca="1">IF(EXACT(Synthese!U$1,Synthese!$E89),WEEKDAY(Synthese!$D89),0)</f>
        <v>0</v>
      </c>
      <c r="R89" s="8">
        <f ca="1">IF(EXACT(Synthese!V$1,Synthese!$E89),WEEKDAY(Synthese!$D89),0)</f>
        <v>0</v>
      </c>
      <c r="S89" s="8">
        <f ca="1">IF(EXACT(Synthese!W$1,Synthese!$E89),WEEKDAY(Synthese!$D89),0)</f>
        <v>0</v>
      </c>
      <c r="T89" s="8">
        <f ca="1">IF(EXACT(Synthese!X$1,Synthese!$E89),WEEKDAY(Synthese!$D89),0)</f>
        <v>0</v>
      </c>
      <c r="U89" s="8">
        <f ca="1">IF(EXACT(Synthese!Y$1,Synthese!$E89),WEEKDAY(Synthese!$D89),0)</f>
        <v>0</v>
      </c>
      <c r="V89" s="8">
        <f ca="1">IF(EXACT(Synthese!Z$1,Synthese!$E89),WEEKDAY(Synthese!$D89),0)</f>
        <v>0</v>
      </c>
      <c r="W89" s="8">
        <f ca="1">IF(EXACT(Synthese!AA$1,Synthese!$E89),WEEKDAY(Synthese!$D89),0)</f>
        <v>0</v>
      </c>
      <c r="X89" s="8">
        <f>IF(EXACT(Synthese!AB$1,Synthese!$E89),WEEKDAY(Synthese!$D89),0)</f>
        <v>0</v>
      </c>
    </row>
    <row r="90" spans="1:24" ht="13.8">
      <c r="A90" s="5">
        <v>1</v>
      </c>
      <c r="B90" s="5"/>
      <c r="C90" s="5">
        <v>6</v>
      </c>
      <c r="D90" s="9">
        <v>45163</v>
      </c>
      <c r="E90" s="8"/>
      <c r="F90" s="8">
        <f ca="1">IF(EXACT(Synthese!J$1,Synthese!$E90),WEEKDAY(Synthese!$D90),0)</f>
        <v>0</v>
      </c>
      <c r="G90" s="8">
        <f ca="1">IF(EXACT(Synthese!K$1,Synthese!$E90),WEEKDAY(Synthese!$D90),0)</f>
        <v>0</v>
      </c>
      <c r="H90" s="8">
        <f ca="1">IF(EXACT(Synthese!L$1,Synthese!$E90),WEEKDAY(Synthese!$D90),0)</f>
        <v>0</v>
      </c>
      <c r="I90" s="8">
        <f ca="1">IF(EXACT(Synthese!M$1,Synthese!$E90),WEEKDAY(Synthese!$D90),0)</f>
        <v>0</v>
      </c>
      <c r="J90" s="8">
        <f ca="1">IF(EXACT(Synthese!N$1,Synthese!$E90),WEEKDAY(Synthese!$D90),0)</f>
        <v>0</v>
      </c>
      <c r="K90" s="8">
        <f ca="1">IF(EXACT(Synthese!O$1,Synthese!$E90),WEEKDAY(Synthese!$D90),0)</f>
        <v>0</v>
      </c>
      <c r="L90" s="8">
        <f ca="1">IF(EXACT(Synthese!P$1,Synthese!$E90),WEEKDAY(Synthese!$D90),0)</f>
        <v>0</v>
      </c>
      <c r="M90" s="8">
        <f ca="1">IF(EXACT(Synthese!Q$1,Synthese!$E90),WEEKDAY(Synthese!$D90),0)</f>
        <v>0</v>
      </c>
      <c r="N90" s="8">
        <f ca="1">IF(EXACT(Synthese!R$1,Synthese!$E90),WEEKDAY(Synthese!$D90),0)</f>
        <v>0</v>
      </c>
      <c r="O90" s="8">
        <f ca="1">IF(EXACT(Synthese!S$1,Synthese!$E90),WEEKDAY(Synthese!$D90),0)</f>
        <v>0</v>
      </c>
      <c r="P90" s="8">
        <f ca="1">IF(EXACT(Synthese!T$1,Synthese!$E90),WEEKDAY(Synthese!$D90),0)</f>
        <v>0</v>
      </c>
      <c r="Q90" s="8">
        <f ca="1">IF(EXACT(Synthese!U$1,Synthese!$E90),WEEKDAY(Synthese!$D90),0)</f>
        <v>0</v>
      </c>
      <c r="R90" s="8">
        <f ca="1">IF(EXACT(Synthese!V$1,Synthese!$E90),WEEKDAY(Synthese!$D90),0)</f>
        <v>6</v>
      </c>
      <c r="S90" s="8">
        <f ca="1">IF(EXACT(Synthese!W$1,Synthese!$E90),WEEKDAY(Synthese!$D90),0)</f>
        <v>0</v>
      </c>
      <c r="T90" s="8">
        <f ca="1">IF(EXACT(Synthese!X$1,Synthese!$E90),WEEKDAY(Synthese!$D90),0)</f>
        <v>0</v>
      </c>
      <c r="U90" s="8">
        <f ca="1">IF(EXACT(Synthese!Y$1,Synthese!$E90),WEEKDAY(Synthese!$D90),0)</f>
        <v>0</v>
      </c>
      <c r="V90" s="8">
        <f ca="1">IF(EXACT(Synthese!Z$1,Synthese!$E90),WEEKDAY(Synthese!$D90),0)</f>
        <v>0</v>
      </c>
      <c r="W90" s="8">
        <f ca="1">IF(EXACT(Synthese!AA$1,Synthese!$E90),WEEKDAY(Synthese!$D90),0)</f>
        <v>0</v>
      </c>
      <c r="X90" s="8">
        <f>IF(EXACT(Synthese!AB$1,Synthese!$E90),WEEKDAY(Synthese!$D90),0)</f>
        <v>0</v>
      </c>
    </row>
    <row r="91" spans="1:24" ht="13.8">
      <c r="A91" s="5">
        <v>1</v>
      </c>
      <c r="B91" s="5"/>
      <c r="C91" s="5">
        <v>7</v>
      </c>
      <c r="D91" s="9">
        <v>45164</v>
      </c>
      <c r="E91" s="8"/>
      <c r="F91" s="8">
        <f ca="1">IF(EXACT(Synthese!J$1,Synthese!$E91),WEEKDAY(Synthese!$D91),0)</f>
        <v>0</v>
      </c>
      <c r="G91" s="8">
        <f ca="1">IF(EXACT(Synthese!K$1,Synthese!$E91),WEEKDAY(Synthese!$D91),0)</f>
        <v>0</v>
      </c>
      <c r="H91" s="8">
        <f ca="1">IF(EXACT(Synthese!L$1,Synthese!$E91),WEEKDAY(Synthese!$D91),0)</f>
        <v>0</v>
      </c>
      <c r="I91" s="8">
        <f ca="1">IF(EXACT(Synthese!M$1,Synthese!$E91),WEEKDAY(Synthese!$D91),0)</f>
        <v>0</v>
      </c>
      <c r="J91" s="8">
        <f ca="1">IF(EXACT(Synthese!N$1,Synthese!$E91),WEEKDAY(Synthese!$D91),0)</f>
        <v>0</v>
      </c>
      <c r="K91" s="8">
        <f ca="1">IF(EXACT(Synthese!O$1,Synthese!$E91),WEEKDAY(Synthese!$D91),0)</f>
        <v>7</v>
      </c>
      <c r="L91" s="8">
        <f ca="1">IF(EXACT(Synthese!P$1,Synthese!$E91),WEEKDAY(Synthese!$D91),0)</f>
        <v>0</v>
      </c>
      <c r="M91" s="8">
        <f ca="1">IF(EXACT(Synthese!Q$1,Synthese!$E91),WEEKDAY(Synthese!$D91),0)</f>
        <v>0</v>
      </c>
      <c r="N91" s="8">
        <f ca="1">IF(EXACT(Synthese!R$1,Synthese!$E91),WEEKDAY(Synthese!$D91),0)</f>
        <v>0</v>
      </c>
      <c r="O91" s="8">
        <f ca="1">IF(EXACT(Synthese!S$1,Synthese!$E91),WEEKDAY(Synthese!$D91),0)</f>
        <v>0</v>
      </c>
      <c r="P91" s="8">
        <f ca="1">IF(EXACT(Synthese!T$1,Synthese!$E91),WEEKDAY(Synthese!$D91),0)</f>
        <v>0</v>
      </c>
      <c r="Q91" s="8">
        <f ca="1">IF(EXACT(Synthese!U$1,Synthese!$E91),WEEKDAY(Synthese!$D91),0)</f>
        <v>0</v>
      </c>
      <c r="R91" s="8">
        <f ca="1">IF(EXACT(Synthese!V$1,Synthese!$E91),WEEKDAY(Synthese!$D91),0)</f>
        <v>0</v>
      </c>
      <c r="S91" s="8">
        <f ca="1">IF(EXACT(Synthese!W$1,Synthese!$E91),WEEKDAY(Synthese!$D91),0)</f>
        <v>0</v>
      </c>
      <c r="T91" s="8">
        <f ca="1">IF(EXACT(Synthese!X$1,Synthese!$E91),WEEKDAY(Synthese!$D91),0)</f>
        <v>0</v>
      </c>
      <c r="U91" s="8">
        <f ca="1">IF(EXACT(Synthese!Y$1,Synthese!$E91),WEEKDAY(Synthese!$D91),0)</f>
        <v>0</v>
      </c>
      <c r="V91" s="8">
        <f ca="1">IF(EXACT(Synthese!Z$1,Synthese!$E91),WEEKDAY(Synthese!$D91),0)</f>
        <v>0</v>
      </c>
      <c r="W91" s="8">
        <f ca="1">IF(EXACT(Synthese!AA$1,Synthese!$E91),WEEKDAY(Synthese!$D91),0)</f>
        <v>0</v>
      </c>
      <c r="X91" s="8">
        <f>IF(EXACT(Synthese!AB$1,Synthese!$E91),WEEKDAY(Synthese!$D91),0)</f>
        <v>0</v>
      </c>
    </row>
    <row r="92" spans="1:24" ht="13.8">
      <c r="A92" s="5">
        <v>1</v>
      </c>
      <c r="B92" s="5"/>
      <c r="C92" s="5">
        <v>1</v>
      </c>
      <c r="D92" s="9">
        <v>45165</v>
      </c>
      <c r="E92" s="8"/>
      <c r="F92" s="8">
        <f ca="1">IF(EXACT(Synthese!J$1,Synthese!$E92),WEEKDAY(Synthese!$D92),0)</f>
        <v>0</v>
      </c>
      <c r="G92" s="8">
        <f ca="1">IF(EXACT(Synthese!K$1,Synthese!$E92),WEEKDAY(Synthese!$D92),0)</f>
        <v>0</v>
      </c>
      <c r="H92" s="8">
        <f ca="1">IF(EXACT(Synthese!L$1,Synthese!$E92),WEEKDAY(Synthese!$D92),0)</f>
        <v>0</v>
      </c>
      <c r="I92" s="8">
        <f ca="1">IF(EXACT(Synthese!M$1,Synthese!$E92),WEEKDAY(Synthese!$D92),0)</f>
        <v>0</v>
      </c>
      <c r="J92" s="8">
        <f ca="1">IF(EXACT(Synthese!N$1,Synthese!$E92),WEEKDAY(Synthese!$D92),0)</f>
        <v>0</v>
      </c>
      <c r="K92" s="8">
        <f ca="1">IF(EXACT(Synthese!O$1,Synthese!$E92),WEEKDAY(Synthese!$D92),0)</f>
        <v>0</v>
      </c>
      <c r="L92" s="8">
        <f ca="1">IF(EXACT(Synthese!P$1,Synthese!$E92),WEEKDAY(Synthese!$D92),0)</f>
        <v>0</v>
      </c>
      <c r="M92" s="8">
        <f ca="1">IF(EXACT(Synthese!Q$1,Synthese!$E92),WEEKDAY(Synthese!$D92),0)</f>
        <v>0</v>
      </c>
      <c r="N92" s="8">
        <f ca="1">IF(EXACT(Synthese!R$1,Synthese!$E92),WEEKDAY(Synthese!$D92),0)</f>
        <v>0</v>
      </c>
      <c r="O92" s="8">
        <f ca="1">IF(EXACT(Synthese!S$1,Synthese!$E92),WEEKDAY(Synthese!$D92),0)</f>
        <v>0</v>
      </c>
      <c r="P92" s="8">
        <f ca="1">IF(EXACT(Synthese!T$1,Synthese!$E92),WEEKDAY(Synthese!$D92),0)</f>
        <v>1</v>
      </c>
      <c r="Q92" s="8">
        <f ca="1">IF(EXACT(Synthese!U$1,Synthese!$E92),WEEKDAY(Synthese!$D92),0)</f>
        <v>0</v>
      </c>
      <c r="R92" s="8">
        <f ca="1">IF(EXACT(Synthese!V$1,Synthese!$E92),WEEKDAY(Synthese!$D92),0)</f>
        <v>0</v>
      </c>
      <c r="S92" s="8">
        <f ca="1">IF(EXACT(Synthese!W$1,Synthese!$E92),WEEKDAY(Synthese!$D92),0)</f>
        <v>0</v>
      </c>
      <c r="T92" s="8">
        <f ca="1">IF(EXACT(Synthese!X$1,Synthese!$E92),WEEKDAY(Synthese!$D92),0)</f>
        <v>0</v>
      </c>
      <c r="U92" s="8">
        <f ca="1">IF(EXACT(Synthese!Y$1,Synthese!$E92),WEEKDAY(Synthese!$D92),0)</f>
        <v>0</v>
      </c>
      <c r="V92" s="8">
        <f ca="1">IF(EXACT(Synthese!Z$1,Synthese!$E92),WEEKDAY(Synthese!$D92),0)</f>
        <v>0</v>
      </c>
      <c r="W92" s="8">
        <f ca="1">IF(EXACT(Synthese!AA$1,Synthese!$E92),WEEKDAY(Synthese!$D92),0)</f>
        <v>0</v>
      </c>
      <c r="X92" s="8">
        <f>IF(EXACT(Synthese!AB$1,Synthese!$E92),WEEKDAY(Synthese!$D92),0)</f>
        <v>0</v>
      </c>
    </row>
    <row r="93" spans="1:24" ht="13.8">
      <c r="A93" s="5">
        <v>1</v>
      </c>
      <c r="B93" s="5"/>
      <c r="C93" s="5">
        <v>2</v>
      </c>
      <c r="D93" s="9">
        <v>45166</v>
      </c>
      <c r="E93" s="8"/>
      <c r="F93" s="8">
        <f ca="1">IF(EXACT(Synthese!J$1,Synthese!$E93),WEEKDAY(Synthese!$D93),0)</f>
        <v>0</v>
      </c>
      <c r="G93" s="8">
        <f ca="1">IF(EXACT(Synthese!K$1,Synthese!$E93),WEEKDAY(Synthese!$D93),0)</f>
        <v>0</v>
      </c>
      <c r="H93" s="8">
        <f ca="1">IF(EXACT(Synthese!L$1,Synthese!$E93),WEEKDAY(Synthese!$D93),0)</f>
        <v>0</v>
      </c>
      <c r="I93" s="8">
        <f ca="1">IF(EXACT(Synthese!M$1,Synthese!$E93),WEEKDAY(Synthese!$D93),0)</f>
        <v>0</v>
      </c>
      <c r="J93" s="8">
        <f ca="1">IF(EXACT(Synthese!N$1,Synthese!$E93),WEEKDAY(Synthese!$D93),0)</f>
        <v>0</v>
      </c>
      <c r="K93" s="8">
        <f ca="1">IF(EXACT(Synthese!O$1,Synthese!$E93),WEEKDAY(Synthese!$D93),0)</f>
        <v>0</v>
      </c>
      <c r="L93" s="8">
        <f ca="1">IF(EXACT(Synthese!P$1,Synthese!$E93),WEEKDAY(Synthese!$D93),0)</f>
        <v>0</v>
      </c>
      <c r="M93" s="8">
        <f ca="1">IF(EXACT(Synthese!Q$1,Synthese!$E93),WEEKDAY(Synthese!$D93),0)</f>
        <v>0</v>
      </c>
      <c r="N93" s="8">
        <f ca="1">IF(EXACT(Synthese!R$1,Synthese!$E93),WEEKDAY(Synthese!$D93),0)</f>
        <v>0</v>
      </c>
      <c r="O93" s="8">
        <f ca="1">IF(EXACT(Synthese!S$1,Synthese!$E93),WEEKDAY(Synthese!$D93),0)</f>
        <v>2</v>
      </c>
      <c r="P93" s="8">
        <f ca="1">IF(EXACT(Synthese!T$1,Synthese!$E93),WEEKDAY(Synthese!$D93),0)</f>
        <v>0</v>
      </c>
      <c r="Q93" s="8">
        <f ca="1">IF(EXACT(Synthese!U$1,Synthese!$E93),WEEKDAY(Synthese!$D93),0)</f>
        <v>0</v>
      </c>
      <c r="R93" s="8">
        <f ca="1">IF(EXACT(Synthese!V$1,Synthese!$E93),WEEKDAY(Synthese!$D93),0)</f>
        <v>0</v>
      </c>
      <c r="S93" s="8">
        <f ca="1">IF(EXACT(Synthese!W$1,Synthese!$E93),WEEKDAY(Synthese!$D93),0)</f>
        <v>0</v>
      </c>
      <c r="T93" s="8">
        <f ca="1">IF(EXACT(Synthese!X$1,Synthese!$E93),WEEKDAY(Synthese!$D93),0)</f>
        <v>0</v>
      </c>
      <c r="U93" s="8">
        <f ca="1">IF(EXACT(Synthese!Y$1,Synthese!$E93),WEEKDAY(Synthese!$D93),0)</f>
        <v>0</v>
      </c>
      <c r="V93" s="8">
        <f ca="1">IF(EXACT(Synthese!Z$1,Synthese!$E93),WEEKDAY(Synthese!$D93),0)</f>
        <v>0</v>
      </c>
      <c r="W93" s="8">
        <f ca="1">IF(EXACT(Synthese!AA$1,Synthese!$E93),WEEKDAY(Synthese!$D93),0)</f>
        <v>0</v>
      </c>
      <c r="X93" s="8">
        <f>IF(EXACT(Synthese!AB$1,Synthese!$E93),WEEKDAY(Synthese!$D93),0)</f>
        <v>0</v>
      </c>
    </row>
    <row r="94" spans="1:24" ht="13.8">
      <c r="A94" s="5">
        <v>1</v>
      </c>
      <c r="B94" s="5"/>
      <c r="C94" s="5">
        <v>3</v>
      </c>
      <c r="D94" s="9">
        <v>45167</v>
      </c>
      <c r="E94" s="8"/>
      <c r="F94" s="8">
        <f ca="1">IF(EXACT(Synthese!J$1,Synthese!$E94),WEEKDAY(Synthese!$D94),0)</f>
        <v>0</v>
      </c>
      <c r="G94" s="8">
        <f ca="1">IF(EXACT(Synthese!K$1,Synthese!$E94),WEEKDAY(Synthese!$D94),0)</f>
        <v>0</v>
      </c>
      <c r="H94" s="8">
        <f ca="1">IF(EXACT(Synthese!L$1,Synthese!$E94),WEEKDAY(Synthese!$D94),0)</f>
        <v>0</v>
      </c>
      <c r="I94" s="8">
        <f ca="1">IF(EXACT(Synthese!M$1,Synthese!$E94),WEEKDAY(Synthese!$D94),0)</f>
        <v>0</v>
      </c>
      <c r="J94" s="8">
        <f ca="1">IF(EXACT(Synthese!N$1,Synthese!$E94),WEEKDAY(Synthese!$D94),0)</f>
        <v>0</v>
      </c>
      <c r="K94" s="8">
        <f ca="1">IF(EXACT(Synthese!O$1,Synthese!$E94),WEEKDAY(Synthese!$D94),0)</f>
        <v>0</v>
      </c>
      <c r="L94" s="8">
        <f ca="1">IF(EXACT(Synthese!P$1,Synthese!$E94),WEEKDAY(Synthese!$D94),0)</f>
        <v>0</v>
      </c>
      <c r="M94" s="8">
        <f ca="1">IF(EXACT(Synthese!Q$1,Synthese!$E94),WEEKDAY(Synthese!$D94),0)</f>
        <v>0</v>
      </c>
      <c r="N94" s="8">
        <f ca="1">IF(EXACT(Synthese!R$1,Synthese!$E94),WEEKDAY(Synthese!$D94),0)</f>
        <v>3</v>
      </c>
      <c r="O94" s="8">
        <f ca="1">IF(EXACT(Synthese!S$1,Synthese!$E94),WEEKDAY(Synthese!$D94),0)</f>
        <v>0</v>
      </c>
      <c r="P94" s="8">
        <f ca="1">IF(EXACT(Synthese!T$1,Synthese!$E94),WEEKDAY(Synthese!$D94),0)</f>
        <v>0</v>
      </c>
      <c r="Q94" s="8">
        <f ca="1">IF(EXACT(Synthese!U$1,Synthese!$E94),WEEKDAY(Synthese!$D94),0)</f>
        <v>0</v>
      </c>
      <c r="R94" s="8">
        <f ca="1">IF(EXACT(Synthese!V$1,Synthese!$E94),WEEKDAY(Synthese!$D94),0)</f>
        <v>0</v>
      </c>
      <c r="S94" s="8">
        <f ca="1">IF(EXACT(Synthese!W$1,Synthese!$E94),WEEKDAY(Synthese!$D94),0)</f>
        <v>0</v>
      </c>
      <c r="T94" s="8">
        <f ca="1">IF(EXACT(Synthese!X$1,Synthese!$E94),WEEKDAY(Synthese!$D94),0)</f>
        <v>0</v>
      </c>
      <c r="U94" s="8">
        <f ca="1">IF(EXACT(Synthese!Y$1,Synthese!$E94),WEEKDAY(Synthese!$D94),0)</f>
        <v>0</v>
      </c>
      <c r="V94" s="8">
        <f ca="1">IF(EXACT(Synthese!Z$1,Synthese!$E94),WEEKDAY(Synthese!$D94),0)</f>
        <v>0</v>
      </c>
      <c r="W94" s="8">
        <f ca="1">IF(EXACT(Synthese!AA$1,Synthese!$E94),WEEKDAY(Synthese!$D94),0)</f>
        <v>0</v>
      </c>
      <c r="X94" s="8">
        <f>IF(EXACT(Synthese!AB$1,Synthese!$E94),WEEKDAY(Synthese!$D94),0)</f>
        <v>0</v>
      </c>
    </row>
    <row r="95" spans="1:24" ht="13.8">
      <c r="A95" s="5">
        <v>1</v>
      </c>
      <c r="B95" s="5"/>
      <c r="C95" s="5">
        <v>4</v>
      </c>
      <c r="D95" s="9">
        <v>45168</v>
      </c>
      <c r="E95" s="8"/>
      <c r="F95" s="8">
        <f ca="1">IF(EXACT(Synthese!J$1,Synthese!$E95),WEEKDAY(Synthese!$D95),0)</f>
        <v>0</v>
      </c>
      <c r="G95" s="8">
        <f ca="1">IF(EXACT(Synthese!K$1,Synthese!$E95),WEEKDAY(Synthese!$D95),0)</f>
        <v>0</v>
      </c>
      <c r="H95" s="8">
        <f ca="1">IF(EXACT(Synthese!L$1,Synthese!$E95),WEEKDAY(Synthese!$D95),0)</f>
        <v>0</v>
      </c>
      <c r="I95" s="8">
        <f ca="1">IF(EXACT(Synthese!M$1,Synthese!$E95),WEEKDAY(Synthese!$D95),0)</f>
        <v>0</v>
      </c>
      <c r="J95" s="8">
        <f ca="1">IF(EXACT(Synthese!N$1,Synthese!$E95),WEEKDAY(Synthese!$D95),0)</f>
        <v>0</v>
      </c>
      <c r="K95" s="8">
        <f ca="1">IF(EXACT(Synthese!O$1,Synthese!$E95),WEEKDAY(Synthese!$D95),0)</f>
        <v>0</v>
      </c>
      <c r="L95" s="8">
        <f ca="1">IF(EXACT(Synthese!P$1,Synthese!$E95),WEEKDAY(Synthese!$D95),0)</f>
        <v>0</v>
      </c>
      <c r="M95" s="8">
        <f ca="1">IF(EXACT(Synthese!Q$1,Synthese!$E95),WEEKDAY(Synthese!$D95),0)</f>
        <v>0</v>
      </c>
      <c r="N95" s="8">
        <f ca="1">IF(EXACT(Synthese!R$1,Synthese!$E95),WEEKDAY(Synthese!$D95),0)</f>
        <v>0</v>
      </c>
      <c r="O95" s="8">
        <f ca="1">IF(EXACT(Synthese!S$1,Synthese!$E95),WEEKDAY(Synthese!$D95),0)</f>
        <v>0</v>
      </c>
      <c r="P95" s="8">
        <f ca="1">IF(EXACT(Synthese!T$1,Synthese!$E95),WEEKDAY(Synthese!$D95),0)</f>
        <v>0</v>
      </c>
      <c r="Q95" s="8">
        <f ca="1">IF(EXACT(Synthese!U$1,Synthese!$E95),WEEKDAY(Synthese!$D95),0)</f>
        <v>0</v>
      </c>
      <c r="R95" s="8">
        <f ca="1">IF(EXACT(Synthese!V$1,Synthese!$E95),WEEKDAY(Synthese!$D95),0)</f>
        <v>4</v>
      </c>
      <c r="S95" s="8">
        <f ca="1">IF(EXACT(Synthese!W$1,Synthese!$E95),WEEKDAY(Synthese!$D95),0)</f>
        <v>0</v>
      </c>
      <c r="T95" s="8">
        <f ca="1">IF(EXACT(Synthese!X$1,Synthese!$E95),WEEKDAY(Synthese!$D95),0)</f>
        <v>0</v>
      </c>
      <c r="U95" s="8">
        <f ca="1">IF(EXACT(Synthese!Y$1,Synthese!$E95),WEEKDAY(Synthese!$D95),0)</f>
        <v>0</v>
      </c>
      <c r="V95" s="8">
        <f ca="1">IF(EXACT(Synthese!Z$1,Synthese!$E95),WEEKDAY(Synthese!$D95),0)</f>
        <v>0</v>
      </c>
      <c r="W95" s="8">
        <f ca="1">IF(EXACT(Synthese!AA$1,Synthese!$E95),WEEKDAY(Synthese!$D95),0)</f>
        <v>0</v>
      </c>
      <c r="X95" s="8">
        <f>IF(EXACT(Synthese!AB$1,Synthese!$E95),WEEKDAY(Synthese!$D95),0)</f>
        <v>0</v>
      </c>
    </row>
    <row r="96" spans="1:24" ht="13.8">
      <c r="A96" s="5">
        <v>1</v>
      </c>
      <c r="B96" s="5"/>
      <c r="C96" s="5">
        <v>5</v>
      </c>
      <c r="D96" s="9">
        <v>45169</v>
      </c>
      <c r="E96" s="8"/>
      <c r="F96" s="8">
        <f ca="1">IF(EXACT(Synthese!J$1,Synthese!$E96),WEEKDAY(Synthese!$D96),0)</f>
        <v>0</v>
      </c>
      <c r="G96" s="8">
        <f ca="1">IF(EXACT(Synthese!K$1,Synthese!$E96),WEEKDAY(Synthese!$D96),0)</f>
        <v>0</v>
      </c>
      <c r="H96" s="8">
        <f ca="1">IF(EXACT(Synthese!L$1,Synthese!$E96),WEEKDAY(Synthese!$D96),0)</f>
        <v>0</v>
      </c>
      <c r="I96" s="8">
        <f ca="1">IF(EXACT(Synthese!M$1,Synthese!$E96),WEEKDAY(Synthese!$D96),0)</f>
        <v>0</v>
      </c>
      <c r="J96" s="8">
        <f ca="1">IF(EXACT(Synthese!N$1,Synthese!$E96),WEEKDAY(Synthese!$D96),0)</f>
        <v>0</v>
      </c>
      <c r="K96" s="8">
        <f ca="1">IF(EXACT(Synthese!O$1,Synthese!$E96),WEEKDAY(Synthese!$D96),0)</f>
        <v>0</v>
      </c>
      <c r="L96" s="8">
        <f ca="1">IF(EXACT(Synthese!P$1,Synthese!$E96),WEEKDAY(Synthese!$D96),0)</f>
        <v>0</v>
      </c>
      <c r="M96" s="8">
        <f ca="1">IF(EXACT(Synthese!Q$1,Synthese!$E96),WEEKDAY(Synthese!$D96),0)</f>
        <v>0</v>
      </c>
      <c r="N96" s="8">
        <f ca="1">IF(EXACT(Synthese!R$1,Synthese!$E96),WEEKDAY(Synthese!$D96),0)</f>
        <v>0</v>
      </c>
      <c r="O96" s="8">
        <f ca="1">IF(EXACT(Synthese!S$1,Synthese!$E96),WEEKDAY(Synthese!$D96),0)</f>
        <v>0</v>
      </c>
      <c r="P96" s="8">
        <f ca="1">IF(EXACT(Synthese!T$1,Synthese!$E96),WEEKDAY(Synthese!$D96),0)</f>
        <v>0</v>
      </c>
      <c r="Q96" s="8">
        <f ca="1">IF(EXACT(Synthese!U$1,Synthese!$E96),WEEKDAY(Synthese!$D96),0)</f>
        <v>5</v>
      </c>
      <c r="R96" s="8">
        <f ca="1">IF(EXACT(Synthese!V$1,Synthese!$E96),WEEKDAY(Synthese!$D96),0)</f>
        <v>0</v>
      </c>
      <c r="S96" s="8">
        <f ca="1">IF(EXACT(Synthese!W$1,Synthese!$E96),WEEKDAY(Synthese!$D96),0)</f>
        <v>0</v>
      </c>
      <c r="T96" s="8">
        <f ca="1">IF(EXACT(Synthese!X$1,Synthese!$E96),WEEKDAY(Synthese!$D96),0)</f>
        <v>0</v>
      </c>
      <c r="U96" s="8">
        <f ca="1">IF(EXACT(Synthese!Y$1,Synthese!$E96),WEEKDAY(Synthese!$D96),0)</f>
        <v>0</v>
      </c>
      <c r="V96" s="8">
        <f ca="1">IF(EXACT(Synthese!Z$1,Synthese!$E96),WEEKDAY(Synthese!$D96),0)</f>
        <v>0</v>
      </c>
      <c r="W96" s="8">
        <f ca="1">IF(EXACT(Synthese!AA$1,Synthese!$E96),WEEKDAY(Synthese!$D96),0)</f>
        <v>0</v>
      </c>
      <c r="X96" s="8">
        <f>IF(EXACT(Synthese!AB$1,Synthese!$E96),WEEKDAY(Synthese!$D96),0)</f>
        <v>0</v>
      </c>
    </row>
    <row r="97" spans="1:24" ht="13.8">
      <c r="A97" s="5">
        <v>1</v>
      </c>
      <c r="B97" s="5"/>
      <c r="C97" s="5">
        <v>6</v>
      </c>
      <c r="D97" s="9">
        <v>45170</v>
      </c>
      <c r="E97" s="8"/>
      <c r="F97" s="8">
        <f ca="1">IF(EXACT(Synthese!J$1,Synthese!$E97),WEEKDAY(Synthese!$D97),0)</f>
        <v>0</v>
      </c>
      <c r="G97" s="8">
        <f ca="1">IF(EXACT(Synthese!K$1,Synthese!$E97),WEEKDAY(Synthese!$D97),0)</f>
        <v>0</v>
      </c>
      <c r="H97" s="8">
        <f ca="1">IF(EXACT(Synthese!L$1,Synthese!$E97),WEEKDAY(Synthese!$D97),0)</f>
        <v>0</v>
      </c>
      <c r="I97" s="8">
        <f ca="1">IF(EXACT(Synthese!M$1,Synthese!$E97),WEEKDAY(Synthese!$D97),0)</f>
        <v>0</v>
      </c>
      <c r="J97" s="8">
        <f ca="1">IF(EXACT(Synthese!N$1,Synthese!$E97),WEEKDAY(Synthese!$D97),0)</f>
        <v>0</v>
      </c>
      <c r="K97" s="8">
        <f ca="1">IF(EXACT(Synthese!O$1,Synthese!$E97),WEEKDAY(Synthese!$D97),0)</f>
        <v>0</v>
      </c>
      <c r="L97" s="8">
        <f ca="1">IF(EXACT(Synthese!P$1,Synthese!$E97),WEEKDAY(Synthese!$D97),0)</f>
        <v>0</v>
      </c>
      <c r="M97" s="8">
        <f ca="1">IF(EXACT(Synthese!Q$1,Synthese!$E97),WEEKDAY(Synthese!$D97),0)</f>
        <v>0</v>
      </c>
      <c r="N97" s="8">
        <f ca="1">IF(EXACT(Synthese!R$1,Synthese!$E97),WEEKDAY(Synthese!$D97),0)</f>
        <v>0</v>
      </c>
      <c r="O97" s="8">
        <f ca="1">IF(EXACT(Synthese!S$1,Synthese!$E97),WEEKDAY(Synthese!$D97),0)</f>
        <v>0</v>
      </c>
      <c r="P97" s="8">
        <f ca="1">IF(EXACT(Synthese!T$1,Synthese!$E97),WEEKDAY(Synthese!$D97),0)</f>
        <v>6</v>
      </c>
      <c r="Q97" s="8">
        <f ca="1">IF(EXACT(Synthese!U$1,Synthese!$E97),WEEKDAY(Synthese!$D97),0)</f>
        <v>0</v>
      </c>
      <c r="R97" s="8">
        <f ca="1">IF(EXACT(Synthese!V$1,Synthese!$E97),WEEKDAY(Synthese!$D97),0)</f>
        <v>0</v>
      </c>
      <c r="S97" s="8">
        <f ca="1">IF(EXACT(Synthese!W$1,Synthese!$E97),WEEKDAY(Synthese!$D97),0)</f>
        <v>0</v>
      </c>
      <c r="T97" s="8">
        <f ca="1">IF(EXACT(Synthese!X$1,Synthese!$E97),WEEKDAY(Synthese!$D97),0)</f>
        <v>0</v>
      </c>
      <c r="U97" s="8">
        <f ca="1">IF(EXACT(Synthese!Y$1,Synthese!$E97),WEEKDAY(Synthese!$D97),0)</f>
        <v>0</v>
      </c>
      <c r="V97" s="8">
        <f ca="1">IF(EXACT(Synthese!Z$1,Synthese!$E97),WEEKDAY(Synthese!$D97),0)</f>
        <v>0</v>
      </c>
      <c r="W97" s="8">
        <f ca="1">IF(EXACT(Synthese!AA$1,Synthese!$E97),WEEKDAY(Synthese!$D97),0)</f>
        <v>0</v>
      </c>
      <c r="X97" s="8">
        <f>IF(EXACT(Synthese!AB$1,Synthese!$E97),WEEKDAY(Synthese!$D97),0)</f>
        <v>0</v>
      </c>
    </row>
    <row r="98" spans="1:24" ht="13.8">
      <c r="A98" s="5">
        <v>1</v>
      </c>
      <c r="B98" s="5"/>
      <c r="C98" s="5">
        <v>7</v>
      </c>
      <c r="D98" s="9">
        <v>45171</v>
      </c>
      <c r="E98" s="8"/>
      <c r="F98" s="8">
        <f ca="1">IF(EXACT(Synthese!J$1,Synthese!$E98),WEEKDAY(Synthese!$D98),0)</f>
        <v>0</v>
      </c>
      <c r="G98" s="8">
        <f ca="1">IF(EXACT(Synthese!K$1,Synthese!$E98),WEEKDAY(Synthese!$D98),0)</f>
        <v>0</v>
      </c>
      <c r="H98" s="8">
        <f ca="1">IF(EXACT(Synthese!L$1,Synthese!$E98),WEEKDAY(Synthese!$D98),0)</f>
        <v>0</v>
      </c>
      <c r="I98" s="8">
        <f ca="1">IF(EXACT(Synthese!M$1,Synthese!$E98),WEEKDAY(Synthese!$D98),0)</f>
        <v>0</v>
      </c>
      <c r="J98" s="8">
        <f ca="1">IF(EXACT(Synthese!N$1,Synthese!$E98),WEEKDAY(Synthese!$D98),0)</f>
        <v>0</v>
      </c>
      <c r="K98" s="8">
        <f ca="1">IF(EXACT(Synthese!O$1,Synthese!$E98),WEEKDAY(Synthese!$D98),0)</f>
        <v>0</v>
      </c>
      <c r="L98" s="8">
        <f ca="1">IF(EXACT(Synthese!P$1,Synthese!$E98),WEEKDAY(Synthese!$D98),0)</f>
        <v>0</v>
      </c>
      <c r="M98" s="8">
        <f ca="1">IF(EXACT(Synthese!Q$1,Synthese!$E98),WEEKDAY(Synthese!$D98),0)</f>
        <v>7</v>
      </c>
      <c r="N98" s="8">
        <f ca="1">IF(EXACT(Synthese!R$1,Synthese!$E98),WEEKDAY(Synthese!$D98),0)</f>
        <v>0</v>
      </c>
      <c r="O98" s="8">
        <f ca="1">IF(EXACT(Synthese!S$1,Synthese!$E98),WEEKDAY(Synthese!$D98),0)</f>
        <v>0</v>
      </c>
      <c r="P98" s="8">
        <f ca="1">IF(EXACT(Synthese!T$1,Synthese!$E98),WEEKDAY(Synthese!$D98),0)</f>
        <v>0</v>
      </c>
      <c r="Q98" s="8">
        <f ca="1">IF(EXACT(Synthese!U$1,Synthese!$E98),WEEKDAY(Synthese!$D98),0)</f>
        <v>0</v>
      </c>
      <c r="R98" s="8">
        <f ca="1">IF(EXACT(Synthese!V$1,Synthese!$E98),WEEKDAY(Synthese!$D98),0)</f>
        <v>0</v>
      </c>
      <c r="S98" s="8">
        <f ca="1">IF(EXACT(Synthese!W$1,Synthese!$E98),WEEKDAY(Synthese!$D98),0)</f>
        <v>0</v>
      </c>
      <c r="T98" s="8">
        <f ca="1">IF(EXACT(Synthese!X$1,Synthese!$E98),WEEKDAY(Synthese!$D98),0)</f>
        <v>0</v>
      </c>
      <c r="U98" s="8">
        <f ca="1">IF(EXACT(Synthese!Y$1,Synthese!$E98),WEEKDAY(Synthese!$D98),0)</f>
        <v>0</v>
      </c>
      <c r="V98" s="8">
        <f ca="1">IF(EXACT(Synthese!Z$1,Synthese!$E98),WEEKDAY(Synthese!$D98),0)</f>
        <v>0</v>
      </c>
      <c r="W98" s="8">
        <f ca="1">IF(EXACT(Synthese!AA$1,Synthese!$E98),WEEKDAY(Synthese!$D98),0)</f>
        <v>0</v>
      </c>
      <c r="X98" s="8">
        <f>IF(EXACT(Synthese!AB$1,Synthese!$E98),WEEKDAY(Synthese!$D98),0)</f>
        <v>0</v>
      </c>
    </row>
    <row r="99" spans="1:24" ht="13.8">
      <c r="A99" s="5">
        <v>1</v>
      </c>
      <c r="B99" s="5"/>
      <c r="C99" s="5">
        <v>1</v>
      </c>
      <c r="D99" s="9">
        <v>45172</v>
      </c>
      <c r="E99" s="8"/>
      <c r="F99" s="8">
        <f ca="1">IF(EXACT(Synthese!J$1,Synthese!$E99),WEEKDAY(Synthese!$D99),0)</f>
        <v>0</v>
      </c>
      <c r="G99" s="8">
        <f ca="1">IF(EXACT(Synthese!K$1,Synthese!$E99),WEEKDAY(Synthese!$D99),0)</f>
        <v>0</v>
      </c>
      <c r="H99" s="8">
        <f ca="1">IF(EXACT(Synthese!L$1,Synthese!$E99),WEEKDAY(Synthese!$D99),0)</f>
        <v>0</v>
      </c>
      <c r="I99" s="8">
        <f ca="1">IF(EXACT(Synthese!M$1,Synthese!$E99),WEEKDAY(Synthese!$D99),0)</f>
        <v>1</v>
      </c>
      <c r="J99" s="8">
        <f ca="1">IF(EXACT(Synthese!N$1,Synthese!$E99),WEEKDAY(Synthese!$D99),0)</f>
        <v>0</v>
      </c>
      <c r="K99" s="8">
        <f ca="1">IF(EXACT(Synthese!O$1,Synthese!$E99),WEEKDAY(Synthese!$D99),0)</f>
        <v>0</v>
      </c>
      <c r="L99" s="8">
        <f ca="1">IF(EXACT(Synthese!P$1,Synthese!$E99),WEEKDAY(Synthese!$D99),0)</f>
        <v>0</v>
      </c>
      <c r="M99" s="8">
        <f ca="1">IF(EXACT(Synthese!Q$1,Synthese!$E99),WEEKDAY(Synthese!$D99),0)</f>
        <v>0</v>
      </c>
      <c r="N99" s="8">
        <f ca="1">IF(EXACT(Synthese!R$1,Synthese!$E99),WEEKDAY(Synthese!$D99),0)</f>
        <v>0</v>
      </c>
      <c r="O99" s="8">
        <f ca="1">IF(EXACT(Synthese!S$1,Synthese!$E99),WEEKDAY(Synthese!$D99),0)</f>
        <v>0</v>
      </c>
      <c r="P99" s="8">
        <f ca="1">IF(EXACT(Synthese!T$1,Synthese!$E99),WEEKDAY(Synthese!$D99),0)</f>
        <v>0</v>
      </c>
      <c r="Q99" s="8">
        <f ca="1">IF(EXACT(Synthese!U$1,Synthese!$E99),WEEKDAY(Synthese!$D99),0)</f>
        <v>0</v>
      </c>
      <c r="R99" s="8">
        <f ca="1">IF(EXACT(Synthese!V$1,Synthese!$E99),WEEKDAY(Synthese!$D99),0)</f>
        <v>0</v>
      </c>
      <c r="S99" s="8">
        <f ca="1">IF(EXACT(Synthese!W$1,Synthese!$E99),WEEKDAY(Synthese!$D99),0)</f>
        <v>0</v>
      </c>
      <c r="T99" s="8">
        <f ca="1">IF(EXACT(Synthese!X$1,Synthese!$E99),WEEKDAY(Synthese!$D99),0)</f>
        <v>0</v>
      </c>
      <c r="U99" s="8">
        <f ca="1">IF(EXACT(Synthese!Y$1,Synthese!$E99),WEEKDAY(Synthese!$D99),0)</f>
        <v>0</v>
      </c>
      <c r="V99" s="8">
        <f ca="1">IF(EXACT(Synthese!Z$1,Synthese!$E99),WEEKDAY(Synthese!$D99),0)</f>
        <v>0</v>
      </c>
      <c r="W99" s="8">
        <f ca="1">IF(EXACT(Synthese!AA$1,Synthese!$E99),WEEKDAY(Synthese!$D99),0)</f>
        <v>0</v>
      </c>
      <c r="X99" s="8">
        <f>IF(EXACT(Synthese!AB$1,Synthese!$E99),WEEKDAY(Synthese!$D99),0)</f>
        <v>0</v>
      </c>
    </row>
    <row r="100" spans="1:24" ht="13.8">
      <c r="A100" s="5"/>
      <c r="B100" s="5"/>
      <c r="C100" s="5">
        <v>2</v>
      </c>
      <c r="D100" s="9">
        <v>45173</v>
      </c>
      <c r="E100" s="8"/>
      <c r="F100" s="8">
        <f ca="1">IF(EXACT(Synthese!J$1,Synthese!$E100),WEEKDAY(Synthese!$D100),0)</f>
        <v>0</v>
      </c>
      <c r="G100" s="8">
        <f ca="1">IF(EXACT(Synthese!K$1,Synthese!$E100),WEEKDAY(Synthese!$D100),0)</f>
        <v>0</v>
      </c>
      <c r="H100" s="8">
        <f ca="1">IF(EXACT(Synthese!L$1,Synthese!$E100),WEEKDAY(Synthese!$D100),0)</f>
        <v>0</v>
      </c>
      <c r="I100" s="8">
        <f ca="1">IF(EXACT(Synthese!M$1,Synthese!$E100),WEEKDAY(Synthese!$D100),0)</f>
        <v>0</v>
      </c>
      <c r="J100" s="8">
        <f ca="1">IF(EXACT(Synthese!N$1,Synthese!$E100),WEEKDAY(Synthese!$D100),0)</f>
        <v>0</v>
      </c>
      <c r="K100" s="8">
        <f ca="1">IF(EXACT(Synthese!O$1,Synthese!$E100),WEEKDAY(Synthese!$D100),0)</f>
        <v>0</v>
      </c>
      <c r="L100" s="8">
        <f ca="1">IF(EXACT(Synthese!P$1,Synthese!$E100),WEEKDAY(Synthese!$D100),0)</f>
        <v>0</v>
      </c>
      <c r="M100" s="8">
        <f ca="1">IF(EXACT(Synthese!Q$1,Synthese!$E100),WEEKDAY(Synthese!$D100),0)</f>
        <v>0</v>
      </c>
      <c r="N100" s="8">
        <f ca="1">IF(EXACT(Synthese!R$1,Synthese!$E100),WEEKDAY(Synthese!$D100),0)</f>
        <v>0</v>
      </c>
      <c r="O100" s="8">
        <f ca="1">IF(EXACT(Synthese!S$1,Synthese!$E100),WEEKDAY(Synthese!$D100),0)</f>
        <v>0</v>
      </c>
      <c r="P100" s="8">
        <f ca="1">IF(EXACT(Synthese!T$1,Synthese!$E100),WEEKDAY(Synthese!$D100),0)</f>
        <v>2</v>
      </c>
      <c r="Q100" s="8">
        <f ca="1">IF(EXACT(Synthese!U$1,Synthese!$E100),WEEKDAY(Synthese!$D100),0)</f>
        <v>0</v>
      </c>
      <c r="R100" s="8">
        <f ca="1">IF(EXACT(Synthese!V$1,Synthese!$E100),WEEKDAY(Synthese!$D100),0)</f>
        <v>0</v>
      </c>
      <c r="S100" s="8">
        <f ca="1">IF(EXACT(Synthese!W$1,Synthese!$E100),WEEKDAY(Synthese!$D100),0)</f>
        <v>0</v>
      </c>
      <c r="T100" s="8">
        <f ca="1">IF(EXACT(Synthese!X$1,Synthese!$E100),WEEKDAY(Synthese!$D100),0)</f>
        <v>0</v>
      </c>
      <c r="U100" s="8">
        <f ca="1">IF(EXACT(Synthese!Y$1,Synthese!$E100),WEEKDAY(Synthese!$D100),0)</f>
        <v>0</v>
      </c>
      <c r="V100" s="8">
        <f ca="1">IF(EXACT(Synthese!Z$1,Synthese!$E100),WEEKDAY(Synthese!$D100),0)</f>
        <v>0</v>
      </c>
      <c r="W100" s="8">
        <f ca="1">IF(EXACT(Synthese!AA$1,Synthese!$E100),WEEKDAY(Synthese!$D100),0)</f>
        <v>0</v>
      </c>
      <c r="X100" s="8">
        <f>IF(EXACT(Synthese!AB$1,Synthese!$E100),WEEKDAY(Synthese!$D100),0)</f>
        <v>0</v>
      </c>
    </row>
    <row r="101" spans="1:24" ht="13.8">
      <c r="A101" s="5"/>
      <c r="B101" s="5"/>
      <c r="C101" s="5">
        <v>3</v>
      </c>
      <c r="D101" s="9">
        <v>45174</v>
      </c>
      <c r="E101" s="8"/>
      <c r="F101" s="8">
        <f ca="1">IF(EXACT(Synthese!J$1,Synthese!$E101),WEEKDAY(Synthese!$D101),0)</f>
        <v>0</v>
      </c>
      <c r="G101" s="8">
        <f ca="1">IF(EXACT(Synthese!K$1,Synthese!$E101),WEEKDAY(Synthese!$D101),0)</f>
        <v>3</v>
      </c>
      <c r="H101" s="8">
        <f ca="1">IF(EXACT(Synthese!L$1,Synthese!$E101),WEEKDAY(Synthese!$D101),0)</f>
        <v>0</v>
      </c>
      <c r="I101" s="8">
        <f ca="1">IF(EXACT(Synthese!M$1,Synthese!$E101),WEEKDAY(Synthese!$D101),0)</f>
        <v>0</v>
      </c>
      <c r="J101" s="8">
        <f ca="1">IF(EXACT(Synthese!N$1,Synthese!$E101),WEEKDAY(Synthese!$D101),0)</f>
        <v>0</v>
      </c>
      <c r="K101" s="8">
        <f ca="1">IF(EXACT(Synthese!O$1,Synthese!$E101),WEEKDAY(Synthese!$D101),0)</f>
        <v>0</v>
      </c>
      <c r="L101" s="8">
        <f ca="1">IF(EXACT(Synthese!P$1,Synthese!$E101),WEEKDAY(Synthese!$D101),0)</f>
        <v>0</v>
      </c>
      <c r="M101" s="8">
        <f ca="1">IF(EXACT(Synthese!Q$1,Synthese!$E101),WEEKDAY(Synthese!$D101),0)</f>
        <v>0</v>
      </c>
      <c r="N101" s="8">
        <f ca="1">IF(EXACT(Synthese!R$1,Synthese!$E101),WEEKDAY(Synthese!$D101),0)</f>
        <v>0</v>
      </c>
      <c r="O101" s="8">
        <f ca="1">IF(EXACT(Synthese!S$1,Synthese!$E101),WEEKDAY(Synthese!$D101),0)</f>
        <v>0</v>
      </c>
      <c r="P101" s="8">
        <f ca="1">IF(EXACT(Synthese!T$1,Synthese!$E101),WEEKDAY(Synthese!$D101),0)</f>
        <v>0</v>
      </c>
      <c r="Q101" s="8">
        <f ca="1">IF(EXACT(Synthese!U$1,Synthese!$E101),WEEKDAY(Synthese!$D101),0)</f>
        <v>0</v>
      </c>
      <c r="R101" s="8">
        <f ca="1">IF(EXACT(Synthese!V$1,Synthese!$E101),WEEKDAY(Synthese!$D101),0)</f>
        <v>0</v>
      </c>
      <c r="S101" s="8">
        <f ca="1">IF(EXACT(Synthese!W$1,Synthese!$E101),WEEKDAY(Synthese!$D101),0)</f>
        <v>0</v>
      </c>
      <c r="T101" s="8">
        <f ca="1">IF(EXACT(Synthese!X$1,Synthese!$E101),WEEKDAY(Synthese!$D101),0)</f>
        <v>0</v>
      </c>
      <c r="U101" s="8">
        <f ca="1">IF(EXACT(Synthese!Y$1,Synthese!$E101),WEEKDAY(Synthese!$D101),0)</f>
        <v>0</v>
      </c>
      <c r="V101" s="8">
        <f ca="1">IF(EXACT(Synthese!Z$1,Synthese!$E101),WEEKDAY(Synthese!$D101),0)</f>
        <v>0</v>
      </c>
      <c r="W101" s="8">
        <f ca="1">IF(EXACT(Synthese!AA$1,Synthese!$E101),WEEKDAY(Synthese!$D101),0)</f>
        <v>0</v>
      </c>
      <c r="X101" s="8">
        <f>IF(EXACT(Synthese!AB$1,Synthese!$E101),WEEKDAY(Synthese!$D101),0)</f>
        <v>0</v>
      </c>
    </row>
    <row r="102" spans="1:24" ht="13.8">
      <c r="A102" s="5"/>
      <c r="B102" s="5"/>
      <c r="C102" s="5">
        <v>4</v>
      </c>
      <c r="D102" s="9">
        <v>45175</v>
      </c>
      <c r="E102" s="8"/>
      <c r="F102" s="8">
        <f ca="1">IF(EXACT(Synthese!J$1,Synthese!$E102),WEEKDAY(Synthese!$D102),0)</f>
        <v>0</v>
      </c>
      <c r="G102" s="8">
        <f ca="1">IF(EXACT(Synthese!K$1,Synthese!$E102),WEEKDAY(Synthese!$D102),0)</f>
        <v>0</v>
      </c>
      <c r="H102" s="8">
        <f ca="1">IF(EXACT(Synthese!L$1,Synthese!$E102),WEEKDAY(Synthese!$D102),0)</f>
        <v>4</v>
      </c>
      <c r="I102" s="8">
        <f ca="1">IF(EXACT(Synthese!M$1,Synthese!$E102),WEEKDAY(Synthese!$D102),0)</f>
        <v>0</v>
      </c>
      <c r="J102" s="8">
        <f ca="1">IF(EXACT(Synthese!N$1,Synthese!$E102),WEEKDAY(Synthese!$D102),0)</f>
        <v>0</v>
      </c>
      <c r="K102" s="8">
        <f ca="1">IF(EXACT(Synthese!O$1,Synthese!$E102),WEEKDAY(Synthese!$D102),0)</f>
        <v>0</v>
      </c>
      <c r="L102" s="8">
        <f ca="1">IF(EXACT(Synthese!P$1,Synthese!$E102),WEEKDAY(Synthese!$D102),0)</f>
        <v>0</v>
      </c>
      <c r="M102" s="8">
        <f ca="1">IF(EXACT(Synthese!Q$1,Synthese!$E102),WEEKDAY(Synthese!$D102),0)</f>
        <v>0</v>
      </c>
      <c r="N102" s="8">
        <f ca="1">IF(EXACT(Synthese!R$1,Synthese!$E102),WEEKDAY(Synthese!$D102),0)</f>
        <v>0</v>
      </c>
      <c r="O102" s="8">
        <f ca="1">IF(EXACT(Synthese!S$1,Synthese!$E102),WEEKDAY(Synthese!$D102),0)</f>
        <v>0</v>
      </c>
      <c r="P102" s="8">
        <f ca="1">IF(EXACT(Synthese!T$1,Synthese!$E102),WEEKDAY(Synthese!$D102),0)</f>
        <v>0</v>
      </c>
      <c r="Q102" s="8">
        <f ca="1">IF(EXACT(Synthese!U$1,Synthese!$E102),WEEKDAY(Synthese!$D102),0)</f>
        <v>0</v>
      </c>
      <c r="R102" s="8">
        <f ca="1">IF(EXACT(Synthese!V$1,Synthese!$E102),WEEKDAY(Synthese!$D102),0)</f>
        <v>0</v>
      </c>
      <c r="S102" s="8">
        <f ca="1">IF(EXACT(Synthese!W$1,Synthese!$E102),WEEKDAY(Synthese!$D102),0)</f>
        <v>0</v>
      </c>
      <c r="T102" s="8">
        <f ca="1">IF(EXACT(Synthese!X$1,Synthese!$E102),WEEKDAY(Synthese!$D102),0)</f>
        <v>0</v>
      </c>
      <c r="U102" s="8">
        <f ca="1">IF(EXACT(Synthese!Y$1,Synthese!$E102),WEEKDAY(Synthese!$D102),0)</f>
        <v>0</v>
      </c>
      <c r="V102" s="8">
        <f ca="1">IF(EXACT(Synthese!Z$1,Synthese!$E102),WEEKDAY(Synthese!$D102),0)</f>
        <v>0</v>
      </c>
      <c r="W102" s="8">
        <f ca="1">IF(EXACT(Synthese!AA$1,Synthese!$E102),WEEKDAY(Synthese!$D102),0)</f>
        <v>0</v>
      </c>
      <c r="X102" s="8">
        <f>IF(EXACT(Synthese!AB$1,Synthese!$E102),WEEKDAY(Synthese!$D102),0)</f>
        <v>0</v>
      </c>
    </row>
    <row r="103" spans="1:24" ht="13.8">
      <c r="A103" s="5"/>
      <c r="B103" s="5"/>
      <c r="C103" s="5">
        <v>5</v>
      </c>
      <c r="D103" s="9">
        <v>45176</v>
      </c>
      <c r="E103" s="8"/>
      <c r="F103" s="8">
        <f ca="1">IF(EXACT(Synthese!J$1,Synthese!$E103),WEEKDAY(Synthese!$D103),0)</f>
        <v>0</v>
      </c>
      <c r="G103" s="8">
        <f ca="1">IF(EXACT(Synthese!K$1,Synthese!$E103),WEEKDAY(Synthese!$D103),0)</f>
        <v>0</v>
      </c>
      <c r="H103" s="8">
        <f ca="1">IF(EXACT(Synthese!L$1,Synthese!$E103),WEEKDAY(Synthese!$D103),0)</f>
        <v>0</v>
      </c>
      <c r="I103" s="8">
        <f ca="1">IF(EXACT(Synthese!M$1,Synthese!$E103),WEEKDAY(Synthese!$D103),0)</f>
        <v>0</v>
      </c>
      <c r="J103" s="8">
        <f ca="1">IF(EXACT(Synthese!N$1,Synthese!$E103),WEEKDAY(Synthese!$D103),0)</f>
        <v>0</v>
      </c>
      <c r="K103" s="8">
        <f ca="1">IF(EXACT(Synthese!O$1,Synthese!$E103),WEEKDAY(Synthese!$D103),0)</f>
        <v>0</v>
      </c>
      <c r="L103" s="8">
        <f ca="1">IF(EXACT(Synthese!P$1,Synthese!$E103),WEEKDAY(Synthese!$D103),0)</f>
        <v>0</v>
      </c>
      <c r="M103" s="8">
        <f ca="1">IF(EXACT(Synthese!Q$1,Synthese!$E103),WEEKDAY(Synthese!$D103),0)</f>
        <v>0</v>
      </c>
      <c r="N103" s="8">
        <f ca="1">IF(EXACT(Synthese!R$1,Synthese!$E103),WEEKDAY(Synthese!$D103),0)</f>
        <v>0</v>
      </c>
      <c r="O103" s="8">
        <f ca="1">IF(EXACT(Synthese!S$1,Synthese!$E103),WEEKDAY(Synthese!$D103),0)</f>
        <v>0</v>
      </c>
      <c r="P103" s="8">
        <f ca="1">IF(EXACT(Synthese!T$1,Synthese!$E103),WEEKDAY(Synthese!$D103),0)</f>
        <v>5</v>
      </c>
      <c r="Q103" s="8">
        <f ca="1">IF(EXACT(Synthese!U$1,Synthese!$E103),WEEKDAY(Synthese!$D103),0)</f>
        <v>0</v>
      </c>
      <c r="R103" s="8">
        <f ca="1">IF(EXACT(Synthese!V$1,Synthese!$E103),WEEKDAY(Synthese!$D103),0)</f>
        <v>0</v>
      </c>
      <c r="S103" s="8">
        <f ca="1">IF(EXACT(Synthese!W$1,Synthese!$E103),WEEKDAY(Synthese!$D103),0)</f>
        <v>0</v>
      </c>
      <c r="T103" s="8">
        <f ca="1">IF(EXACT(Synthese!X$1,Synthese!$E103),WEEKDAY(Synthese!$D103),0)</f>
        <v>0</v>
      </c>
      <c r="U103" s="8">
        <f ca="1">IF(EXACT(Synthese!Y$1,Synthese!$E103),WEEKDAY(Synthese!$D103),0)</f>
        <v>0</v>
      </c>
      <c r="V103" s="8">
        <f ca="1">IF(EXACT(Synthese!Z$1,Synthese!$E103),WEEKDAY(Synthese!$D103),0)</f>
        <v>0</v>
      </c>
      <c r="W103" s="8">
        <f ca="1">IF(EXACT(Synthese!AA$1,Synthese!$E103),WEEKDAY(Synthese!$D103),0)</f>
        <v>0</v>
      </c>
      <c r="X103" s="8">
        <f>IF(EXACT(Synthese!AB$1,Synthese!$E103),WEEKDAY(Synthese!$D103),0)</f>
        <v>0</v>
      </c>
    </row>
    <row r="104" spans="1:24" ht="13.8">
      <c r="A104" s="5"/>
      <c r="B104" s="5"/>
      <c r="C104" s="5">
        <v>6</v>
      </c>
      <c r="D104" s="9">
        <v>45177</v>
      </c>
      <c r="E104" s="8"/>
      <c r="F104" s="8">
        <f ca="1">IF(EXACT(Synthese!J$1,Synthese!$E104),WEEKDAY(Synthese!$D104),0)</f>
        <v>6</v>
      </c>
      <c r="G104" s="8">
        <f ca="1">IF(EXACT(Synthese!K$1,Synthese!$E104),WEEKDAY(Synthese!$D104),0)</f>
        <v>0</v>
      </c>
      <c r="H104" s="8">
        <f ca="1">IF(EXACT(Synthese!L$1,Synthese!$E104),WEEKDAY(Synthese!$D104),0)</f>
        <v>0</v>
      </c>
      <c r="I104" s="8">
        <f ca="1">IF(EXACT(Synthese!M$1,Synthese!$E104),WEEKDAY(Synthese!$D104),0)</f>
        <v>0</v>
      </c>
      <c r="J104" s="8">
        <f ca="1">IF(EXACT(Synthese!N$1,Synthese!$E104),WEEKDAY(Synthese!$D104),0)</f>
        <v>0</v>
      </c>
      <c r="K104" s="8">
        <f ca="1">IF(EXACT(Synthese!O$1,Synthese!$E104),WEEKDAY(Synthese!$D104),0)</f>
        <v>0</v>
      </c>
      <c r="L104" s="8">
        <f ca="1">IF(EXACT(Synthese!P$1,Synthese!$E104),WEEKDAY(Synthese!$D104),0)</f>
        <v>0</v>
      </c>
      <c r="M104" s="8">
        <f ca="1">IF(EXACT(Synthese!Q$1,Synthese!$E104),WEEKDAY(Synthese!$D104),0)</f>
        <v>0</v>
      </c>
      <c r="N104" s="8">
        <f ca="1">IF(EXACT(Synthese!R$1,Synthese!$E104),WEEKDAY(Synthese!$D104),0)</f>
        <v>0</v>
      </c>
      <c r="O104" s="8">
        <f ca="1">IF(EXACT(Synthese!S$1,Synthese!$E104),WEEKDAY(Synthese!$D104),0)</f>
        <v>0</v>
      </c>
      <c r="P104" s="8">
        <f ca="1">IF(EXACT(Synthese!T$1,Synthese!$E104),WEEKDAY(Synthese!$D104),0)</f>
        <v>0</v>
      </c>
      <c r="Q104" s="8">
        <f ca="1">IF(EXACT(Synthese!U$1,Synthese!$E104),WEEKDAY(Synthese!$D104),0)</f>
        <v>0</v>
      </c>
      <c r="R104" s="8">
        <f ca="1">IF(EXACT(Synthese!V$1,Synthese!$E104),WEEKDAY(Synthese!$D104),0)</f>
        <v>0</v>
      </c>
      <c r="S104" s="8">
        <f ca="1">IF(EXACT(Synthese!W$1,Synthese!$E104),WEEKDAY(Synthese!$D104),0)</f>
        <v>0</v>
      </c>
      <c r="T104" s="8">
        <f ca="1">IF(EXACT(Synthese!X$1,Synthese!$E104),WEEKDAY(Synthese!$D104),0)</f>
        <v>0</v>
      </c>
      <c r="U104" s="8">
        <f ca="1">IF(EXACT(Synthese!Y$1,Synthese!$E104),WEEKDAY(Synthese!$D104),0)</f>
        <v>0</v>
      </c>
      <c r="V104" s="8">
        <f ca="1">IF(EXACT(Synthese!Z$1,Synthese!$E104),WEEKDAY(Synthese!$D104),0)</f>
        <v>0</v>
      </c>
      <c r="W104" s="8">
        <f ca="1">IF(EXACT(Synthese!AA$1,Synthese!$E104),WEEKDAY(Synthese!$D104),0)</f>
        <v>0</v>
      </c>
      <c r="X104" s="8">
        <f>IF(EXACT(Synthese!AB$1,Synthese!$E104),WEEKDAY(Synthese!$D104),0)</f>
        <v>0</v>
      </c>
    </row>
    <row r="105" spans="1:24" ht="13.8">
      <c r="A105" s="5"/>
      <c r="B105" s="5"/>
      <c r="C105" s="5">
        <v>7</v>
      </c>
      <c r="D105" s="9">
        <v>45178</v>
      </c>
      <c r="E105" s="8"/>
      <c r="F105" s="8">
        <f ca="1">IF(EXACT(Synthese!J$1,Synthese!$E105),WEEKDAY(Synthese!$D105),0)</f>
        <v>0</v>
      </c>
      <c r="G105" s="8">
        <f ca="1">IF(EXACT(Synthese!K$1,Synthese!$E105),WEEKDAY(Synthese!$D105),0)</f>
        <v>0</v>
      </c>
      <c r="H105" s="8">
        <f ca="1">IF(EXACT(Synthese!L$1,Synthese!$E105),WEEKDAY(Synthese!$D105),0)</f>
        <v>0</v>
      </c>
      <c r="I105" s="8">
        <f ca="1">IF(EXACT(Synthese!M$1,Synthese!$E105),WEEKDAY(Synthese!$D105),0)</f>
        <v>0</v>
      </c>
      <c r="J105" s="8">
        <f ca="1">IF(EXACT(Synthese!N$1,Synthese!$E105),WEEKDAY(Synthese!$D105),0)</f>
        <v>0</v>
      </c>
      <c r="K105" s="8">
        <f ca="1">IF(EXACT(Synthese!O$1,Synthese!$E105),WEEKDAY(Synthese!$D105),0)</f>
        <v>0</v>
      </c>
      <c r="L105" s="8">
        <f ca="1">IF(EXACT(Synthese!P$1,Synthese!$E105),WEEKDAY(Synthese!$D105),0)</f>
        <v>0</v>
      </c>
      <c r="M105" s="8">
        <f ca="1">IF(EXACT(Synthese!Q$1,Synthese!$E105),WEEKDAY(Synthese!$D105),0)</f>
        <v>0</v>
      </c>
      <c r="N105" s="8">
        <f ca="1">IF(EXACT(Synthese!R$1,Synthese!$E105),WEEKDAY(Synthese!$D105),0)</f>
        <v>0</v>
      </c>
      <c r="O105" s="8">
        <f ca="1">IF(EXACT(Synthese!S$1,Synthese!$E105),WEEKDAY(Synthese!$D105),0)</f>
        <v>0</v>
      </c>
      <c r="P105" s="8">
        <f ca="1">IF(EXACT(Synthese!T$1,Synthese!$E105),WEEKDAY(Synthese!$D105),0)</f>
        <v>0</v>
      </c>
      <c r="Q105" s="8">
        <f ca="1">IF(EXACT(Synthese!U$1,Synthese!$E105),WEEKDAY(Synthese!$D105),0)</f>
        <v>7</v>
      </c>
      <c r="R105" s="8">
        <f ca="1">IF(EXACT(Synthese!V$1,Synthese!$E105),WEEKDAY(Synthese!$D105),0)</f>
        <v>0</v>
      </c>
      <c r="S105" s="8">
        <f ca="1">IF(EXACT(Synthese!W$1,Synthese!$E105),WEEKDAY(Synthese!$D105),0)</f>
        <v>0</v>
      </c>
      <c r="T105" s="8">
        <f ca="1">IF(EXACT(Synthese!X$1,Synthese!$E105),WEEKDAY(Synthese!$D105),0)</f>
        <v>0</v>
      </c>
      <c r="U105" s="8">
        <f ca="1">IF(EXACT(Synthese!Y$1,Synthese!$E105),WEEKDAY(Synthese!$D105),0)</f>
        <v>0</v>
      </c>
      <c r="V105" s="8">
        <f ca="1">IF(EXACT(Synthese!Z$1,Synthese!$E105),WEEKDAY(Synthese!$D105),0)</f>
        <v>0</v>
      </c>
      <c r="W105" s="8">
        <f ca="1">IF(EXACT(Synthese!AA$1,Synthese!$E105),WEEKDAY(Synthese!$D105),0)</f>
        <v>0</v>
      </c>
      <c r="X105" s="8">
        <f>IF(EXACT(Synthese!AB$1,Synthese!$E105),WEEKDAY(Synthese!$D105),0)</f>
        <v>0</v>
      </c>
    </row>
    <row r="106" spans="1:24" ht="13.8">
      <c r="A106" s="5"/>
      <c r="B106" s="5"/>
      <c r="C106" s="5">
        <v>1</v>
      </c>
      <c r="D106" s="9">
        <v>45179</v>
      </c>
      <c r="E106" s="8"/>
      <c r="F106" s="8">
        <f ca="1">IF(EXACT(Synthese!J$1,Synthese!$E106),WEEKDAY(Synthese!$D106),0)</f>
        <v>0</v>
      </c>
      <c r="G106" s="8">
        <f ca="1">IF(EXACT(Synthese!K$1,Synthese!$E106),WEEKDAY(Synthese!$D106),0)</f>
        <v>0</v>
      </c>
      <c r="H106" s="8">
        <f ca="1">IF(EXACT(Synthese!L$1,Synthese!$E106),WEEKDAY(Synthese!$D106),0)</f>
        <v>0</v>
      </c>
      <c r="I106" s="8">
        <f ca="1">IF(EXACT(Synthese!M$1,Synthese!$E106),WEEKDAY(Synthese!$D106),0)</f>
        <v>0</v>
      </c>
      <c r="J106" s="8">
        <f ca="1">IF(EXACT(Synthese!N$1,Synthese!$E106),WEEKDAY(Synthese!$D106),0)</f>
        <v>0</v>
      </c>
      <c r="K106" s="8">
        <f ca="1">IF(EXACT(Synthese!O$1,Synthese!$E106),WEEKDAY(Synthese!$D106),0)</f>
        <v>0</v>
      </c>
      <c r="L106" s="8">
        <f ca="1">IF(EXACT(Synthese!P$1,Synthese!$E106),WEEKDAY(Synthese!$D106),0)</f>
        <v>1</v>
      </c>
      <c r="M106" s="8">
        <f ca="1">IF(EXACT(Synthese!Q$1,Synthese!$E106),WEEKDAY(Synthese!$D106),0)</f>
        <v>0</v>
      </c>
      <c r="N106" s="8">
        <f ca="1">IF(EXACT(Synthese!R$1,Synthese!$E106),WEEKDAY(Synthese!$D106),0)</f>
        <v>0</v>
      </c>
      <c r="O106" s="8">
        <f ca="1">IF(EXACT(Synthese!S$1,Synthese!$E106),WEEKDAY(Synthese!$D106),0)</f>
        <v>0</v>
      </c>
      <c r="P106" s="8">
        <f ca="1">IF(EXACT(Synthese!T$1,Synthese!$E106),WEEKDAY(Synthese!$D106),0)</f>
        <v>0</v>
      </c>
      <c r="Q106" s="8">
        <f ca="1">IF(EXACT(Synthese!U$1,Synthese!$E106),WEEKDAY(Synthese!$D106),0)</f>
        <v>0</v>
      </c>
      <c r="R106" s="8">
        <f ca="1">IF(EXACT(Synthese!V$1,Synthese!$E106),WEEKDAY(Synthese!$D106),0)</f>
        <v>0</v>
      </c>
      <c r="S106" s="8">
        <f ca="1">IF(EXACT(Synthese!W$1,Synthese!$E106),WEEKDAY(Synthese!$D106),0)</f>
        <v>0</v>
      </c>
      <c r="T106" s="8">
        <f ca="1">IF(EXACT(Synthese!X$1,Synthese!$E106),WEEKDAY(Synthese!$D106),0)</f>
        <v>0</v>
      </c>
      <c r="U106" s="8">
        <f ca="1">IF(EXACT(Synthese!Y$1,Synthese!$E106),WEEKDAY(Synthese!$D106),0)</f>
        <v>0</v>
      </c>
      <c r="V106" s="8">
        <f ca="1">IF(EXACT(Synthese!Z$1,Synthese!$E106),WEEKDAY(Synthese!$D106),0)</f>
        <v>0</v>
      </c>
      <c r="W106" s="8">
        <f ca="1">IF(EXACT(Synthese!AA$1,Synthese!$E106),WEEKDAY(Synthese!$D106),0)</f>
        <v>0</v>
      </c>
      <c r="X106" s="8">
        <f>IF(EXACT(Synthese!AB$1,Synthese!$E106),WEEKDAY(Synthese!$D106),0)</f>
        <v>0</v>
      </c>
    </row>
    <row r="107" spans="1:24" ht="13.8">
      <c r="A107" s="5"/>
      <c r="B107" s="5"/>
      <c r="C107" s="5">
        <v>2</v>
      </c>
      <c r="D107" s="9">
        <v>45180</v>
      </c>
      <c r="E107" s="8"/>
      <c r="F107" s="8">
        <f ca="1">IF(EXACT(Synthese!J$1,Synthese!$E107),WEEKDAY(Synthese!$D107),0)</f>
        <v>0</v>
      </c>
      <c r="G107" s="8">
        <f ca="1">IF(EXACT(Synthese!K$1,Synthese!$E107),WEEKDAY(Synthese!$D107),0)</f>
        <v>0</v>
      </c>
      <c r="H107" s="8">
        <f ca="1">IF(EXACT(Synthese!L$1,Synthese!$E107),WEEKDAY(Synthese!$D107),0)</f>
        <v>0</v>
      </c>
      <c r="I107" s="8">
        <f ca="1">IF(EXACT(Synthese!M$1,Synthese!$E107),WEEKDAY(Synthese!$D107),0)</f>
        <v>0</v>
      </c>
      <c r="J107" s="8">
        <f ca="1">IF(EXACT(Synthese!N$1,Synthese!$E107),WEEKDAY(Synthese!$D107),0)</f>
        <v>0</v>
      </c>
      <c r="K107" s="8">
        <f ca="1">IF(EXACT(Synthese!O$1,Synthese!$E107),WEEKDAY(Synthese!$D107),0)</f>
        <v>0</v>
      </c>
      <c r="L107" s="8">
        <f ca="1">IF(EXACT(Synthese!P$1,Synthese!$E107),WEEKDAY(Synthese!$D107),0)</f>
        <v>0</v>
      </c>
      <c r="M107" s="8">
        <f ca="1">IF(EXACT(Synthese!Q$1,Synthese!$E107),WEEKDAY(Synthese!$D107),0)</f>
        <v>0</v>
      </c>
      <c r="N107" s="8">
        <f ca="1">IF(EXACT(Synthese!R$1,Synthese!$E107),WEEKDAY(Synthese!$D107),0)</f>
        <v>0</v>
      </c>
      <c r="O107" s="8">
        <f ca="1">IF(EXACT(Synthese!S$1,Synthese!$E107),WEEKDAY(Synthese!$D107),0)</f>
        <v>0</v>
      </c>
      <c r="P107" s="8">
        <f ca="1">IF(EXACT(Synthese!T$1,Synthese!$E107),WEEKDAY(Synthese!$D107),0)</f>
        <v>0</v>
      </c>
      <c r="Q107" s="8">
        <f ca="1">IF(EXACT(Synthese!U$1,Synthese!$E107),WEEKDAY(Synthese!$D107),0)</f>
        <v>0</v>
      </c>
      <c r="R107" s="8">
        <f ca="1">IF(EXACT(Synthese!V$1,Synthese!$E107),WEEKDAY(Synthese!$D107),0)</f>
        <v>2</v>
      </c>
      <c r="S107" s="8">
        <f ca="1">IF(EXACT(Synthese!W$1,Synthese!$E107),WEEKDAY(Synthese!$D107),0)</f>
        <v>0</v>
      </c>
      <c r="T107" s="8">
        <f ca="1">IF(EXACT(Synthese!X$1,Synthese!$E107),WEEKDAY(Synthese!$D107),0)</f>
        <v>0</v>
      </c>
      <c r="U107" s="8">
        <f ca="1">IF(EXACT(Synthese!Y$1,Synthese!$E107),WEEKDAY(Synthese!$D107),0)</f>
        <v>0</v>
      </c>
      <c r="V107" s="8">
        <f ca="1">IF(EXACT(Synthese!Z$1,Synthese!$E107),WEEKDAY(Synthese!$D107),0)</f>
        <v>0</v>
      </c>
      <c r="W107" s="8">
        <f ca="1">IF(EXACT(Synthese!AA$1,Synthese!$E107),WEEKDAY(Synthese!$D107),0)</f>
        <v>0</v>
      </c>
      <c r="X107" s="8">
        <f>IF(EXACT(Synthese!AB$1,Synthese!$E107),WEEKDAY(Synthese!$D107),0)</f>
        <v>0</v>
      </c>
    </row>
    <row r="108" spans="1:24" ht="13.8">
      <c r="A108" s="5"/>
      <c r="B108" s="5"/>
      <c r="C108" s="5">
        <v>3</v>
      </c>
      <c r="D108" s="9">
        <v>45181</v>
      </c>
      <c r="E108" s="8"/>
      <c r="F108" s="8">
        <f ca="1">IF(EXACT(Synthese!J$1,Synthese!$E108),WEEKDAY(Synthese!$D108),0)</f>
        <v>0</v>
      </c>
      <c r="G108" s="8">
        <f ca="1">IF(EXACT(Synthese!K$1,Synthese!$E108),WEEKDAY(Synthese!$D108),0)</f>
        <v>0</v>
      </c>
      <c r="H108" s="8">
        <f ca="1">IF(EXACT(Synthese!L$1,Synthese!$E108),WEEKDAY(Synthese!$D108),0)</f>
        <v>0</v>
      </c>
      <c r="I108" s="8">
        <f ca="1">IF(EXACT(Synthese!M$1,Synthese!$E108),WEEKDAY(Synthese!$D108),0)</f>
        <v>0</v>
      </c>
      <c r="J108" s="8">
        <f ca="1">IF(EXACT(Synthese!N$1,Synthese!$E108),WEEKDAY(Synthese!$D108),0)</f>
        <v>0</v>
      </c>
      <c r="K108" s="8">
        <f ca="1">IF(EXACT(Synthese!O$1,Synthese!$E108),WEEKDAY(Synthese!$D108),0)</f>
        <v>3</v>
      </c>
      <c r="L108" s="8">
        <f ca="1">IF(EXACT(Synthese!P$1,Synthese!$E108),WEEKDAY(Synthese!$D108),0)</f>
        <v>0</v>
      </c>
      <c r="M108" s="8">
        <f ca="1">IF(EXACT(Synthese!Q$1,Synthese!$E108),WEEKDAY(Synthese!$D108),0)</f>
        <v>0</v>
      </c>
      <c r="N108" s="8">
        <f ca="1">IF(EXACT(Synthese!R$1,Synthese!$E108),WEEKDAY(Synthese!$D108),0)</f>
        <v>0</v>
      </c>
      <c r="O108" s="8">
        <f ca="1">IF(EXACT(Synthese!S$1,Synthese!$E108),WEEKDAY(Synthese!$D108),0)</f>
        <v>0</v>
      </c>
      <c r="P108" s="8">
        <f ca="1">IF(EXACT(Synthese!T$1,Synthese!$E108),WEEKDAY(Synthese!$D108),0)</f>
        <v>0</v>
      </c>
      <c r="Q108" s="8">
        <f ca="1">IF(EXACT(Synthese!U$1,Synthese!$E108),WEEKDAY(Synthese!$D108),0)</f>
        <v>0</v>
      </c>
      <c r="R108" s="8">
        <f ca="1">IF(EXACT(Synthese!V$1,Synthese!$E108),WEEKDAY(Synthese!$D108),0)</f>
        <v>0</v>
      </c>
      <c r="S108" s="8">
        <f ca="1">IF(EXACT(Synthese!W$1,Synthese!$E108),WEEKDAY(Synthese!$D108),0)</f>
        <v>0</v>
      </c>
      <c r="T108" s="8">
        <f ca="1">IF(EXACT(Synthese!X$1,Synthese!$E108),WEEKDAY(Synthese!$D108),0)</f>
        <v>0</v>
      </c>
      <c r="U108" s="8">
        <f ca="1">IF(EXACT(Synthese!Y$1,Synthese!$E108),WEEKDAY(Synthese!$D108),0)</f>
        <v>0</v>
      </c>
      <c r="V108" s="8">
        <f ca="1">IF(EXACT(Synthese!Z$1,Synthese!$E108),WEEKDAY(Synthese!$D108),0)</f>
        <v>0</v>
      </c>
      <c r="W108" s="8">
        <f ca="1">IF(EXACT(Synthese!AA$1,Synthese!$E108),WEEKDAY(Synthese!$D108),0)</f>
        <v>0</v>
      </c>
      <c r="X108" s="8">
        <f>IF(EXACT(Synthese!AB$1,Synthese!$E108),WEEKDAY(Synthese!$D108),0)</f>
        <v>0</v>
      </c>
    </row>
    <row r="109" spans="1:24" ht="13.8">
      <c r="A109" s="5"/>
      <c r="B109" s="5"/>
      <c r="C109" s="5">
        <v>4</v>
      </c>
      <c r="D109" s="9">
        <v>45182</v>
      </c>
      <c r="E109" s="8"/>
      <c r="F109" s="8">
        <f ca="1">IF(EXACT(Synthese!J$1,Synthese!$E109),WEEKDAY(Synthese!$D109),0)</f>
        <v>0</v>
      </c>
      <c r="G109" s="8">
        <f ca="1">IF(EXACT(Synthese!K$1,Synthese!$E109),WEEKDAY(Synthese!$D109),0)</f>
        <v>0</v>
      </c>
      <c r="H109" s="8">
        <f ca="1">IF(EXACT(Synthese!L$1,Synthese!$E109),WEEKDAY(Synthese!$D109),0)</f>
        <v>0</v>
      </c>
      <c r="I109" s="8">
        <f ca="1">IF(EXACT(Synthese!M$1,Synthese!$E109),WEEKDAY(Synthese!$D109),0)</f>
        <v>0</v>
      </c>
      <c r="J109" s="8">
        <f ca="1">IF(EXACT(Synthese!N$1,Synthese!$E109),WEEKDAY(Synthese!$D109),0)</f>
        <v>0</v>
      </c>
      <c r="K109" s="8">
        <f ca="1">IF(EXACT(Synthese!O$1,Synthese!$E109),WEEKDAY(Synthese!$D109),0)</f>
        <v>0</v>
      </c>
      <c r="L109" s="8">
        <f ca="1">IF(EXACT(Synthese!P$1,Synthese!$E109),WEEKDAY(Synthese!$D109),0)</f>
        <v>0</v>
      </c>
      <c r="M109" s="8">
        <f ca="1">IF(EXACT(Synthese!Q$1,Synthese!$E109),WEEKDAY(Synthese!$D109),0)</f>
        <v>0</v>
      </c>
      <c r="N109" s="8">
        <f ca="1">IF(EXACT(Synthese!R$1,Synthese!$E109),WEEKDAY(Synthese!$D109),0)</f>
        <v>4</v>
      </c>
      <c r="O109" s="8">
        <f ca="1">IF(EXACT(Synthese!S$1,Synthese!$E109),WEEKDAY(Synthese!$D109),0)</f>
        <v>0</v>
      </c>
      <c r="P109" s="8">
        <f ca="1">IF(EXACT(Synthese!T$1,Synthese!$E109),WEEKDAY(Synthese!$D109),0)</f>
        <v>0</v>
      </c>
      <c r="Q109" s="8">
        <f ca="1">IF(EXACT(Synthese!U$1,Synthese!$E109),WEEKDAY(Synthese!$D109),0)</f>
        <v>0</v>
      </c>
      <c r="R109" s="8">
        <f ca="1">IF(EXACT(Synthese!V$1,Synthese!$E109),WEEKDAY(Synthese!$D109),0)</f>
        <v>0</v>
      </c>
      <c r="S109" s="8">
        <f ca="1">IF(EXACT(Synthese!W$1,Synthese!$E109),WEEKDAY(Synthese!$D109),0)</f>
        <v>0</v>
      </c>
      <c r="T109" s="8">
        <f ca="1">IF(EXACT(Synthese!X$1,Synthese!$E109),WEEKDAY(Synthese!$D109),0)</f>
        <v>0</v>
      </c>
      <c r="U109" s="8">
        <f ca="1">IF(EXACT(Synthese!Y$1,Synthese!$E109),WEEKDAY(Synthese!$D109),0)</f>
        <v>0</v>
      </c>
      <c r="V109" s="8">
        <f ca="1">IF(EXACT(Synthese!Z$1,Synthese!$E109),WEEKDAY(Synthese!$D109),0)</f>
        <v>0</v>
      </c>
      <c r="W109" s="8">
        <f ca="1">IF(EXACT(Synthese!AA$1,Synthese!$E109),WEEKDAY(Synthese!$D109),0)</f>
        <v>0</v>
      </c>
      <c r="X109" s="8">
        <f>IF(EXACT(Synthese!AB$1,Synthese!$E109),WEEKDAY(Synthese!$D109),0)</f>
        <v>0</v>
      </c>
    </row>
    <row r="110" spans="1:24" ht="13.8">
      <c r="A110" s="5"/>
      <c r="B110" s="5"/>
      <c r="C110" s="5">
        <v>5</v>
      </c>
      <c r="D110" s="9">
        <v>45183</v>
      </c>
      <c r="E110" s="8"/>
      <c r="F110" s="8">
        <f ca="1">IF(EXACT(Synthese!J$1,Synthese!$E110),WEEKDAY(Synthese!$D110),0)</f>
        <v>0</v>
      </c>
      <c r="G110" s="8">
        <f ca="1">IF(EXACT(Synthese!K$1,Synthese!$E110),WEEKDAY(Synthese!$D110),0)</f>
        <v>0</v>
      </c>
      <c r="H110" s="8">
        <f ca="1">IF(EXACT(Synthese!L$1,Synthese!$E110),WEEKDAY(Synthese!$D110),0)</f>
        <v>0</v>
      </c>
      <c r="I110" s="8">
        <f ca="1">IF(EXACT(Synthese!M$1,Synthese!$E110),WEEKDAY(Synthese!$D110),0)</f>
        <v>0</v>
      </c>
      <c r="J110" s="8">
        <f ca="1">IF(EXACT(Synthese!N$1,Synthese!$E110),WEEKDAY(Synthese!$D110),0)</f>
        <v>0</v>
      </c>
      <c r="K110" s="8">
        <f ca="1">IF(EXACT(Synthese!O$1,Synthese!$E110),WEEKDAY(Synthese!$D110),0)</f>
        <v>0</v>
      </c>
      <c r="L110" s="8">
        <f ca="1">IF(EXACT(Synthese!P$1,Synthese!$E110),WEEKDAY(Synthese!$D110),0)</f>
        <v>0</v>
      </c>
      <c r="M110" s="8">
        <f ca="1">IF(EXACT(Synthese!Q$1,Synthese!$E110),WEEKDAY(Synthese!$D110),0)</f>
        <v>0</v>
      </c>
      <c r="N110" s="8">
        <f ca="1">IF(EXACT(Synthese!R$1,Synthese!$E110),WEEKDAY(Synthese!$D110),0)</f>
        <v>0</v>
      </c>
      <c r="O110" s="8">
        <f ca="1">IF(EXACT(Synthese!S$1,Synthese!$E110),WEEKDAY(Synthese!$D110),0)</f>
        <v>0</v>
      </c>
      <c r="P110" s="8">
        <f ca="1">IF(EXACT(Synthese!T$1,Synthese!$E110),WEEKDAY(Synthese!$D110),0)</f>
        <v>0</v>
      </c>
      <c r="Q110" s="8">
        <f ca="1">IF(EXACT(Synthese!U$1,Synthese!$E110),WEEKDAY(Synthese!$D110),0)</f>
        <v>5</v>
      </c>
      <c r="R110" s="8">
        <f ca="1">IF(EXACT(Synthese!V$1,Synthese!$E110),WEEKDAY(Synthese!$D110),0)</f>
        <v>0</v>
      </c>
      <c r="S110" s="8">
        <f ca="1">IF(EXACT(Synthese!W$1,Synthese!$E110),WEEKDAY(Synthese!$D110),0)</f>
        <v>0</v>
      </c>
      <c r="T110" s="8">
        <f ca="1">IF(EXACT(Synthese!X$1,Synthese!$E110),WEEKDAY(Synthese!$D110),0)</f>
        <v>0</v>
      </c>
      <c r="U110" s="8">
        <f ca="1">IF(EXACT(Synthese!Y$1,Synthese!$E110),WEEKDAY(Synthese!$D110),0)</f>
        <v>0</v>
      </c>
      <c r="V110" s="8">
        <f ca="1">IF(EXACT(Synthese!Z$1,Synthese!$E110),WEEKDAY(Synthese!$D110),0)</f>
        <v>0</v>
      </c>
      <c r="W110" s="8">
        <f ca="1">IF(EXACT(Synthese!AA$1,Synthese!$E110),WEEKDAY(Synthese!$D110),0)</f>
        <v>0</v>
      </c>
      <c r="X110" s="8">
        <f>IF(EXACT(Synthese!AB$1,Synthese!$E110),WEEKDAY(Synthese!$D110),0)</f>
        <v>0</v>
      </c>
    </row>
    <row r="111" spans="1:24" ht="13.8">
      <c r="A111" s="5"/>
      <c r="B111" s="5"/>
      <c r="C111" s="5">
        <v>6</v>
      </c>
      <c r="D111" s="9">
        <v>45184</v>
      </c>
      <c r="E111" s="8"/>
      <c r="F111" s="8">
        <f ca="1">IF(EXACT(Synthese!J$1,Synthese!$E111),WEEKDAY(Synthese!$D111),0)</f>
        <v>0</v>
      </c>
      <c r="G111" s="8">
        <f ca="1">IF(EXACT(Synthese!K$1,Synthese!$E111),WEEKDAY(Synthese!$D111),0)</f>
        <v>0</v>
      </c>
      <c r="H111" s="8">
        <f ca="1">IF(EXACT(Synthese!L$1,Synthese!$E111),WEEKDAY(Synthese!$D111),0)</f>
        <v>0</v>
      </c>
      <c r="I111" s="8">
        <f ca="1">IF(EXACT(Synthese!M$1,Synthese!$E111),WEEKDAY(Synthese!$D111),0)</f>
        <v>0</v>
      </c>
      <c r="J111" s="8">
        <f ca="1">IF(EXACT(Synthese!N$1,Synthese!$E111),WEEKDAY(Synthese!$D111),0)</f>
        <v>6</v>
      </c>
      <c r="K111" s="8">
        <f ca="1">IF(EXACT(Synthese!O$1,Synthese!$E111),WEEKDAY(Synthese!$D111),0)</f>
        <v>0</v>
      </c>
      <c r="L111" s="8">
        <f ca="1">IF(EXACT(Synthese!P$1,Synthese!$E111),WEEKDAY(Synthese!$D111),0)</f>
        <v>0</v>
      </c>
      <c r="M111" s="8">
        <f ca="1">IF(EXACT(Synthese!Q$1,Synthese!$E111),WEEKDAY(Synthese!$D111),0)</f>
        <v>0</v>
      </c>
      <c r="N111" s="8">
        <f ca="1">IF(EXACT(Synthese!R$1,Synthese!$E111),WEEKDAY(Synthese!$D111),0)</f>
        <v>0</v>
      </c>
      <c r="O111" s="8">
        <f ca="1">IF(EXACT(Synthese!S$1,Synthese!$E111),WEEKDAY(Synthese!$D111),0)</f>
        <v>0</v>
      </c>
      <c r="P111" s="8">
        <f ca="1">IF(EXACT(Synthese!T$1,Synthese!$E111),WEEKDAY(Synthese!$D111),0)</f>
        <v>0</v>
      </c>
      <c r="Q111" s="8">
        <f ca="1">IF(EXACT(Synthese!U$1,Synthese!$E111),WEEKDAY(Synthese!$D111),0)</f>
        <v>0</v>
      </c>
      <c r="R111" s="8">
        <f ca="1">IF(EXACT(Synthese!V$1,Synthese!$E111),WEEKDAY(Synthese!$D111),0)</f>
        <v>0</v>
      </c>
      <c r="S111" s="8">
        <f ca="1">IF(EXACT(Synthese!W$1,Synthese!$E111),WEEKDAY(Synthese!$D111),0)</f>
        <v>0</v>
      </c>
      <c r="T111" s="8">
        <f ca="1">IF(EXACT(Synthese!X$1,Synthese!$E111),WEEKDAY(Synthese!$D111),0)</f>
        <v>0</v>
      </c>
      <c r="U111" s="8">
        <f ca="1">IF(EXACT(Synthese!Y$1,Synthese!$E111),WEEKDAY(Synthese!$D111),0)</f>
        <v>0</v>
      </c>
      <c r="V111" s="8">
        <f ca="1">IF(EXACT(Synthese!Z$1,Synthese!$E111),WEEKDAY(Synthese!$D111),0)</f>
        <v>0</v>
      </c>
      <c r="W111" s="8">
        <f ca="1">IF(EXACT(Synthese!AA$1,Synthese!$E111),WEEKDAY(Synthese!$D111),0)</f>
        <v>0</v>
      </c>
      <c r="X111" s="8">
        <f>IF(EXACT(Synthese!AB$1,Synthese!$E111),WEEKDAY(Synthese!$D111),0)</f>
        <v>0</v>
      </c>
    </row>
    <row r="112" spans="1:24" ht="13.8">
      <c r="A112" s="5"/>
      <c r="B112" s="5"/>
      <c r="C112" s="5">
        <v>7</v>
      </c>
      <c r="D112" s="9">
        <v>45185</v>
      </c>
      <c r="E112" s="8"/>
      <c r="F112" s="8">
        <f ca="1">IF(EXACT(Synthese!J$1,Synthese!$E112),WEEKDAY(Synthese!$D112),0)</f>
        <v>0</v>
      </c>
      <c r="G112" s="8">
        <f ca="1">IF(EXACT(Synthese!K$1,Synthese!$E112),WEEKDAY(Synthese!$D112),0)</f>
        <v>0</v>
      </c>
      <c r="H112" s="8">
        <f ca="1">IF(EXACT(Synthese!L$1,Synthese!$E112),WEEKDAY(Synthese!$D112),0)</f>
        <v>0</v>
      </c>
      <c r="I112" s="8">
        <f ca="1">IF(EXACT(Synthese!M$1,Synthese!$E112),WEEKDAY(Synthese!$D112),0)</f>
        <v>0</v>
      </c>
      <c r="J112" s="8">
        <f ca="1">IF(EXACT(Synthese!N$1,Synthese!$E112),WEEKDAY(Synthese!$D112),0)</f>
        <v>0</v>
      </c>
      <c r="K112" s="8">
        <f ca="1">IF(EXACT(Synthese!O$1,Synthese!$E112),WEEKDAY(Synthese!$D112),0)</f>
        <v>0</v>
      </c>
      <c r="L112" s="8">
        <f ca="1">IF(EXACT(Synthese!P$1,Synthese!$E112),WEEKDAY(Synthese!$D112),0)</f>
        <v>0</v>
      </c>
      <c r="M112" s="8">
        <f ca="1">IF(EXACT(Synthese!Q$1,Synthese!$E112),WEEKDAY(Synthese!$D112),0)</f>
        <v>7</v>
      </c>
      <c r="N112" s="8">
        <f ca="1">IF(EXACT(Synthese!R$1,Synthese!$E112),WEEKDAY(Synthese!$D112),0)</f>
        <v>0</v>
      </c>
      <c r="O112" s="8">
        <f ca="1">IF(EXACT(Synthese!S$1,Synthese!$E112),WEEKDAY(Synthese!$D112),0)</f>
        <v>0</v>
      </c>
      <c r="P112" s="8">
        <f ca="1">IF(EXACT(Synthese!T$1,Synthese!$E112),WEEKDAY(Synthese!$D112),0)</f>
        <v>0</v>
      </c>
      <c r="Q112" s="8">
        <f ca="1">IF(EXACT(Synthese!U$1,Synthese!$E112),WEEKDAY(Synthese!$D112),0)</f>
        <v>0</v>
      </c>
      <c r="R112" s="8">
        <f ca="1">IF(EXACT(Synthese!V$1,Synthese!$E112),WEEKDAY(Synthese!$D112),0)</f>
        <v>0</v>
      </c>
      <c r="S112" s="8">
        <f ca="1">IF(EXACT(Synthese!W$1,Synthese!$E112),WEEKDAY(Synthese!$D112),0)</f>
        <v>0</v>
      </c>
      <c r="T112" s="8">
        <f ca="1">IF(EXACT(Synthese!X$1,Synthese!$E112),WEEKDAY(Synthese!$D112),0)</f>
        <v>0</v>
      </c>
      <c r="U112" s="8">
        <f ca="1">IF(EXACT(Synthese!Y$1,Synthese!$E112),WEEKDAY(Synthese!$D112),0)</f>
        <v>0</v>
      </c>
      <c r="V112" s="8">
        <f ca="1">IF(EXACT(Synthese!Z$1,Synthese!$E112),WEEKDAY(Synthese!$D112),0)</f>
        <v>0</v>
      </c>
      <c r="W112" s="8">
        <f ca="1">IF(EXACT(Synthese!AA$1,Synthese!$E112),WEEKDAY(Synthese!$D112),0)</f>
        <v>0</v>
      </c>
      <c r="X112" s="8">
        <f>IF(EXACT(Synthese!AB$1,Synthese!$E112),WEEKDAY(Synthese!$D112),0)</f>
        <v>0</v>
      </c>
    </row>
    <row r="113" spans="1:24" ht="13.8">
      <c r="A113" s="5"/>
      <c r="B113" s="5"/>
      <c r="C113" s="5">
        <v>1</v>
      </c>
      <c r="D113" s="9">
        <v>45186</v>
      </c>
      <c r="E113" s="8"/>
      <c r="F113" s="8">
        <f ca="1">IF(EXACT(Synthese!J$1,Synthese!$E113),WEEKDAY(Synthese!$D113),0)</f>
        <v>1</v>
      </c>
      <c r="G113" s="8">
        <f ca="1">IF(EXACT(Synthese!K$1,Synthese!$E113),WEEKDAY(Synthese!$D113),0)</f>
        <v>0</v>
      </c>
      <c r="H113" s="8">
        <f ca="1">IF(EXACT(Synthese!L$1,Synthese!$E113),WEEKDAY(Synthese!$D113),0)</f>
        <v>0</v>
      </c>
      <c r="I113" s="8">
        <f ca="1">IF(EXACT(Synthese!M$1,Synthese!$E113),WEEKDAY(Synthese!$D113),0)</f>
        <v>0</v>
      </c>
      <c r="J113" s="8">
        <f ca="1">IF(EXACT(Synthese!N$1,Synthese!$E113),WEEKDAY(Synthese!$D113),0)</f>
        <v>0</v>
      </c>
      <c r="K113" s="8">
        <f ca="1">IF(EXACT(Synthese!O$1,Synthese!$E113),WEEKDAY(Synthese!$D113),0)</f>
        <v>0</v>
      </c>
      <c r="L113" s="8">
        <f ca="1">IF(EXACT(Synthese!P$1,Synthese!$E113),WEEKDAY(Synthese!$D113),0)</f>
        <v>0</v>
      </c>
      <c r="M113" s="8">
        <f ca="1">IF(EXACT(Synthese!Q$1,Synthese!$E113),WEEKDAY(Synthese!$D113),0)</f>
        <v>0</v>
      </c>
      <c r="N113" s="8">
        <f ca="1">IF(EXACT(Synthese!R$1,Synthese!$E113),WEEKDAY(Synthese!$D113),0)</f>
        <v>0</v>
      </c>
      <c r="O113" s="8">
        <f ca="1">IF(EXACT(Synthese!S$1,Synthese!$E113),WEEKDAY(Synthese!$D113),0)</f>
        <v>0</v>
      </c>
      <c r="P113" s="8">
        <f ca="1">IF(EXACT(Synthese!T$1,Synthese!$E113),WEEKDAY(Synthese!$D113),0)</f>
        <v>0</v>
      </c>
      <c r="Q113" s="8">
        <f ca="1">IF(EXACT(Synthese!U$1,Synthese!$E113),WEEKDAY(Synthese!$D113),0)</f>
        <v>0</v>
      </c>
      <c r="R113" s="8">
        <f ca="1">IF(EXACT(Synthese!V$1,Synthese!$E113),WEEKDAY(Synthese!$D113),0)</f>
        <v>0</v>
      </c>
      <c r="S113" s="8">
        <f ca="1">IF(EXACT(Synthese!W$1,Synthese!$E113),WEEKDAY(Synthese!$D113),0)</f>
        <v>0</v>
      </c>
      <c r="T113" s="8">
        <f ca="1">IF(EXACT(Synthese!X$1,Synthese!$E113),WEEKDAY(Synthese!$D113),0)</f>
        <v>0</v>
      </c>
      <c r="U113" s="8">
        <f ca="1">IF(EXACT(Synthese!Y$1,Synthese!$E113),WEEKDAY(Synthese!$D113),0)</f>
        <v>0</v>
      </c>
      <c r="V113" s="8">
        <f ca="1">IF(EXACT(Synthese!Z$1,Synthese!$E113),WEEKDAY(Synthese!$D113),0)</f>
        <v>0</v>
      </c>
      <c r="W113" s="8">
        <f ca="1">IF(EXACT(Synthese!AA$1,Synthese!$E113),WEEKDAY(Synthese!$D113),0)</f>
        <v>0</v>
      </c>
      <c r="X113" s="8">
        <f>IF(EXACT(Synthese!AB$1,Synthese!$E113),WEEKDAY(Synthese!$D113),0)</f>
        <v>0</v>
      </c>
    </row>
    <row r="114" spans="1:24" ht="13.8">
      <c r="A114" s="5"/>
      <c r="B114" s="5"/>
      <c r="C114" s="5">
        <v>2</v>
      </c>
      <c r="D114" s="9">
        <v>45187</v>
      </c>
      <c r="E114" s="8"/>
      <c r="F114" s="8">
        <f ca="1">IF(EXACT(Synthese!J$1,Synthese!$E114),WEEKDAY(Synthese!$D114),0)</f>
        <v>0</v>
      </c>
      <c r="G114" s="8">
        <f ca="1">IF(EXACT(Synthese!K$1,Synthese!$E114),WEEKDAY(Synthese!$D114),0)</f>
        <v>0</v>
      </c>
      <c r="H114" s="8">
        <f ca="1">IF(EXACT(Synthese!L$1,Synthese!$E114),WEEKDAY(Synthese!$D114),0)</f>
        <v>2</v>
      </c>
      <c r="I114" s="8">
        <f ca="1">IF(EXACT(Synthese!M$1,Synthese!$E114),WEEKDAY(Synthese!$D114),0)</f>
        <v>0</v>
      </c>
      <c r="J114" s="8">
        <f ca="1">IF(EXACT(Synthese!N$1,Synthese!$E114),WEEKDAY(Synthese!$D114),0)</f>
        <v>0</v>
      </c>
      <c r="K114" s="8">
        <f ca="1">IF(EXACT(Synthese!O$1,Synthese!$E114),WEEKDAY(Synthese!$D114),0)</f>
        <v>0</v>
      </c>
      <c r="L114" s="8">
        <f ca="1">IF(EXACT(Synthese!P$1,Synthese!$E114),WEEKDAY(Synthese!$D114),0)</f>
        <v>0</v>
      </c>
      <c r="M114" s="8">
        <f ca="1">IF(EXACT(Synthese!Q$1,Synthese!$E114),WEEKDAY(Synthese!$D114),0)</f>
        <v>0</v>
      </c>
      <c r="N114" s="8">
        <f ca="1">IF(EXACT(Synthese!R$1,Synthese!$E114),WEEKDAY(Synthese!$D114),0)</f>
        <v>0</v>
      </c>
      <c r="O114" s="8">
        <f ca="1">IF(EXACT(Synthese!S$1,Synthese!$E114),WEEKDAY(Synthese!$D114),0)</f>
        <v>0</v>
      </c>
      <c r="P114" s="8">
        <f ca="1">IF(EXACT(Synthese!T$1,Synthese!$E114),WEEKDAY(Synthese!$D114),0)</f>
        <v>0</v>
      </c>
      <c r="Q114" s="8">
        <f ca="1">IF(EXACT(Synthese!U$1,Synthese!$E114),WEEKDAY(Synthese!$D114),0)</f>
        <v>0</v>
      </c>
      <c r="R114" s="8">
        <f ca="1">IF(EXACT(Synthese!V$1,Synthese!$E114),WEEKDAY(Synthese!$D114),0)</f>
        <v>0</v>
      </c>
      <c r="S114" s="8">
        <f ca="1">IF(EXACT(Synthese!W$1,Synthese!$E114),WEEKDAY(Synthese!$D114),0)</f>
        <v>0</v>
      </c>
      <c r="T114" s="8">
        <f ca="1">IF(EXACT(Synthese!X$1,Synthese!$E114),WEEKDAY(Synthese!$D114),0)</f>
        <v>0</v>
      </c>
      <c r="U114" s="8">
        <f ca="1">IF(EXACT(Synthese!Y$1,Synthese!$E114),WEEKDAY(Synthese!$D114),0)</f>
        <v>0</v>
      </c>
      <c r="V114" s="8">
        <f ca="1">IF(EXACT(Synthese!Z$1,Synthese!$E114),WEEKDAY(Synthese!$D114),0)</f>
        <v>0</v>
      </c>
      <c r="W114" s="8">
        <f ca="1">IF(EXACT(Synthese!AA$1,Synthese!$E114),WEEKDAY(Synthese!$D114),0)</f>
        <v>0</v>
      </c>
      <c r="X114" s="8">
        <f>IF(EXACT(Synthese!AB$1,Synthese!$E114),WEEKDAY(Synthese!$D114),0)</f>
        <v>0</v>
      </c>
    </row>
    <row r="115" spans="1:24" ht="13.8">
      <c r="A115" s="5"/>
      <c r="B115" s="5"/>
      <c r="C115" s="5">
        <v>3</v>
      </c>
      <c r="D115" s="9">
        <v>45188</v>
      </c>
      <c r="E115" s="8"/>
      <c r="F115" s="8">
        <f ca="1">IF(EXACT(Synthese!J$1,Synthese!$E115),WEEKDAY(Synthese!$D115),0)</f>
        <v>0</v>
      </c>
      <c r="G115" s="8">
        <f ca="1">IF(EXACT(Synthese!K$1,Synthese!$E115),WEEKDAY(Synthese!$D115),0)</f>
        <v>0</v>
      </c>
      <c r="H115" s="8">
        <f ca="1">IF(EXACT(Synthese!L$1,Synthese!$E115),WEEKDAY(Synthese!$D115),0)</f>
        <v>0</v>
      </c>
      <c r="I115" s="8">
        <f ca="1">IF(EXACT(Synthese!M$1,Synthese!$E115),WEEKDAY(Synthese!$D115),0)</f>
        <v>3</v>
      </c>
      <c r="J115" s="8">
        <f ca="1">IF(EXACT(Synthese!N$1,Synthese!$E115),WEEKDAY(Synthese!$D115),0)</f>
        <v>0</v>
      </c>
      <c r="K115" s="8">
        <f ca="1">IF(EXACT(Synthese!O$1,Synthese!$E115),WEEKDAY(Synthese!$D115),0)</f>
        <v>0</v>
      </c>
      <c r="L115" s="8">
        <f ca="1">IF(EXACT(Synthese!P$1,Synthese!$E115),WEEKDAY(Synthese!$D115),0)</f>
        <v>0</v>
      </c>
      <c r="M115" s="8">
        <f ca="1">IF(EXACT(Synthese!Q$1,Synthese!$E115),WEEKDAY(Synthese!$D115),0)</f>
        <v>0</v>
      </c>
      <c r="N115" s="8">
        <f ca="1">IF(EXACT(Synthese!R$1,Synthese!$E115),WEEKDAY(Synthese!$D115),0)</f>
        <v>0</v>
      </c>
      <c r="O115" s="8">
        <f ca="1">IF(EXACT(Synthese!S$1,Synthese!$E115),WEEKDAY(Synthese!$D115),0)</f>
        <v>0</v>
      </c>
      <c r="P115" s="8">
        <f ca="1">IF(EXACT(Synthese!T$1,Synthese!$E115),WEEKDAY(Synthese!$D115),0)</f>
        <v>0</v>
      </c>
      <c r="Q115" s="8">
        <f ca="1">IF(EXACT(Synthese!U$1,Synthese!$E115),WEEKDAY(Synthese!$D115),0)</f>
        <v>0</v>
      </c>
      <c r="R115" s="8">
        <f ca="1">IF(EXACT(Synthese!V$1,Synthese!$E115),WEEKDAY(Synthese!$D115),0)</f>
        <v>0</v>
      </c>
      <c r="S115" s="8">
        <f ca="1">IF(EXACT(Synthese!W$1,Synthese!$E115),WEEKDAY(Synthese!$D115),0)</f>
        <v>0</v>
      </c>
      <c r="T115" s="8">
        <f ca="1">IF(EXACT(Synthese!X$1,Synthese!$E115),WEEKDAY(Synthese!$D115),0)</f>
        <v>0</v>
      </c>
      <c r="U115" s="8">
        <f ca="1">IF(EXACT(Synthese!Y$1,Synthese!$E115),WEEKDAY(Synthese!$D115),0)</f>
        <v>0</v>
      </c>
      <c r="V115" s="8">
        <f ca="1">IF(EXACT(Synthese!Z$1,Synthese!$E115),WEEKDAY(Synthese!$D115),0)</f>
        <v>0</v>
      </c>
      <c r="W115" s="8">
        <f ca="1">IF(EXACT(Synthese!AA$1,Synthese!$E115),WEEKDAY(Synthese!$D115),0)</f>
        <v>0</v>
      </c>
      <c r="X115" s="8">
        <f>IF(EXACT(Synthese!AB$1,Synthese!$E115),WEEKDAY(Synthese!$D115),0)</f>
        <v>0</v>
      </c>
    </row>
    <row r="116" spans="1:24" ht="13.8">
      <c r="A116" s="5"/>
      <c r="B116" s="5"/>
      <c r="C116" s="5">
        <v>4</v>
      </c>
      <c r="D116" s="9">
        <v>45189</v>
      </c>
      <c r="E116" s="8"/>
      <c r="F116" s="8">
        <f ca="1">IF(EXACT(Synthese!J$1,Synthese!$E116),WEEKDAY(Synthese!$D116),0)</f>
        <v>0</v>
      </c>
      <c r="G116" s="8">
        <f ca="1">IF(EXACT(Synthese!K$1,Synthese!$E116),WEEKDAY(Synthese!$D116),0)</f>
        <v>0</v>
      </c>
      <c r="H116" s="8">
        <f ca="1">IF(EXACT(Synthese!L$1,Synthese!$E116),WEEKDAY(Synthese!$D116),0)</f>
        <v>0</v>
      </c>
      <c r="I116" s="8">
        <f ca="1">IF(EXACT(Synthese!M$1,Synthese!$E116),WEEKDAY(Synthese!$D116),0)</f>
        <v>0</v>
      </c>
      <c r="J116" s="8">
        <f ca="1">IF(EXACT(Synthese!N$1,Synthese!$E116),WEEKDAY(Synthese!$D116),0)</f>
        <v>0</v>
      </c>
      <c r="K116" s="8">
        <f ca="1">IF(EXACT(Synthese!O$1,Synthese!$E116),WEEKDAY(Synthese!$D116),0)</f>
        <v>0</v>
      </c>
      <c r="L116" s="8">
        <f ca="1">IF(EXACT(Synthese!P$1,Synthese!$E116),WEEKDAY(Synthese!$D116),0)</f>
        <v>0</v>
      </c>
      <c r="M116" s="8">
        <f ca="1">IF(EXACT(Synthese!Q$1,Synthese!$E116),WEEKDAY(Synthese!$D116),0)</f>
        <v>0</v>
      </c>
      <c r="N116" s="8">
        <f ca="1">IF(EXACT(Synthese!R$1,Synthese!$E116),WEEKDAY(Synthese!$D116),0)</f>
        <v>0</v>
      </c>
      <c r="O116" s="8">
        <f ca="1">IF(EXACT(Synthese!S$1,Synthese!$E116),WEEKDAY(Synthese!$D116),0)</f>
        <v>0</v>
      </c>
      <c r="P116" s="8">
        <f ca="1">IF(EXACT(Synthese!T$1,Synthese!$E116),WEEKDAY(Synthese!$D116),0)</f>
        <v>0</v>
      </c>
      <c r="Q116" s="8">
        <f ca="1">IF(EXACT(Synthese!U$1,Synthese!$E116),WEEKDAY(Synthese!$D116),0)</f>
        <v>0</v>
      </c>
      <c r="R116" s="8">
        <f ca="1">IF(EXACT(Synthese!V$1,Synthese!$E116),WEEKDAY(Synthese!$D116),0)</f>
        <v>4</v>
      </c>
      <c r="S116" s="8">
        <f ca="1">IF(EXACT(Synthese!W$1,Synthese!$E116),WEEKDAY(Synthese!$D116),0)</f>
        <v>0</v>
      </c>
      <c r="T116" s="8">
        <f ca="1">IF(EXACT(Synthese!X$1,Synthese!$E116),WEEKDAY(Synthese!$D116),0)</f>
        <v>0</v>
      </c>
      <c r="U116" s="8">
        <f ca="1">IF(EXACT(Synthese!Y$1,Synthese!$E116),WEEKDAY(Synthese!$D116),0)</f>
        <v>0</v>
      </c>
      <c r="V116" s="8">
        <f ca="1">IF(EXACT(Synthese!Z$1,Synthese!$E116),WEEKDAY(Synthese!$D116),0)</f>
        <v>0</v>
      </c>
      <c r="W116" s="8">
        <f ca="1">IF(EXACT(Synthese!AA$1,Synthese!$E116),WEEKDAY(Synthese!$D116),0)</f>
        <v>0</v>
      </c>
      <c r="X116" s="8">
        <f>IF(EXACT(Synthese!AB$1,Synthese!$E116),WEEKDAY(Synthese!$D116),0)</f>
        <v>0</v>
      </c>
    </row>
    <row r="117" spans="1:24" ht="13.8">
      <c r="A117" s="5"/>
      <c r="B117" s="5"/>
      <c r="C117" s="5">
        <v>5</v>
      </c>
      <c r="D117" s="9">
        <v>45190</v>
      </c>
      <c r="E117" s="8"/>
      <c r="F117" s="8">
        <f ca="1">IF(EXACT(Synthese!J$1,Synthese!$E117),WEEKDAY(Synthese!$D117),0)</f>
        <v>0</v>
      </c>
      <c r="G117" s="8">
        <f ca="1">IF(EXACT(Synthese!K$1,Synthese!$E117),WEEKDAY(Synthese!$D117),0)</f>
        <v>0</v>
      </c>
      <c r="H117" s="8">
        <f ca="1">IF(EXACT(Synthese!L$1,Synthese!$E117),WEEKDAY(Synthese!$D117),0)</f>
        <v>0</v>
      </c>
      <c r="I117" s="8">
        <f ca="1">IF(EXACT(Synthese!M$1,Synthese!$E117),WEEKDAY(Synthese!$D117),0)</f>
        <v>0</v>
      </c>
      <c r="J117" s="8">
        <f ca="1">IF(EXACT(Synthese!N$1,Synthese!$E117),WEEKDAY(Synthese!$D117),0)</f>
        <v>0</v>
      </c>
      <c r="K117" s="8">
        <f ca="1">IF(EXACT(Synthese!O$1,Synthese!$E117),WEEKDAY(Synthese!$D117),0)</f>
        <v>0</v>
      </c>
      <c r="L117" s="8">
        <f ca="1">IF(EXACT(Synthese!P$1,Synthese!$E117),WEEKDAY(Synthese!$D117),0)</f>
        <v>0</v>
      </c>
      <c r="M117" s="8">
        <f ca="1">IF(EXACT(Synthese!Q$1,Synthese!$E117),WEEKDAY(Synthese!$D117),0)</f>
        <v>0</v>
      </c>
      <c r="N117" s="8">
        <f ca="1">IF(EXACT(Synthese!R$1,Synthese!$E117),WEEKDAY(Synthese!$D117),0)</f>
        <v>0</v>
      </c>
      <c r="O117" s="8">
        <f ca="1">IF(EXACT(Synthese!S$1,Synthese!$E117),WEEKDAY(Synthese!$D117),0)</f>
        <v>5</v>
      </c>
      <c r="P117" s="8">
        <f ca="1">IF(EXACT(Synthese!T$1,Synthese!$E117),WEEKDAY(Synthese!$D117),0)</f>
        <v>0</v>
      </c>
      <c r="Q117" s="8">
        <f ca="1">IF(EXACT(Synthese!U$1,Synthese!$E117),WEEKDAY(Synthese!$D117),0)</f>
        <v>0</v>
      </c>
      <c r="R117" s="8">
        <f ca="1">IF(EXACT(Synthese!V$1,Synthese!$E117),WEEKDAY(Synthese!$D117),0)</f>
        <v>0</v>
      </c>
      <c r="S117" s="8">
        <f ca="1">IF(EXACT(Synthese!W$1,Synthese!$E117),WEEKDAY(Synthese!$D117),0)</f>
        <v>0</v>
      </c>
      <c r="T117" s="8">
        <f ca="1">IF(EXACT(Synthese!X$1,Synthese!$E117),WEEKDAY(Synthese!$D117),0)</f>
        <v>0</v>
      </c>
      <c r="U117" s="8">
        <f ca="1">IF(EXACT(Synthese!Y$1,Synthese!$E117),WEEKDAY(Synthese!$D117),0)</f>
        <v>0</v>
      </c>
      <c r="V117" s="8">
        <f ca="1">IF(EXACT(Synthese!Z$1,Synthese!$E117),WEEKDAY(Synthese!$D117),0)</f>
        <v>0</v>
      </c>
      <c r="W117" s="8">
        <f ca="1">IF(EXACT(Synthese!AA$1,Synthese!$E117),WEEKDAY(Synthese!$D117),0)</f>
        <v>0</v>
      </c>
      <c r="X117" s="8">
        <f>IF(EXACT(Synthese!AB$1,Synthese!$E117),WEEKDAY(Synthese!$D117),0)</f>
        <v>0</v>
      </c>
    </row>
    <row r="118" spans="1:24" ht="13.8">
      <c r="A118" s="5"/>
      <c r="B118" s="5"/>
      <c r="C118" s="5">
        <v>6</v>
      </c>
      <c r="D118" s="9">
        <v>45191</v>
      </c>
      <c r="E118" s="8"/>
      <c r="F118" s="8">
        <f ca="1">IF(EXACT(Synthese!J$1,Synthese!$E118),WEEKDAY(Synthese!$D118),0)</f>
        <v>0</v>
      </c>
      <c r="G118" s="8">
        <f ca="1">IF(EXACT(Synthese!K$1,Synthese!$E118),WEEKDAY(Synthese!$D118),0)</f>
        <v>0</v>
      </c>
      <c r="H118" s="8">
        <f ca="1">IF(EXACT(Synthese!L$1,Synthese!$E118),WEEKDAY(Synthese!$D118),0)</f>
        <v>0</v>
      </c>
      <c r="I118" s="8">
        <f ca="1">IF(EXACT(Synthese!M$1,Synthese!$E118),WEEKDAY(Synthese!$D118),0)</f>
        <v>0</v>
      </c>
      <c r="J118" s="8">
        <f ca="1">IF(EXACT(Synthese!N$1,Synthese!$E118),WEEKDAY(Synthese!$D118),0)</f>
        <v>0</v>
      </c>
      <c r="K118" s="8">
        <f ca="1">IF(EXACT(Synthese!O$1,Synthese!$E118),WEEKDAY(Synthese!$D118),0)</f>
        <v>0</v>
      </c>
      <c r="L118" s="8">
        <f ca="1">IF(EXACT(Synthese!P$1,Synthese!$E118),WEEKDAY(Synthese!$D118),0)</f>
        <v>0</v>
      </c>
      <c r="M118" s="8">
        <f ca="1">IF(EXACT(Synthese!Q$1,Synthese!$E118),WEEKDAY(Synthese!$D118),0)</f>
        <v>6</v>
      </c>
      <c r="N118" s="8">
        <f ca="1">IF(EXACT(Synthese!R$1,Synthese!$E118),WEEKDAY(Synthese!$D118),0)</f>
        <v>0</v>
      </c>
      <c r="O118" s="8">
        <f ca="1">IF(EXACT(Synthese!S$1,Synthese!$E118),WEEKDAY(Synthese!$D118),0)</f>
        <v>0</v>
      </c>
      <c r="P118" s="8">
        <f ca="1">IF(EXACT(Synthese!T$1,Synthese!$E118),WEEKDAY(Synthese!$D118),0)</f>
        <v>0</v>
      </c>
      <c r="Q118" s="8">
        <f ca="1">IF(EXACT(Synthese!U$1,Synthese!$E118),WEEKDAY(Synthese!$D118),0)</f>
        <v>0</v>
      </c>
      <c r="R118" s="8">
        <f ca="1">IF(EXACT(Synthese!V$1,Synthese!$E118),WEEKDAY(Synthese!$D118),0)</f>
        <v>0</v>
      </c>
      <c r="S118" s="8">
        <f ca="1">IF(EXACT(Synthese!W$1,Synthese!$E118),WEEKDAY(Synthese!$D118),0)</f>
        <v>0</v>
      </c>
      <c r="T118" s="8">
        <f ca="1">IF(EXACT(Synthese!X$1,Synthese!$E118),WEEKDAY(Synthese!$D118),0)</f>
        <v>0</v>
      </c>
      <c r="U118" s="8">
        <f ca="1">IF(EXACT(Synthese!Y$1,Synthese!$E118),WEEKDAY(Synthese!$D118),0)</f>
        <v>0</v>
      </c>
      <c r="V118" s="8">
        <f ca="1">IF(EXACT(Synthese!Z$1,Synthese!$E118),WEEKDAY(Synthese!$D118),0)</f>
        <v>0</v>
      </c>
      <c r="W118" s="8">
        <f ca="1">IF(EXACT(Synthese!AA$1,Synthese!$E118),WEEKDAY(Synthese!$D118),0)</f>
        <v>0</v>
      </c>
      <c r="X118" s="8">
        <f>IF(EXACT(Synthese!AB$1,Synthese!$E118),WEEKDAY(Synthese!$D118),0)</f>
        <v>0</v>
      </c>
    </row>
    <row r="119" spans="1:24" ht="13.8">
      <c r="A119" s="5"/>
      <c r="B119" s="5"/>
      <c r="C119" s="5">
        <v>7</v>
      </c>
      <c r="D119" s="9">
        <v>45192</v>
      </c>
      <c r="E119" s="8"/>
      <c r="F119" s="8">
        <f ca="1">IF(EXACT(Synthese!J$1,Synthese!$E119),WEEKDAY(Synthese!$D119),0)</f>
        <v>0</v>
      </c>
      <c r="G119" s="8">
        <f ca="1">IF(EXACT(Synthese!K$1,Synthese!$E119),WEEKDAY(Synthese!$D119),0)</f>
        <v>0</v>
      </c>
      <c r="H119" s="8">
        <f ca="1">IF(EXACT(Synthese!L$1,Synthese!$E119),WEEKDAY(Synthese!$D119),0)</f>
        <v>0</v>
      </c>
      <c r="I119" s="8">
        <f ca="1">IF(EXACT(Synthese!M$1,Synthese!$E119),WEEKDAY(Synthese!$D119),0)</f>
        <v>0</v>
      </c>
      <c r="J119" s="8">
        <f ca="1">IF(EXACT(Synthese!N$1,Synthese!$E119),WEEKDAY(Synthese!$D119),0)</f>
        <v>0</v>
      </c>
      <c r="K119" s="8">
        <f ca="1">IF(EXACT(Synthese!O$1,Synthese!$E119),WEEKDAY(Synthese!$D119),0)</f>
        <v>7</v>
      </c>
      <c r="L119" s="8">
        <f ca="1">IF(EXACT(Synthese!P$1,Synthese!$E119),WEEKDAY(Synthese!$D119),0)</f>
        <v>0</v>
      </c>
      <c r="M119" s="8">
        <f ca="1">IF(EXACT(Synthese!Q$1,Synthese!$E119),WEEKDAY(Synthese!$D119),0)</f>
        <v>0</v>
      </c>
      <c r="N119" s="8">
        <f ca="1">IF(EXACT(Synthese!R$1,Synthese!$E119),WEEKDAY(Synthese!$D119),0)</f>
        <v>0</v>
      </c>
      <c r="O119" s="8">
        <f ca="1">IF(EXACT(Synthese!S$1,Synthese!$E119),WEEKDAY(Synthese!$D119),0)</f>
        <v>0</v>
      </c>
      <c r="P119" s="8">
        <f ca="1">IF(EXACT(Synthese!T$1,Synthese!$E119),WEEKDAY(Synthese!$D119),0)</f>
        <v>0</v>
      </c>
      <c r="Q119" s="8">
        <f ca="1">IF(EXACT(Synthese!U$1,Synthese!$E119),WEEKDAY(Synthese!$D119),0)</f>
        <v>0</v>
      </c>
      <c r="R119" s="8">
        <f ca="1">IF(EXACT(Synthese!V$1,Synthese!$E119),WEEKDAY(Synthese!$D119),0)</f>
        <v>0</v>
      </c>
      <c r="S119" s="8">
        <f ca="1">IF(EXACT(Synthese!W$1,Synthese!$E119),WEEKDAY(Synthese!$D119),0)</f>
        <v>0</v>
      </c>
      <c r="T119" s="8">
        <f ca="1">IF(EXACT(Synthese!X$1,Synthese!$E119),WEEKDAY(Synthese!$D119),0)</f>
        <v>0</v>
      </c>
      <c r="U119" s="8">
        <f ca="1">IF(EXACT(Synthese!Y$1,Synthese!$E119),WEEKDAY(Synthese!$D119),0)</f>
        <v>0</v>
      </c>
      <c r="V119" s="8">
        <f ca="1">IF(EXACT(Synthese!Z$1,Synthese!$E119),WEEKDAY(Synthese!$D119),0)</f>
        <v>0</v>
      </c>
      <c r="W119" s="8">
        <f ca="1">IF(EXACT(Synthese!AA$1,Synthese!$E119),WEEKDAY(Synthese!$D119),0)</f>
        <v>0</v>
      </c>
      <c r="X119" s="8">
        <f>IF(EXACT(Synthese!AB$1,Synthese!$E119),WEEKDAY(Synthese!$D119),0)</f>
        <v>0</v>
      </c>
    </row>
    <row r="120" spans="1:24" ht="13.8">
      <c r="A120" s="5"/>
      <c r="B120" s="5"/>
      <c r="C120" s="5">
        <v>1</v>
      </c>
      <c r="D120" s="9">
        <v>45193</v>
      </c>
      <c r="E120" s="8"/>
      <c r="F120" s="8">
        <f ca="1">IF(EXACT(Synthese!J$1,Synthese!$E120),WEEKDAY(Synthese!$D120),0)</f>
        <v>0</v>
      </c>
      <c r="G120" s="8">
        <f ca="1">IF(EXACT(Synthese!K$1,Synthese!$E120),WEEKDAY(Synthese!$D120),0)</f>
        <v>1</v>
      </c>
      <c r="H120" s="8">
        <f ca="1">IF(EXACT(Synthese!L$1,Synthese!$E120),WEEKDAY(Synthese!$D120),0)</f>
        <v>0</v>
      </c>
      <c r="I120" s="8">
        <f ca="1">IF(EXACT(Synthese!M$1,Synthese!$E120),WEEKDAY(Synthese!$D120),0)</f>
        <v>0</v>
      </c>
      <c r="J120" s="8">
        <f ca="1">IF(EXACT(Synthese!N$1,Synthese!$E120),WEEKDAY(Synthese!$D120),0)</f>
        <v>0</v>
      </c>
      <c r="K120" s="8">
        <f ca="1">IF(EXACT(Synthese!O$1,Synthese!$E120),WEEKDAY(Synthese!$D120),0)</f>
        <v>0</v>
      </c>
      <c r="L120" s="8">
        <f ca="1">IF(EXACT(Synthese!P$1,Synthese!$E120),WEEKDAY(Synthese!$D120),0)</f>
        <v>0</v>
      </c>
      <c r="M120" s="8">
        <f ca="1">IF(EXACT(Synthese!Q$1,Synthese!$E120),WEEKDAY(Synthese!$D120),0)</f>
        <v>0</v>
      </c>
      <c r="N120" s="8">
        <f ca="1">IF(EXACT(Synthese!R$1,Synthese!$E120),WEEKDAY(Synthese!$D120),0)</f>
        <v>0</v>
      </c>
      <c r="O120" s="8">
        <f ca="1">IF(EXACT(Synthese!S$1,Synthese!$E120),WEEKDAY(Synthese!$D120),0)</f>
        <v>0</v>
      </c>
      <c r="P120" s="8">
        <f ca="1">IF(EXACT(Synthese!T$1,Synthese!$E120),WEEKDAY(Synthese!$D120),0)</f>
        <v>0</v>
      </c>
      <c r="Q120" s="8">
        <f ca="1">IF(EXACT(Synthese!U$1,Synthese!$E120),WEEKDAY(Synthese!$D120),0)</f>
        <v>0</v>
      </c>
      <c r="R120" s="8">
        <f ca="1">IF(EXACT(Synthese!V$1,Synthese!$E120),WEEKDAY(Synthese!$D120),0)</f>
        <v>0</v>
      </c>
      <c r="S120" s="8">
        <f ca="1">IF(EXACT(Synthese!W$1,Synthese!$E120),WEEKDAY(Synthese!$D120),0)</f>
        <v>0</v>
      </c>
      <c r="T120" s="8">
        <f ca="1">IF(EXACT(Synthese!X$1,Synthese!$E120),WEEKDAY(Synthese!$D120),0)</f>
        <v>0</v>
      </c>
      <c r="U120" s="8">
        <f ca="1">IF(EXACT(Synthese!Y$1,Synthese!$E120),WEEKDAY(Synthese!$D120),0)</f>
        <v>0</v>
      </c>
      <c r="V120" s="8">
        <f ca="1">IF(EXACT(Synthese!Z$1,Synthese!$E120),WEEKDAY(Synthese!$D120),0)</f>
        <v>0</v>
      </c>
      <c r="W120" s="8">
        <f ca="1">IF(EXACT(Synthese!AA$1,Synthese!$E120),WEEKDAY(Synthese!$D120),0)</f>
        <v>0</v>
      </c>
      <c r="X120" s="8">
        <f>IF(EXACT(Synthese!AB$1,Synthese!$E120),WEEKDAY(Synthese!$D120),0)</f>
        <v>0</v>
      </c>
    </row>
    <row r="121" spans="1:24" ht="13.8">
      <c r="A121" s="5"/>
      <c r="B121" s="5"/>
      <c r="C121" s="5">
        <v>2</v>
      </c>
      <c r="D121" s="9">
        <v>45194</v>
      </c>
      <c r="E121" s="8"/>
      <c r="F121" s="8">
        <f ca="1">IF(EXACT(Synthese!J$1,Synthese!$E121),WEEKDAY(Synthese!$D121),0)</f>
        <v>0</v>
      </c>
      <c r="G121" s="8">
        <f ca="1">IF(EXACT(Synthese!K$1,Synthese!$E121),WEEKDAY(Synthese!$D121),0)</f>
        <v>0</v>
      </c>
      <c r="H121" s="8">
        <f ca="1">IF(EXACT(Synthese!L$1,Synthese!$E121),WEEKDAY(Synthese!$D121),0)</f>
        <v>0</v>
      </c>
      <c r="I121" s="8">
        <f ca="1">IF(EXACT(Synthese!M$1,Synthese!$E121),WEEKDAY(Synthese!$D121),0)</f>
        <v>0</v>
      </c>
      <c r="J121" s="8">
        <f ca="1">IF(EXACT(Synthese!N$1,Synthese!$E121),WEEKDAY(Synthese!$D121),0)</f>
        <v>0</v>
      </c>
      <c r="K121" s="8">
        <f ca="1">IF(EXACT(Synthese!O$1,Synthese!$E121),WEEKDAY(Synthese!$D121),0)</f>
        <v>0</v>
      </c>
      <c r="L121" s="8">
        <f ca="1">IF(EXACT(Synthese!P$1,Synthese!$E121),WEEKDAY(Synthese!$D121),0)</f>
        <v>0</v>
      </c>
      <c r="M121" s="8">
        <f ca="1">IF(EXACT(Synthese!Q$1,Synthese!$E121),WEEKDAY(Synthese!$D121),0)</f>
        <v>0</v>
      </c>
      <c r="N121" s="8">
        <f ca="1">IF(EXACT(Synthese!R$1,Synthese!$E121),WEEKDAY(Synthese!$D121),0)</f>
        <v>0</v>
      </c>
      <c r="O121" s="8">
        <f ca="1">IF(EXACT(Synthese!S$1,Synthese!$E121),WEEKDAY(Synthese!$D121),0)</f>
        <v>2</v>
      </c>
      <c r="P121" s="8">
        <f ca="1">IF(EXACT(Synthese!T$1,Synthese!$E121),WEEKDAY(Synthese!$D121),0)</f>
        <v>0</v>
      </c>
      <c r="Q121" s="8">
        <f ca="1">IF(EXACT(Synthese!U$1,Synthese!$E121),WEEKDAY(Synthese!$D121),0)</f>
        <v>0</v>
      </c>
      <c r="R121" s="8">
        <f ca="1">IF(EXACT(Synthese!V$1,Synthese!$E121),WEEKDAY(Synthese!$D121),0)</f>
        <v>0</v>
      </c>
      <c r="S121" s="8">
        <f ca="1">IF(EXACT(Synthese!W$1,Synthese!$E121),WEEKDAY(Synthese!$D121),0)</f>
        <v>0</v>
      </c>
      <c r="T121" s="8">
        <f ca="1">IF(EXACT(Synthese!X$1,Synthese!$E121),WEEKDAY(Synthese!$D121),0)</f>
        <v>0</v>
      </c>
      <c r="U121" s="8">
        <f ca="1">IF(EXACT(Synthese!Y$1,Synthese!$E121),WEEKDAY(Synthese!$D121),0)</f>
        <v>0</v>
      </c>
      <c r="V121" s="8">
        <f ca="1">IF(EXACT(Synthese!Z$1,Synthese!$E121),WEEKDAY(Synthese!$D121),0)</f>
        <v>0</v>
      </c>
      <c r="W121" s="8">
        <f ca="1">IF(EXACT(Synthese!AA$1,Synthese!$E121),WEEKDAY(Synthese!$D121),0)</f>
        <v>0</v>
      </c>
      <c r="X121" s="8">
        <f>IF(EXACT(Synthese!AB$1,Synthese!$E121),WEEKDAY(Synthese!$D121),0)</f>
        <v>0</v>
      </c>
    </row>
    <row r="122" spans="1:24" ht="13.8">
      <c r="A122" s="5"/>
      <c r="B122" s="5"/>
      <c r="C122" s="5">
        <v>3</v>
      </c>
      <c r="D122" s="9">
        <v>45195</v>
      </c>
      <c r="E122" s="8"/>
      <c r="F122" s="8">
        <f ca="1">IF(EXACT(Synthese!J$1,Synthese!$E122),WEEKDAY(Synthese!$D122),0)</f>
        <v>0</v>
      </c>
      <c r="G122" s="8">
        <f ca="1">IF(EXACT(Synthese!K$1,Synthese!$E122),WEEKDAY(Synthese!$D122),0)</f>
        <v>0</v>
      </c>
      <c r="H122" s="8">
        <f ca="1">IF(EXACT(Synthese!L$1,Synthese!$E122),WEEKDAY(Synthese!$D122),0)</f>
        <v>0</v>
      </c>
      <c r="I122" s="8">
        <f ca="1">IF(EXACT(Synthese!M$1,Synthese!$E122),WEEKDAY(Synthese!$D122),0)</f>
        <v>0</v>
      </c>
      <c r="J122" s="8">
        <f ca="1">IF(EXACT(Synthese!N$1,Synthese!$E122),WEEKDAY(Synthese!$D122),0)</f>
        <v>0</v>
      </c>
      <c r="K122" s="8">
        <f ca="1">IF(EXACT(Synthese!O$1,Synthese!$E122),WEEKDAY(Synthese!$D122),0)</f>
        <v>0</v>
      </c>
      <c r="L122" s="8">
        <f ca="1">IF(EXACT(Synthese!P$1,Synthese!$E122),WEEKDAY(Synthese!$D122),0)</f>
        <v>3</v>
      </c>
      <c r="M122" s="8">
        <f ca="1">IF(EXACT(Synthese!Q$1,Synthese!$E122),WEEKDAY(Synthese!$D122),0)</f>
        <v>0</v>
      </c>
      <c r="N122" s="8">
        <f ca="1">IF(EXACT(Synthese!R$1,Synthese!$E122),WEEKDAY(Synthese!$D122),0)</f>
        <v>0</v>
      </c>
      <c r="O122" s="8">
        <f ca="1">IF(EXACT(Synthese!S$1,Synthese!$E122),WEEKDAY(Synthese!$D122),0)</f>
        <v>0</v>
      </c>
      <c r="P122" s="8">
        <f ca="1">IF(EXACT(Synthese!T$1,Synthese!$E122),WEEKDAY(Synthese!$D122),0)</f>
        <v>0</v>
      </c>
      <c r="Q122" s="8">
        <f ca="1">IF(EXACT(Synthese!U$1,Synthese!$E122),WEEKDAY(Synthese!$D122),0)</f>
        <v>0</v>
      </c>
      <c r="R122" s="8">
        <f ca="1">IF(EXACT(Synthese!V$1,Synthese!$E122),WEEKDAY(Synthese!$D122),0)</f>
        <v>0</v>
      </c>
      <c r="S122" s="8">
        <f ca="1">IF(EXACT(Synthese!W$1,Synthese!$E122),WEEKDAY(Synthese!$D122),0)</f>
        <v>0</v>
      </c>
      <c r="T122" s="8">
        <f ca="1">IF(EXACT(Synthese!X$1,Synthese!$E122),WEEKDAY(Synthese!$D122),0)</f>
        <v>0</v>
      </c>
      <c r="U122" s="8">
        <f ca="1">IF(EXACT(Synthese!Y$1,Synthese!$E122),WEEKDAY(Synthese!$D122),0)</f>
        <v>0</v>
      </c>
      <c r="V122" s="8">
        <f ca="1">IF(EXACT(Synthese!Z$1,Synthese!$E122),WEEKDAY(Synthese!$D122),0)</f>
        <v>0</v>
      </c>
      <c r="W122" s="8">
        <f ca="1">IF(EXACT(Synthese!AA$1,Synthese!$E122),WEEKDAY(Synthese!$D122),0)</f>
        <v>0</v>
      </c>
      <c r="X122" s="8">
        <f>IF(EXACT(Synthese!AB$1,Synthese!$E122),WEEKDAY(Synthese!$D122),0)</f>
        <v>0</v>
      </c>
    </row>
    <row r="123" spans="1:24" ht="13.8">
      <c r="A123" s="5"/>
      <c r="B123" s="5"/>
      <c r="C123" s="5">
        <v>4</v>
      </c>
      <c r="D123" s="9">
        <v>45196</v>
      </c>
      <c r="E123" s="8"/>
      <c r="F123" s="8">
        <f ca="1">IF(EXACT(Synthese!J$1,Synthese!$E123),WEEKDAY(Synthese!$D123),0)</f>
        <v>0</v>
      </c>
      <c r="G123" s="8">
        <f ca="1">IF(EXACT(Synthese!K$1,Synthese!$E123),WEEKDAY(Synthese!$D123),0)</f>
        <v>0</v>
      </c>
      <c r="H123" s="8">
        <f ca="1">IF(EXACT(Synthese!L$1,Synthese!$E123),WEEKDAY(Synthese!$D123),0)</f>
        <v>0</v>
      </c>
      <c r="I123" s="8">
        <f ca="1">IF(EXACT(Synthese!M$1,Synthese!$E123),WEEKDAY(Synthese!$D123),0)</f>
        <v>0</v>
      </c>
      <c r="J123" s="8">
        <f ca="1">IF(EXACT(Synthese!N$1,Synthese!$E123),WEEKDAY(Synthese!$D123),0)</f>
        <v>0</v>
      </c>
      <c r="K123" s="8">
        <f ca="1">IF(EXACT(Synthese!O$1,Synthese!$E123),WEEKDAY(Synthese!$D123),0)</f>
        <v>0</v>
      </c>
      <c r="L123" s="8">
        <f ca="1">IF(EXACT(Synthese!P$1,Synthese!$E123),WEEKDAY(Synthese!$D123),0)</f>
        <v>0</v>
      </c>
      <c r="M123" s="8">
        <f ca="1">IF(EXACT(Synthese!Q$1,Synthese!$E123),WEEKDAY(Synthese!$D123),0)</f>
        <v>4</v>
      </c>
      <c r="N123" s="8">
        <f ca="1">IF(EXACT(Synthese!R$1,Synthese!$E123),WEEKDAY(Synthese!$D123),0)</f>
        <v>0</v>
      </c>
      <c r="O123" s="8">
        <f ca="1">IF(EXACT(Synthese!S$1,Synthese!$E123),WEEKDAY(Synthese!$D123),0)</f>
        <v>0</v>
      </c>
      <c r="P123" s="8">
        <f ca="1">IF(EXACT(Synthese!T$1,Synthese!$E123),WEEKDAY(Synthese!$D123),0)</f>
        <v>0</v>
      </c>
      <c r="Q123" s="8">
        <f ca="1">IF(EXACT(Synthese!U$1,Synthese!$E123),WEEKDAY(Synthese!$D123),0)</f>
        <v>0</v>
      </c>
      <c r="R123" s="8">
        <f ca="1">IF(EXACT(Synthese!V$1,Synthese!$E123),WEEKDAY(Synthese!$D123),0)</f>
        <v>0</v>
      </c>
      <c r="S123" s="8">
        <f ca="1">IF(EXACT(Synthese!W$1,Synthese!$E123),WEEKDAY(Synthese!$D123),0)</f>
        <v>0</v>
      </c>
      <c r="T123" s="8">
        <f ca="1">IF(EXACT(Synthese!X$1,Synthese!$E123),WEEKDAY(Synthese!$D123),0)</f>
        <v>0</v>
      </c>
      <c r="U123" s="8">
        <f ca="1">IF(EXACT(Synthese!Y$1,Synthese!$E123),WEEKDAY(Synthese!$D123),0)</f>
        <v>0</v>
      </c>
      <c r="V123" s="8">
        <f ca="1">IF(EXACT(Synthese!Z$1,Synthese!$E123),WEEKDAY(Synthese!$D123),0)</f>
        <v>0</v>
      </c>
      <c r="W123" s="8">
        <f ca="1">IF(EXACT(Synthese!AA$1,Synthese!$E123),WEEKDAY(Synthese!$D123),0)</f>
        <v>0</v>
      </c>
      <c r="X123" s="8">
        <f>IF(EXACT(Synthese!AB$1,Synthese!$E123),WEEKDAY(Synthese!$D123),0)</f>
        <v>0</v>
      </c>
    </row>
    <row r="124" spans="1:24" ht="13.8">
      <c r="A124" s="5"/>
      <c r="B124" s="5"/>
      <c r="C124" s="5">
        <v>5</v>
      </c>
      <c r="D124" s="9">
        <v>45197</v>
      </c>
      <c r="E124" s="8"/>
      <c r="F124" s="8">
        <f ca="1">IF(EXACT(Synthese!J$1,Synthese!$E124),WEEKDAY(Synthese!$D124),0)</f>
        <v>0</v>
      </c>
      <c r="G124" s="8">
        <f ca="1">IF(EXACT(Synthese!K$1,Synthese!$E124),WEEKDAY(Synthese!$D124),0)</f>
        <v>0</v>
      </c>
      <c r="H124" s="8">
        <f ca="1">IF(EXACT(Synthese!L$1,Synthese!$E124),WEEKDAY(Synthese!$D124),0)</f>
        <v>0</v>
      </c>
      <c r="I124" s="8">
        <f ca="1">IF(EXACT(Synthese!M$1,Synthese!$E124),WEEKDAY(Synthese!$D124),0)</f>
        <v>5</v>
      </c>
      <c r="J124" s="8">
        <f ca="1">IF(EXACT(Synthese!N$1,Synthese!$E124),WEEKDAY(Synthese!$D124),0)</f>
        <v>0</v>
      </c>
      <c r="K124" s="8">
        <f ca="1">IF(EXACT(Synthese!O$1,Synthese!$E124),WEEKDAY(Synthese!$D124),0)</f>
        <v>0</v>
      </c>
      <c r="L124" s="8">
        <f ca="1">IF(EXACT(Synthese!P$1,Synthese!$E124),WEEKDAY(Synthese!$D124),0)</f>
        <v>0</v>
      </c>
      <c r="M124" s="8">
        <f ca="1">IF(EXACT(Synthese!Q$1,Synthese!$E124),WEEKDAY(Synthese!$D124),0)</f>
        <v>0</v>
      </c>
      <c r="N124" s="8">
        <f ca="1">IF(EXACT(Synthese!R$1,Synthese!$E124),WEEKDAY(Synthese!$D124),0)</f>
        <v>0</v>
      </c>
      <c r="O124" s="8">
        <f ca="1">IF(EXACT(Synthese!S$1,Synthese!$E124),WEEKDAY(Synthese!$D124),0)</f>
        <v>0</v>
      </c>
      <c r="P124" s="8">
        <f ca="1">IF(EXACT(Synthese!T$1,Synthese!$E124),WEEKDAY(Synthese!$D124),0)</f>
        <v>0</v>
      </c>
      <c r="Q124" s="8">
        <f ca="1">IF(EXACT(Synthese!U$1,Synthese!$E124),WEEKDAY(Synthese!$D124),0)</f>
        <v>0</v>
      </c>
      <c r="R124" s="8">
        <f ca="1">IF(EXACT(Synthese!V$1,Synthese!$E124),WEEKDAY(Synthese!$D124),0)</f>
        <v>0</v>
      </c>
      <c r="S124" s="8">
        <f ca="1">IF(EXACT(Synthese!W$1,Synthese!$E124),WEEKDAY(Synthese!$D124),0)</f>
        <v>0</v>
      </c>
      <c r="T124" s="8">
        <f ca="1">IF(EXACT(Synthese!X$1,Synthese!$E124),WEEKDAY(Synthese!$D124),0)</f>
        <v>0</v>
      </c>
      <c r="U124" s="8">
        <f ca="1">IF(EXACT(Synthese!Y$1,Synthese!$E124),WEEKDAY(Synthese!$D124),0)</f>
        <v>0</v>
      </c>
      <c r="V124" s="8">
        <f ca="1">IF(EXACT(Synthese!Z$1,Synthese!$E124),WEEKDAY(Synthese!$D124),0)</f>
        <v>0</v>
      </c>
      <c r="W124" s="8">
        <f ca="1">IF(EXACT(Synthese!AA$1,Synthese!$E124),WEEKDAY(Synthese!$D124),0)</f>
        <v>0</v>
      </c>
      <c r="X124" s="8">
        <f>IF(EXACT(Synthese!AB$1,Synthese!$E124),WEEKDAY(Synthese!$D124),0)</f>
        <v>0</v>
      </c>
    </row>
    <row r="125" spans="1:24" ht="13.8">
      <c r="A125" s="5"/>
      <c r="B125" s="5"/>
      <c r="C125" s="5">
        <v>6</v>
      </c>
      <c r="D125" s="9">
        <v>45198</v>
      </c>
      <c r="E125" s="8"/>
      <c r="F125" s="8">
        <f ca="1">IF(EXACT(Synthese!J$1,Synthese!$E125),WEEKDAY(Synthese!$D125),0)</f>
        <v>0</v>
      </c>
      <c r="G125" s="8">
        <f ca="1">IF(EXACT(Synthese!K$1,Synthese!$E125),WEEKDAY(Synthese!$D125),0)</f>
        <v>0</v>
      </c>
      <c r="H125" s="8">
        <f ca="1">IF(EXACT(Synthese!L$1,Synthese!$E125),WEEKDAY(Synthese!$D125),0)</f>
        <v>0</v>
      </c>
      <c r="I125" s="8">
        <f ca="1">IF(EXACT(Synthese!M$1,Synthese!$E125),WEEKDAY(Synthese!$D125),0)</f>
        <v>0</v>
      </c>
      <c r="J125" s="8">
        <f ca="1">IF(EXACT(Synthese!N$1,Synthese!$E125),WEEKDAY(Synthese!$D125),0)</f>
        <v>0</v>
      </c>
      <c r="K125" s="8">
        <f ca="1">IF(EXACT(Synthese!O$1,Synthese!$E125),WEEKDAY(Synthese!$D125),0)</f>
        <v>0</v>
      </c>
      <c r="L125" s="8">
        <f ca="1">IF(EXACT(Synthese!P$1,Synthese!$E125),WEEKDAY(Synthese!$D125),0)</f>
        <v>0</v>
      </c>
      <c r="M125" s="8">
        <f ca="1">IF(EXACT(Synthese!Q$1,Synthese!$E125),WEEKDAY(Synthese!$D125),0)</f>
        <v>0</v>
      </c>
      <c r="N125" s="8">
        <f ca="1">IF(EXACT(Synthese!R$1,Synthese!$E125),WEEKDAY(Synthese!$D125),0)</f>
        <v>0</v>
      </c>
      <c r="O125" s="8">
        <f ca="1">IF(EXACT(Synthese!S$1,Synthese!$E125),WEEKDAY(Synthese!$D125),0)</f>
        <v>0</v>
      </c>
      <c r="P125" s="8">
        <f ca="1">IF(EXACT(Synthese!T$1,Synthese!$E125),WEEKDAY(Synthese!$D125),0)</f>
        <v>0</v>
      </c>
      <c r="Q125" s="8">
        <f ca="1">IF(EXACT(Synthese!U$1,Synthese!$E125),WEEKDAY(Synthese!$D125),0)</f>
        <v>6</v>
      </c>
      <c r="R125" s="8">
        <f ca="1">IF(EXACT(Synthese!V$1,Synthese!$E125),WEEKDAY(Synthese!$D125),0)</f>
        <v>0</v>
      </c>
      <c r="S125" s="8">
        <f ca="1">IF(EXACT(Synthese!W$1,Synthese!$E125),WEEKDAY(Synthese!$D125),0)</f>
        <v>0</v>
      </c>
      <c r="T125" s="8">
        <f ca="1">IF(EXACT(Synthese!X$1,Synthese!$E125),WEEKDAY(Synthese!$D125),0)</f>
        <v>0</v>
      </c>
      <c r="U125" s="8">
        <f ca="1">IF(EXACT(Synthese!Y$1,Synthese!$E125),WEEKDAY(Synthese!$D125),0)</f>
        <v>0</v>
      </c>
      <c r="V125" s="8">
        <f ca="1">IF(EXACT(Synthese!Z$1,Synthese!$E125),WEEKDAY(Synthese!$D125),0)</f>
        <v>0</v>
      </c>
      <c r="W125" s="8">
        <f ca="1">IF(EXACT(Synthese!AA$1,Synthese!$E125),WEEKDAY(Synthese!$D125),0)</f>
        <v>0</v>
      </c>
      <c r="X125" s="8">
        <f>IF(EXACT(Synthese!AB$1,Synthese!$E125),WEEKDAY(Synthese!$D125),0)</f>
        <v>0</v>
      </c>
    </row>
    <row r="126" spans="1:24" ht="13.8">
      <c r="A126" s="5"/>
      <c r="B126" s="5"/>
      <c r="C126" s="5">
        <v>7</v>
      </c>
      <c r="D126" s="9">
        <v>45199</v>
      </c>
      <c r="E126" s="8"/>
      <c r="F126" s="8">
        <f ca="1">IF(EXACT(Synthese!J$1,Synthese!$E126),WEEKDAY(Synthese!$D126),0)</f>
        <v>0</v>
      </c>
      <c r="G126" s="8">
        <f ca="1">IF(EXACT(Synthese!K$1,Synthese!$E126),WEEKDAY(Synthese!$D126),0)</f>
        <v>0</v>
      </c>
      <c r="H126" s="8">
        <f ca="1">IF(EXACT(Synthese!L$1,Synthese!$E126),WEEKDAY(Synthese!$D126),0)</f>
        <v>7</v>
      </c>
      <c r="I126" s="8">
        <f ca="1">IF(EXACT(Synthese!M$1,Synthese!$E126),WEEKDAY(Synthese!$D126),0)</f>
        <v>0</v>
      </c>
      <c r="J126" s="8">
        <f ca="1">IF(EXACT(Synthese!N$1,Synthese!$E126),WEEKDAY(Synthese!$D126),0)</f>
        <v>0</v>
      </c>
      <c r="K126" s="8">
        <f ca="1">IF(EXACT(Synthese!O$1,Synthese!$E126),WEEKDAY(Synthese!$D126),0)</f>
        <v>0</v>
      </c>
      <c r="L126" s="8">
        <f ca="1">IF(EXACT(Synthese!P$1,Synthese!$E126),WEEKDAY(Synthese!$D126),0)</f>
        <v>0</v>
      </c>
      <c r="M126" s="8">
        <f ca="1">IF(EXACT(Synthese!Q$1,Synthese!$E126),WEEKDAY(Synthese!$D126),0)</f>
        <v>0</v>
      </c>
      <c r="N126" s="8">
        <f ca="1">IF(EXACT(Synthese!R$1,Synthese!$E126),WEEKDAY(Synthese!$D126),0)</f>
        <v>0</v>
      </c>
      <c r="O126" s="8">
        <f ca="1">IF(EXACT(Synthese!S$1,Synthese!$E126),WEEKDAY(Synthese!$D126),0)</f>
        <v>0</v>
      </c>
      <c r="P126" s="8">
        <f ca="1">IF(EXACT(Synthese!T$1,Synthese!$E126),WEEKDAY(Synthese!$D126),0)</f>
        <v>0</v>
      </c>
      <c r="Q126" s="8">
        <f ca="1">IF(EXACT(Synthese!U$1,Synthese!$E126),WEEKDAY(Synthese!$D126),0)</f>
        <v>0</v>
      </c>
      <c r="R126" s="8">
        <f ca="1">IF(EXACT(Synthese!V$1,Synthese!$E126),WEEKDAY(Synthese!$D126),0)</f>
        <v>0</v>
      </c>
      <c r="S126" s="8">
        <f ca="1">IF(EXACT(Synthese!W$1,Synthese!$E126),WEEKDAY(Synthese!$D126),0)</f>
        <v>0</v>
      </c>
      <c r="T126" s="8">
        <f ca="1">IF(EXACT(Synthese!X$1,Synthese!$E126),WEEKDAY(Synthese!$D126),0)</f>
        <v>0</v>
      </c>
      <c r="U126" s="8">
        <f ca="1">IF(EXACT(Synthese!Y$1,Synthese!$E126),WEEKDAY(Synthese!$D126),0)</f>
        <v>0</v>
      </c>
      <c r="V126" s="8">
        <f ca="1">IF(EXACT(Synthese!Z$1,Synthese!$E126),WEEKDAY(Synthese!$D126),0)</f>
        <v>0</v>
      </c>
      <c r="W126" s="8">
        <f ca="1">IF(EXACT(Synthese!AA$1,Synthese!$E126),WEEKDAY(Synthese!$D126),0)</f>
        <v>0</v>
      </c>
      <c r="X126" s="8">
        <f>IF(EXACT(Synthese!AB$1,Synthese!$E126),WEEKDAY(Synthese!$D126),0)</f>
        <v>0</v>
      </c>
    </row>
    <row r="127" spans="1:24" ht="13.8">
      <c r="A127" s="5"/>
      <c r="B127" s="5"/>
      <c r="C127" s="5">
        <v>1</v>
      </c>
      <c r="D127" s="9">
        <v>45200</v>
      </c>
      <c r="E127" s="8"/>
      <c r="F127" s="8">
        <f ca="1">IF(EXACT(Synthese!J$1,Synthese!$E127),WEEKDAY(Synthese!$D127),0)</f>
        <v>0</v>
      </c>
      <c r="G127" s="8">
        <f ca="1">IF(EXACT(Synthese!K$1,Synthese!$E127),WEEKDAY(Synthese!$D127),0)</f>
        <v>0</v>
      </c>
      <c r="H127" s="8">
        <f ca="1">IF(EXACT(Synthese!L$1,Synthese!$E127),WEEKDAY(Synthese!$D127),0)</f>
        <v>0</v>
      </c>
      <c r="I127" s="8">
        <f ca="1">IF(EXACT(Synthese!M$1,Synthese!$E127),WEEKDAY(Synthese!$D127),0)</f>
        <v>0</v>
      </c>
      <c r="J127" s="8">
        <f ca="1">IF(EXACT(Synthese!N$1,Synthese!$E127),WEEKDAY(Synthese!$D127),0)</f>
        <v>0</v>
      </c>
      <c r="K127" s="8">
        <f ca="1">IF(EXACT(Synthese!O$1,Synthese!$E127),WEEKDAY(Synthese!$D127),0)</f>
        <v>0</v>
      </c>
      <c r="L127" s="8">
        <f ca="1">IF(EXACT(Synthese!P$1,Synthese!$E127),WEEKDAY(Synthese!$D127),0)</f>
        <v>0</v>
      </c>
      <c r="M127" s="8">
        <f ca="1">IF(EXACT(Synthese!Q$1,Synthese!$E127),WEEKDAY(Synthese!$D127),0)</f>
        <v>0</v>
      </c>
      <c r="N127" s="8">
        <f ca="1">IF(EXACT(Synthese!R$1,Synthese!$E127),WEEKDAY(Synthese!$D127),0)</f>
        <v>0</v>
      </c>
      <c r="O127" s="8">
        <f ca="1">IF(EXACT(Synthese!S$1,Synthese!$E127),WEEKDAY(Synthese!$D127),0)</f>
        <v>0</v>
      </c>
      <c r="P127" s="8">
        <f ca="1">IF(EXACT(Synthese!T$1,Synthese!$E127),WEEKDAY(Synthese!$D127),0)</f>
        <v>1</v>
      </c>
      <c r="Q127" s="8">
        <f ca="1">IF(EXACT(Synthese!U$1,Synthese!$E127),WEEKDAY(Synthese!$D127),0)</f>
        <v>0</v>
      </c>
      <c r="R127" s="8">
        <f ca="1">IF(EXACT(Synthese!V$1,Synthese!$E127),WEEKDAY(Synthese!$D127),0)</f>
        <v>0</v>
      </c>
      <c r="S127" s="8">
        <f ca="1">IF(EXACT(Synthese!W$1,Synthese!$E127),WEEKDAY(Synthese!$D127),0)</f>
        <v>0</v>
      </c>
      <c r="T127" s="8">
        <f ca="1">IF(EXACT(Synthese!X$1,Synthese!$E127),WEEKDAY(Synthese!$D127),0)</f>
        <v>0</v>
      </c>
      <c r="U127" s="8">
        <f ca="1">IF(EXACT(Synthese!Y$1,Synthese!$E127),WEEKDAY(Synthese!$D127),0)</f>
        <v>0</v>
      </c>
      <c r="V127" s="8">
        <f ca="1">IF(EXACT(Synthese!Z$1,Synthese!$E127),WEEKDAY(Synthese!$D127),0)</f>
        <v>0</v>
      </c>
      <c r="W127" s="8">
        <f ca="1">IF(EXACT(Synthese!AA$1,Synthese!$E127),WEEKDAY(Synthese!$D127),0)</f>
        <v>0</v>
      </c>
      <c r="X127" s="8">
        <f>IF(EXACT(Synthese!AB$1,Synthese!$E127),WEEKDAY(Synthese!$D127),0)</f>
        <v>0</v>
      </c>
    </row>
    <row r="128" spans="1:24" ht="13.8">
      <c r="A128" s="5"/>
      <c r="B128" s="5"/>
      <c r="C128" s="5">
        <v>2</v>
      </c>
      <c r="D128" s="9">
        <v>45201</v>
      </c>
      <c r="E128" s="8"/>
      <c r="F128" s="8">
        <f ca="1">IF(EXACT(Synthese!J$1,Synthese!$E128),WEEKDAY(Synthese!$D128),0)</f>
        <v>2</v>
      </c>
      <c r="G128" s="8">
        <f ca="1">IF(EXACT(Synthese!K$1,Synthese!$E128),WEEKDAY(Synthese!$D128),0)</f>
        <v>0</v>
      </c>
      <c r="H128" s="8">
        <f ca="1">IF(EXACT(Synthese!L$1,Synthese!$E128),WEEKDAY(Synthese!$D128),0)</f>
        <v>0</v>
      </c>
      <c r="I128" s="8">
        <f ca="1">IF(EXACT(Synthese!M$1,Synthese!$E128),WEEKDAY(Synthese!$D128),0)</f>
        <v>0</v>
      </c>
      <c r="J128" s="8">
        <f ca="1">IF(EXACT(Synthese!N$1,Synthese!$E128),WEEKDAY(Synthese!$D128),0)</f>
        <v>0</v>
      </c>
      <c r="K128" s="8">
        <f ca="1">IF(EXACT(Synthese!O$1,Synthese!$E128),WEEKDAY(Synthese!$D128),0)</f>
        <v>0</v>
      </c>
      <c r="L128" s="8">
        <f ca="1">IF(EXACT(Synthese!P$1,Synthese!$E128),WEEKDAY(Synthese!$D128),0)</f>
        <v>0</v>
      </c>
      <c r="M128" s="8">
        <f ca="1">IF(EXACT(Synthese!Q$1,Synthese!$E128),WEEKDAY(Synthese!$D128),0)</f>
        <v>0</v>
      </c>
      <c r="N128" s="8">
        <f ca="1">IF(EXACT(Synthese!R$1,Synthese!$E128),WEEKDAY(Synthese!$D128),0)</f>
        <v>0</v>
      </c>
      <c r="O128" s="8">
        <f ca="1">IF(EXACT(Synthese!S$1,Synthese!$E128),WEEKDAY(Synthese!$D128),0)</f>
        <v>0</v>
      </c>
      <c r="P128" s="8">
        <f ca="1">IF(EXACT(Synthese!T$1,Synthese!$E128),WEEKDAY(Synthese!$D128),0)</f>
        <v>0</v>
      </c>
      <c r="Q128" s="8">
        <f ca="1">IF(EXACT(Synthese!U$1,Synthese!$E128),WEEKDAY(Synthese!$D128),0)</f>
        <v>0</v>
      </c>
      <c r="R128" s="8">
        <f ca="1">IF(EXACT(Synthese!V$1,Synthese!$E128),WEEKDAY(Synthese!$D128),0)</f>
        <v>0</v>
      </c>
      <c r="S128" s="8">
        <f ca="1">IF(EXACT(Synthese!W$1,Synthese!$E128),WEEKDAY(Synthese!$D128),0)</f>
        <v>0</v>
      </c>
      <c r="T128" s="8">
        <f ca="1">IF(EXACT(Synthese!X$1,Synthese!$E128),WEEKDAY(Synthese!$D128),0)</f>
        <v>0</v>
      </c>
      <c r="U128" s="8">
        <f ca="1">IF(EXACT(Synthese!Y$1,Synthese!$E128),WEEKDAY(Synthese!$D128),0)</f>
        <v>0</v>
      </c>
      <c r="V128" s="8">
        <f ca="1">IF(EXACT(Synthese!Z$1,Synthese!$E128),WEEKDAY(Synthese!$D128),0)</f>
        <v>0</v>
      </c>
      <c r="W128" s="8">
        <f ca="1">IF(EXACT(Synthese!AA$1,Synthese!$E128),WEEKDAY(Synthese!$D128),0)</f>
        <v>0</v>
      </c>
      <c r="X128" s="8">
        <f>IF(EXACT(Synthese!AB$1,Synthese!$E128),WEEKDAY(Synthese!$D128),0)</f>
        <v>0</v>
      </c>
    </row>
    <row r="129" spans="1:24" ht="13.8">
      <c r="A129" s="5"/>
      <c r="B129" s="5"/>
      <c r="C129" s="5">
        <v>3</v>
      </c>
      <c r="D129" s="9">
        <v>45202</v>
      </c>
      <c r="E129" s="8"/>
      <c r="F129" s="8">
        <f ca="1">IF(EXACT(Synthese!J$1,Synthese!$E129),WEEKDAY(Synthese!$D129),0)</f>
        <v>0</v>
      </c>
      <c r="G129" s="8">
        <f ca="1">IF(EXACT(Synthese!K$1,Synthese!$E129),WEEKDAY(Synthese!$D129),0)</f>
        <v>0</v>
      </c>
      <c r="H129" s="8">
        <f ca="1">IF(EXACT(Synthese!L$1,Synthese!$E129),WEEKDAY(Synthese!$D129),0)</f>
        <v>0</v>
      </c>
      <c r="I129" s="8">
        <f ca="1">IF(EXACT(Synthese!M$1,Synthese!$E129),WEEKDAY(Synthese!$D129),0)</f>
        <v>0</v>
      </c>
      <c r="J129" s="8">
        <f ca="1">IF(EXACT(Synthese!N$1,Synthese!$E129),WEEKDAY(Synthese!$D129),0)</f>
        <v>0</v>
      </c>
      <c r="K129" s="8">
        <f ca="1">IF(EXACT(Synthese!O$1,Synthese!$E129),WEEKDAY(Synthese!$D129),0)</f>
        <v>3</v>
      </c>
      <c r="L129" s="8">
        <f ca="1">IF(EXACT(Synthese!P$1,Synthese!$E129),WEEKDAY(Synthese!$D129),0)</f>
        <v>0</v>
      </c>
      <c r="M129" s="8">
        <f ca="1">IF(EXACT(Synthese!Q$1,Synthese!$E129),WEEKDAY(Synthese!$D129),0)</f>
        <v>0</v>
      </c>
      <c r="N129" s="8">
        <f ca="1">IF(EXACT(Synthese!R$1,Synthese!$E129),WEEKDAY(Synthese!$D129),0)</f>
        <v>0</v>
      </c>
      <c r="O129" s="8">
        <f ca="1">IF(EXACT(Synthese!S$1,Synthese!$E129),WEEKDAY(Synthese!$D129),0)</f>
        <v>0</v>
      </c>
      <c r="P129" s="8">
        <f ca="1">IF(EXACT(Synthese!T$1,Synthese!$E129),WEEKDAY(Synthese!$D129),0)</f>
        <v>0</v>
      </c>
      <c r="Q129" s="8">
        <f ca="1">IF(EXACT(Synthese!U$1,Synthese!$E129),WEEKDAY(Synthese!$D129),0)</f>
        <v>0</v>
      </c>
      <c r="R129" s="8">
        <f ca="1">IF(EXACT(Synthese!V$1,Synthese!$E129),WEEKDAY(Synthese!$D129),0)</f>
        <v>0</v>
      </c>
      <c r="S129" s="8">
        <f ca="1">IF(EXACT(Synthese!W$1,Synthese!$E129),WEEKDAY(Synthese!$D129),0)</f>
        <v>0</v>
      </c>
      <c r="T129" s="8">
        <f ca="1">IF(EXACT(Synthese!X$1,Synthese!$E129),WEEKDAY(Synthese!$D129),0)</f>
        <v>0</v>
      </c>
      <c r="U129" s="8">
        <f ca="1">IF(EXACT(Synthese!Y$1,Synthese!$E129),WEEKDAY(Synthese!$D129),0)</f>
        <v>0</v>
      </c>
      <c r="V129" s="8">
        <f ca="1">IF(EXACT(Synthese!Z$1,Synthese!$E129),WEEKDAY(Synthese!$D129),0)</f>
        <v>0</v>
      </c>
      <c r="W129" s="8">
        <f ca="1">IF(EXACT(Synthese!AA$1,Synthese!$E129),WEEKDAY(Synthese!$D129),0)</f>
        <v>0</v>
      </c>
      <c r="X129" s="8">
        <f>IF(EXACT(Synthese!AB$1,Synthese!$E129),WEEKDAY(Synthese!$D129),0)</f>
        <v>0</v>
      </c>
    </row>
    <row r="130" spans="1:24" ht="13.8">
      <c r="A130" s="5"/>
      <c r="B130" s="5"/>
      <c r="C130" s="5">
        <v>4</v>
      </c>
      <c r="D130" s="9">
        <v>45203</v>
      </c>
      <c r="E130" s="8"/>
      <c r="F130" s="8">
        <f ca="1">IF(EXACT(Synthese!J$1,Synthese!$E130),WEEKDAY(Synthese!$D130),0)</f>
        <v>0</v>
      </c>
      <c r="G130" s="8">
        <f ca="1">IF(EXACT(Synthese!K$1,Synthese!$E130),WEEKDAY(Synthese!$D130),0)</f>
        <v>0</v>
      </c>
      <c r="H130" s="8">
        <f ca="1">IF(EXACT(Synthese!L$1,Synthese!$E130),WEEKDAY(Synthese!$D130),0)</f>
        <v>0</v>
      </c>
      <c r="I130" s="8">
        <f ca="1">IF(EXACT(Synthese!M$1,Synthese!$E130),WEEKDAY(Synthese!$D130),0)</f>
        <v>4</v>
      </c>
      <c r="J130" s="8">
        <f ca="1">IF(EXACT(Synthese!N$1,Synthese!$E130),WEEKDAY(Synthese!$D130),0)</f>
        <v>0</v>
      </c>
      <c r="K130" s="8">
        <f ca="1">IF(EXACT(Synthese!O$1,Synthese!$E130),WEEKDAY(Synthese!$D130),0)</f>
        <v>0</v>
      </c>
      <c r="L130" s="8">
        <f ca="1">IF(EXACT(Synthese!P$1,Synthese!$E130),WEEKDAY(Synthese!$D130),0)</f>
        <v>0</v>
      </c>
      <c r="M130" s="8">
        <f ca="1">IF(EXACT(Synthese!Q$1,Synthese!$E130),WEEKDAY(Synthese!$D130),0)</f>
        <v>0</v>
      </c>
      <c r="N130" s="8">
        <f ca="1">IF(EXACT(Synthese!R$1,Synthese!$E130),WEEKDAY(Synthese!$D130),0)</f>
        <v>0</v>
      </c>
      <c r="O130" s="8">
        <f ca="1">IF(EXACT(Synthese!S$1,Synthese!$E130),WEEKDAY(Synthese!$D130),0)</f>
        <v>0</v>
      </c>
      <c r="P130" s="8">
        <f ca="1">IF(EXACT(Synthese!T$1,Synthese!$E130),WEEKDAY(Synthese!$D130),0)</f>
        <v>0</v>
      </c>
      <c r="Q130" s="8">
        <f ca="1">IF(EXACT(Synthese!U$1,Synthese!$E130),WEEKDAY(Synthese!$D130),0)</f>
        <v>0</v>
      </c>
      <c r="R130" s="8">
        <f ca="1">IF(EXACT(Synthese!V$1,Synthese!$E130),WEEKDAY(Synthese!$D130),0)</f>
        <v>0</v>
      </c>
      <c r="S130" s="8">
        <f ca="1">IF(EXACT(Synthese!W$1,Synthese!$E130),WEEKDAY(Synthese!$D130),0)</f>
        <v>0</v>
      </c>
      <c r="T130" s="8">
        <f ca="1">IF(EXACT(Synthese!X$1,Synthese!$E130),WEEKDAY(Synthese!$D130),0)</f>
        <v>0</v>
      </c>
      <c r="U130" s="8">
        <f ca="1">IF(EXACT(Synthese!Y$1,Synthese!$E130),WEEKDAY(Synthese!$D130),0)</f>
        <v>0</v>
      </c>
      <c r="V130" s="8">
        <f ca="1">IF(EXACT(Synthese!Z$1,Synthese!$E130),WEEKDAY(Synthese!$D130),0)</f>
        <v>0</v>
      </c>
      <c r="W130" s="8">
        <f ca="1">IF(EXACT(Synthese!AA$1,Synthese!$E130),WEEKDAY(Synthese!$D130),0)</f>
        <v>0</v>
      </c>
      <c r="X130" s="8">
        <f>IF(EXACT(Synthese!AB$1,Synthese!$E130),WEEKDAY(Synthese!$D130),0)</f>
        <v>0</v>
      </c>
    </row>
    <row r="131" spans="1:24" ht="13.8">
      <c r="A131" s="5"/>
      <c r="B131" s="5"/>
      <c r="C131" s="5">
        <v>5</v>
      </c>
      <c r="D131" s="9">
        <v>45204</v>
      </c>
      <c r="E131" s="8"/>
      <c r="F131" s="8">
        <f ca="1">IF(EXACT(Synthese!J$1,Synthese!$E131),WEEKDAY(Synthese!$D131),0)</f>
        <v>0</v>
      </c>
      <c r="G131" s="8">
        <f ca="1">IF(EXACT(Synthese!K$1,Synthese!$E131),WEEKDAY(Synthese!$D131),0)</f>
        <v>0</v>
      </c>
      <c r="H131" s="8">
        <f ca="1">IF(EXACT(Synthese!L$1,Synthese!$E131),WEEKDAY(Synthese!$D131),0)</f>
        <v>0</v>
      </c>
      <c r="I131" s="8">
        <f ca="1">IF(EXACT(Synthese!M$1,Synthese!$E131),WEEKDAY(Synthese!$D131),0)</f>
        <v>0</v>
      </c>
      <c r="J131" s="8">
        <f ca="1">IF(EXACT(Synthese!N$1,Synthese!$E131),WEEKDAY(Synthese!$D131),0)</f>
        <v>0</v>
      </c>
      <c r="K131" s="8">
        <f ca="1">IF(EXACT(Synthese!O$1,Synthese!$E131),WEEKDAY(Synthese!$D131),0)</f>
        <v>0</v>
      </c>
      <c r="L131" s="8">
        <f ca="1">IF(EXACT(Synthese!P$1,Synthese!$E131),WEEKDAY(Synthese!$D131),0)</f>
        <v>0</v>
      </c>
      <c r="M131" s="8">
        <f ca="1">IF(EXACT(Synthese!Q$1,Synthese!$E131),WEEKDAY(Synthese!$D131),0)</f>
        <v>0</v>
      </c>
      <c r="N131" s="8">
        <f ca="1">IF(EXACT(Synthese!R$1,Synthese!$E131),WEEKDAY(Synthese!$D131),0)</f>
        <v>0</v>
      </c>
      <c r="O131" s="8">
        <f ca="1">IF(EXACT(Synthese!S$1,Synthese!$E131),WEEKDAY(Synthese!$D131),0)</f>
        <v>0</v>
      </c>
      <c r="P131" s="8">
        <f ca="1">IF(EXACT(Synthese!T$1,Synthese!$E131),WEEKDAY(Synthese!$D131),0)</f>
        <v>0</v>
      </c>
      <c r="Q131" s="8">
        <f ca="1">IF(EXACT(Synthese!U$1,Synthese!$E131),WEEKDAY(Synthese!$D131),0)</f>
        <v>0</v>
      </c>
      <c r="R131" s="8">
        <f ca="1">IF(EXACT(Synthese!V$1,Synthese!$E131),WEEKDAY(Synthese!$D131),0)</f>
        <v>5</v>
      </c>
      <c r="S131" s="8">
        <f ca="1">IF(EXACT(Synthese!W$1,Synthese!$E131),WEEKDAY(Synthese!$D131),0)</f>
        <v>0</v>
      </c>
      <c r="T131" s="8">
        <f ca="1">IF(EXACT(Synthese!X$1,Synthese!$E131),WEEKDAY(Synthese!$D131),0)</f>
        <v>0</v>
      </c>
      <c r="U131" s="8">
        <f ca="1">IF(EXACT(Synthese!Y$1,Synthese!$E131),WEEKDAY(Synthese!$D131),0)</f>
        <v>0</v>
      </c>
      <c r="V131" s="8">
        <f ca="1">IF(EXACT(Synthese!Z$1,Synthese!$E131),WEEKDAY(Synthese!$D131),0)</f>
        <v>0</v>
      </c>
      <c r="W131" s="8">
        <f ca="1">IF(EXACT(Synthese!AA$1,Synthese!$E131),WEEKDAY(Synthese!$D131),0)</f>
        <v>0</v>
      </c>
      <c r="X131" s="8">
        <f>IF(EXACT(Synthese!AB$1,Synthese!$E131),WEEKDAY(Synthese!$D131),0)</f>
        <v>0</v>
      </c>
    </row>
    <row r="132" spans="1:24" ht="13.8">
      <c r="A132" s="5"/>
      <c r="B132" s="5"/>
      <c r="C132" s="5">
        <v>6</v>
      </c>
      <c r="D132" s="9">
        <v>45205</v>
      </c>
      <c r="E132" s="8"/>
      <c r="F132" s="8">
        <f ca="1">IF(EXACT(Synthese!J$1,Synthese!$E132),WEEKDAY(Synthese!$D132),0)</f>
        <v>0</v>
      </c>
      <c r="G132" s="8">
        <f ca="1">IF(EXACT(Synthese!K$1,Synthese!$E132),WEEKDAY(Synthese!$D132),0)</f>
        <v>0</v>
      </c>
      <c r="H132" s="8">
        <f ca="1">IF(EXACT(Synthese!L$1,Synthese!$E132),WEEKDAY(Synthese!$D132),0)</f>
        <v>0</v>
      </c>
      <c r="I132" s="8">
        <f ca="1">IF(EXACT(Synthese!M$1,Synthese!$E132),WEEKDAY(Synthese!$D132),0)</f>
        <v>0</v>
      </c>
      <c r="J132" s="8">
        <f ca="1">IF(EXACT(Synthese!N$1,Synthese!$E132),WEEKDAY(Synthese!$D132),0)</f>
        <v>0</v>
      </c>
      <c r="K132" s="8">
        <f ca="1">IF(EXACT(Synthese!O$1,Synthese!$E132),WEEKDAY(Synthese!$D132),0)</f>
        <v>0</v>
      </c>
      <c r="L132" s="8">
        <f ca="1">IF(EXACT(Synthese!P$1,Synthese!$E132),WEEKDAY(Synthese!$D132),0)</f>
        <v>0</v>
      </c>
      <c r="M132" s="8">
        <f ca="1">IF(EXACT(Synthese!Q$1,Synthese!$E132),WEEKDAY(Synthese!$D132),0)</f>
        <v>0</v>
      </c>
      <c r="N132" s="8">
        <f ca="1">IF(EXACT(Synthese!R$1,Synthese!$E132),WEEKDAY(Synthese!$D132),0)</f>
        <v>0</v>
      </c>
      <c r="O132" s="8">
        <f ca="1">IF(EXACT(Synthese!S$1,Synthese!$E132),WEEKDAY(Synthese!$D132),0)</f>
        <v>0</v>
      </c>
      <c r="P132" s="8">
        <f ca="1">IF(EXACT(Synthese!T$1,Synthese!$E132),WEEKDAY(Synthese!$D132),0)</f>
        <v>0</v>
      </c>
      <c r="Q132" s="8">
        <f ca="1">IF(EXACT(Synthese!U$1,Synthese!$E132),WEEKDAY(Synthese!$D132),0)</f>
        <v>6</v>
      </c>
      <c r="R132" s="8">
        <f ca="1">IF(EXACT(Synthese!V$1,Synthese!$E132),WEEKDAY(Synthese!$D132),0)</f>
        <v>0</v>
      </c>
      <c r="S132" s="8">
        <f ca="1">IF(EXACT(Synthese!W$1,Synthese!$E132),WEEKDAY(Synthese!$D132),0)</f>
        <v>0</v>
      </c>
      <c r="T132" s="8">
        <f ca="1">IF(EXACT(Synthese!X$1,Synthese!$E132),WEEKDAY(Synthese!$D132),0)</f>
        <v>0</v>
      </c>
      <c r="U132" s="8">
        <f ca="1">IF(EXACT(Synthese!Y$1,Synthese!$E132),WEEKDAY(Synthese!$D132),0)</f>
        <v>0</v>
      </c>
      <c r="V132" s="8">
        <f ca="1">IF(EXACT(Synthese!Z$1,Synthese!$E132),WEEKDAY(Synthese!$D132),0)</f>
        <v>0</v>
      </c>
      <c r="W132" s="8">
        <f ca="1">IF(EXACT(Synthese!AA$1,Synthese!$E132),WEEKDAY(Synthese!$D132),0)</f>
        <v>0</v>
      </c>
      <c r="X132" s="8">
        <f>IF(EXACT(Synthese!AB$1,Synthese!$E132),WEEKDAY(Synthese!$D132),0)</f>
        <v>0</v>
      </c>
    </row>
    <row r="133" spans="1:24" ht="13.8">
      <c r="A133" s="5"/>
      <c r="B133" s="5"/>
      <c r="C133" s="5">
        <v>7</v>
      </c>
      <c r="D133" s="9">
        <v>45206</v>
      </c>
      <c r="E133" s="8"/>
      <c r="F133" s="8">
        <f ca="1">IF(EXACT(Synthese!J$1,Synthese!$E133),WEEKDAY(Synthese!$D133),0)</f>
        <v>0</v>
      </c>
      <c r="G133" s="8">
        <f ca="1">IF(EXACT(Synthese!K$1,Synthese!$E133),WEEKDAY(Synthese!$D133),0)</f>
        <v>0</v>
      </c>
      <c r="H133" s="8">
        <f ca="1">IF(EXACT(Synthese!L$1,Synthese!$E133),WEEKDAY(Synthese!$D133),0)</f>
        <v>0</v>
      </c>
      <c r="I133" s="8">
        <f ca="1">IF(EXACT(Synthese!M$1,Synthese!$E133),WEEKDAY(Synthese!$D133),0)</f>
        <v>0</v>
      </c>
      <c r="J133" s="8">
        <f ca="1">IF(EXACT(Synthese!N$1,Synthese!$E133),WEEKDAY(Synthese!$D133),0)</f>
        <v>0</v>
      </c>
      <c r="K133" s="8">
        <f ca="1">IF(EXACT(Synthese!O$1,Synthese!$E133),WEEKDAY(Synthese!$D133),0)</f>
        <v>0</v>
      </c>
      <c r="L133" s="8">
        <f ca="1">IF(EXACT(Synthese!P$1,Synthese!$E133),WEEKDAY(Synthese!$D133),0)</f>
        <v>0</v>
      </c>
      <c r="M133" s="8">
        <f ca="1">IF(EXACT(Synthese!Q$1,Synthese!$E133),WEEKDAY(Synthese!$D133),0)</f>
        <v>0</v>
      </c>
      <c r="N133" s="8">
        <f ca="1">IF(EXACT(Synthese!R$1,Synthese!$E133),WEEKDAY(Synthese!$D133),0)</f>
        <v>0</v>
      </c>
      <c r="O133" s="8">
        <f ca="1">IF(EXACT(Synthese!S$1,Synthese!$E133),WEEKDAY(Synthese!$D133),0)</f>
        <v>7</v>
      </c>
      <c r="P133" s="8">
        <f ca="1">IF(EXACT(Synthese!T$1,Synthese!$E133),WEEKDAY(Synthese!$D133),0)</f>
        <v>0</v>
      </c>
      <c r="Q133" s="8">
        <f ca="1">IF(EXACT(Synthese!U$1,Synthese!$E133),WEEKDAY(Synthese!$D133),0)</f>
        <v>0</v>
      </c>
      <c r="R133" s="8">
        <f ca="1">IF(EXACT(Synthese!V$1,Synthese!$E133),WEEKDAY(Synthese!$D133),0)</f>
        <v>0</v>
      </c>
      <c r="S133" s="8">
        <f ca="1">IF(EXACT(Synthese!W$1,Synthese!$E133),WEEKDAY(Synthese!$D133),0)</f>
        <v>0</v>
      </c>
      <c r="T133" s="8">
        <f ca="1">IF(EXACT(Synthese!X$1,Synthese!$E133),WEEKDAY(Synthese!$D133),0)</f>
        <v>0</v>
      </c>
      <c r="U133" s="8">
        <f ca="1">IF(EXACT(Synthese!Y$1,Synthese!$E133),WEEKDAY(Synthese!$D133),0)</f>
        <v>0</v>
      </c>
      <c r="V133" s="8">
        <f ca="1">IF(EXACT(Synthese!Z$1,Synthese!$E133),WEEKDAY(Synthese!$D133),0)</f>
        <v>0</v>
      </c>
      <c r="W133" s="8">
        <f ca="1">IF(EXACT(Synthese!AA$1,Synthese!$E133),WEEKDAY(Synthese!$D133),0)</f>
        <v>0</v>
      </c>
      <c r="X133" s="8">
        <f>IF(EXACT(Synthese!AB$1,Synthese!$E133),WEEKDAY(Synthese!$D133),0)</f>
        <v>0</v>
      </c>
    </row>
    <row r="134" spans="1:24" ht="13.8">
      <c r="A134" s="5"/>
      <c r="B134" s="5"/>
      <c r="C134" s="5">
        <v>1</v>
      </c>
      <c r="D134" s="9">
        <v>45207</v>
      </c>
      <c r="E134" s="8"/>
      <c r="F134" s="8">
        <f ca="1">IF(EXACT(Synthese!J$1,Synthese!$E134),WEEKDAY(Synthese!$D134),0)</f>
        <v>0</v>
      </c>
      <c r="G134" s="8">
        <f ca="1">IF(EXACT(Synthese!K$1,Synthese!$E134),WEEKDAY(Synthese!$D134),0)</f>
        <v>0</v>
      </c>
      <c r="H134" s="8">
        <f ca="1">IF(EXACT(Synthese!L$1,Synthese!$E134),WEEKDAY(Synthese!$D134),0)</f>
        <v>1</v>
      </c>
      <c r="I134" s="8">
        <f ca="1">IF(EXACT(Synthese!M$1,Synthese!$E134),WEEKDAY(Synthese!$D134),0)</f>
        <v>0</v>
      </c>
      <c r="J134" s="8">
        <f ca="1">IF(EXACT(Synthese!N$1,Synthese!$E134),WEEKDAY(Synthese!$D134),0)</f>
        <v>0</v>
      </c>
      <c r="K134" s="8">
        <f ca="1">IF(EXACT(Synthese!O$1,Synthese!$E134),WEEKDAY(Synthese!$D134),0)</f>
        <v>0</v>
      </c>
      <c r="L134" s="8">
        <f ca="1">IF(EXACT(Synthese!P$1,Synthese!$E134),WEEKDAY(Synthese!$D134),0)</f>
        <v>0</v>
      </c>
      <c r="M134" s="8">
        <f ca="1">IF(EXACT(Synthese!Q$1,Synthese!$E134),WEEKDAY(Synthese!$D134),0)</f>
        <v>0</v>
      </c>
      <c r="N134" s="8">
        <f ca="1">IF(EXACT(Synthese!R$1,Synthese!$E134),WEEKDAY(Synthese!$D134),0)</f>
        <v>0</v>
      </c>
      <c r="O134" s="8">
        <f ca="1">IF(EXACT(Synthese!S$1,Synthese!$E134),WEEKDAY(Synthese!$D134),0)</f>
        <v>0</v>
      </c>
      <c r="P134" s="8">
        <f ca="1">IF(EXACT(Synthese!T$1,Synthese!$E134),WEEKDAY(Synthese!$D134),0)</f>
        <v>0</v>
      </c>
      <c r="Q134" s="8">
        <f ca="1">IF(EXACT(Synthese!U$1,Synthese!$E134),WEEKDAY(Synthese!$D134),0)</f>
        <v>0</v>
      </c>
      <c r="R134" s="8">
        <f ca="1">IF(EXACT(Synthese!V$1,Synthese!$E134),WEEKDAY(Synthese!$D134),0)</f>
        <v>0</v>
      </c>
      <c r="S134" s="8">
        <f ca="1">IF(EXACT(Synthese!W$1,Synthese!$E134),WEEKDAY(Synthese!$D134),0)</f>
        <v>0</v>
      </c>
      <c r="T134" s="8">
        <f ca="1">IF(EXACT(Synthese!X$1,Synthese!$E134),WEEKDAY(Synthese!$D134),0)</f>
        <v>0</v>
      </c>
      <c r="U134" s="8">
        <f ca="1">IF(EXACT(Synthese!Y$1,Synthese!$E134),WEEKDAY(Synthese!$D134),0)</f>
        <v>0</v>
      </c>
      <c r="V134" s="8">
        <f ca="1">IF(EXACT(Synthese!Z$1,Synthese!$E134),WEEKDAY(Synthese!$D134),0)</f>
        <v>0</v>
      </c>
      <c r="W134" s="8">
        <f ca="1">IF(EXACT(Synthese!AA$1,Synthese!$E134),WEEKDAY(Synthese!$D134),0)</f>
        <v>0</v>
      </c>
      <c r="X134" s="8">
        <f>IF(EXACT(Synthese!AB$1,Synthese!$E134),WEEKDAY(Synthese!$D134),0)</f>
        <v>0</v>
      </c>
    </row>
    <row r="135" spans="1:24" ht="13.8">
      <c r="A135" s="5"/>
      <c r="B135" s="5"/>
      <c r="C135" s="5">
        <v>2</v>
      </c>
      <c r="D135" s="9">
        <v>45208</v>
      </c>
      <c r="E135" s="8"/>
      <c r="F135" s="8">
        <f ca="1">IF(EXACT(Synthese!J$1,Synthese!$E135),WEEKDAY(Synthese!$D135),0)</f>
        <v>0</v>
      </c>
      <c r="G135" s="8">
        <f ca="1">IF(EXACT(Synthese!K$1,Synthese!$E135),WEEKDAY(Synthese!$D135),0)</f>
        <v>0</v>
      </c>
      <c r="H135" s="8">
        <f ca="1">IF(EXACT(Synthese!L$1,Synthese!$E135),WEEKDAY(Synthese!$D135),0)</f>
        <v>0</v>
      </c>
      <c r="I135" s="8">
        <f ca="1">IF(EXACT(Synthese!M$1,Synthese!$E135),WEEKDAY(Synthese!$D135),0)</f>
        <v>0</v>
      </c>
      <c r="J135" s="8">
        <f ca="1">IF(EXACT(Synthese!N$1,Synthese!$E135),WEEKDAY(Synthese!$D135),0)</f>
        <v>0</v>
      </c>
      <c r="K135" s="8">
        <f ca="1">IF(EXACT(Synthese!O$1,Synthese!$E135),WEEKDAY(Synthese!$D135),0)</f>
        <v>0</v>
      </c>
      <c r="L135" s="8">
        <f ca="1">IF(EXACT(Synthese!P$1,Synthese!$E135),WEEKDAY(Synthese!$D135),0)</f>
        <v>0</v>
      </c>
      <c r="M135" s="8">
        <f ca="1">IF(EXACT(Synthese!Q$1,Synthese!$E135),WEEKDAY(Synthese!$D135),0)</f>
        <v>0</v>
      </c>
      <c r="N135" s="8">
        <f ca="1">IF(EXACT(Synthese!R$1,Synthese!$E135),WEEKDAY(Synthese!$D135),0)</f>
        <v>0</v>
      </c>
      <c r="O135" s="8">
        <f ca="1">IF(EXACT(Synthese!S$1,Synthese!$E135),WEEKDAY(Synthese!$D135),0)</f>
        <v>0</v>
      </c>
      <c r="P135" s="8">
        <f ca="1">IF(EXACT(Synthese!T$1,Synthese!$E135),WEEKDAY(Synthese!$D135),0)</f>
        <v>0</v>
      </c>
      <c r="Q135" s="8">
        <f ca="1">IF(EXACT(Synthese!U$1,Synthese!$E135),WEEKDAY(Synthese!$D135),0)</f>
        <v>0</v>
      </c>
      <c r="R135" s="8">
        <f ca="1">IF(EXACT(Synthese!V$1,Synthese!$E135),WEEKDAY(Synthese!$D135),0)</f>
        <v>0</v>
      </c>
      <c r="S135" s="8">
        <f ca="1">IF(EXACT(Synthese!W$1,Synthese!$E135),WEEKDAY(Synthese!$D135),0)</f>
        <v>0</v>
      </c>
      <c r="T135" s="8">
        <f ca="1">IF(EXACT(Synthese!X$1,Synthese!$E135),WEEKDAY(Synthese!$D135),0)</f>
        <v>2</v>
      </c>
      <c r="U135" s="8">
        <f ca="1">IF(EXACT(Synthese!Y$1,Synthese!$E135),WEEKDAY(Synthese!$D135),0)</f>
        <v>0</v>
      </c>
      <c r="V135" s="8">
        <f ca="1">IF(EXACT(Synthese!Z$1,Synthese!$E135),WEEKDAY(Synthese!$D135),0)</f>
        <v>0</v>
      </c>
      <c r="W135" s="8">
        <f ca="1">IF(EXACT(Synthese!AA$1,Synthese!$E135),WEEKDAY(Synthese!$D135),0)</f>
        <v>0</v>
      </c>
      <c r="X135" s="8">
        <f>IF(EXACT(Synthese!AB$1,Synthese!$E135),WEEKDAY(Synthese!$D135),0)</f>
        <v>0</v>
      </c>
    </row>
    <row r="136" spans="1:24" ht="13.8">
      <c r="A136" s="5"/>
      <c r="B136" s="5"/>
      <c r="C136" s="5">
        <v>3</v>
      </c>
      <c r="D136" s="9">
        <v>45209</v>
      </c>
      <c r="E136" s="8"/>
      <c r="F136" s="8">
        <f ca="1">IF(EXACT(Synthese!J$1,Synthese!$E136),WEEKDAY(Synthese!$D136),0)</f>
        <v>0</v>
      </c>
      <c r="G136" s="8">
        <f ca="1">IF(EXACT(Synthese!K$1,Synthese!$E136),WEEKDAY(Synthese!$D136),0)</f>
        <v>0</v>
      </c>
      <c r="H136" s="8">
        <f ca="1">IF(EXACT(Synthese!L$1,Synthese!$E136),WEEKDAY(Synthese!$D136),0)</f>
        <v>0</v>
      </c>
      <c r="I136" s="8">
        <f ca="1">IF(EXACT(Synthese!M$1,Synthese!$E136),WEEKDAY(Synthese!$D136),0)</f>
        <v>0</v>
      </c>
      <c r="J136" s="8">
        <f ca="1">IF(EXACT(Synthese!N$1,Synthese!$E136),WEEKDAY(Synthese!$D136),0)</f>
        <v>3</v>
      </c>
      <c r="K136" s="8">
        <f ca="1">IF(EXACT(Synthese!O$1,Synthese!$E136),WEEKDAY(Synthese!$D136),0)</f>
        <v>0</v>
      </c>
      <c r="L136" s="8">
        <f ca="1">IF(EXACT(Synthese!P$1,Synthese!$E136),WEEKDAY(Synthese!$D136),0)</f>
        <v>0</v>
      </c>
      <c r="M136" s="8">
        <f ca="1">IF(EXACT(Synthese!Q$1,Synthese!$E136),WEEKDAY(Synthese!$D136),0)</f>
        <v>0</v>
      </c>
      <c r="N136" s="8">
        <f ca="1">IF(EXACT(Synthese!R$1,Synthese!$E136),WEEKDAY(Synthese!$D136),0)</f>
        <v>0</v>
      </c>
      <c r="O136" s="8">
        <f ca="1">IF(EXACT(Synthese!S$1,Synthese!$E136),WEEKDAY(Synthese!$D136),0)</f>
        <v>0</v>
      </c>
      <c r="P136" s="8">
        <f ca="1">IF(EXACT(Synthese!T$1,Synthese!$E136),WEEKDAY(Synthese!$D136),0)</f>
        <v>0</v>
      </c>
      <c r="Q136" s="8">
        <f ca="1">IF(EXACT(Synthese!U$1,Synthese!$E136),WEEKDAY(Synthese!$D136),0)</f>
        <v>0</v>
      </c>
      <c r="R136" s="8">
        <f ca="1">IF(EXACT(Synthese!V$1,Synthese!$E136),WEEKDAY(Synthese!$D136),0)</f>
        <v>0</v>
      </c>
      <c r="S136" s="8">
        <f ca="1">IF(EXACT(Synthese!W$1,Synthese!$E136),WEEKDAY(Synthese!$D136),0)</f>
        <v>0</v>
      </c>
      <c r="T136" s="8">
        <f ca="1">IF(EXACT(Synthese!X$1,Synthese!$E136),WEEKDAY(Synthese!$D136),0)</f>
        <v>0</v>
      </c>
      <c r="U136" s="8">
        <f ca="1">IF(EXACT(Synthese!Y$1,Synthese!$E136),WEEKDAY(Synthese!$D136),0)</f>
        <v>0</v>
      </c>
      <c r="V136" s="8">
        <f ca="1">IF(EXACT(Synthese!Z$1,Synthese!$E136),WEEKDAY(Synthese!$D136),0)</f>
        <v>0</v>
      </c>
      <c r="W136" s="8">
        <f ca="1">IF(EXACT(Synthese!AA$1,Synthese!$E136),WEEKDAY(Synthese!$D136),0)</f>
        <v>0</v>
      </c>
      <c r="X136" s="8">
        <f>IF(EXACT(Synthese!AB$1,Synthese!$E136),WEEKDAY(Synthese!$D136),0)</f>
        <v>0</v>
      </c>
    </row>
    <row r="137" spans="1:24" ht="13.8">
      <c r="A137" s="5"/>
      <c r="B137" s="5"/>
      <c r="C137" s="5">
        <v>4</v>
      </c>
      <c r="D137" s="9">
        <v>45210</v>
      </c>
      <c r="E137" s="8"/>
      <c r="F137" s="8">
        <f ca="1">IF(EXACT(Synthese!J$1,Synthese!$E137),WEEKDAY(Synthese!$D137),0)</f>
        <v>0</v>
      </c>
      <c r="G137" s="8">
        <f ca="1">IF(EXACT(Synthese!K$1,Synthese!$E137),WEEKDAY(Synthese!$D137),0)</f>
        <v>0</v>
      </c>
      <c r="H137" s="8">
        <f ca="1">IF(EXACT(Synthese!L$1,Synthese!$E137),WEEKDAY(Synthese!$D137),0)</f>
        <v>0</v>
      </c>
      <c r="I137" s="8">
        <f ca="1">IF(EXACT(Synthese!M$1,Synthese!$E137),WEEKDAY(Synthese!$D137),0)</f>
        <v>0</v>
      </c>
      <c r="J137" s="8">
        <f ca="1">IF(EXACT(Synthese!N$1,Synthese!$E137),WEEKDAY(Synthese!$D137),0)</f>
        <v>0</v>
      </c>
      <c r="K137" s="8">
        <f ca="1">IF(EXACT(Synthese!O$1,Synthese!$E137),WEEKDAY(Synthese!$D137),0)</f>
        <v>0</v>
      </c>
      <c r="L137" s="8">
        <f ca="1">IF(EXACT(Synthese!P$1,Synthese!$E137),WEEKDAY(Synthese!$D137),0)</f>
        <v>4</v>
      </c>
      <c r="M137" s="8">
        <f ca="1">IF(EXACT(Synthese!Q$1,Synthese!$E137),WEEKDAY(Synthese!$D137),0)</f>
        <v>0</v>
      </c>
      <c r="N137" s="8">
        <f ca="1">IF(EXACT(Synthese!R$1,Synthese!$E137),WEEKDAY(Synthese!$D137),0)</f>
        <v>0</v>
      </c>
      <c r="O137" s="8">
        <f ca="1">IF(EXACT(Synthese!S$1,Synthese!$E137),WEEKDAY(Synthese!$D137),0)</f>
        <v>0</v>
      </c>
      <c r="P137" s="8">
        <f ca="1">IF(EXACT(Synthese!T$1,Synthese!$E137),WEEKDAY(Synthese!$D137),0)</f>
        <v>0</v>
      </c>
      <c r="Q137" s="8">
        <f ca="1">IF(EXACT(Synthese!U$1,Synthese!$E137),WEEKDAY(Synthese!$D137),0)</f>
        <v>0</v>
      </c>
      <c r="R137" s="8">
        <f ca="1">IF(EXACT(Synthese!V$1,Synthese!$E137),WEEKDAY(Synthese!$D137),0)</f>
        <v>0</v>
      </c>
      <c r="S137" s="8">
        <f ca="1">IF(EXACT(Synthese!W$1,Synthese!$E137),WEEKDAY(Synthese!$D137),0)</f>
        <v>0</v>
      </c>
      <c r="T137" s="8">
        <f ca="1">IF(EXACT(Synthese!X$1,Synthese!$E137),WEEKDAY(Synthese!$D137),0)</f>
        <v>0</v>
      </c>
      <c r="U137" s="8">
        <f ca="1">IF(EXACT(Synthese!Y$1,Synthese!$E137),WEEKDAY(Synthese!$D137),0)</f>
        <v>0</v>
      </c>
      <c r="V137" s="8">
        <f ca="1">IF(EXACT(Synthese!Z$1,Synthese!$E137),WEEKDAY(Synthese!$D137),0)</f>
        <v>0</v>
      </c>
      <c r="W137" s="8">
        <f ca="1">IF(EXACT(Synthese!AA$1,Synthese!$E137),WEEKDAY(Synthese!$D137),0)</f>
        <v>0</v>
      </c>
      <c r="X137" s="8">
        <f>IF(EXACT(Synthese!AB$1,Synthese!$E137),WEEKDAY(Synthese!$D137),0)</f>
        <v>0</v>
      </c>
    </row>
    <row r="138" spans="1:24" ht="13.8">
      <c r="A138" s="5"/>
      <c r="B138" s="5"/>
      <c r="C138" s="5">
        <v>5</v>
      </c>
      <c r="D138" s="9">
        <v>45211</v>
      </c>
      <c r="E138" s="8"/>
      <c r="F138" s="8">
        <f ca="1">IF(EXACT(Synthese!J$1,Synthese!$E138),WEEKDAY(Synthese!$D138),0)</f>
        <v>0</v>
      </c>
      <c r="G138" s="8">
        <f ca="1">IF(EXACT(Synthese!K$1,Synthese!$E138),WEEKDAY(Synthese!$D138),0)</f>
        <v>0</v>
      </c>
      <c r="H138" s="8">
        <f ca="1">IF(EXACT(Synthese!L$1,Synthese!$E138),WEEKDAY(Synthese!$D138),0)</f>
        <v>0</v>
      </c>
      <c r="I138" s="8">
        <f ca="1">IF(EXACT(Synthese!M$1,Synthese!$E138),WEEKDAY(Synthese!$D138),0)</f>
        <v>0</v>
      </c>
      <c r="J138" s="8">
        <f ca="1">IF(EXACT(Synthese!N$1,Synthese!$E138),WEEKDAY(Synthese!$D138),0)</f>
        <v>0</v>
      </c>
      <c r="K138" s="8">
        <f ca="1">IF(EXACT(Synthese!O$1,Synthese!$E138),WEEKDAY(Synthese!$D138),0)</f>
        <v>5</v>
      </c>
      <c r="L138" s="8">
        <f ca="1">IF(EXACT(Synthese!P$1,Synthese!$E138),WEEKDAY(Synthese!$D138),0)</f>
        <v>0</v>
      </c>
      <c r="M138" s="8">
        <f ca="1">IF(EXACT(Synthese!Q$1,Synthese!$E138),WEEKDAY(Synthese!$D138),0)</f>
        <v>0</v>
      </c>
      <c r="N138" s="8">
        <f ca="1">IF(EXACT(Synthese!R$1,Synthese!$E138),WEEKDAY(Synthese!$D138),0)</f>
        <v>0</v>
      </c>
      <c r="O138" s="8">
        <f ca="1">IF(EXACT(Synthese!S$1,Synthese!$E138),WEEKDAY(Synthese!$D138),0)</f>
        <v>0</v>
      </c>
      <c r="P138" s="8">
        <f ca="1">IF(EXACT(Synthese!T$1,Synthese!$E138),WEEKDAY(Synthese!$D138),0)</f>
        <v>0</v>
      </c>
      <c r="Q138" s="8">
        <f ca="1">IF(EXACT(Synthese!U$1,Synthese!$E138),WEEKDAY(Synthese!$D138),0)</f>
        <v>0</v>
      </c>
      <c r="R138" s="8">
        <f ca="1">IF(EXACT(Synthese!V$1,Synthese!$E138),WEEKDAY(Synthese!$D138),0)</f>
        <v>0</v>
      </c>
      <c r="S138" s="8">
        <f ca="1">IF(EXACT(Synthese!W$1,Synthese!$E138),WEEKDAY(Synthese!$D138),0)</f>
        <v>0</v>
      </c>
      <c r="T138" s="8">
        <f ca="1">IF(EXACT(Synthese!X$1,Synthese!$E138),WEEKDAY(Synthese!$D138),0)</f>
        <v>0</v>
      </c>
      <c r="U138" s="8">
        <f ca="1">IF(EXACT(Synthese!Y$1,Synthese!$E138),WEEKDAY(Synthese!$D138),0)</f>
        <v>0</v>
      </c>
      <c r="V138" s="8">
        <f ca="1">IF(EXACT(Synthese!Z$1,Synthese!$E138),WEEKDAY(Synthese!$D138),0)</f>
        <v>0</v>
      </c>
      <c r="W138" s="8">
        <f ca="1">IF(EXACT(Synthese!AA$1,Synthese!$E138),WEEKDAY(Synthese!$D138),0)</f>
        <v>0</v>
      </c>
      <c r="X138" s="8">
        <f>IF(EXACT(Synthese!AB$1,Synthese!$E138),WEEKDAY(Synthese!$D138),0)</f>
        <v>0</v>
      </c>
    </row>
    <row r="139" spans="1:24" ht="13.8">
      <c r="A139" s="5"/>
      <c r="B139" s="5"/>
      <c r="C139" s="5">
        <v>6</v>
      </c>
      <c r="D139" s="9">
        <v>45212</v>
      </c>
      <c r="E139" s="8"/>
      <c r="F139" s="8">
        <f ca="1">IF(EXACT(Synthese!J$1,Synthese!$E139),WEEKDAY(Synthese!$D139),0)</f>
        <v>0</v>
      </c>
      <c r="G139" s="8">
        <f ca="1">IF(EXACT(Synthese!K$1,Synthese!$E139),WEEKDAY(Synthese!$D139),0)</f>
        <v>0</v>
      </c>
      <c r="H139" s="8">
        <f ca="1">IF(EXACT(Synthese!L$1,Synthese!$E139),WEEKDAY(Synthese!$D139),0)</f>
        <v>0</v>
      </c>
      <c r="I139" s="8">
        <f ca="1">IF(EXACT(Synthese!M$1,Synthese!$E139),WEEKDAY(Synthese!$D139),0)</f>
        <v>0</v>
      </c>
      <c r="J139" s="8">
        <f ca="1">IF(EXACT(Synthese!N$1,Synthese!$E139),WEEKDAY(Synthese!$D139),0)</f>
        <v>0</v>
      </c>
      <c r="K139" s="8">
        <f ca="1">IF(EXACT(Synthese!O$1,Synthese!$E139),WEEKDAY(Synthese!$D139),0)</f>
        <v>0</v>
      </c>
      <c r="L139" s="8">
        <f ca="1">IF(EXACT(Synthese!P$1,Synthese!$E139),WEEKDAY(Synthese!$D139),0)</f>
        <v>0</v>
      </c>
      <c r="M139" s="8">
        <f ca="1">IF(EXACT(Synthese!Q$1,Synthese!$E139),WEEKDAY(Synthese!$D139),0)</f>
        <v>0</v>
      </c>
      <c r="N139" s="8">
        <f ca="1">IF(EXACT(Synthese!R$1,Synthese!$E139),WEEKDAY(Synthese!$D139),0)</f>
        <v>0</v>
      </c>
      <c r="O139" s="8">
        <f ca="1">IF(EXACT(Synthese!S$1,Synthese!$E139),WEEKDAY(Synthese!$D139),0)</f>
        <v>0</v>
      </c>
      <c r="P139" s="8">
        <f ca="1">IF(EXACT(Synthese!T$1,Synthese!$E139),WEEKDAY(Synthese!$D139),0)</f>
        <v>0</v>
      </c>
      <c r="Q139" s="8">
        <f ca="1">IF(EXACT(Synthese!U$1,Synthese!$E139),WEEKDAY(Synthese!$D139),0)</f>
        <v>0</v>
      </c>
      <c r="R139" s="8">
        <f ca="1">IF(EXACT(Synthese!V$1,Synthese!$E139),WEEKDAY(Synthese!$D139),0)</f>
        <v>0</v>
      </c>
      <c r="S139" s="8">
        <f ca="1">IF(EXACT(Synthese!W$1,Synthese!$E139),WEEKDAY(Synthese!$D139),0)</f>
        <v>0</v>
      </c>
      <c r="T139" s="8">
        <f ca="1">IF(EXACT(Synthese!X$1,Synthese!$E139),WEEKDAY(Synthese!$D139),0)</f>
        <v>6</v>
      </c>
      <c r="U139" s="8">
        <f ca="1">IF(EXACT(Synthese!Y$1,Synthese!$E139),WEEKDAY(Synthese!$D139),0)</f>
        <v>0</v>
      </c>
      <c r="V139" s="8">
        <f ca="1">IF(EXACT(Synthese!Z$1,Synthese!$E139),WEEKDAY(Synthese!$D139),0)</f>
        <v>0</v>
      </c>
      <c r="W139" s="8">
        <f ca="1">IF(EXACT(Synthese!AA$1,Synthese!$E139),WEEKDAY(Synthese!$D139),0)</f>
        <v>0</v>
      </c>
      <c r="X139" s="8">
        <f>IF(EXACT(Synthese!AB$1,Synthese!$E139),WEEKDAY(Synthese!$D139),0)</f>
        <v>0</v>
      </c>
    </row>
    <row r="140" spans="1:24" ht="13.8">
      <c r="A140" s="5"/>
      <c r="B140" s="5"/>
      <c r="C140" s="5">
        <v>7</v>
      </c>
      <c r="D140" s="9">
        <v>45213</v>
      </c>
      <c r="E140" s="8"/>
      <c r="F140" s="8">
        <f ca="1">IF(EXACT(Synthese!J$1,Synthese!$E140),WEEKDAY(Synthese!$D140),0)</f>
        <v>0</v>
      </c>
      <c r="G140" s="8">
        <f ca="1">IF(EXACT(Synthese!K$1,Synthese!$E140),WEEKDAY(Synthese!$D140),0)</f>
        <v>0</v>
      </c>
      <c r="H140" s="8">
        <f ca="1">IF(EXACT(Synthese!L$1,Synthese!$E140),WEEKDAY(Synthese!$D140),0)</f>
        <v>0</v>
      </c>
      <c r="I140" s="8">
        <f ca="1">IF(EXACT(Synthese!M$1,Synthese!$E140),WEEKDAY(Synthese!$D140),0)</f>
        <v>0</v>
      </c>
      <c r="J140" s="8">
        <f ca="1">IF(EXACT(Synthese!N$1,Synthese!$E140),WEEKDAY(Synthese!$D140),0)</f>
        <v>0</v>
      </c>
      <c r="K140" s="8">
        <f ca="1">IF(EXACT(Synthese!O$1,Synthese!$E140),WEEKDAY(Synthese!$D140),0)</f>
        <v>0</v>
      </c>
      <c r="L140" s="8">
        <f ca="1">IF(EXACT(Synthese!P$1,Synthese!$E140),WEEKDAY(Synthese!$D140),0)</f>
        <v>0</v>
      </c>
      <c r="M140" s="8">
        <f ca="1">IF(EXACT(Synthese!Q$1,Synthese!$E140),WEEKDAY(Synthese!$D140),0)</f>
        <v>0</v>
      </c>
      <c r="N140" s="8">
        <f ca="1">IF(EXACT(Synthese!R$1,Synthese!$E140),WEEKDAY(Synthese!$D140),0)</f>
        <v>0</v>
      </c>
      <c r="O140" s="8">
        <f ca="1">IF(EXACT(Synthese!S$1,Synthese!$E140),WEEKDAY(Synthese!$D140),0)</f>
        <v>0</v>
      </c>
      <c r="P140" s="8">
        <f ca="1">IF(EXACT(Synthese!T$1,Synthese!$E140),WEEKDAY(Synthese!$D140),0)</f>
        <v>7</v>
      </c>
      <c r="Q140" s="8">
        <f ca="1">IF(EXACT(Synthese!U$1,Synthese!$E140),WEEKDAY(Synthese!$D140),0)</f>
        <v>0</v>
      </c>
      <c r="R140" s="8">
        <f ca="1">IF(EXACT(Synthese!V$1,Synthese!$E140),WEEKDAY(Synthese!$D140),0)</f>
        <v>0</v>
      </c>
      <c r="S140" s="8">
        <f ca="1">IF(EXACT(Synthese!W$1,Synthese!$E140),WEEKDAY(Synthese!$D140),0)</f>
        <v>0</v>
      </c>
      <c r="T140" s="8">
        <f ca="1">IF(EXACT(Synthese!X$1,Synthese!$E140),WEEKDAY(Synthese!$D140),0)</f>
        <v>0</v>
      </c>
      <c r="U140" s="8">
        <f ca="1">IF(EXACT(Synthese!Y$1,Synthese!$E140),WEEKDAY(Synthese!$D140),0)</f>
        <v>0</v>
      </c>
      <c r="V140" s="8">
        <f ca="1">IF(EXACT(Synthese!Z$1,Synthese!$E140),WEEKDAY(Synthese!$D140),0)</f>
        <v>0</v>
      </c>
      <c r="W140" s="8">
        <f ca="1">IF(EXACT(Synthese!AA$1,Synthese!$E140),WEEKDAY(Synthese!$D140),0)</f>
        <v>0</v>
      </c>
      <c r="X140" s="8">
        <f>IF(EXACT(Synthese!AB$1,Synthese!$E140),WEEKDAY(Synthese!$D140),0)</f>
        <v>0</v>
      </c>
    </row>
    <row r="141" spans="1:24" ht="13.8">
      <c r="A141" s="5"/>
      <c r="B141" s="5"/>
      <c r="C141" s="5">
        <v>1</v>
      </c>
      <c r="D141" s="9">
        <v>45214</v>
      </c>
      <c r="E141" s="8"/>
      <c r="F141" s="8">
        <f ca="1">IF(EXACT(Synthese!J$1,Synthese!$E141),WEEKDAY(Synthese!$D141),0)</f>
        <v>0</v>
      </c>
      <c r="G141" s="8">
        <f ca="1">IF(EXACT(Synthese!K$1,Synthese!$E141),WEEKDAY(Synthese!$D141),0)</f>
        <v>1</v>
      </c>
      <c r="H141" s="8">
        <f ca="1">IF(EXACT(Synthese!L$1,Synthese!$E141),WEEKDAY(Synthese!$D141),0)</f>
        <v>0</v>
      </c>
      <c r="I141" s="8">
        <f ca="1">IF(EXACT(Synthese!M$1,Synthese!$E141),WEEKDAY(Synthese!$D141),0)</f>
        <v>0</v>
      </c>
      <c r="J141" s="8">
        <f ca="1">IF(EXACT(Synthese!N$1,Synthese!$E141),WEEKDAY(Synthese!$D141),0)</f>
        <v>0</v>
      </c>
      <c r="K141" s="8">
        <f ca="1">IF(EXACT(Synthese!O$1,Synthese!$E141),WEEKDAY(Synthese!$D141),0)</f>
        <v>0</v>
      </c>
      <c r="L141" s="8">
        <f ca="1">IF(EXACT(Synthese!P$1,Synthese!$E141),WEEKDAY(Synthese!$D141),0)</f>
        <v>0</v>
      </c>
      <c r="M141" s="8">
        <f ca="1">IF(EXACT(Synthese!Q$1,Synthese!$E141),WEEKDAY(Synthese!$D141),0)</f>
        <v>0</v>
      </c>
      <c r="N141" s="8">
        <f ca="1">IF(EXACT(Synthese!R$1,Synthese!$E141),WEEKDAY(Synthese!$D141),0)</f>
        <v>0</v>
      </c>
      <c r="O141" s="8">
        <f ca="1">IF(EXACT(Synthese!S$1,Synthese!$E141),WEEKDAY(Synthese!$D141),0)</f>
        <v>0</v>
      </c>
      <c r="P141" s="8">
        <f ca="1">IF(EXACT(Synthese!T$1,Synthese!$E141),WEEKDAY(Synthese!$D141),0)</f>
        <v>0</v>
      </c>
      <c r="Q141" s="8">
        <f ca="1">IF(EXACT(Synthese!U$1,Synthese!$E141),WEEKDAY(Synthese!$D141),0)</f>
        <v>0</v>
      </c>
      <c r="R141" s="8">
        <f ca="1">IF(EXACT(Synthese!V$1,Synthese!$E141),WEEKDAY(Synthese!$D141),0)</f>
        <v>0</v>
      </c>
      <c r="S141" s="8">
        <f ca="1">IF(EXACT(Synthese!W$1,Synthese!$E141),WEEKDAY(Synthese!$D141),0)</f>
        <v>0</v>
      </c>
      <c r="T141" s="8">
        <f ca="1">IF(EXACT(Synthese!X$1,Synthese!$E141),WEEKDAY(Synthese!$D141),0)</f>
        <v>0</v>
      </c>
      <c r="U141" s="8">
        <f ca="1">IF(EXACT(Synthese!Y$1,Synthese!$E141),WEEKDAY(Synthese!$D141),0)</f>
        <v>0</v>
      </c>
      <c r="V141" s="8">
        <f ca="1">IF(EXACT(Synthese!Z$1,Synthese!$E141),WEEKDAY(Synthese!$D141),0)</f>
        <v>0</v>
      </c>
      <c r="W141" s="8">
        <f ca="1">IF(EXACT(Synthese!AA$1,Synthese!$E141),WEEKDAY(Synthese!$D141),0)</f>
        <v>0</v>
      </c>
      <c r="X141" s="8">
        <f>IF(EXACT(Synthese!AB$1,Synthese!$E141),WEEKDAY(Synthese!$D141),0)</f>
        <v>0</v>
      </c>
    </row>
    <row r="142" spans="1:24" ht="13.8">
      <c r="A142" s="5"/>
      <c r="B142" s="5"/>
      <c r="C142" s="5">
        <v>2</v>
      </c>
      <c r="D142" s="9">
        <v>45215</v>
      </c>
      <c r="E142" s="8"/>
      <c r="F142" s="8">
        <f ca="1">IF(EXACT(Synthese!J$1,Synthese!$E142),WEEKDAY(Synthese!$D142),0)</f>
        <v>2</v>
      </c>
      <c r="G142" s="8">
        <f ca="1">IF(EXACT(Synthese!K$1,Synthese!$E142),WEEKDAY(Synthese!$D142),0)</f>
        <v>0</v>
      </c>
      <c r="H142" s="8">
        <f ca="1">IF(EXACT(Synthese!L$1,Synthese!$E142),WEEKDAY(Synthese!$D142),0)</f>
        <v>0</v>
      </c>
      <c r="I142" s="8">
        <f ca="1">IF(EXACT(Synthese!M$1,Synthese!$E142),WEEKDAY(Synthese!$D142),0)</f>
        <v>0</v>
      </c>
      <c r="J142" s="8">
        <f ca="1">IF(EXACT(Synthese!N$1,Synthese!$E142),WEEKDAY(Synthese!$D142),0)</f>
        <v>0</v>
      </c>
      <c r="K142" s="8">
        <f ca="1">IF(EXACT(Synthese!O$1,Synthese!$E142),WEEKDAY(Synthese!$D142),0)</f>
        <v>0</v>
      </c>
      <c r="L142" s="8">
        <f ca="1">IF(EXACT(Synthese!P$1,Synthese!$E142),WEEKDAY(Synthese!$D142),0)</f>
        <v>0</v>
      </c>
      <c r="M142" s="8">
        <f ca="1">IF(EXACT(Synthese!Q$1,Synthese!$E142),WEEKDAY(Synthese!$D142),0)</f>
        <v>0</v>
      </c>
      <c r="N142" s="8">
        <f ca="1">IF(EXACT(Synthese!R$1,Synthese!$E142),WEEKDAY(Synthese!$D142),0)</f>
        <v>0</v>
      </c>
      <c r="O142" s="8">
        <f ca="1">IF(EXACT(Synthese!S$1,Synthese!$E142),WEEKDAY(Synthese!$D142),0)</f>
        <v>0</v>
      </c>
      <c r="P142" s="8">
        <f ca="1">IF(EXACT(Synthese!T$1,Synthese!$E142),WEEKDAY(Synthese!$D142),0)</f>
        <v>0</v>
      </c>
      <c r="Q142" s="8">
        <f ca="1">IF(EXACT(Synthese!U$1,Synthese!$E142),WEEKDAY(Synthese!$D142),0)</f>
        <v>0</v>
      </c>
      <c r="R142" s="8">
        <f ca="1">IF(EXACT(Synthese!V$1,Synthese!$E142),WEEKDAY(Synthese!$D142),0)</f>
        <v>0</v>
      </c>
      <c r="S142" s="8">
        <f ca="1">IF(EXACT(Synthese!W$1,Synthese!$E142),WEEKDAY(Synthese!$D142),0)</f>
        <v>0</v>
      </c>
      <c r="T142" s="8">
        <f ca="1">IF(EXACT(Synthese!X$1,Synthese!$E142),WEEKDAY(Synthese!$D142),0)</f>
        <v>0</v>
      </c>
      <c r="U142" s="8">
        <f ca="1">IF(EXACT(Synthese!Y$1,Synthese!$E142),WEEKDAY(Synthese!$D142),0)</f>
        <v>0</v>
      </c>
      <c r="V142" s="8">
        <f ca="1">IF(EXACT(Synthese!Z$1,Synthese!$E142),WEEKDAY(Synthese!$D142),0)</f>
        <v>0</v>
      </c>
      <c r="W142" s="8">
        <f ca="1">IF(EXACT(Synthese!AA$1,Synthese!$E142),WEEKDAY(Synthese!$D142),0)</f>
        <v>0</v>
      </c>
      <c r="X142" s="8">
        <f>IF(EXACT(Synthese!AB$1,Synthese!$E142),WEEKDAY(Synthese!$D142),0)</f>
        <v>0</v>
      </c>
    </row>
    <row r="143" spans="1:24" ht="13.8">
      <c r="A143" s="5"/>
      <c r="B143" s="5"/>
      <c r="C143" s="5">
        <v>3</v>
      </c>
      <c r="D143" s="9">
        <v>45216</v>
      </c>
      <c r="E143" s="8"/>
      <c r="F143" s="8">
        <f ca="1">IF(EXACT(Synthese!J$1,Synthese!$E143),WEEKDAY(Synthese!$D143),0)</f>
        <v>0</v>
      </c>
      <c r="G143" s="8">
        <f ca="1">IF(EXACT(Synthese!K$1,Synthese!$E143),WEEKDAY(Synthese!$D143),0)</f>
        <v>0</v>
      </c>
      <c r="H143" s="8">
        <f ca="1">IF(EXACT(Synthese!L$1,Synthese!$E143),WEEKDAY(Synthese!$D143),0)</f>
        <v>0</v>
      </c>
      <c r="I143" s="8">
        <f ca="1">IF(EXACT(Synthese!M$1,Synthese!$E143),WEEKDAY(Synthese!$D143),0)</f>
        <v>0</v>
      </c>
      <c r="J143" s="8">
        <f ca="1">IF(EXACT(Synthese!N$1,Synthese!$E143),WEEKDAY(Synthese!$D143),0)</f>
        <v>0</v>
      </c>
      <c r="K143" s="8">
        <f ca="1">IF(EXACT(Synthese!O$1,Synthese!$E143),WEEKDAY(Synthese!$D143),0)</f>
        <v>0</v>
      </c>
      <c r="L143" s="8">
        <f ca="1">IF(EXACT(Synthese!P$1,Synthese!$E143),WEEKDAY(Synthese!$D143),0)</f>
        <v>0</v>
      </c>
      <c r="M143" s="8">
        <f ca="1">IF(EXACT(Synthese!Q$1,Synthese!$E143),WEEKDAY(Synthese!$D143),0)</f>
        <v>0</v>
      </c>
      <c r="N143" s="8">
        <f ca="1">IF(EXACT(Synthese!R$1,Synthese!$E143),WEEKDAY(Synthese!$D143),0)</f>
        <v>3</v>
      </c>
      <c r="O143" s="8">
        <f ca="1">IF(EXACT(Synthese!S$1,Synthese!$E143),WEEKDAY(Synthese!$D143),0)</f>
        <v>0</v>
      </c>
      <c r="P143" s="8">
        <f ca="1">IF(EXACT(Synthese!T$1,Synthese!$E143),WEEKDAY(Synthese!$D143),0)</f>
        <v>0</v>
      </c>
      <c r="Q143" s="8">
        <f ca="1">IF(EXACT(Synthese!U$1,Synthese!$E143),WEEKDAY(Synthese!$D143),0)</f>
        <v>0</v>
      </c>
      <c r="R143" s="8">
        <f ca="1">IF(EXACT(Synthese!V$1,Synthese!$E143),WEEKDAY(Synthese!$D143),0)</f>
        <v>0</v>
      </c>
      <c r="S143" s="8">
        <f ca="1">IF(EXACT(Synthese!W$1,Synthese!$E143),WEEKDAY(Synthese!$D143),0)</f>
        <v>0</v>
      </c>
      <c r="T143" s="8">
        <f ca="1">IF(EXACT(Synthese!X$1,Synthese!$E143),WEEKDAY(Synthese!$D143),0)</f>
        <v>0</v>
      </c>
      <c r="U143" s="8">
        <f ca="1">IF(EXACT(Synthese!Y$1,Synthese!$E143),WEEKDAY(Synthese!$D143),0)</f>
        <v>0</v>
      </c>
      <c r="V143" s="8">
        <f ca="1">IF(EXACT(Synthese!Z$1,Synthese!$E143),WEEKDAY(Synthese!$D143),0)</f>
        <v>0</v>
      </c>
      <c r="W143" s="8">
        <f ca="1">IF(EXACT(Synthese!AA$1,Synthese!$E143),WEEKDAY(Synthese!$D143),0)</f>
        <v>0</v>
      </c>
      <c r="X143" s="8">
        <f>IF(EXACT(Synthese!AB$1,Synthese!$E143),WEEKDAY(Synthese!$D143),0)</f>
        <v>0</v>
      </c>
    </row>
    <row r="144" spans="1:24" ht="13.8">
      <c r="A144" s="5"/>
      <c r="B144" s="5"/>
      <c r="C144" s="5">
        <v>4</v>
      </c>
      <c r="D144" s="9">
        <v>45217</v>
      </c>
      <c r="E144" s="8"/>
      <c r="F144" s="8">
        <f ca="1">IF(EXACT(Synthese!J$1,Synthese!$E144),WEEKDAY(Synthese!$D144),0)</f>
        <v>0</v>
      </c>
      <c r="G144" s="8">
        <f ca="1">IF(EXACT(Synthese!K$1,Synthese!$E144),WEEKDAY(Synthese!$D144),0)</f>
        <v>0</v>
      </c>
      <c r="H144" s="8">
        <f ca="1">IF(EXACT(Synthese!L$1,Synthese!$E144),WEEKDAY(Synthese!$D144),0)</f>
        <v>0</v>
      </c>
      <c r="I144" s="8">
        <f ca="1">IF(EXACT(Synthese!M$1,Synthese!$E144),WEEKDAY(Synthese!$D144),0)</f>
        <v>0</v>
      </c>
      <c r="J144" s="8">
        <f ca="1">IF(EXACT(Synthese!N$1,Synthese!$E144),WEEKDAY(Synthese!$D144),0)</f>
        <v>0</v>
      </c>
      <c r="K144" s="8">
        <f ca="1">IF(EXACT(Synthese!O$1,Synthese!$E144),WEEKDAY(Synthese!$D144),0)</f>
        <v>0</v>
      </c>
      <c r="L144" s="8">
        <f ca="1">IF(EXACT(Synthese!P$1,Synthese!$E144),WEEKDAY(Synthese!$D144),0)</f>
        <v>4</v>
      </c>
      <c r="M144" s="8">
        <f ca="1">IF(EXACT(Synthese!Q$1,Synthese!$E144),WEEKDAY(Synthese!$D144),0)</f>
        <v>0</v>
      </c>
      <c r="N144" s="8">
        <f ca="1">IF(EXACT(Synthese!R$1,Synthese!$E144),WEEKDAY(Synthese!$D144),0)</f>
        <v>0</v>
      </c>
      <c r="O144" s="8">
        <f ca="1">IF(EXACT(Synthese!S$1,Synthese!$E144),WEEKDAY(Synthese!$D144),0)</f>
        <v>0</v>
      </c>
      <c r="P144" s="8">
        <f ca="1">IF(EXACT(Synthese!T$1,Synthese!$E144),WEEKDAY(Synthese!$D144),0)</f>
        <v>0</v>
      </c>
      <c r="Q144" s="8">
        <f ca="1">IF(EXACT(Synthese!U$1,Synthese!$E144),WEEKDAY(Synthese!$D144),0)</f>
        <v>0</v>
      </c>
      <c r="R144" s="8">
        <f ca="1">IF(EXACT(Synthese!V$1,Synthese!$E144),WEEKDAY(Synthese!$D144),0)</f>
        <v>0</v>
      </c>
      <c r="S144" s="8">
        <f ca="1">IF(EXACT(Synthese!W$1,Synthese!$E144),WEEKDAY(Synthese!$D144),0)</f>
        <v>0</v>
      </c>
      <c r="T144" s="8">
        <f ca="1">IF(EXACT(Synthese!X$1,Synthese!$E144),WEEKDAY(Synthese!$D144),0)</f>
        <v>0</v>
      </c>
      <c r="U144" s="8">
        <f ca="1">IF(EXACT(Synthese!Y$1,Synthese!$E144),WEEKDAY(Synthese!$D144),0)</f>
        <v>0</v>
      </c>
      <c r="V144" s="8">
        <f ca="1">IF(EXACT(Synthese!Z$1,Synthese!$E144),WEEKDAY(Synthese!$D144),0)</f>
        <v>0</v>
      </c>
      <c r="W144" s="8">
        <f ca="1">IF(EXACT(Synthese!AA$1,Synthese!$E144),WEEKDAY(Synthese!$D144),0)</f>
        <v>0</v>
      </c>
      <c r="X144" s="8">
        <f>IF(EXACT(Synthese!AB$1,Synthese!$E144),WEEKDAY(Synthese!$D144),0)</f>
        <v>0</v>
      </c>
    </row>
    <row r="145" spans="1:24" ht="13.8">
      <c r="A145" s="5"/>
      <c r="B145" s="5"/>
      <c r="C145" s="5">
        <v>5</v>
      </c>
      <c r="D145" s="9">
        <v>45218</v>
      </c>
      <c r="E145" s="8"/>
      <c r="F145" s="8">
        <f ca="1">IF(EXACT(Synthese!J$1,Synthese!$E145),WEEKDAY(Synthese!$D145),0)</f>
        <v>5</v>
      </c>
      <c r="G145" s="8">
        <f ca="1">IF(EXACT(Synthese!K$1,Synthese!$E145),WEEKDAY(Synthese!$D145),0)</f>
        <v>0</v>
      </c>
      <c r="H145" s="8">
        <f ca="1">IF(EXACT(Synthese!L$1,Synthese!$E145),WEEKDAY(Synthese!$D145),0)</f>
        <v>0</v>
      </c>
      <c r="I145" s="8">
        <f ca="1">IF(EXACT(Synthese!M$1,Synthese!$E145),WEEKDAY(Synthese!$D145),0)</f>
        <v>0</v>
      </c>
      <c r="J145" s="8">
        <f ca="1">IF(EXACT(Synthese!N$1,Synthese!$E145),WEEKDAY(Synthese!$D145),0)</f>
        <v>0</v>
      </c>
      <c r="K145" s="8">
        <f ca="1">IF(EXACT(Synthese!O$1,Synthese!$E145),WEEKDAY(Synthese!$D145),0)</f>
        <v>0</v>
      </c>
      <c r="L145" s="8">
        <f ca="1">IF(EXACT(Synthese!P$1,Synthese!$E145),WEEKDAY(Synthese!$D145),0)</f>
        <v>0</v>
      </c>
      <c r="M145" s="8">
        <f ca="1">IF(EXACT(Synthese!Q$1,Synthese!$E145),WEEKDAY(Synthese!$D145),0)</f>
        <v>0</v>
      </c>
      <c r="N145" s="8">
        <f ca="1">IF(EXACT(Synthese!R$1,Synthese!$E145),WEEKDAY(Synthese!$D145),0)</f>
        <v>0</v>
      </c>
      <c r="O145" s="8">
        <f ca="1">IF(EXACT(Synthese!S$1,Synthese!$E145),WEEKDAY(Synthese!$D145),0)</f>
        <v>0</v>
      </c>
      <c r="P145" s="8">
        <f ca="1">IF(EXACT(Synthese!T$1,Synthese!$E145),WEEKDAY(Synthese!$D145),0)</f>
        <v>0</v>
      </c>
      <c r="Q145" s="8">
        <f ca="1">IF(EXACT(Synthese!U$1,Synthese!$E145),WEEKDAY(Synthese!$D145),0)</f>
        <v>0</v>
      </c>
      <c r="R145" s="8">
        <f ca="1">IF(EXACT(Synthese!V$1,Synthese!$E145),WEEKDAY(Synthese!$D145),0)</f>
        <v>0</v>
      </c>
      <c r="S145" s="8">
        <f ca="1">IF(EXACT(Synthese!W$1,Synthese!$E145),WEEKDAY(Synthese!$D145),0)</f>
        <v>0</v>
      </c>
      <c r="T145" s="8">
        <f ca="1">IF(EXACT(Synthese!X$1,Synthese!$E145),WEEKDAY(Synthese!$D145),0)</f>
        <v>0</v>
      </c>
      <c r="U145" s="8">
        <f ca="1">IF(EXACT(Synthese!Y$1,Synthese!$E145),WEEKDAY(Synthese!$D145),0)</f>
        <v>0</v>
      </c>
      <c r="V145" s="8">
        <f ca="1">IF(EXACT(Synthese!Z$1,Synthese!$E145),WEEKDAY(Synthese!$D145),0)</f>
        <v>0</v>
      </c>
      <c r="W145" s="8">
        <f ca="1">IF(EXACT(Synthese!AA$1,Synthese!$E145),WEEKDAY(Synthese!$D145),0)</f>
        <v>0</v>
      </c>
      <c r="X145" s="8">
        <f>IF(EXACT(Synthese!AB$1,Synthese!$E145),WEEKDAY(Synthese!$D145),0)</f>
        <v>0</v>
      </c>
    </row>
    <row r="146" spans="1:24" ht="13.8">
      <c r="A146" s="5"/>
      <c r="B146" s="5"/>
      <c r="C146" s="5">
        <v>6</v>
      </c>
      <c r="D146" s="9">
        <v>45219</v>
      </c>
      <c r="E146" s="8"/>
      <c r="F146" s="8">
        <f ca="1">IF(EXACT(Synthese!J$1,Synthese!$E146),WEEKDAY(Synthese!$D146),0)</f>
        <v>0</v>
      </c>
      <c r="G146" s="8">
        <f ca="1">IF(EXACT(Synthese!K$1,Synthese!$E146),WEEKDAY(Synthese!$D146),0)</f>
        <v>0</v>
      </c>
      <c r="H146" s="8">
        <f ca="1">IF(EXACT(Synthese!L$1,Synthese!$E146),WEEKDAY(Synthese!$D146),0)</f>
        <v>0</v>
      </c>
      <c r="I146" s="8">
        <f ca="1">IF(EXACT(Synthese!M$1,Synthese!$E146),WEEKDAY(Synthese!$D146),0)</f>
        <v>6</v>
      </c>
      <c r="J146" s="8">
        <f ca="1">IF(EXACT(Synthese!N$1,Synthese!$E146),WEEKDAY(Synthese!$D146),0)</f>
        <v>0</v>
      </c>
      <c r="K146" s="8">
        <f ca="1">IF(EXACT(Synthese!O$1,Synthese!$E146),WEEKDAY(Synthese!$D146),0)</f>
        <v>0</v>
      </c>
      <c r="L146" s="8">
        <f ca="1">IF(EXACT(Synthese!P$1,Synthese!$E146),WEEKDAY(Synthese!$D146),0)</f>
        <v>0</v>
      </c>
      <c r="M146" s="8">
        <f ca="1">IF(EXACT(Synthese!Q$1,Synthese!$E146),WEEKDAY(Synthese!$D146),0)</f>
        <v>0</v>
      </c>
      <c r="N146" s="8">
        <f ca="1">IF(EXACT(Synthese!R$1,Synthese!$E146),WEEKDAY(Synthese!$D146),0)</f>
        <v>0</v>
      </c>
      <c r="O146" s="8">
        <f ca="1">IF(EXACT(Synthese!S$1,Synthese!$E146),WEEKDAY(Synthese!$D146),0)</f>
        <v>0</v>
      </c>
      <c r="P146" s="8">
        <f ca="1">IF(EXACT(Synthese!T$1,Synthese!$E146),WEEKDAY(Synthese!$D146),0)</f>
        <v>0</v>
      </c>
      <c r="Q146" s="8">
        <f ca="1">IF(EXACT(Synthese!U$1,Synthese!$E146),WEEKDAY(Synthese!$D146),0)</f>
        <v>0</v>
      </c>
      <c r="R146" s="8">
        <f ca="1">IF(EXACT(Synthese!V$1,Synthese!$E146),WEEKDAY(Synthese!$D146),0)</f>
        <v>0</v>
      </c>
      <c r="S146" s="8">
        <f ca="1">IF(EXACT(Synthese!W$1,Synthese!$E146),WEEKDAY(Synthese!$D146),0)</f>
        <v>0</v>
      </c>
      <c r="T146" s="8">
        <f ca="1">IF(EXACT(Synthese!X$1,Synthese!$E146),WEEKDAY(Synthese!$D146),0)</f>
        <v>0</v>
      </c>
      <c r="U146" s="8">
        <f ca="1">IF(EXACT(Synthese!Y$1,Synthese!$E146),WEEKDAY(Synthese!$D146),0)</f>
        <v>0</v>
      </c>
      <c r="V146" s="8">
        <f ca="1">IF(EXACT(Synthese!Z$1,Synthese!$E146),WEEKDAY(Synthese!$D146),0)</f>
        <v>0</v>
      </c>
      <c r="W146" s="8">
        <f ca="1">IF(EXACT(Synthese!AA$1,Synthese!$E146),WEEKDAY(Synthese!$D146),0)</f>
        <v>0</v>
      </c>
      <c r="X146" s="8">
        <f>IF(EXACT(Synthese!AB$1,Synthese!$E146),WEEKDAY(Synthese!$D146),0)</f>
        <v>0</v>
      </c>
    </row>
    <row r="147" spans="1:24" ht="13.8">
      <c r="A147" s="5"/>
      <c r="B147" s="5"/>
      <c r="C147" s="5">
        <v>7</v>
      </c>
      <c r="D147" s="9">
        <v>45220</v>
      </c>
      <c r="E147" s="8"/>
      <c r="F147" s="8">
        <f ca="1">IF(EXACT(Synthese!J$1,Synthese!$E147),WEEKDAY(Synthese!$D147),0)</f>
        <v>0</v>
      </c>
      <c r="G147" s="8">
        <f ca="1">IF(EXACT(Synthese!K$1,Synthese!$E147),WEEKDAY(Synthese!$D147),0)</f>
        <v>0</v>
      </c>
      <c r="H147" s="8">
        <f ca="1">IF(EXACT(Synthese!L$1,Synthese!$E147),WEEKDAY(Synthese!$D147),0)</f>
        <v>0</v>
      </c>
      <c r="I147" s="8">
        <f ca="1">IF(EXACT(Synthese!M$1,Synthese!$E147),WEEKDAY(Synthese!$D147),0)</f>
        <v>0</v>
      </c>
      <c r="J147" s="8">
        <f ca="1">IF(EXACT(Synthese!N$1,Synthese!$E147),WEEKDAY(Synthese!$D147),0)</f>
        <v>0</v>
      </c>
      <c r="K147" s="8">
        <f ca="1">IF(EXACT(Synthese!O$1,Synthese!$E147),WEEKDAY(Synthese!$D147),0)</f>
        <v>0</v>
      </c>
      <c r="L147" s="8">
        <f ca="1">IF(EXACT(Synthese!P$1,Synthese!$E147),WEEKDAY(Synthese!$D147),0)</f>
        <v>0</v>
      </c>
      <c r="M147" s="8">
        <f ca="1">IF(EXACT(Synthese!Q$1,Synthese!$E147),WEEKDAY(Synthese!$D147),0)</f>
        <v>0</v>
      </c>
      <c r="N147" s="8">
        <f ca="1">IF(EXACT(Synthese!R$1,Synthese!$E147),WEEKDAY(Synthese!$D147),0)</f>
        <v>7</v>
      </c>
      <c r="O147" s="8">
        <f ca="1">IF(EXACT(Synthese!S$1,Synthese!$E147),WEEKDAY(Synthese!$D147),0)</f>
        <v>0</v>
      </c>
      <c r="P147" s="8">
        <f ca="1">IF(EXACT(Synthese!T$1,Synthese!$E147),WEEKDAY(Synthese!$D147),0)</f>
        <v>0</v>
      </c>
      <c r="Q147" s="8">
        <f ca="1">IF(EXACT(Synthese!U$1,Synthese!$E147),WEEKDAY(Synthese!$D147),0)</f>
        <v>0</v>
      </c>
      <c r="R147" s="8">
        <f ca="1">IF(EXACT(Synthese!V$1,Synthese!$E147),WEEKDAY(Synthese!$D147),0)</f>
        <v>0</v>
      </c>
      <c r="S147" s="8">
        <f ca="1">IF(EXACT(Synthese!W$1,Synthese!$E147),WEEKDAY(Synthese!$D147),0)</f>
        <v>0</v>
      </c>
      <c r="T147" s="8">
        <f ca="1">IF(EXACT(Synthese!X$1,Synthese!$E147),WEEKDAY(Synthese!$D147),0)</f>
        <v>0</v>
      </c>
      <c r="U147" s="8">
        <f ca="1">IF(EXACT(Synthese!Y$1,Synthese!$E147),WEEKDAY(Synthese!$D147),0)</f>
        <v>0</v>
      </c>
      <c r="V147" s="8">
        <f ca="1">IF(EXACT(Synthese!Z$1,Synthese!$E147),WEEKDAY(Synthese!$D147),0)</f>
        <v>0</v>
      </c>
      <c r="W147" s="8">
        <f ca="1">IF(EXACT(Synthese!AA$1,Synthese!$E147),WEEKDAY(Synthese!$D147),0)</f>
        <v>0</v>
      </c>
      <c r="X147" s="8">
        <f>IF(EXACT(Synthese!AB$1,Synthese!$E147),WEEKDAY(Synthese!$D147),0)</f>
        <v>0</v>
      </c>
    </row>
    <row r="148" spans="1:24" ht="13.8">
      <c r="A148" s="5"/>
      <c r="B148" s="5"/>
      <c r="C148" s="5">
        <v>1</v>
      </c>
      <c r="D148" s="9">
        <v>45221</v>
      </c>
      <c r="E148" s="8"/>
      <c r="F148" s="8">
        <f ca="1">IF(EXACT(Synthese!J$1,Synthese!$E148),WEEKDAY(Synthese!$D148),0)</f>
        <v>0</v>
      </c>
      <c r="G148" s="8">
        <f ca="1">IF(EXACT(Synthese!K$1,Synthese!$E148),WEEKDAY(Synthese!$D148),0)</f>
        <v>0</v>
      </c>
      <c r="H148" s="8">
        <f ca="1">IF(EXACT(Synthese!L$1,Synthese!$E148),WEEKDAY(Synthese!$D148),0)</f>
        <v>0</v>
      </c>
      <c r="I148" s="8">
        <f ca="1">IF(EXACT(Synthese!M$1,Synthese!$E148),WEEKDAY(Synthese!$D148),0)</f>
        <v>0</v>
      </c>
      <c r="J148" s="8">
        <f ca="1">IF(EXACT(Synthese!N$1,Synthese!$E148),WEEKDAY(Synthese!$D148),0)</f>
        <v>0</v>
      </c>
      <c r="K148" s="8">
        <f ca="1">IF(EXACT(Synthese!O$1,Synthese!$E148),WEEKDAY(Synthese!$D148),0)</f>
        <v>1</v>
      </c>
      <c r="L148" s="8">
        <f ca="1">IF(EXACT(Synthese!P$1,Synthese!$E148),WEEKDAY(Synthese!$D148),0)</f>
        <v>0</v>
      </c>
      <c r="M148" s="8">
        <f ca="1">IF(EXACT(Synthese!Q$1,Synthese!$E148),WEEKDAY(Synthese!$D148),0)</f>
        <v>0</v>
      </c>
      <c r="N148" s="8">
        <f ca="1">IF(EXACT(Synthese!R$1,Synthese!$E148),WEEKDAY(Synthese!$D148),0)</f>
        <v>0</v>
      </c>
      <c r="O148" s="8">
        <f ca="1">IF(EXACT(Synthese!S$1,Synthese!$E148),WEEKDAY(Synthese!$D148),0)</f>
        <v>0</v>
      </c>
      <c r="P148" s="8">
        <f ca="1">IF(EXACT(Synthese!T$1,Synthese!$E148),WEEKDAY(Synthese!$D148),0)</f>
        <v>0</v>
      </c>
      <c r="Q148" s="8">
        <f ca="1">IF(EXACT(Synthese!U$1,Synthese!$E148),WEEKDAY(Synthese!$D148),0)</f>
        <v>0</v>
      </c>
      <c r="R148" s="8">
        <f ca="1">IF(EXACT(Synthese!V$1,Synthese!$E148),WEEKDAY(Synthese!$D148),0)</f>
        <v>0</v>
      </c>
      <c r="S148" s="8">
        <f ca="1">IF(EXACT(Synthese!W$1,Synthese!$E148),WEEKDAY(Synthese!$D148),0)</f>
        <v>0</v>
      </c>
      <c r="T148" s="8">
        <f ca="1">IF(EXACT(Synthese!X$1,Synthese!$E148),WEEKDAY(Synthese!$D148),0)</f>
        <v>0</v>
      </c>
      <c r="U148" s="8">
        <f ca="1">IF(EXACT(Synthese!Y$1,Synthese!$E148),WEEKDAY(Synthese!$D148),0)</f>
        <v>0</v>
      </c>
      <c r="V148" s="8">
        <f ca="1">IF(EXACT(Synthese!Z$1,Synthese!$E148),WEEKDAY(Synthese!$D148),0)</f>
        <v>0</v>
      </c>
      <c r="W148" s="8">
        <f ca="1">IF(EXACT(Synthese!AA$1,Synthese!$E148),WEEKDAY(Synthese!$D148),0)</f>
        <v>0</v>
      </c>
      <c r="X148" s="8">
        <f>IF(EXACT(Synthese!AB$1,Synthese!$E148),WEEKDAY(Synthese!$D148),0)</f>
        <v>0</v>
      </c>
    </row>
    <row r="149" spans="1:24" ht="13.8">
      <c r="A149" s="5"/>
      <c r="B149" s="5"/>
      <c r="C149" s="5">
        <v>2</v>
      </c>
      <c r="D149" s="9">
        <v>45222</v>
      </c>
      <c r="E149" s="8"/>
      <c r="F149" s="8">
        <f ca="1">IF(EXACT(Synthese!J$1,Synthese!$E149),WEEKDAY(Synthese!$D149),0)</f>
        <v>0</v>
      </c>
      <c r="G149" s="8">
        <f ca="1">IF(EXACT(Synthese!K$1,Synthese!$E149),WEEKDAY(Synthese!$D149),0)</f>
        <v>0</v>
      </c>
      <c r="H149" s="8">
        <f ca="1">IF(EXACT(Synthese!L$1,Synthese!$E149),WEEKDAY(Synthese!$D149),0)</f>
        <v>0</v>
      </c>
      <c r="I149" s="8">
        <f ca="1">IF(EXACT(Synthese!M$1,Synthese!$E149),WEEKDAY(Synthese!$D149),0)</f>
        <v>0</v>
      </c>
      <c r="J149" s="8">
        <f ca="1">IF(EXACT(Synthese!N$1,Synthese!$E149),WEEKDAY(Synthese!$D149),0)</f>
        <v>0</v>
      </c>
      <c r="K149" s="8">
        <f ca="1">IF(EXACT(Synthese!O$1,Synthese!$E149),WEEKDAY(Synthese!$D149),0)</f>
        <v>0</v>
      </c>
      <c r="L149" s="8">
        <f ca="1">IF(EXACT(Synthese!P$1,Synthese!$E149),WEEKDAY(Synthese!$D149),0)</f>
        <v>0</v>
      </c>
      <c r="M149" s="8">
        <f ca="1">IF(EXACT(Synthese!Q$1,Synthese!$E149),WEEKDAY(Synthese!$D149),0)</f>
        <v>2</v>
      </c>
      <c r="N149" s="8">
        <f ca="1">IF(EXACT(Synthese!R$1,Synthese!$E149),WEEKDAY(Synthese!$D149),0)</f>
        <v>0</v>
      </c>
      <c r="O149" s="8">
        <f ca="1">IF(EXACT(Synthese!S$1,Synthese!$E149),WEEKDAY(Synthese!$D149),0)</f>
        <v>0</v>
      </c>
      <c r="P149" s="8">
        <f ca="1">IF(EXACT(Synthese!T$1,Synthese!$E149),WEEKDAY(Synthese!$D149),0)</f>
        <v>0</v>
      </c>
      <c r="Q149" s="8">
        <f ca="1">IF(EXACT(Synthese!U$1,Synthese!$E149),WEEKDAY(Synthese!$D149),0)</f>
        <v>0</v>
      </c>
      <c r="R149" s="8">
        <f ca="1">IF(EXACT(Synthese!V$1,Synthese!$E149),WEEKDAY(Synthese!$D149),0)</f>
        <v>0</v>
      </c>
      <c r="S149" s="8">
        <f ca="1">IF(EXACT(Synthese!W$1,Synthese!$E149),WEEKDAY(Synthese!$D149),0)</f>
        <v>0</v>
      </c>
      <c r="T149" s="8">
        <f ca="1">IF(EXACT(Synthese!X$1,Synthese!$E149),WEEKDAY(Synthese!$D149),0)</f>
        <v>0</v>
      </c>
      <c r="U149" s="8">
        <f ca="1">IF(EXACT(Synthese!Y$1,Synthese!$E149),WEEKDAY(Synthese!$D149),0)</f>
        <v>0</v>
      </c>
      <c r="V149" s="8">
        <f ca="1">IF(EXACT(Synthese!Z$1,Synthese!$E149),WEEKDAY(Synthese!$D149),0)</f>
        <v>0</v>
      </c>
      <c r="W149" s="8">
        <f ca="1">IF(EXACT(Synthese!AA$1,Synthese!$E149),WEEKDAY(Synthese!$D149),0)</f>
        <v>0</v>
      </c>
      <c r="X149" s="8">
        <f>IF(EXACT(Synthese!AB$1,Synthese!$E149),WEEKDAY(Synthese!$D149),0)</f>
        <v>0</v>
      </c>
    </row>
    <row r="150" spans="1:24" ht="13.8">
      <c r="A150" s="5"/>
      <c r="B150" s="5"/>
      <c r="C150" s="5">
        <v>3</v>
      </c>
      <c r="D150" s="9">
        <v>45223</v>
      </c>
      <c r="E150" s="8"/>
      <c r="F150" s="8">
        <f ca="1">IF(EXACT(Synthese!J$1,Synthese!$E150),WEEKDAY(Synthese!$D150),0)</f>
        <v>0</v>
      </c>
      <c r="G150" s="8">
        <f ca="1">IF(EXACT(Synthese!K$1,Synthese!$E150),WEEKDAY(Synthese!$D150),0)</f>
        <v>3</v>
      </c>
      <c r="H150" s="8">
        <f ca="1">IF(EXACT(Synthese!L$1,Synthese!$E150),WEEKDAY(Synthese!$D150),0)</f>
        <v>0</v>
      </c>
      <c r="I150" s="8">
        <f ca="1">IF(EXACT(Synthese!M$1,Synthese!$E150),WEEKDAY(Synthese!$D150),0)</f>
        <v>0</v>
      </c>
      <c r="J150" s="8">
        <f ca="1">IF(EXACT(Synthese!N$1,Synthese!$E150),WEEKDAY(Synthese!$D150),0)</f>
        <v>0</v>
      </c>
      <c r="K150" s="8">
        <f ca="1">IF(EXACT(Synthese!O$1,Synthese!$E150),WEEKDAY(Synthese!$D150),0)</f>
        <v>0</v>
      </c>
      <c r="L150" s="8">
        <f ca="1">IF(EXACT(Synthese!P$1,Synthese!$E150),WEEKDAY(Synthese!$D150),0)</f>
        <v>0</v>
      </c>
      <c r="M150" s="8">
        <f ca="1">IF(EXACT(Synthese!Q$1,Synthese!$E150),WEEKDAY(Synthese!$D150),0)</f>
        <v>0</v>
      </c>
      <c r="N150" s="8">
        <f ca="1">IF(EXACT(Synthese!R$1,Synthese!$E150),WEEKDAY(Synthese!$D150),0)</f>
        <v>0</v>
      </c>
      <c r="O150" s="8">
        <f ca="1">IF(EXACT(Synthese!S$1,Synthese!$E150),WEEKDAY(Synthese!$D150),0)</f>
        <v>0</v>
      </c>
      <c r="P150" s="8">
        <f ca="1">IF(EXACT(Synthese!T$1,Synthese!$E150),WEEKDAY(Synthese!$D150),0)</f>
        <v>0</v>
      </c>
      <c r="Q150" s="8">
        <f ca="1">IF(EXACT(Synthese!U$1,Synthese!$E150),WEEKDAY(Synthese!$D150),0)</f>
        <v>0</v>
      </c>
      <c r="R150" s="8">
        <f ca="1">IF(EXACT(Synthese!V$1,Synthese!$E150),WEEKDAY(Synthese!$D150),0)</f>
        <v>0</v>
      </c>
      <c r="S150" s="8">
        <f ca="1">IF(EXACT(Synthese!W$1,Synthese!$E150),WEEKDAY(Synthese!$D150),0)</f>
        <v>0</v>
      </c>
      <c r="T150" s="8">
        <f ca="1">IF(EXACT(Synthese!X$1,Synthese!$E150),WEEKDAY(Synthese!$D150),0)</f>
        <v>0</v>
      </c>
      <c r="U150" s="8">
        <f ca="1">IF(EXACT(Synthese!Y$1,Synthese!$E150),WEEKDAY(Synthese!$D150),0)</f>
        <v>0</v>
      </c>
      <c r="V150" s="8">
        <f ca="1">IF(EXACT(Synthese!Z$1,Synthese!$E150),WEEKDAY(Synthese!$D150),0)</f>
        <v>0</v>
      </c>
      <c r="W150" s="8">
        <f ca="1">IF(EXACT(Synthese!AA$1,Synthese!$E150),WEEKDAY(Synthese!$D150),0)</f>
        <v>0</v>
      </c>
      <c r="X150" s="8">
        <f>IF(EXACT(Synthese!AB$1,Synthese!$E150),WEEKDAY(Synthese!$D150),0)</f>
        <v>0</v>
      </c>
    </row>
    <row r="151" spans="1:24" ht="13.8">
      <c r="A151" s="5"/>
      <c r="B151" s="5"/>
      <c r="C151" s="5">
        <v>4</v>
      </c>
      <c r="D151" s="9">
        <v>45224</v>
      </c>
      <c r="E151" s="8"/>
      <c r="F151" s="8">
        <f ca="1">IF(EXACT(Synthese!J$1,Synthese!$E151),WEEKDAY(Synthese!$D151),0)</f>
        <v>0</v>
      </c>
      <c r="G151" s="8">
        <f ca="1">IF(EXACT(Synthese!K$1,Synthese!$E151),WEEKDAY(Synthese!$D151),0)</f>
        <v>0</v>
      </c>
      <c r="H151" s="8">
        <f ca="1">IF(EXACT(Synthese!L$1,Synthese!$E151),WEEKDAY(Synthese!$D151),0)</f>
        <v>0</v>
      </c>
      <c r="I151" s="8">
        <f ca="1">IF(EXACT(Synthese!M$1,Synthese!$E151),WEEKDAY(Synthese!$D151),0)</f>
        <v>0</v>
      </c>
      <c r="J151" s="8">
        <f ca="1">IF(EXACT(Synthese!N$1,Synthese!$E151),WEEKDAY(Synthese!$D151),0)</f>
        <v>0</v>
      </c>
      <c r="K151" s="8">
        <f ca="1">IF(EXACT(Synthese!O$1,Synthese!$E151),WEEKDAY(Synthese!$D151),0)</f>
        <v>0</v>
      </c>
      <c r="L151" s="8">
        <f ca="1">IF(EXACT(Synthese!P$1,Synthese!$E151),WEEKDAY(Synthese!$D151),0)</f>
        <v>4</v>
      </c>
      <c r="M151" s="8">
        <f ca="1">IF(EXACT(Synthese!Q$1,Synthese!$E151),WEEKDAY(Synthese!$D151),0)</f>
        <v>0</v>
      </c>
      <c r="N151" s="8">
        <f ca="1">IF(EXACT(Synthese!R$1,Synthese!$E151),WEEKDAY(Synthese!$D151),0)</f>
        <v>0</v>
      </c>
      <c r="O151" s="8">
        <f ca="1">IF(EXACT(Synthese!S$1,Synthese!$E151),WEEKDAY(Synthese!$D151),0)</f>
        <v>0</v>
      </c>
      <c r="P151" s="8">
        <f ca="1">IF(EXACT(Synthese!T$1,Synthese!$E151),WEEKDAY(Synthese!$D151),0)</f>
        <v>0</v>
      </c>
      <c r="Q151" s="8">
        <f ca="1">IF(EXACT(Synthese!U$1,Synthese!$E151),WEEKDAY(Synthese!$D151),0)</f>
        <v>0</v>
      </c>
      <c r="R151" s="8">
        <f ca="1">IF(EXACT(Synthese!V$1,Synthese!$E151),WEEKDAY(Synthese!$D151),0)</f>
        <v>0</v>
      </c>
      <c r="S151" s="8">
        <f ca="1">IF(EXACT(Synthese!W$1,Synthese!$E151),WEEKDAY(Synthese!$D151),0)</f>
        <v>0</v>
      </c>
      <c r="T151" s="8">
        <f ca="1">IF(EXACT(Synthese!X$1,Synthese!$E151),WEEKDAY(Synthese!$D151),0)</f>
        <v>0</v>
      </c>
      <c r="U151" s="8">
        <f ca="1">IF(EXACT(Synthese!Y$1,Synthese!$E151),WEEKDAY(Synthese!$D151),0)</f>
        <v>0</v>
      </c>
      <c r="V151" s="8">
        <f ca="1">IF(EXACT(Synthese!Z$1,Synthese!$E151),WEEKDAY(Synthese!$D151),0)</f>
        <v>0</v>
      </c>
      <c r="W151" s="8">
        <f ca="1">IF(EXACT(Synthese!AA$1,Synthese!$E151),WEEKDAY(Synthese!$D151),0)</f>
        <v>0</v>
      </c>
      <c r="X151" s="8">
        <f>IF(EXACT(Synthese!AB$1,Synthese!$E151),WEEKDAY(Synthese!$D151),0)</f>
        <v>0</v>
      </c>
    </row>
    <row r="152" spans="1:24" ht="13.8">
      <c r="A152" s="5"/>
      <c r="B152" s="5"/>
      <c r="C152" s="5">
        <v>5</v>
      </c>
      <c r="D152" s="9">
        <v>45225</v>
      </c>
      <c r="E152" s="8"/>
      <c r="F152" s="8">
        <f ca="1">IF(EXACT(Synthese!J$1,Synthese!$E152),WEEKDAY(Synthese!$D152),0)</f>
        <v>0</v>
      </c>
      <c r="G152" s="8">
        <f ca="1">IF(EXACT(Synthese!K$1,Synthese!$E152),WEEKDAY(Synthese!$D152),0)</f>
        <v>0</v>
      </c>
      <c r="H152" s="8">
        <f ca="1">IF(EXACT(Synthese!L$1,Synthese!$E152),WEEKDAY(Synthese!$D152),0)</f>
        <v>0</v>
      </c>
      <c r="I152" s="8">
        <f ca="1">IF(EXACT(Synthese!M$1,Synthese!$E152),WEEKDAY(Synthese!$D152),0)</f>
        <v>0</v>
      </c>
      <c r="J152" s="8">
        <f ca="1">IF(EXACT(Synthese!N$1,Synthese!$E152),WEEKDAY(Synthese!$D152),0)</f>
        <v>0</v>
      </c>
      <c r="K152" s="8">
        <f ca="1">IF(EXACT(Synthese!O$1,Synthese!$E152),WEEKDAY(Synthese!$D152),0)</f>
        <v>0</v>
      </c>
      <c r="L152" s="8">
        <f ca="1">IF(EXACT(Synthese!P$1,Synthese!$E152),WEEKDAY(Synthese!$D152),0)</f>
        <v>0</v>
      </c>
      <c r="M152" s="8">
        <f ca="1">IF(EXACT(Synthese!Q$1,Synthese!$E152),WEEKDAY(Synthese!$D152),0)</f>
        <v>0</v>
      </c>
      <c r="N152" s="8">
        <f ca="1">IF(EXACT(Synthese!R$1,Synthese!$E152),WEEKDAY(Synthese!$D152),0)</f>
        <v>0</v>
      </c>
      <c r="O152" s="8">
        <f ca="1">IF(EXACT(Synthese!S$1,Synthese!$E152),WEEKDAY(Synthese!$D152),0)</f>
        <v>0</v>
      </c>
      <c r="P152" s="8">
        <f ca="1">IF(EXACT(Synthese!T$1,Synthese!$E152),WEEKDAY(Synthese!$D152),0)</f>
        <v>5</v>
      </c>
      <c r="Q152" s="8">
        <f ca="1">IF(EXACT(Synthese!U$1,Synthese!$E152),WEEKDAY(Synthese!$D152),0)</f>
        <v>0</v>
      </c>
      <c r="R152" s="8">
        <f ca="1">IF(EXACT(Synthese!V$1,Synthese!$E152),WEEKDAY(Synthese!$D152),0)</f>
        <v>0</v>
      </c>
      <c r="S152" s="8">
        <f ca="1">IF(EXACT(Synthese!W$1,Synthese!$E152),WEEKDAY(Synthese!$D152),0)</f>
        <v>0</v>
      </c>
      <c r="T152" s="8">
        <f ca="1">IF(EXACT(Synthese!X$1,Synthese!$E152),WEEKDAY(Synthese!$D152),0)</f>
        <v>0</v>
      </c>
      <c r="U152" s="8">
        <f ca="1">IF(EXACT(Synthese!Y$1,Synthese!$E152),WEEKDAY(Synthese!$D152),0)</f>
        <v>0</v>
      </c>
      <c r="V152" s="8">
        <f ca="1">IF(EXACT(Synthese!Z$1,Synthese!$E152),WEEKDAY(Synthese!$D152),0)</f>
        <v>0</v>
      </c>
      <c r="W152" s="8">
        <f ca="1">IF(EXACT(Synthese!AA$1,Synthese!$E152),WEEKDAY(Synthese!$D152),0)</f>
        <v>0</v>
      </c>
      <c r="X152" s="8">
        <f>IF(EXACT(Synthese!AB$1,Synthese!$E152),WEEKDAY(Synthese!$D152),0)</f>
        <v>0</v>
      </c>
    </row>
    <row r="153" spans="1:24" ht="13.8">
      <c r="A153" s="5"/>
      <c r="B153" s="5"/>
      <c r="C153" s="5">
        <v>6</v>
      </c>
      <c r="D153" s="9">
        <v>45226</v>
      </c>
      <c r="E153" s="8"/>
      <c r="F153" s="8">
        <f ca="1">IF(EXACT(Synthese!J$1,Synthese!$E153),WEEKDAY(Synthese!$D153),0)</f>
        <v>0</v>
      </c>
      <c r="G153" s="8">
        <f ca="1">IF(EXACT(Synthese!K$1,Synthese!$E153),WEEKDAY(Synthese!$D153),0)</f>
        <v>0</v>
      </c>
      <c r="H153" s="8">
        <f ca="1">IF(EXACT(Synthese!L$1,Synthese!$E153),WEEKDAY(Synthese!$D153),0)</f>
        <v>0</v>
      </c>
      <c r="I153" s="8">
        <f ca="1">IF(EXACT(Synthese!M$1,Synthese!$E153),WEEKDAY(Synthese!$D153),0)</f>
        <v>0</v>
      </c>
      <c r="J153" s="8">
        <f ca="1">IF(EXACT(Synthese!N$1,Synthese!$E153),WEEKDAY(Synthese!$D153),0)</f>
        <v>0</v>
      </c>
      <c r="K153" s="8">
        <f ca="1">IF(EXACT(Synthese!O$1,Synthese!$E153),WEEKDAY(Synthese!$D153),0)</f>
        <v>0</v>
      </c>
      <c r="L153" s="8">
        <f ca="1">IF(EXACT(Synthese!P$1,Synthese!$E153),WEEKDAY(Synthese!$D153),0)</f>
        <v>0</v>
      </c>
      <c r="M153" s="8">
        <f ca="1">IF(EXACT(Synthese!Q$1,Synthese!$E153),WEEKDAY(Synthese!$D153),0)</f>
        <v>0</v>
      </c>
      <c r="N153" s="8">
        <f ca="1">IF(EXACT(Synthese!R$1,Synthese!$E153),WEEKDAY(Synthese!$D153),0)</f>
        <v>0</v>
      </c>
      <c r="O153" s="8">
        <f ca="1">IF(EXACT(Synthese!S$1,Synthese!$E153),WEEKDAY(Synthese!$D153),0)</f>
        <v>6</v>
      </c>
      <c r="P153" s="8">
        <f ca="1">IF(EXACT(Synthese!T$1,Synthese!$E153),WEEKDAY(Synthese!$D153),0)</f>
        <v>0</v>
      </c>
      <c r="Q153" s="8">
        <f ca="1">IF(EXACT(Synthese!U$1,Synthese!$E153),WEEKDAY(Synthese!$D153),0)</f>
        <v>0</v>
      </c>
      <c r="R153" s="8">
        <f ca="1">IF(EXACT(Synthese!V$1,Synthese!$E153),WEEKDAY(Synthese!$D153),0)</f>
        <v>0</v>
      </c>
      <c r="S153" s="8">
        <f ca="1">IF(EXACT(Synthese!W$1,Synthese!$E153),WEEKDAY(Synthese!$D153),0)</f>
        <v>0</v>
      </c>
      <c r="T153" s="8">
        <f ca="1">IF(EXACT(Synthese!X$1,Synthese!$E153),WEEKDAY(Synthese!$D153),0)</f>
        <v>0</v>
      </c>
      <c r="U153" s="8">
        <f ca="1">IF(EXACT(Synthese!Y$1,Synthese!$E153),WEEKDAY(Synthese!$D153),0)</f>
        <v>0</v>
      </c>
      <c r="V153" s="8">
        <f ca="1">IF(EXACT(Synthese!Z$1,Synthese!$E153),WEEKDAY(Synthese!$D153),0)</f>
        <v>0</v>
      </c>
      <c r="W153" s="8">
        <f ca="1">IF(EXACT(Synthese!AA$1,Synthese!$E153),WEEKDAY(Synthese!$D153),0)</f>
        <v>0</v>
      </c>
      <c r="X153" s="8">
        <f>IF(EXACT(Synthese!AB$1,Synthese!$E153),WEEKDAY(Synthese!$D153),0)</f>
        <v>0</v>
      </c>
    </row>
    <row r="154" spans="1:24" ht="13.8">
      <c r="A154" s="5"/>
      <c r="B154" s="5"/>
      <c r="C154" s="5">
        <v>7</v>
      </c>
      <c r="D154" s="9">
        <v>45227</v>
      </c>
      <c r="E154" s="8"/>
      <c r="F154" s="8">
        <f ca="1">IF(EXACT(Synthese!J$1,Synthese!$E154),WEEKDAY(Synthese!$D154),0)</f>
        <v>0</v>
      </c>
      <c r="G154" s="8">
        <f ca="1">IF(EXACT(Synthese!K$1,Synthese!$E154),WEEKDAY(Synthese!$D154),0)</f>
        <v>0</v>
      </c>
      <c r="H154" s="8">
        <f ca="1">IF(EXACT(Synthese!L$1,Synthese!$E154),WEEKDAY(Synthese!$D154),0)</f>
        <v>0</v>
      </c>
      <c r="I154" s="8">
        <f ca="1">IF(EXACT(Synthese!M$1,Synthese!$E154),WEEKDAY(Synthese!$D154),0)</f>
        <v>0</v>
      </c>
      <c r="J154" s="8">
        <f ca="1">IF(EXACT(Synthese!N$1,Synthese!$E154),WEEKDAY(Synthese!$D154),0)</f>
        <v>0</v>
      </c>
      <c r="K154" s="8">
        <f ca="1">IF(EXACT(Synthese!O$1,Synthese!$E154),WEEKDAY(Synthese!$D154),0)</f>
        <v>0</v>
      </c>
      <c r="L154" s="8">
        <f ca="1">IF(EXACT(Synthese!P$1,Synthese!$E154),WEEKDAY(Synthese!$D154),0)</f>
        <v>0</v>
      </c>
      <c r="M154" s="8">
        <f ca="1">IF(EXACT(Synthese!Q$1,Synthese!$E154),WEEKDAY(Synthese!$D154),0)</f>
        <v>7</v>
      </c>
      <c r="N154" s="8">
        <f ca="1">IF(EXACT(Synthese!R$1,Synthese!$E154),WEEKDAY(Synthese!$D154),0)</f>
        <v>0</v>
      </c>
      <c r="O154" s="8">
        <f ca="1">IF(EXACT(Synthese!S$1,Synthese!$E154),WEEKDAY(Synthese!$D154),0)</f>
        <v>0</v>
      </c>
      <c r="P154" s="8">
        <f ca="1">IF(EXACT(Synthese!T$1,Synthese!$E154),WEEKDAY(Synthese!$D154),0)</f>
        <v>0</v>
      </c>
      <c r="Q154" s="8">
        <f ca="1">IF(EXACT(Synthese!U$1,Synthese!$E154),WEEKDAY(Synthese!$D154),0)</f>
        <v>0</v>
      </c>
      <c r="R154" s="8">
        <f ca="1">IF(EXACT(Synthese!V$1,Synthese!$E154),WEEKDAY(Synthese!$D154),0)</f>
        <v>0</v>
      </c>
      <c r="S154" s="8">
        <f ca="1">IF(EXACT(Synthese!W$1,Synthese!$E154),WEEKDAY(Synthese!$D154),0)</f>
        <v>0</v>
      </c>
      <c r="T154" s="8">
        <f ca="1">IF(EXACT(Synthese!X$1,Synthese!$E154),WEEKDAY(Synthese!$D154),0)</f>
        <v>0</v>
      </c>
      <c r="U154" s="8">
        <f ca="1">IF(EXACT(Synthese!Y$1,Synthese!$E154),WEEKDAY(Synthese!$D154),0)</f>
        <v>0</v>
      </c>
      <c r="V154" s="8">
        <f ca="1">IF(EXACT(Synthese!Z$1,Synthese!$E154),WEEKDAY(Synthese!$D154),0)</f>
        <v>0</v>
      </c>
      <c r="W154" s="8">
        <f ca="1">IF(EXACT(Synthese!AA$1,Synthese!$E154),WEEKDAY(Synthese!$D154),0)</f>
        <v>0</v>
      </c>
      <c r="X154" s="8">
        <f>IF(EXACT(Synthese!AB$1,Synthese!$E154),WEEKDAY(Synthese!$D154),0)</f>
        <v>0</v>
      </c>
    </row>
    <row r="155" spans="1:24" ht="13.8">
      <c r="A155" s="5"/>
      <c r="B155" s="5"/>
      <c r="C155" s="5">
        <v>1</v>
      </c>
      <c r="D155" s="9">
        <v>45228</v>
      </c>
      <c r="E155" s="8"/>
      <c r="F155" s="8">
        <f ca="1">IF(EXACT(Synthese!J$1,Synthese!$E155),WEEKDAY(Synthese!$D155),0)</f>
        <v>0</v>
      </c>
      <c r="G155" s="8">
        <f ca="1">IF(EXACT(Synthese!K$1,Synthese!$E155),WEEKDAY(Synthese!$D155),0)</f>
        <v>0</v>
      </c>
      <c r="H155" s="8">
        <f ca="1">IF(EXACT(Synthese!L$1,Synthese!$E155),WEEKDAY(Synthese!$D155),0)</f>
        <v>0</v>
      </c>
      <c r="I155" s="8">
        <f ca="1">IF(EXACT(Synthese!M$1,Synthese!$E155),WEEKDAY(Synthese!$D155),0)</f>
        <v>1</v>
      </c>
      <c r="J155" s="8">
        <f ca="1">IF(EXACT(Synthese!N$1,Synthese!$E155),WEEKDAY(Synthese!$D155),0)</f>
        <v>0</v>
      </c>
      <c r="K155" s="8">
        <f ca="1">IF(EXACT(Synthese!O$1,Synthese!$E155),WEEKDAY(Synthese!$D155),0)</f>
        <v>0</v>
      </c>
      <c r="L155" s="8">
        <f ca="1">IF(EXACT(Synthese!P$1,Synthese!$E155),WEEKDAY(Synthese!$D155),0)</f>
        <v>0</v>
      </c>
      <c r="M155" s="8">
        <f ca="1">IF(EXACT(Synthese!Q$1,Synthese!$E155),WEEKDAY(Synthese!$D155),0)</f>
        <v>0</v>
      </c>
      <c r="N155" s="8">
        <f ca="1">IF(EXACT(Synthese!R$1,Synthese!$E155),WEEKDAY(Synthese!$D155),0)</f>
        <v>0</v>
      </c>
      <c r="O155" s="8">
        <f ca="1">IF(EXACT(Synthese!S$1,Synthese!$E155),WEEKDAY(Synthese!$D155),0)</f>
        <v>0</v>
      </c>
      <c r="P155" s="8">
        <f ca="1">IF(EXACT(Synthese!T$1,Synthese!$E155),WEEKDAY(Synthese!$D155),0)</f>
        <v>0</v>
      </c>
      <c r="Q155" s="8">
        <f ca="1">IF(EXACT(Synthese!U$1,Synthese!$E155),WEEKDAY(Synthese!$D155),0)</f>
        <v>0</v>
      </c>
      <c r="R155" s="8">
        <f ca="1">IF(EXACT(Synthese!V$1,Synthese!$E155),WEEKDAY(Synthese!$D155),0)</f>
        <v>0</v>
      </c>
      <c r="S155" s="8">
        <f ca="1">IF(EXACT(Synthese!W$1,Synthese!$E155),WEEKDAY(Synthese!$D155),0)</f>
        <v>0</v>
      </c>
      <c r="T155" s="8">
        <f ca="1">IF(EXACT(Synthese!X$1,Synthese!$E155),WEEKDAY(Synthese!$D155),0)</f>
        <v>0</v>
      </c>
      <c r="U155" s="8">
        <f ca="1">IF(EXACT(Synthese!Y$1,Synthese!$E155),WEEKDAY(Synthese!$D155),0)</f>
        <v>0</v>
      </c>
      <c r="V155" s="8">
        <f ca="1">IF(EXACT(Synthese!Z$1,Synthese!$E155),WEEKDAY(Synthese!$D155),0)</f>
        <v>0</v>
      </c>
      <c r="W155" s="8">
        <f ca="1">IF(EXACT(Synthese!AA$1,Synthese!$E155),WEEKDAY(Synthese!$D155),0)</f>
        <v>0</v>
      </c>
      <c r="X155" s="8">
        <f>IF(EXACT(Synthese!AB$1,Synthese!$E155),WEEKDAY(Synthese!$D155),0)</f>
        <v>0</v>
      </c>
    </row>
    <row r="156" spans="1:24" ht="13.8">
      <c r="A156" s="5"/>
      <c r="B156" s="5"/>
      <c r="C156" s="5">
        <v>2</v>
      </c>
      <c r="D156" s="9">
        <v>45229</v>
      </c>
      <c r="E156" s="8"/>
      <c r="F156" s="8">
        <f ca="1">IF(EXACT(Synthese!J$1,Synthese!$E156),WEEKDAY(Synthese!$D156),0)</f>
        <v>0</v>
      </c>
      <c r="G156" s="8">
        <f ca="1">IF(EXACT(Synthese!K$1,Synthese!$E156),WEEKDAY(Synthese!$D156),0)</f>
        <v>0</v>
      </c>
      <c r="H156" s="8">
        <f ca="1">IF(EXACT(Synthese!L$1,Synthese!$E156),WEEKDAY(Synthese!$D156),0)</f>
        <v>0</v>
      </c>
      <c r="I156" s="8">
        <f ca="1">IF(EXACT(Synthese!M$1,Synthese!$E156),WEEKDAY(Synthese!$D156),0)</f>
        <v>0</v>
      </c>
      <c r="J156" s="8">
        <f ca="1">IF(EXACT(Synthese!N$1,Synthese!$E156),WEEKDAY(Synthese!$D156),0)</f>
        <v>0</v>
      </c>
      <c r="K156" s="8">
        <f ca="1">IF(EXACT(Synthese!O$1,Synthese!$E156),WEEKDAY(Synthese!$D156),0)</f>
        <v>0</v>
      </c>
      <c r="L156" s="8">
        <f ca="1">IF(EXACT(Synthese!P$1,Synthese!$E156),WEEKDAY(Synthese!$D156),0)</f>
        <v>0</v>
      </c>
      <c r="M156" s="8">
        <f ca="1">IF(EXACT(Synthese!Q$1,Synthese!$E156),WEEKDAY(Synthese!$D156),0)</f>
        <v>0</v>
      </c>
      <c r="N156" s="8">
        <f ca="1">IF(EXACT(Synthese!R$1,Synthese!$E156),WEEKDAY(Synthese!$D156),0)</f>
        <v>0</v>
      </c>
      <c r="O156" s="8">
        <f ca="1">IF(EXACT(Synthese!S$1,Synthese!$E156),WEEKDAY(Synthese!$D156),0)</f>
        <v>0</v>
      </c>
      <c r="P156" s="8">
        <f ca="1">IF(EXACT(Synthese!T$1,Synthese!$E156),WEEKDAY(Synthese!$D156),0)</f>
        <v>0</v>
      </c>
      <c r="Q156" s="8">
        <f ca="1">IF(EXACT(Synthese!U$1,Synthese!$E156),WEEKDAY(Synthese!$D156),0)</f>
        <v>2</v>
      </c>
      <c r="R156" s="8">
        <f ca="1">IF(EXACT(Synthese!V$1,Synthese!$E156),WEEKDAY(Synthese!$D156),0)</f>
        <v>0</v>
      </c>
      <c r="S156" s="8">
        <f ca="1">IF(EXACT(Synthese!W$1,Synthese!$E156),WEEKDAY(Synthese!$D156),0)</f>
        <v>0</v>
      </c>
      <c r="T156" s="8">
        <f ca="1">IF(EXACT(Synthese!X$1,Synthese!$E156),WEEKDAY(Synthese!$D156),0)</f>
        <v>0</v>
      </c>
      <c r="U156" s="8">
        <f ca="1">IF(EXACT(Synthese!Y$1,Synthese!$E156),WEEKDAY(Synthese!$D156),0)</f>
        <v>0</v>
      </c>
      <c r="V156" s="8">
        <f ca="1">IF(EXACT(Synthese!Z$1,Synthese!$E156),WEEKDAY(Synthese!$D156),0)</f>
        <v>0</v>
      </c>
      <c r="W156" s="8">
        <f ca="1">IF(EXACT(Synthese!AA$1,Synthese!$E156),WEEKDAY(Synthese!$D156),0)</f>
        <v>0</v>
      </c>
      <c r="X156" s="8">
        <f>IF(EXACT(Synthese!AB$1,Synthese!$E156),WEEKDAY(Synthese!$D156),0)</f>
        <v>0</v>
      </c>
    </row>
    <row r="157" spans="1:24" ht="13.8">
      <c r="A157" s="5"/>
      <c r="B157" s="5"/>
      <c r="C157" s="5">
        <v>3</v>
      </c>
      <c r="D157" s="9">
        <v>45230</v>
      </c>
      <c r="E157" s="8"/>
      <c r="F157" s="8">
        <f ca="1">IF(EXACT(Synthese!J$1,Synthese!$E157),WEEKDAY(Synthese!$D157),0)</f>
        <v>0</v>
      </c>
      <c r="G157" s="8">
        <f ca="1">IF(EXACT(Synthese!K$1,Synthese!$E157),WEEKDAY(Synthese!$D157),0)</f>
        <v>0</v>
      </c>
      <c r="H157" s="8">
        <f ca="1">IF(EXACT(Synthese!L$1,Synthese!$E157),WEEKDAY(Synthese!$D157),0)</f>
        <v>0</v>
      </c>
      <c r="I157" s="8">
        <f ca="1">IF(EXACT(Synthese!M$1,Synthese!$E157),WEEKDAY(Synthese!$D157),0)</f>
        <v>0</v>
      </c>
      <c r="J157" s="8">
        <f ca="1">IF(EXACT(Synthese!N$1,Synthese!$E157),WEEKDAY(Synthese!$D157),0)</f>
        <v>3</v>
      </c>
      <c r="K157" s="8">
        <f ca="1">IF(EXACT(Synthese!O$1,Synthese!$E157),WEEKDAY(Synthese!$D157),0)</f>
        <v>0</v>
      </c>
      <c r="L157" s="8">
        <f ca="1">IF(EXACT(Synthese!P$1,Synthese!$E157),WEEKDAY(Synthese!$D157),0)</f>
        <v>0</v>
      </c>
      <c r="M157" s="8">
        <f ca="1">IF(EXACT(Synthese!Q$1,Synthese!$E157),WEEKDAY(Synthese!$D157),0)</f>
        <v>0</v>
      </c>
      <c r="N157" s="8">
        <f ca="1">IF(EXACT(Synthese!R$1,Synthese!$E157),WEEKDAY(Synthese!$D157),0)</f>
        <v>0</v>
      </c>
      <c r="O157" s="8">
        <f ca="1">IF(EXACT(Synthese!S$1,Synthese!$E157),WEEKDAY(Synthese!$D157),0)</f>
        <v>0</v>
      </c>
      <c r="P157" s="8">
        <f ca="1">IF(EXACT(Synthese!T$1,Synthese!$E157),WEEKDAY(Synthese!$D157),0)</f>
        <v>0</v>
      </c>
      <c r="Q157" s="8">
        <f ca="1">IF(EXACT(Synthese!U$1,Synthese!$E157),WEEKDAY(Synthese!$D157),0)</f>
        <v>0</v>
      </c>
      <c r="R157" s="8">
        <f ca="1">IF(EXACT(Synthese!V$1,Synthese!$E157),WEEKDAY(Synthese!$D157),0)</f>
        <v>0</v>
      </c>
      <c r="S157" s="8">
        <f ca="1">IF(EXACT(Synthese!W$1,Synthese!$E157),WEEKDAY(Synthese!$D157),0)</f>
        <v>0</v>
      </c>
      <c r="T157" s="8">
        <f ca="1">IF(EXACT(Synthese!X$1,Synthese!$E157),WEEKDAY(Synthese!$D157),0)</f>
        <v>0</v>
      </c>
      <c r="U157" s="8">
        <f ca="1">IF(EXACT(Synthese!Y$1,Synthese!$E157),WEEKDAY(Synthese!$D157),0)</f>
        <v>0</v>
      </c>
      <c r="V157" s="8">
        <f ca="1">IF(EXACT(Synthese!Z$1,Synthese!$E157),WEEKDAY(Synthese!$D157),0)</f>
        <v>0</v>
      </c>
      <c r="W157" s="8">
        <f ca="1">IF(EXACT(Synthese!AA$1,Synthese!$E157),WEEKDAY(Synthese!$D157),0)</f>
        <v>0</v>
      </c>
      <c r="X157" s="8">
        <f>IF(EXACT(Synthese!AB$1,Synthese!$E157),WEEKDAY(Synthese!$D157),0)</f>
        <v>0</v>
      </c>
    </row>
    <row r="158" spans="1:24" ht="13.8">
      <c r="A158" s="5"/>
      <c r="B158" s="5">
        <v>1</v>
      </c>
      <c r="C158" s="5">
        <v>4</v>
      </c>
      <c r="D158" s="9">
        <v>45231</v>
      </c>
      <c r="E158" s="8"/>
      <c r="F158" s="8">
        <f ca="1">IF(EXACT(Synthese!J$1,Synthese!$E158),WEEKDAY(Synthese!$D158),0)</f>
        <v>0</v>
      </c>
      <c r="G158" s="8">
        <f ca="1">IF(EXACT(Synthese!K$1,Synthese!$E158),WEEKDAY(Synthese!$D158),0)</f>
        <v>4</v>
      </c>
      <c r="H158" s="8">
        <f ca="1">IF(EXACT(Synthese!L$1,Synthese!$E158),WEEKDAY(Synthese!$D158),0)</f>
        <v>0</v>
      </c>
      <c r="I158" s="8">
        <f ca="1">IF(EXACT(Synthese!M$1,Synthese!$E158),WEEKDAY(Synthese!$D158),0)</f>
        <v>0</v>
      </c>
      <c r="J158" s="8">
        <f ca="1">IF(EXACT(Synthese!N$1,Synthese!$E158),WEEKDAY(Synthese!$D158),0)</f>
        <v>0</v>
      </c>
      <c r="K158" s="8">
        <f ca="1">IF(EXACT(Synthese!O$1,Synthese!$E158),WEEKDAY(Synthese!$D158),0)</f>
        <v>0</v>
      </c>
      <c r="L158" s="8">
        <f ca="1">IF(EXACT(Synthese!P$1,Synthese!$E158),WEEKDAY(Synthese!$D158),0)</f>
        <v>0</v>
      </c>
      <c r="M158" s="8">
        <f ca="1">IF(EXACT(Synthese!Q$1,Synthese!$E158),WEEKDAY(Synthese!$D158),0)</f>
        <v>0</v>
      </c>
      <c r="N158" s="8">
        <f ca="1">IF(EXACT(Synthese!R$1,Synthese!$E158),WEEKDAY(Synthese!$D158),0)</f>
        <v>0</v>
      </c>
      <c r="O158" s="8">
        <f ca="1">IF(EXACT(Synthese!S$1,Synthese!$E158),WEEKDAY(Synthese!$D158),0)</f>
        <v>0</v>
      </c>
      <c r="P158" s="8">
        <f ca="1">IF(EXACT(Synthese!T$1,Synthese!$E158),WEEKDAY(Synthese!$D158),0)</f>
        <v>0</v>
      </c>
      <c r="Q158" s="8">
        <f ca="1">IF(EXACT(Synthese!U$1,Synthese!$E158),WEEKDAY(Synthese!$D158),0)</f>
        <v>0</v>
      </c>
      <c r="R158" s="8">
        <f ca="1">IF(EXACT(Synthese!V$1,Synthese!$E158),WEEKDAY(Synthese!$D158),0)</f>
        <v>0</v>
      </c>
      <c r="S158" s="8">
        <f ca="1">IF(EXACT(Synthese!W$1,Synthese!$E158),WEEKDAY(Synthese!$D158),0)</f>
        <v>0</v>
      </c>
      <c r="T158" s="8">
        <f ca="1">IF(EXACT(Synthese!X$1,Synthese!$E158),WEEKDAY(Synthese!$D158),0)</f>
        <v>0</v>
      </c>
      <c r="U158" s="8">
        <f ca="1">IF(EXACT(Synthese!Y$1,Synthese!$E158),WEEKDAY(Synthese!$D158),0)</f>
        <v>0</v>
      </c>
      <c r="V158" s="8">
        <f ca="1">IF(EXACT(Synthese!Z$1,Synthese!$E158),WEEKDAY(Synthese!$D158),0)</f>
        <v>0</v>
      </c>
      <c r="W158" s="8">
        <f ca="1">IF(EXACT(Synthese!AA$1,Synthese!$E158),WEEKDAY(Synthese!$D158),0)</f>
        <v>0</v>
      </c>
      <c r="X158" s="8">
        <f>IF(EXACT(Synthese!AB$1,Synthese!$E158),WEEKDAY(Synthese!$D158),0)</f>
        <v>0</v>
      </c>
    </row>
    <row r="159" spans="1:24" ht="13.8">
      <c r="A159" s="5"/>
      <c r="B159" s="5"/>
      <c r="C159" s="5">
        <v>5</v>
      </c>
      <c r="D159" s="9">
        <v>45232</v>
      </c>
      <c r="E159" s="8"/>
      <c r="F159" s="8">
        <f ca="1">IF(EXACT(Synthese!J$1,Synthese!$E159),WEEKDAY(Synthese!$D159),0)</f>
        <v>0</v>
      </c>
      <c r="G159" s="8">
        <f ca="1">IF(EXACT(Synthese!K$1,Synthese!$E159),WEEKDAY(Synthese!$D159),0)</f>
        <v>0</v>
      </c>
      <c r="H159" s="8">
        <f ca="1">IF(EXACT(Synthese!L$1,Synthese!$E159),WEEKDAY(Synthese!$D159),0)</f>
        <v>0</v>
      </c>
      <c r="I159" s="8">
        <f ca="1">IF(EXACT(Synthese!M$1,Synthese!$E159),WEEKDAY(Synthese!$D159),0)</f>
        <v>0</v>
      </c>
      <c r="J159" s="8">
        <f ca="1">IF(EXACT(Synthese!N$1,Synthese!$E159),WEEKDAY(Synthese!$D159),0)</f>
        <v>0</v>
      </c>
      <c r="K159" s="8">
        <f ca="1">IF(EXACT(Synthese!O$1,Synthese!$E159),WEEKDAY(Synthese!$D159),0)</f>
        <v>0</v>
      </c>
      <c r="L159" s="8">
        <f ca="1">IF(EXACT(Synthese!P$1,Synthese!$E159),WEEKDAY(Synthese!$D159),0)</f>
        <v>0</v>
      </c>
      <c r="M159" s="8">
        <f ca="1">IF(EXACT(Synthese!Q$1,Synthese!$E159),WEEKDAY(Synthese!$D159),0)</f>
        <v>5</v>
      </c>
      <c r="N159" s="8">
        <f ca="1">IF(EXACT(Synthese!R$1,Synthese!$E159),WEEKDAY(Synthese!$D159),0)</f>
        <v>0</v>
      </c>
      <c r="O159" s="8">
        <f ca="1">IF(EXACT(Synthese!S$1,Synthese!$E159),WEEKDAY(Synthese!$D159),0)</f>
        <v>0</v>
      </c>
      <c r="P159" s="8">
        <f ca="1">IF(EXACT(Synthese!T$1,Synthese!$E159),WEEKDAY(Synthese!$D159),0)</f>
        <v>0</v>
      </c>
      <c r="Q159" s="8">
        <f ca="1">IF(EXACT(Synthese!U$1,Synthese!$E159),WEEKDAY(Synthese!$D159),0)</f>
        <v>0</v>
      </c>
      <c r="R159" s="8">
        <f ca="1">IF(EXACT(Synthese!V$1,Synthese!$E159),WEEKDAY(Synthese!$D159),0)</f>
        <v>0</v>
      </c>
      <c r="S159" s="8">
        <f ca="1">IF(EXACT(Synthese!W$1,Synthese!$E159),WEEKDAY(Synthese!$D159),0)</f>
        <v>0</v>
      </c>
      <c r="T159" s="8">
        <f ca="1">IF(EXACT(Synthese!X$1,Synthese!$E159),WEEKDAY(Synthese!$D159),0)</f>
        <v>0</v>
      </c>
      <c r="U159" s="8">
        <f ca="1">IF(EXACT(Synthese!Y$1,Synthese!$E159),WEEKDAY(Synthese!$D159),0)</f>
        <v>0</v>
      </c>
      <c r="V159" s="8">
        <f ca="1">IF(EXACT(Synthese!Z$1,Synthese!$E159),WEEKDAY(Synthese!$D159),0)</f>
        <v>0</v>
      </c>
      <c r="W159" s="8">
        <f ca="1">IF(EXACT(Synthese!AA$1,Synthese!$E159),WEEKDAY(Synthese!$D159),0)</f>
        <v>0</v>
      </c>
      <c r="X159" s="8">
        <f>IF(EXACT(Synthese!AB$1,Synthese!$E159),WEEKDAY(Synthese!$D159),0)</f>
        <v>0</v>
      </c>
    </row>
    <row r="160" spans="1:24" ht="13.8">
      <c r="A160" s="5"/>
      <c r="B160" s="5"/>
      <c r="C160" s="5">
        <v>6</v>
      </c>
      <c r="D160" s="9">
        <v>45233</v>
      </c>
      <c r="E160" s="8"/>
      <c r="F160" s="8">
        <f ca="1">IF(EXACT(Synthese!J$1,Synthese!$E160),WEEKDAY(Synthese!$D160),0)</f>
        <v>6</v>
      </c>
      <c r="G160" s="8">
        <f ca="1">IF(EXACT(Synthese!K$1,Synthese!$E160),WEEKDAY(Synthese!$D160),0)</f>
        <v>0</v>
      </c>
      <c r="H160" s="8">
        <f ca="1">IF(EXACT(Synthese!L$1,Synthese!$E160),WEEKDAY(Synthese!$D160),0)</f>
        <v>0</v>
      </c>
      <c r="I160" s="8">
        <f ca="1">IF(EXACT(Synthese!M$1,Synthese!$E160),WEEKDAY(Synthese!$D160),0)</f>
        <v>0</v>
      </c>
      <c r="J160" s="8">
        <f ca="1">IF(EXACT(Synthese!N$1,Synthese!$E160),WEEKDAY(Synthese!$D160),0)</f>
        <v>0</v>
      </c>
      <c r="K160" s="8">
        <f ca="1">IF(EXACT(Synthese!O$1,Synthese!$E160),WEEKDAY(Synthese!$D160),0)</f>
        <v>0</v>
      </c>
      <c r="L160" s="8">
        <f ca="1">IF(EXACT(Synthese!P$1,Synthese!$E160),WEEKDAY(Synthese!$D160),0)</f>
        <v>0</v>
      </c>
      <c r="M160" s="8">
        <f ca="1">IF(EXACT(Synthese!Q$1,Synthese!$E160),WEEKDAY(Synthese!$D160),0)</f>
        <v>0</v>
      </c>
      <c r="N160" s="8">
        <f ca="1">IF(EXACT(Synthese!R$1,Synthese!$E160),WEEKDAY(Synthese!$D160),0)</f>
        <v>0</v>
      </c>
      <c r="O160" s="8">
        <f ca="1">IF(EXACT(Synthese!S$1,Synthese!$E160),WEEKDAY(Synthese!$D160),0)</f>
        <v>0</v>
      </c>
      <c r="P160" s="8">
        <f ca="1">IF(EXACT(Synthese!T$1,Synthese!$E160),WEEKDAY(Synthese!$D160),0)</f>
        <v>0</v>
      </c>
      <c r="Q160" s="8">
        <f ca="1">IF(EXACT(Synthese!U$1,Synthese!$E160),WEEKDAY(Synthese!$D160),0)</f>
        <v>0</v>
      </c>
      <c r="R160" s="8">
        <f ca="1">IF(EXACT(Synthese!V$1,Synthese!$E160),WEEKDAY(Synthese!$D160),0)</f>
        <v>0</v>
      </c>
      <c r="S160" s="8">
        <f ca="1">IF(EXACT(Synthese!W$1,Synthese!$E160),WEEKDAY(Synthese!$D160),0)</f>
        <v>0</v>
      </c>
      <c r="T160" s="8">
        <f ca="1">IF(EXACT(Synthese!X$1,Synthese!$E160),WEEKDAY(Synthese!$D160),0)</f>
        <v>0</v>
      </c>
      <c r="U160" s="8">
        <f ca="1">IF(EXACT(Synthese!Y$1,Synthese!$E160),WEEKDAY(Synthese!$D160),0)</f>
        <v>0</v>
      </c>
      <c r="V160" s="8">
        <f ca="1">IF(EXACT(Synthese!Z$1,Synthese!$E160),WEEKDAY(Synthese!$D160),0)</f>
        <v>0</v>
      </c>
      <c r="W160" s="8">
        <f ca="1">IF(EXACT(Synthese!AA$1,Synthese!$E160),WEEKDAY(Synthese!$D160),0)</f>
        <v>0</v>
      </c>
      <c r="X160" s="8">
        <f>IF(EXACT(Synthese!AB$1,Synthese!$E160),WEEKDAY(Synthese!$D160),0)</f>
        <v>0</v>
      </c>
    </row>
    <row r="161" spans="1:24" ht="13.8">
      <c r="A161" s="5"/>
      <c r="B161" s="5"/>
      <c r="C161" s="5">
        <v>7</v>
      </c>
      <c r="D161" s="9">
        <v>45234</v>
      </c>
      <c r="E161" s="8"/>
      <c r="F161" s="8">
        <f ca="1">IF(EXACT(Synthese!J$1,Synthese!$E161),WEEKDAY(Synthese!$D161),0)</f>
        <v>0</v>
      </c>
      <c r="G161" s="8">
        <f ca="1">IF(EXACT(Synthese!K$1,Synthese!$E161),WEEKDAY(Synthese!$D161),0)</f>
        <v>0</v>
      </c>
      <c r="H161" s="8">
        <f ca="1">IF(EXACT(Synthese!L$1,Synthese!$E161),WEEKDAY(Synthese!$D161),0)</f>
        <v>0</v>
      </c>
      <c r="I161" s="8">
        <f ca="1">IF(EXACT(Synthese!M$1,Synthese!$E161),WEEKDAY(Synthese!$D161),0)</f>
        <v>7</v>
      </c>
      <c r="J161" s="8">
        <f ca="1">IF(EXACT(Synthese!N$1,Synthese!$E161),WEEKDAY(Synthese!$D161),0)</f>
        <v>0</v>
      </c>
      <c r="K161" s="8">
        <f ca="1">IF(EXACT(Synthese!O$1,Synthese!$E161),WEEKDAY(Synthese!$D161),0)</f>
        <v>0</v>
      </c>
      <c r="L161" s="8">
        <f ca="1">IF(EXACT(Synthese!P$1,Synthese!$E161),WEEKDAY(Synthese!$D161),0)</f>
        <v>0</v>
      </c>
      <c r="M161" s="8">
        <f ca="1">IF(EXACT(Synthese!Q$1,Synthese!$E161),WEEKDAY(Synthese!$D161),0)</f>
        <v>0</v>
      </c>
      <c r="N161" s="8">
        <f ca="1">IF(EXACT(Synthese!R$1,Synthese!$E161),WEEKDAY(Synthese!$D161),0)</f>
        <v>0</v>
      </c>
      <c r="O161" s="8">
        <f ca="1">IF(EXACT(Synthese!S$1,Synthese!$E161),WEEKDAY(Synthese!$D161),0)</f>
        <v>0</v>
      </c>
      <c r="P161" s="8">
        <f ca="1">IF(EXACT(Synthese!T$1,Synthese!$E161),WEEKDAY(Synthese!$D161),0)</f>
        <v>0</v>
      </c>
      <c r="Q161" s="8">
        <f ca="1">IF(EXACT(Synthese!U$1,Synthese!$E161),WEEKDAY(Synthese!$D161),0)</f>
        <v>0</v>
      </c>
      <c r="R161" s="8">
        <f ca="1">IF(EXACT(Synthese!V$1,Synthese!$E161),WEEKDAY(Synthese!$D161),0)</f>
        <v>0</v>
      </c>
      <c r="S161" s="8">
        <f ca="1">IF(EXACT(Synthese!W$1,Synthese!$E161),WEEKDAY(Synthese!$D161),0)</f>
        <v>0</v>
      </c>
      <c r="T161" s="8">
        <f ca="1">IF(EXACT(Synthese!X$1,Synthese!$E161),WEEKDAY(Synthese!$D161),0)</f>
        <v>0</v>
      </c>
      <c r="U161" s="8">
        <f ca="1">IF(EXACT(Synthese!Y$1,Synthese!$E161),WEEKDAY(Synthese!$D161),0)</f>
        <v>0</v>
      </c>
      <c r="V161" s="8">
        <f ca="1">IF(EXACT(Synthese!Z$1,Synthese!$E161),WEEKDAY(Synthese!$D161),0)</f>
        <v>0</v>
      </c>
      <c r="W161" s="8">
        <f ca="1">IF(EXACT(Synthese!AA$1,Synthese!$E161),WEEKDAY(Synthese!$D161),0)</f>
        <v>0</v>
      </c>
      <c r="X161" s="8">
        <f>IF(EXACT(Synthese!AB$1,Synthese!$E161),WEEKDAY(Synthese!$D161),0)</f>
        <v>0</v>
      </c>
    </row>
    <row r="162" spans="1:24" ht="13.8">
      <c r="A162" s="5"/>
      <c r="B162" s="5"/>
      <c r="C162" s="5">
        <v>1</v>
      </c>
      <c r="D162" s="9">
        <v>45235</v>
      </c>
      <c r="E162" s="8"/>
      <c r="F162" s="8">
        <f ca="1">IF(EXACT(Synthese!J$1,Synthese!$E162),WEEKDAY(Synthese!$D162),0)</f>
        <v>0</v>
      </c>
      <c r="G162" s="8">
        <f ca="1">IF(EXACT(Synthese!K$1,Synthese!$E162),WEEKDAY(Synthese!$D162),0)</f>
        <v>0</v>
      </c>
      <c r="H162" s="8">
        <f ca="1">IF(EXACT(Synthese!L$1,Synthese!$E162),WEEKDAY(Synthese!$D162),0)</f>
        <v>0</v>
      </c>
      <c r="I162" s="8">
        <f ca="1">IF(EXACT(Synthese!M$1,Synthese!$E162),WEEKDAY(Synthese!$D162),0)</f>
        <v>0</v>
      </c>
      <c r="J162" s="8">
        <f ca="1">IF(EXACT(Synthese!N$1,Synthese!$E162),WEEKDAY(Synthese!$D162),0)</f>
        <v>0</v>
      </c>
      <c r="K162" s="8">
        <f ca="1">IF(EXACT(Synthese!O$1,Synthese!$E162),WEEKDAY(Synthese!$D162),0)</f>
        <v>0</v>
      </c>
      <c r="L162" s="8">
        <f ca="1">IF(EXACT(Synthese!P$1,Synthese!$E162),WEEKDAY(Synthese!$D162),0)</f>
        <v>0</v>
      </c>
      <c r="M162" s="8">
        <f ca="1">IF(EXACT(Synthese!Q$1,Synthese!$E162),WEEKDAY(Synthese!$D162),0)</f>
        <v>0</v>
      </c>
      <c r="N162" s="8">
        <f ca="1">IF(EXACT(Synthese!R$1,Synthese!$E162),WEEKDAY(Synthese!$D162),0)</f>
        <v>0</v>
      </c>
      <c r="O162" s="8">
        <f ca="1">IF(EXACT(Synthese!S$1,Synthese!$E162),WEEKDAY(Synthese!$D162),0)</f>
        <v>0</v>
      </c>
      <c r="P162" s="8">
        <f ca="1">IF(EXACT(Synthese!T$1,Synthese!$E162),WEEKDAY(Synthese!$D162),0)</f>
        <v>1</v>
      </c>
      <c r="Q162" s="8">
        <f ca="1">IF(EXACT(Synthese!U$1,Synthese!$E162),WEEKDAY(Synthese!$D162),0)</f>
        <v>0</v>
      </c>
      <c r="R162" s="8">
        <f ca="1">IF(EXACT(Synthese!V$1,Synthese!$E162),WEEKDAY(Synthese!$D162),0)</f>
        <v>0</v>
      </c>
      <c r="S162" s="8">
        <f ca="1">IF(EXACT(Synthese!W$1,Synthese!$E162),WEEKDAY(Synthese!$D162),0)</f>
        <v>0</v>
      </c>
      <c r="T162" s="8">
        <f ca="1">IF(EXACT(Synthese!X$1,Synthese!$E162),WEEKDAY(Synthese!$D162),0)</f>
        <v>0</v>
      </c>
      <c r="U162" s="8">
        <f ca="1">IF(EXACT(Synthese!Y$1,Synthese!$E162),WEEKDAY(Synthese!$D162),0)</f>
        <v>0</v>
      </c>
      <c r="V162" s="8">
        <f ca="1">IF(EXACT(Synthese!Z$1,Synthese!$E162),WEEKDAY(Synthese!$D162),0)</f>
        <v>0</v>
      </c>
      <c r="W162" s="8">
        <f ca="1">IF(EXACT(Synthese!AA$1,Synthese!$E162),WEEKDAY(Synthese!$D162),0)</f>
        <v>0</v>
      </c>
      <c r="X162" s="8">
        <f>IF(EXACT(Synthese!AB$1,Synthese!$E162),WEEKDAY(Synthese!$D162),0)</f>
        <v>0</v>
      </c>
    </row>
    <row r="163" spans="1:24" ht="13.8">
      <c r="A163" s="5"/>
      <c r="B163" s="5"/>
      <c r="C163" s="5">
        <v>2</v>
      </c>
      <c r="D163" s="9">
        <v>45236</v>
      </c>
      <c r="E163" s="8"/>
      <c r="F163" s="8">
        <f ca="1">IF(EXACT(Synthese!J$1,Synthese!$E163),WEEKDAY(Synthese!$D163),0)</f>
        <v>0</v>
      </c>
      <c r="G163" s="8">
        <f ca="1">IF(EXACT(Synthese!K$1,Synthese!$E163),WEEKDAY(Synthese!$D163),0)</f>
        <v>0</v>
      </c>
      <c r="H163" s="8">
        <f ca="1">IF(EXACT(Synthese!L$1,Synthese!$E163),WEEKDAY(Synthese!$D163),0)</f>
        <v>0</v>
      </c>
      <c r="I163" s="8">
        <f ca="1">IF(EXACT(Synthese!M$1,Synthese!$E163),WEEKDAY(Synthese!$D163),0)</f>
        <v>0</v>
      </c>
      <c r="J163" s="8">
        <f ca="1">IF(EXACT(Synthese!N$1,Synthese!$E163),WEEKDAY(Synthese!$D163),0)</f>
        <v>0</v>
      </c>
      <c r="K163" s="8">
        <f ca="1">IF(EXACT(Synthese!O$1,Synthese!$E163),WEEKDAY(Synthese!$D163),0)</f>
        <v>0</v>
      </c>
      <c r="L163" s="8">
        <f ca="1">IF(EXACT(Synthese!P$1,Synthese!$E163),WEEKDAY(Synthese!$D163),0)</f>
        <v>0</v>
      </c>
      <c r="M163" s="8">
        <f ca="1">IF(EXACT(Synthese!Q$1,Synthese!$E163),WEEKDAY(Synthese!$D163),0)</f>
        <v>0</v>
      </c>
      <c r="N163" s="8">
        <f ca="1">IF(EXACT(Synthese!R$1,Synthese!$E163),WEEKDAY(Synthese!$D163),0)</f>
        <v>0</v>
      </c>
      <c r="O163" s="8">
        <f ca="1">IF(EXACT(Synthese!S$1,Synthese!$E163),WEEKDAY(Synthese!$D163),0)</f>
        <v>2</v>
      </c>
      <c r="P163" s="8">
        <f ca="1">IF(EXACT(Synthese!T$1,Synthese!$E163),WEEKDAY(Synthese!$D163),0)</f>
        <v>0</v>
      </c>
      <c r="Q163" s="8">
        <f ca="1">IF(EXACT(Synthese!U$1,Synthese!$E163),WEEKDAY(Synthese!$D163),0)</f>
        <v>0</v>
      </c>
      <c r="R163" s="8">
        <f ca="1">IF(EXACT(Synthese!V$1,Synthese!$E163),WEEKDAY(Synthese!$D163),0)</f>
        <v>0</v>
      </c>
      <c r="S163" s="8">
        <f ca="1">IF(EXACT(Synthese!W$1,Synthese!$E163),WEEKDAY(Synthese!$D163),0)</f>
        <v>0</v>
      </c>
      <c r="T163" s="8">
        <f ca="1">IF(EXACT(Synthese!X$1,Synthese!$E163),WEEKDAY(Synthese!$D163),0)</f>
        <v>0</v>
      </c>
      <c r="U163" s="8">
        <f ca="1">IF(EXACT(Synthese!Y$1,Synthese!$E163),WEEKDAY(Synthese!$D163),0)</f>
        <v>0</v>
      </c>
      <c r="V163" s="8">
        <f ca="1">IF(EXACT(Synthese!Z$1,Synthese!$E163),WEEKDAY(Synthese!$D163),0)</f>
        <v>0</v>
      </c>
      <c r="W163" s="8">
        <f ca="1">IF(EXACT(Synthese!AA$1,Synthese!$E163),WEEKDAY(Synthese!$D163),0)</f>
        <v>0</v>
      </c>
      <c r="X163" s="8">
        <f>IF(EXACT(Synthese!AB$1,Synthese!$E163),WEEKDAY(Synthese!$D163),0)</f>
        <v>0</v>
      </c>
    </row>
    <row r="164" spans="1:24" ht="13.8">
      <c r="A164" s="5"/>
      <c r="B164" s="5"/>
      <c r="C164" s="5">
        <v>3</v>
      </c>
      <c r="D164" s="9">
        <v>45237</v>
      </c>
      <c r="E164" s="8"/>
      <c r="F164" s="8">
        <f ca="1">IF(EXACT(Synthese!J$1,Synthese!$E164),WEEKDAY(Synthese!$D164),0)</f>
        <v>0</v>
      </c>
      <c r="G164" s="8">
        <f ca="1">IF(EXACT(Synthese!K$1,Synthese!$E164),WEEKDAY(Synthese!$D164),0)</f>
        <v>0</v>
      </c>
      <c r="H164" s="8">
        <f ca="1">IF(EXACT(Synthese!L$1,Synthese!$E164),WEEKDAY(Synthese!$D164),0)</f>
        <v>0</v>
      </c>
      <c r="I164" s="8">
        <f ca="1">IF(EXACT(Synthese!M$1,Synthese!$E164),WEEKDAY(Synthese!$D164),0)</f>
        <v>0</v>
      </c>
      <c r="J164" s="8">
        <f ca="1">IF(EXACT(Synthese!N$1,Synthese!$E164),WEEKDAY(Synthese!$D164),0)</f>
        <v>0</v>
      </c>
      <c r="K164" s="8">
        <f ca="1">IF(EXACT(Synthese!O$1,Synthese!$E164),WEEKDAY(Synthese!$D164),0)</f>
        <v>0</v>
      </c>
      <c r="L164" s="8">
        <f ca="1">IF(EXACT(Synthese!P$1,Synthese!$E164),WEEKDAY(Synthese!$D164),0)</f>
        <v>0</v>
      </c>
      <c r="M164" s="8">
        <f ca="1">IF(EXACT(Synthese!Q$1,Synthese!$E164),WEEKDAY(Synthese!$D164),0)</f>
        <v>0</v>
      </c>
      <c r="N164" s="8">
        <f ca="1">IF(EXACT(Synthese!R$1,Synthese!$E164),WEEKDAY(Synthese!$D164),0)</f>
        <v>3</v>
      </c>
      <c r="O164" s="8">
        <f ca="1">IF(EXACT(Synthese!S$1,Synthese!$E164),WEEKDAY(Synthese!$D164),0)</f>
        <v>0</v>
      </c>
      <c r="P164" s="8">
        <f ca="1">IF(EXACT(Synthese!T$1,Synthese!$E164),WEEKDAY(Synthese!$D164),0)</f>
        <v>0</v>
      </c>
      <c r="Q164" s="8">
        <f ca="1">IF(EXACT(Synthese!U$1,Synthese!$E164),WEEKDAY(Synthese!$D164),0)</f>
        <v>0</v>
      </c>
      <c r="R164" s="8">
        <f ca="1">IF(EXACT(Synthese!V$1,Synthese!$E164),WEEKDAY(Synthese!$D164),0)</f>
        <v>0</v>
      </c>
      <c r="S164" s="8">
        <f ca="1">IF(EXACT(Synthese!W$1,Synthese!$E164),WEEKDAY(Synthese!$D164),0)</f>
        <v>0</v>
      </c>
      <c r="T164" s="8">
        <f ca="1">IF(EXACT(Synthese!X$1,Synthese!$E164),WEEKDAY(Synthese!$D164),0)</f>
        <v>0</v>
      </c>
      <c r="U164" s="8">
        <f ca="1">IF(EXACT(Synthese!Y$1,Synthese!$E164),WEEKDAY(Synthese!$D164),0)</f>
        <v>0</v>
      </c>
      <c r="V164" s="8">
        <f ca="1">IF(EXACT(Synthese!Z$1,Synthese!$E164),WEEKDAY(Synthese!$D164),0)</f>
        <v>0</v>
      </c>
      <c r="W164" s="8">
        <f ca="1">IF(EXACT(Synthese!AA$1,Synthese!$E164),WEEKDAY(Synthese!$D164),0)</f>
        <v>0</v>
      </c>
      <c r="X164" s="8">
        <f>IF(EXACT(Synthese!AB$1,Synthese!$E164),WEEKDAY(Synthese!$D164),0)</f>
        <v>0</v>
      </c>
    </row>
    <row r="165" spans="1:24" ht="13.8">
      <c r="A165" s="5"/>
      <c r="B165" s="5"/>
      <c r="C165" s="5">
        <v>4</v>
      </c>
      <c r="D165" s="9">
        <v>45238</v>
      </c>
      <c r="E165" s="8"/>
      <c r="F165" s="8">
        <f ca="1">IF(EXACT(Synthese!J$1,Synthese!$E165),WEEKDAY(Synthese!$D165),0)</f>
        <v>0</v>
      </c>
      <c r="G165" s="8">
        <f ca="1">IF(EXACT(Synthese!K$1,Synthese!$E165),WEEKDAY(Synthese!$D165),0)</f>
        <v>0</v>
      </c>
      <c r="H165" s="8">
        <f ca="1">IF(EXACT(Synthese!L$1,Synthese!$E165),WEEKDAY(Synthese!$D165),0)</f>
        <v>0</v>
      </c>
      <c r="I165" s="8">
        <f ca="1">IF(EXACT(Synthese!M$1,Synthese!$E165),WEEKDAY(Synthese!$D165),0)</f>
        <v>0</v>
      </c>
      <c r="J165" s="8">
        <f ca="1">IF(EXACT(Synthese!N$1,Synthese!$E165),WEEKDAY(Synthese!$D165),0)</f>
        <v>0</v>
      </c>
      <c r="K165" s="8">
        <f ca="1">IF(EXACT(Synthese!O$1,Synthese!$E165),WEEKDAY(Synthese!$D165),0)</f>
        <v>4</v>
      </c>
      <c r="L165" s="8">
        <f ca="1">IF(EXACT(Synthese!P$1,Synthese!$E165),WEEKDAY(Synthese!$D165),0)</f>
        <v>0</v>
      </c>
      <c r="M165" s="8">
        <f ca="1">IF(EXACT(Synthese!Q$1,Synthese!$E165),WEEKDAY(Synthese!$D165),0)</f>
        <v>0</v>
      </c>
      <c r="N165" s="8">
        <f ca="1">IF(EXACT(Synthese!R$1,Synthese!$E165),WEEKDAY(Synthese!$D165),0)</f>
        <v>0</v>
      </c>
      <c r="O165" s="8">
        <f ca="1">IF(EXACT(Synthese!S$1,Synthese!$E165),WEEKDAY(Synthese!$D165),0)</f>
        <v>0</v>
      </c>
      <c r="P165" s="8">
        <f ca="1">IF(EXACT(Synthese!T$1,Synthese!$E165),WEEKDAY(Synthese!$D165),0)</f>
        <v>0</v>
      </c>
      <c r="Q165" s="8">
        <f ca="1">IF(EXACT(Synthese!U$1,Synthese!$E165),WEEKDAY(Synthese!$D165),0)</f>
        <v>0</v>
      </c>
      <c r="R165" s="8">
        <f ca="1">IF(EXACT(Synthese!V$1,Synthese!$E165),WEEKDAY(Synthese!$D165),0)</f>
        <v>0</v>
      </c>
      <c r="S165" s="8">
        <f ca="1">IF(EXACT(Synthese!W$1,Synthese!$E165),WEEKDAY(Synthese!$D165),0)</f>
        <v>0</v>
      </c>
      <c r="T165" s="8">
        <f ca="1">IF(EXACT(Synthese!X$1,Synthese!$E165),WEEKDAY(Synthese!$D165),0)</f>
        <v>0</v>
      </c>
      <c r="U165" s="8">
        <f ca="1">IF(EXACT(Synthese!Y$1,Synthese!$E165),WEEKDAY(Synthese!$D165),0)</f>
        <v>0</v>
      </c>
      <c r="V165" s="8">
        <f ca="1">IF(EXACT(Synthese!Z$1,Synthese!$E165),WEEKDAY(Synthese!$D165),0)</f>
        <v>0</v>
      </c>
      <c r="W165" s="8">
        <f ca="1">IF(EXACT(Synthese!AA$1,Synthese!$E165),WEEKDAY(Synthese!$D165),0)</f>
        <v>0</v>
      </c>
      <c r="X165" s="8">
        <f>IF(EXACT(Synthese!AB$1,Synthese!$E165),WEEKDAY(Synthese!$D165),0)</f>
        <v>0</v>
      </c>
    </row>
    <row r="166" spans="1:24" ht="13.8">
      <c r="A166" s="5"/>
      <c r="B166" s="5"/>
      <c r="C166" s="5">
        <v>5</v>
      </c>
      <c r="D166" s="9">
        <v>45239</v>
      </c>
      <c r="E166" s="8"/>
      <c r="F166" s="8">
        <f ca="1">IF(EXACT(Synthese!J$1,Synthese!$E166),WEEKDAY(Synthese!$D166),0)</f>
        <v>0</v>
      </c>
      <c r="G166" s="8">
        <f ca="1">IF(EXACT(Synthese!K$1,Synthese!$E166),WEEKDAY(Synthese!$D166),0)</f>
        <v>0</v>
      </c>
      <c r="H166" s="8">
        <f ca="1">IF(EXACT(Synthese!L$1,Synthese!$E166),WEEKDAY(Synthese!$D166),0)</f>
        <v>0</v>
      </c>
      <c r="I166" s="8">
        <f ca="1">IF(EXACT(Synthese!M$1,Synthese!$E166),WEEKDAY(Synthese!$D166),0)</f>
        <v>5</v>
      </c>
      <c r="J166" s="8">
        <f ca="1">IF(EXACT(Synthese!N$1,Synthese!$E166),WEEKDAY(Synthese!$D166),0)</f>
        <v>0</v>
      </c>
      <c r="K166" s="8">
        <f ca="1">IF(EXACT(Synthese!O$1,Synthese!$E166),WEEKDAY(Synthese!$D166),0)</f>
        <v>0</v>
      </c>
      <c r="L166" s="8">
        <f ca="1">IF(EXACT(Synthese!P$1,Synthese!$E166),WEEKDAY(Synthese!$D166),0)</f>
        <v>0</v>
      </c>
      <c r="M166" s="8">
        <f ca="1">IF(EXACT(Synthese!Q$1,Synthese!$E166),WEEKDAY(Synthese!$D166),0)</f>
        <v>0</v>
      </c>
      <c r="N166" s="8">
        <f ca="1">IF(EXACT(Synthese!R$1,Synthese!$E166),WEEKDAY(Synthese!$D166),0)</f>
        <v>0</v>
      </c>
      <c r="O166" s="8">
        <f ca="1">IF(EXACT(Synthese!S$1,Synthese!$E166),WEEKDAY(Synthese!$D166),0)</f>
        <v>0</v>
      </c>
      <c r="P166" s="8">
        <f ca="1">IF(EXACT(Synthese!T$1,Synthese!$E166),WEEKDAY(Synthese!$D166),0)</f>
        <v>0</v>
      </c>
      <c r="Q166" s="8">
        <f ca="1">IF(EXACT(Synthese!U$1,Synthese!$E166),WEEKDAY(Synthese!$D166),0)</f>
        <v>0</v>
      </c>
      <c r="R166" s="8">
        <f ca="1">IF(EXACT(Synthese!V$1,Synthese!$E166),WEEKDAY(Synthese!$D166),0)</f>
        <v>0</v>
      </c>
      <c r="S166" s="8">
        <f ca="1">IF(EXACT(Synthese!W$1,Synthese!$E166),WEEKDAY(Synthese!$D166),0)</f>
        <v>0</v>
      </c>
      <c r="T166" s="8">
        <f ca="1">IF(EXACT(Synthese!X$1,Synthese!$E166),WEEKDAY(Synthese!$D166),0)</f>
        <v>0</v>
      </c>
      <c r="U166" s="8">
        <f ca="1">IF(EXACT(Synthese!Y$1,Synthese!$E166),WEEKDAY(Synthese!$D166),0)</f>
        <v>0</v>
      </c>
      <c r="V166" s="8">
        <f ca="1">IF(EXACT(Synthese!Z$1,Synthese!$E166),WEEKDAY(Synthese!$D166),0)</f>
        <v>0</v>
      </c>
      <c r="W166" s="8">
        <f ca="1">IF(EXACT(Synthese!AA$1,Synthese!$E166),WEEKDAY(Synthese!$D166),0)</f>
        <v>0</v>
      </c>
      <c r="X166" s="8">
        <f>IF(EXACT(Synthese!AB$1,Synthese!$E166),WEEKDAY(Synthese!$D166),0)</f>
        <v>0</v>
      </c>
    </row>
    <row r="167" spans="1:24" ht="13.8">
      <c r="A167" s="5"/>
      <c r="B167" s="5"/>
      <c r="C167" s="5">
        <v>6</v>
      </c>
      <c r="D167" s="9">
        <v>45240</v>
      </c>
      <c r="E167" s="8"/>
      <c r="F167" s="8">
        <f ca="1">IF(EXACT(Synthese!J$1,Synthese!$E167),WEEKDAY(Synthese!$D167),0)</f>
        <v>0</v>
      </c>
      <c r="G167" s="8">
        <f ca="1">IF(EXACT(Synthese!K$1,Synthese!$E167),WEEKDAY(Synthese!$D167),0)</f>
        <v>0</v>
      </c>
      <c r="H167" s="8">
        <f ca="1">IF(EXACT(Synthese!L$1,Synthese!$E167),WEEKDAY(Synthese!$D167),0)</f>
        <v>0</v>
      </c>
      <c r="I167" s="8">
        <f ca="1">IF(EXACT(Synthese!M$1,Synthese!$E167),WEEKDAY(Synthese!$D167),0)</f>
        <v>0</v>
      </c>
      <c r="J167" s="8">
        <f ca="1">IF(EXACT(Synthese!N$1,Synthese!$E167),WEEKDAY(Synthese!$D167),0)</f>
        <v>0</v>
      </c>
      <c r="K167" s="8">
        <f ca="1">IF(EXACT(Synthese!O$1,Synthese!$E167),WEEKDAY(Synthese!$D167),0)</f>
        <v>0</v>
      </c>
      <c r="L167" s="8">
        <f ca="1">IF(EXACT(Synthese!P$1,Synthese!$E167),WEEKDAY(Synthese!$D167),0)</f>
        <v>0</v>
      </c>
      <c r="M167" s="8">
        <f ca="1">IF(EXACT(Synthese!Q$1,Synthese!$E167),WEEKDAY(Synthese!$D167),0)</f>
        <v>0</v>
      </c>
      <c r="N167" s="8">
        <f ca="1">IF(EXACT(Synthese!R$1,Synthese!$E167),WEEKDAY(Synthese!$D167),0)</f>
        <v>0</v>
      </c>
      <c r="O167" s="8">
        <f ca="1">IF(EXACT(Synthese!S$1,Synthese!$E167),WEEKDAY(Synthese!$D167),0)</f>
        <v>0</v>
      </c>
      <c r="P167" s="8">
        <f ca="1">IF(EXACT(Synthese!T$1,Synthese!$E167),WEEKDAY(Synthese!$D167),0)</f>
        <v>0</v>
      </c>
      <c r="Q167" s="8">
        <f ca="1">IF(EXACT(Synthese!U$1,Synthese!$E167),WEEKDAY(Synthese!$D167),0)</f>
        <v>6</v>
      </c>
      <c r="R167" s="8">
        <f ca="1">IF(EXACT(Synthese!V$1,Synthese!$E167),WEEKDAY(Synthese!$D167),0)</f>
        <v>0</v>
      </c>
      <c r="S167" s="8">
        <f ca="1">IF(EXACT(Synthese!W$1,Synthese!$E167),WEEKDAY(Synthese!$D167),0)</f>
        <v>0</v>
      </c>
      <c r="T167" s="8">
        <f ca="1">IF(EXACT(Synthese!X$1,Synthese!$E167),WEEKDAY(Synthese!$D167),0)</f>
        <v>0</v>
      </c>
      <c r="U167" s="8">
        <f ca="1">IF(EXACT(Synthese!Y$1,Synthese!$E167),WEEKDAY(Synthese!$D167),0)</f>
        <v>0</v>
      </c>
      <c r="V167" s="8">
        <f ca="1">IF(EXACT(Synthese!Z$1,Synthese!$E167),WEEKDAY(Synthese!$D167),0)</f>
        <v>0</v>
      </c>
      <c r="W167" s="8">
        <f ca="1">IF(EXACT(Synthese!AA$1,Synthese!$E167),WEEKDAY(Synthese!$D167),0)</f>
        <v>0</v>
      </c>
      <c r="X167" s="8">
        <f>IF(EXACT(Synthese!AB$1,Synthese!$E167),WEEKDAY(Synthese!$D167),0)</f>
        <v>0</v>
      </c>
    </row>
    <row r="168" spans="1:24" ht="13.8">
      <c r="A168" s="5"/>
      <c r="B168" s="5">
        <v>1</v>
      </c>
      <c r="C168" s="5">
        <v>7</v>
      </c>
      <c r="D168" s="9">
        <v>45241</v>
      </c>
      <c r="E168" s="8"/>
      <c r="F168" s="8">
        <f ca="1">IF(EXACT(Synthese!J$1,Synthese!$E168),WEEKDAY(Synthese!$D168),0)</f>
        <v>0</v>
      </c>
      <c r="G168" s="8">
        <f ca="1">IF(EXACT(Synthese!K$1,Synthese!$E168),WEEKDAY(Synthese!$D168),0)</f>
        <v>0</v>
      </c>
      <c r="H168" s="8">
        <f ca="1">IF(EXACT(Synthese!L$1,Synthese!$E168),WEEKDAY(Synthese!$D168),0)</f>
        <v>0</v>
      </c>
      <c r="I168" s="8">
        <f ca="1">IF(EXACT(Synthese!M$1,Synthese!$E168),WEEKDAY(Synthese!$D168),0)</f>
        <v>0</v>
      </c>
      <c r="J168" s="8">
        <f ca="1">IF(EXACT(Synthese!N$1,Synthese!$E168),WEEKDAY(Synthese!$D168),0)</f>
        <v>7</v>
      </c>
      <c r="K168" s="8">
        <f ca="1">IF(EXACT(Synthese!O$1,Synthese!$E168),WEEKDAY(Synthese!$D168),0)</f>
        <v>0</v>
      </c>
      <c r="L168" s="8">
        <f ca="1">IF(EXACT(Synthese!P$1,Synthese!$E168),WEEKDAY(Synthese!$D168),0)</f>
        <v>0</v>
      </c>
      <c r="M168" s="8">
        <f ca="1">IF(EXACT(Synthese!Q$1,Synthese!$E168),WEEKDAY(Synthese!$D168),0)</f>
        <v>0</v>
      </c>
      <c r="N168" s="8">
        <f ca="1">IF(EXACT(Synthese!R$1,Synthese!$E168),WEEKDAY(Synthese!$D168),0)</f>
        <v>0</v>
      </c>
      <c r="O168" s="8">
        <f ca="1">IF(EXACT(Synthese!S$1,Synthese!$E168),WEEKDAY(Synthese!$D168),0)</f>
        <v>0</v>
      </c>
      <c r="P168" s="8">
        <f ca="1">IF(EXACT(Synthese!T$1,Synthese!$E168),WEEKDAY(Synthese!$D168),0)</f>
        <v>0</v>
      </c>
      <c r="Q168" s="8">
        <f ca="1">IF(EXACT(Synthese!U$1,Synthese!$E168),WEEKDAY(Synthese!$D168),0)</f>
        <v>0</v>
      </c>
      <c r="R168" s="8">
        <f ca="1">IF(EXACT(Synthese!V$1,Synthese!$E168),WEEKDAY(Synthese!$D168),0)</f>
        <v>0</v>
      </c>
      <c r="S168" s="8">
        <f ca="1">IF(EXACT(Synthese!W$1,Synthese!$E168),WEEKDAY(Synthese!$D168),0)</f>
        <v>0</v>
      </c>
      <c r="T168" s="8">
        <f ca="1">IF(EXACT(Synthese!X$1,Synthese!$E168),WEEKDAY(Synthese!$D168),0)</f>
        <v>0</v>
      </c>
      <c r="U168" s="8">
        <f ca="1">IF(EXACT(Synthese!Y$1,Synthese!$E168),WEEKDAY(Synthese!$D168),0)</f>
        <v>0</v>
      </c>
      <c r="V168" s="8">
        <f ca="1">IF(EXACT(Synthese!Z$1,Synthese!$E168),WEEKDAY(Synthese!$D168),0)</f>
        <v>0</v>
      </c>
      <c r="W168" s="8">
        <f ca="1">IF(EXACT(Synthese!AA$1,Synthese!$E168),WEEKDAY(Synthese!$D168),0)</f>
        <v>0</v>
      </c>
      <c r="X168" s="8">
        <f>IF(EXACT(Synthese!AB$1,Synthese!$E168),WEEKDAY(Synthese!$D168),0)</f>
        <v>0</v>
      </c>
    </row>
    <row r="169" spans="1:24" ht="13.8">
      <c r="A169" s="5"/>
      <c r="B169" s="5"/>
      <c r="C169" s="5">
        <v>1</v>
      </c>
      <c r="D169" s="9">
        <v>45242</v>
      </c>
      <c r="E169" s="8"/>
      <c r="F169" s="8">
        <f ca="1">IF(EXACT(Synthese!J$1,Synthese!$E169),WEEKDAY(Synthese!$D169),0)</f>
        <v>0</v>
      </c>
      <c r="G169" s="8">
        <f ca="1">IF(EXACT(Synthese!K$1,Synthese!$E169),WEEKDAY(Synthese!$D169),0)</f>
        <v>0</v>
      </c>
      <c r="H169" s="8">
        <f ca="1">IF(EXACT(Synthese!L$1,Synthese!$E169),WEEKDAY(Synthese!$D169),0)</f>
        <v>0</v>
      </c>
      <c r="I169" s="8">
        <f ca="1">IF(EXACT(Synthese!M$1,Synthese!$E169),WEEKDAY(Synthese!$D169),0)</f>
        <v>0</v>
      </c>
      <c r="J169" s="8">
        <f ca="1">IF(EXACT(Synthese!N$1,Synthese!$E169),WEEKDAY(Synthese!$D169),0)</f>
        <v>0</v>
      </c>
      <c r="K169" s="8">
        <f ca="1">IF(EXACT(Synthese!O$1,Synthese!$E169),WEEKDAY(Synthese!$D169),0)</f>
        <v>0</v>
      </c>
      <c r="L169" s="8">
        <f ca="1">IF(EXACT(Synthese!P$1,Synthese!$E169),WEEKDAY(Synthese!$D169),0)</f>
        <v>0</v>
      </c>
      <c r="M169" s="8">
        <f ca="1">IF(EXACT(Synthese!Q$1,Synthese!$E169),WEEKDAY(Synthese!$D169),0)</f>
        <v>0</v>
      </c>
      <c r="N169" s="8">
        <f ca="1">IF(EXACT(Synthese!R$1,Synthese!$E169),WEEKDAY(Synthese!$D169),0)</f>
        <v>0</v>
      </c>
      <c r="O169" s="8">
        <f ca="1">IF(EXACT(Synthese!S$1,Synthese!$E169),WEEKDAY(Synthese!$D169),0)</f>
        <v>1</v>
      </c>
      <c r="P169" s="8">
        <f ca="1">IF(EXACT(Synthese!T$1,Synthese!$E169),WEEKDAY(Synthese!$D169),0)</f>
        <v>0</v>
      </c>
      <c r="Q169" s="8">
        <f ca="1">IF(EXACT(Synthese!U$1,Synthese!$E169),WEEKDAY(Synthese!$D169),0)</f>
        <v>0</v>
      </c>
      <c r="R169" s="8">
        <f ca="1">IF(EXACT(Synthese!V$1,Synthese!$E169),WEEKDAY(Synthese!$D169),0)</f>
        <v>0</v>
      </c>
      <c r="S169" s="8">
        <f ca="1">IF(EXACT(Synthese!W$1,Synthese!$E169),WEEKDAY(Synthese!$D169),0)</f>
        <v>0</v>
      </c>
      <c r="T169" s="8">
        <f ca="1">IF(EXACT(Synthese!X$1,Synthese!$E169),WEEKDAY(Synthese!$D169),0)</f>
        <v>0</v>
      </c>
      <c r="U169" s="8">
        <f ca="1">IF(EXACT(Synthese!Y$1,Synthese!$E169),WEEKDAY(Synthese!$D169),0)</f>
        <v>0</v>
      </c>
      <c r="V169" s="8">
        <f ca="1">IF(EXACT(Synthese!Z$1,Synthese!$E169),WEEKDAY(Synthese!$D169),0)</f>
        <v>0</v>
      </c>
      <c r="W169" s="8">
        <f ca="1">IF(EXACT(Synthese!AA$1,Synthese!$E169),WEEKDAY(Synthese!$D169),0)</f>
        <v>0</v>
      </c>
      <c r="X169" s="8">
        <f>IF(EXACT(Synthese!AB$1,Synthese!$E169),WEEKDAY(Synthese!$D169),0)</f>
        <v>0</v>
      </c>
    </row>
    <row r="170" spans="1:24" ht="13.8">
      <c r="A170" s="5"/>
      <c r="B170" s="5"/>
      <c r="C170" s="5">
        <v>2</v>
      </c>
      <c r="D170" s="9">
        <v>45243</v>
      </c>
      <c r="E170" s="8"/>
      <c r="F170" s="8">
        <f ca="1">IF(EXACT(Synthese!J$1,Synthese!$E170),WEEKDAY(Synthese!$D170),0)</f>
        <v>0</v>
      </c>
      <c r="G170" s="8">
        <f ca="1">IF(EXACT(Synthese!K$1,Synthese!$E170),WEEKDAY(Synthese!$D170),0)</f>
        <v>0</v>
      </c>
      <c r="H170" s="8">
        <f ca="1">IF(EXACT(Synthese!L$1,Synthese!$E170),WEEKDAY(Synthese!$D170),0)</f>
        <v>0</v>
      </c>
      <c r="I170" s="8">
        <f ca="1">IF(EXACT(Synthese!M$1,Synthese!$E170),WEEKDAY(Synthese!$D170),0)</f>
        <v>0</v>
      </c>
      <c r="J170" s="8">
        <f ca="1">IF(EXACT(Synthese!N$1,Synthese!$E170),WEEKDAY(Synthese!$D170),0)</f>
        <v>0</v>
      </c>
      <c r="K170" s="8">
        <f ca="1">IF(EXACT(Synthese!O$1,Synthese!$E170),WEEKDAY(Synthese!$D170),0)</f>
        <v>0</v>
      </c>
      <c r="L170" s="8">
        <f ca="1">IF(EXACT(Synthese!P$1,Synthese!$E170),WEEKDAY(Synthese!$D170),0)</f>
        <v>0</v>
      </c>
      <c r="M170" s="8">
        <f ca="1">IF(EXACT(Synthese!Q$1,Synthese!$E170),WEEKDAY(Synthese!$D170),0)</f>
        <v>2</v>
      </c>
      <c r="N170" s="8">
        <f ca="1">IF(EXACT(Synthese!R$1,Synthese!$E170),WEEKDAY(Synthese!$D170),0)</f>
        <v>0</v>
      </c>
      <c r="O170" s="8">
        <f ca="1">IF(EXACT(Synthese!S$1,Synthese!$E170),WEEKDAY(Synthese!$D170),0)</f>
        <v>0</v>
      </c>
      <c r="P170" s="8">
        <f ca="1">IF(EXACT(Synthese!T$1,Synthese!$E170),WEEKDAY(Synthese!$D170),0)</f>
        <v>0</v>
      </c>
      <c r="Q170" s="8">
        <f ca="1">IF(EXACT(Synthese!U$1,Synthese!$E170),WEEKDAY(Synthese!$D170),0)</f>
        <v>0</v>
      </c>
      <c r="R170" s="8">
        <f ca="1">IF(EXACT(Synthese!V$1,Synthese!$E170),WEEKDAY(Synthese!$D170),0)</f>
        <v>0</v>
      </c>
      <c r="S170" s="8">
        <f ca="1">IF(EXACT(Synthese!W$1,Synthese!$E170),WEEKDAY(Synthese!$D170),0)</f>
        <v>0</v>
      </c>
      <c r="T170" s="8">
        <f ca="1">IF(EXACT(Synthese!X$1,Synthese!$E170),WEEKDAY(Synthese!$D170),0)</f>
        <v>0</v>
      </c>
      <c r="U170" s="8">
        <f ca="1">IF(EXACT(Synthese!Y$1,Synthese!$E170),WEEKDAY(Synthese!$D170),0)</f>
        <v>0</v>
      </c>
      <c r="V170" s="8">
        <f ca="1">IF(EXACT(Synthese!Z$1,Synthese!$E170),WEEKDAY(Synthese!$D170),0)</f>
        <v>0</v>
      </c>
      <c r="W170" s="8">
        <f ca="1">IF(EXACT(Synthese!AA$1,Synthese!$E170),WEEKDAY(Synthese!$D170),0)</f>
        <v>0</v>
      </c>
      <c r="X170" s="8">
        <f>IF(EXACT(Synthese!AB$1,Synthese!$E170),WEEKDAY(Synthese!$D170),0)</f>
        <v>0</v>
      </c>
    </row>
    <row r="171" spans="1:24" ht="13.8">
      <c r="A171" s="5"/>
      <c r="B171" s="5"/>
      <c r="C171" s="5">
        <v>3</v>
      </c>
      <c r="D171" s="9">
        <v>45244</v>
      </c>
      <c r="E171" s="8"/>
      <c r="F171" s="8">
        <f ca="1">IF(EXACT(Synthese!J$1,Synthese!$E171),WEEKDAY(Synthese!$D171),0)</f>
        <v>0</v>
      </c>
      <c r="G171" s="8">
        <f ca="1">IF(EXACT(Synthese!K$1,Synthese!$E171),WEEKDAY(Synthese!$D171),0)</f>
        <v>0</v>
      </c>
      <c r="H171" s="8">
        <f ca="1">IF(EXACT(Synthese!L$1,Synthese!$E171),WEEKDAY(Synthese!$D171),0)</f>
        <v>3</v>
      </c>
      <c r="I171" s="8">
        <f ca="1">IF(EXACT(Synthese!M$1,Synthese!$E171),WEEKDAY(Synthese!$D171),0)</f>
        <v>0</v>
      </c>
      <c r="J171" s="8">
        <f ca="1">IF(EXACT(Synthese!N$1,Synthese!$E171),WEEKDAY(Synthese!$D171),0)</f>
        <v>0</v>
      </c>
      <c r="K171" s="8">
        <f ca="1">IF(EXACT(Synthese!O$1,Synthese!$E171),WEEKDAY(Synthese!$D171),0)</f>
        <v>0</v>
      </c>
      <c r="L171" s="8">
        <f ca="1">IF(EXACT(Synthese!P$1,Synthese!$E171),WEEKDAY(Synthese!$D171),0)</f>
        <v>0</v>
      </c>
      <c r="M171" s="8">
        <f ca="1">IF(EXACT(Synthese!Q$1,Synthese!$E171),WEEKDAY(Synthese!$D171),0)</f>
        <v>0</v>
      </c>
      <c r="N171" s="8">
        <f ca="1">IF(EXACT(Synthese!R$1,Synthese!$E171),WEEKDAY(Synthese!$D171),0)</f>
        <v>0</v>
      </c>
      <c r="O171" s="8">
        <f ca="1">IF(EXACT(Synthese!S$1,Synthese!$E171),WEEKDAY(Synthese!$D171),0)</f>
        <v>0</v>
      </c>
      <c r="P171" s="8">
        <f ca="1">IF(EXACT(Synthese!T$1,Synthese!$E171),WEEKDAY(Synthese!$D171),0)</f>
        <v>0</v>
      </c>
      <c r="Q171" s="8">
        <f ca="1">IF(EXACT(Synthese!U$1,Synthese!$E171),WEEKDAY(Synthese!$D171),0)</f>
        <v>0</v>
      </c>
      <c r="R171" s="8">
        <f ca="1">IF(EXACT(Synthese!V$1,Synthese!$E171),WEEKDAY(Synthese!$D171),0)</f>
        <v>0</v>
      </c>
      <c r="S171" s="8">
        <f ca="1">IF(EXACT(Synthese!W$1,Synthese!$E171),WEEKDAY(Synthese!$D171),0)</f>
        <v>0</v>
      </c>
      <c r="T171" s="8">
        <f ca="1">IF(EXACT(Synthese!X$1,Synthese!$E171),WEEKDAY(Synthese!$D171),0)</f>
        <v>0</v>
      </c>
      <c r="U171" s="8">
        <f ca="1">IF(EXACT(Synthese!Y$1,Synthese!$E171),WEEKDAY(Synthese!$D171),0)</f>
        <v>0</v>
      </c>
      <c r="V171" s="8">
        <f ca="1">IF(EXACT(Synthese!Z$1,Synthese!$E171),WEEKDAY(Synthese!$D171),0)</f>
        <v>0</v>
      </c>
      <c r="W171" s="8">
        <f ca="1">IF(EXACT(Synthese!AA$1,Synthese!$E171),WEEKDAY(Synthese!$D171),0)</f>
        <v>0</v>
      </c>
      <c r="X171" s="8">
        <f>IF(EXACT(Synthese!AB$1,Synthese!$E171),WEEKDAY(Synthese!$D171),0)</f>
        <v>0</v>
      </c>
    </row>
    <row r="172" spans="1:24" ht="13.8">
      <c r="A172" s="5"/>
      <c r="B172" s="5"/>
      <c r="C172" s="5">
        <v>4</v>
      </c>
      <c r="D172" s="9">
        <v>45245</v>
      </c>
      <c r="E172" s="8"/>
      <c r="F172" s="8">
        <f ca="1">IF(EXACT(Synthese!J$1,Synthese!$E172),WEEKDAY(Synthese!$D172),0)</f>
        <v>0</v>
      </c>
      <c r="G172" s="8">
        <f ca="1">IF(EXACT(Synthese!K$1,Synthese!$E172),WEEKDAY(Synthese!$D172),0)</f>
        <v>0</v>
      </c>
      <c r="H172" s="8">
        <f ca="1">IF(EXACT(Synthese!L$1,Synthese!$E172),WEEKDAY(Synthese!$D172),0)</f>
        <v>0</v>
      </c>
      <c r="I172" s="8">
        <f ca="1">IF(EXACT(Synthese!M$1,Synthese!$E172),WEEKDAY(Synthese!$D172),0)</f>
        <v>0</v>
      </c>
      <c r="J172" s="8">
        <f ca="1">IF(EXACT(Synthese!N$1,Synthese!$E172),WEEKDAY(Synthese!$D172),0)</f>
        <v>0</v>
      </c>
      <c r="K172" s="8">
        <f ca="1">IF(EXACT(Synthese!O$1,Synthese!$E172),WEEKDAY(Synthese!$D172),0)</f>
        <v>0</v>
      </c>
      <c r="L172" s="8">
        <f ca="1">IF(EXACT(Synthese!P$1,Synthese!$E172),WEEKDAY(Synthese!$D172),0)</f>
        <v>0</v>
      </c>
      <c r="M172" s="8">
        <f ca="1">IF(EXACT(Synthese!Q$1,Synthese!$E172),WEEKDAY(Synthese!$D172),0)</f>
        <v>0</v>
      </c>
      <c r="N172" s="8">
        <f ca="1">IF(EXACT(Synthese!R$1,Synthese!$E172),WEEKDAY(Synthese!$D172),0)</f>
        <v>0</v>
      </c>
      <c r="O172" s="8">
        <f ca="1">IF(EXACT(Synthese!S$1,Synthese!$E172),WEEKDAY(Synthese!$D172),0)</f>
        <v>0</v>
      </c>
      <c r="P172" s="8">
        <f ca="1">IF(EXACT(Synthese!T$1,Synthese!$E172),WEEKDAY(Synthese!$D172),0)</f>
        <v>4</v>
      </c>
      <c r="Q172" s="8">
        <f ca="1">IF(EXACT(Synthese!U$1,Synthese!$E172),WEEKDAY(Synthese!$D172),0)</f>
        <v>0</v>
      </c>
      <c r="R172" s="8">
        <f ca="1">IF(EXACT(Synthese!V$1,Synthese!$E172),WEEKDAY(Synthese!$D172),0)</f>
        <v>0</v>
      </c>
      <c r="S172" s="8">
        <f ca="1">IF(EXACT(Synthese!W$1,Synthese!$E172),WEEKDAY(Synthese!$D172),0)</f>
        <v>0</v>
      </c>
      <c r="T172" s="8">
        <f ca="1">IF(EXACT(Synthese!X$1,Synthese!$E172),WEEKDAY(Synthese!$D172),0)</f>
        <v>0</v>
      </c>
      <c r="U172" s="8">
        <f ca="1">IF(EXACT(Synthese!Y$1,Synthese!$E172),WEEKDAY(Synthese!$D172),0)</f>
        <v>0</v>
      </c>
      <c r="V172" s="8">
        <f ca="1">IF(EXACT(Synthese!Z$1,Synthese!$E172),WEEKDAY(Synthese!$D172),0)</f>
        <v>0</v>
      </c>
      <c r="W172" s="8">
        <f ca="1">IF(EXACT(Synthese!AA$1,Synthese!$E172),WEEKDAY(Synthese!$D172),0)</f>
        <v>0</v>
      </c>
      <c r="X172" s="8">
        <f>IF(EXACT(Synthese!AB$1,Synthese!$E172),WEEKDAY(Synthese!$D172),0)</f>
        <v>0</v>
      </c>
    </row>
    <row r="173" spans="1:24" ht="13.8">
      <c r="A173" s="5"/>
      <c r="B173" s="5"/>
      <c r="C173" s="5">
        <v>5</v>
      </c>
      <c r="D173" s="9">
        <v>45246</v>
      </c>
      <c r="E173" s="8"/>
      <c r="F173" s="8">
        <f ca="1">IF(EXACT(Synthese!J$1,Synthese!$E173),WEEKDAY(Synthese!$D173),0)</f>
        <v>5</v>
      </c>
      <c r="G173" s="8">
        <f ca="1">IF(EXACT(Synthese!K$1,Synthese!$E173),WEEKDAY(Synthese!$D173),0)</f>
        <v>0</v>
      </c>
      <c r="H173" s="8">
        <f ca="1">IF(EXACT(Synthese!L$1,Synthese!$E173),WEEKDAY(Synthese!$D173),0)</f>
        <v>0</v>
      </c>
      <c r="I173" s="8">
        <f ca="1">IF(EXACT(Synthese!M$1,Synthese!$E173),WEEKDAY(Synthese!$D173),0)</f>
        <v>0</v>
      </c>
      <c r="J173" s="8">
        <f ca="1">IF(EXACT(Synthese!N$1,Synthese!$E173),WEEKDAY(Synthese!$D173),0)</f>
        <v>0</v>
      </c>
      <c r="K173" s="8">
        <f ca="1">IF(EXACT(Synthese!O$1,Synthese!$E173),WEEKDAY(Synthese!$D173),0)</f>
        <v>0</v>
      </c>
      <c r="L173" s="8">
        <f ca="1">IF(EXACT(Synthese!P$1,Synthese!$E173),WEEKDAY(Synthese!$D173),0)</f>
        <v>0</v>
      </c>
      <c r="M173" s="8">
        <f ca="1">IF(EXACT(Synthese!Q$1,Synthese!$E173),WEEKDAY(Synthese!$D173),0)</f>
        <v>0</v>
      </c>
      <c r="N173" s="8">
        <f ca="1">IF(EXACT(Synthese!R$1,Synthese!$E173),WEEKDAY(Synthese!$D173),0)</f>
        <v>0</v>
      </c>
      <c r="O173" s="8">
        <f ca="1">IF(EXACT(Synthese!S$1,Synthese!$E173),WEEKDAY(Synthese!$D173),0)</f>
        <v>0</v>
      </c>
      <c r="P173" s="8">
        <f ca="1">IF(EXACT(Synthese!T$1,Synthese!$E173),WEEKDAY(Synthese!$D173),0)</f>
        <v>0</v>
      </c>
      <c r="Q173" s="8">
        <f ca="1">IF(EXACT(Synthese!U$1,Synthese!$E173),WEEKDAY(Synthese!$D173),0)</f>
        <v>0</v>
      </c>
      <c r="R173" s="8">
        <f ca="1">IF(EXACT(Synthese!V$1,Synthese!$E173),WEEKDAY(Synthese!$D173),0)</f>
        <v>0</v>
      </c>
      <c r="S173" s="8">
        <f ca="1">IF(EXACT(Synthese!W$1,Synthese!$E173),WEEKDAY(Synthese!$D173),0)</f>
        <v>0</v>
      </c>
      <c r="T173" s="8">
        <f ca="1">IF(EXACT(Synthese!X$1,Synthese!$E173),WEEKDAY(Synthese!$D173),0)</f>
        <v>0</v>
      </c>
      <c r="U173" s="8">
        <f ca="1">IF(EXACT(Synthese!Y$1,Synthese!$E173),WEEKDAY(Synthese!$D173),0)</f>
        <v>0</v>
      </c>
      <c r="V173" s="8">
        <f ca="1">IF(EXACT(Synthese!Z$1,Synthese!$E173),WEEKDAY(Synthese!$D173),0)</f>
        <v>0</v>
      </c>
      <c r="W173" s="8">
        <f ca="1">IF(EXACT(Synthese!AA$1,Synthese!$E173),WEEKDAY(Synthese!$D173),0)</f>
        <v>0</v>
      </c>
      <c r="X173" s="8">
        <f>IF(EXACT(Synthese!AB$1,Synthese!$E173),WEEKDAY(Synthese!$D173),0)</f>
        <v>0</v>
      </c>
    </row>
    <row r="174" spans="1:24" ht="13.8">
      <c r="A174" s="5"/>
      <c r="B174" s="5"/>
      <c r="C174" s="5">
        <v>6</v>
      </c>
      <c r="D174" s="9">
        <v>45247</v>
      </c>
      <c r="E174" s="8"/>
      <c r="F174" s="8">
        <f ca="1">IF(EXACT(Synthese!J$1,Synthese!$E174),WEEKDAY(Synthese!$D174),0)</f>
        <v>0</v>
      </c>
      <c r="G174" s="8">
        <f ca="1">IF(EXACT(Synthese!K$1,Synthese!$E174),WEEKDAY(Synthese!$D174),0)</f>
        <v>0</v>
      </c>
      <c r="H174" s="8">
        <f ca="1">IF(EXACT(Synthese!L$1,Synthese!$E174),WEEKDAY(Synthese!$D174),0)</f>
        <v>0</v>
      </c>
      <c r="I174" s="8">
        <f ca="1">IF(EXACT(Synthese!M$1,Synthese!$E174),WEEKDAY(Synthese!$D174),0)</f>
        <v>0</v>
      </c>
      <c r="J174" s="8">
        <f ca="1">IF(EXACT(Synthese!N$1,Synthese!$E174),WEEKDAY(Synthese!$D174),0)</f>
        <v>0</v>
      </c>
      <c r="K174" s="8">
        <f ca="1">IF(EXACT(Synthese!O$1,Synthese!$E174),WEEKDAY(Synthese!$D174),0)</f>
        <v>6</v>
      </c>
      <c r="L174" s="8">
        <f ca="1">IF(EXACT(Synthese!P$1,Synthese!$E174),WEEKDAY(Synthese!$D174),0)</f>
        <v>0</v>
      </c>
      <c r="M174" s="8">
        <f ca="1">IF(EXACT(Synthese!Q$1,Synthese!$E174),WEEKDAY(Synthese!$D174),0)</f>
        <v>0</v>
      </c>
      <c r="N174" s="8">
        <f ca="1">IF(EXACT(Synthese!R$1,Synthese!$E174),WEEKDAY(Synthese!$D174),0)</f>
        <v>0</v>
      </c>
      <c r="O174" s="8">
        <f ca="1">IF(EXACT(Synthese!S$1,Synthese!$E174),WEEKDAY(Synthese!$D174),0)</f>
        <v>0</v>
      </c>
      <c r="P174" s="8">
        <f ca="1">IF(EXACT(Synthese!T$1,Synthese!$E174),WEEKDAY(Synthese!$D174),0)</f>
        <v>0</v>
      </c>
      <c r="Q174" s="8">
        <f ca="1">IF(EXACT(Synthese!U$1,Synthese!$E174),WEEKDAY(Synthese!$D174),0)</f>
        <v>0</v>
      </c>
      <c r="R174" s="8">
        <f ca="1">IF(EXACT(Synthese!V$1,Synthese!$E174),WEEKDAY(Synthese!$D174),0)</f>
        <v>0</v>
      </c>
      <c r="S174" s="8">
        <f ca="1">IF(EXACT(Synthese!W$1,Synthese!$E174),WEEKDAY(Synthese!$D174),0)</f>
        <v>0</v>
      </c>
      <c r="T174" s="8">
        <f ca="1">IF(EXACT(Synthese!X$1,Synthese!$E174),WEEKDAY(Synthese!$D174),0)</f>
        <v>0</v>
      </c>
      <c r="U174" s="8">
        <f ca="1">IF(EXACT(Synthese!Y$1,Synthese!$E174),WEEKDAY(Synthese!$D174),0)</f>
        <v>0</v>
      </c>
      <c r="V174" s="8">
        <f ca="1">IF(EXACT(Synthese!Z$1,Synthese!$E174),WEEKDAY(Synthese!$D174),0)</f>
        <v>0</v>
      </c>
      <c r="W174" s="8">
        <f ca="1">IF(EXACT(Synthese!AA$1,Synthese!$E174),WEEKDAY(Synthese!$D174),0)</f>
        <v>0</v>
      </c>
      <c r="X174" s="8">
        <f>IF(EXACT(Synthese!AB$1,Synthese!$E174),WEEKDAY(Synthese!$D174),0)</f>
        <v>0</v>
      </c>
    </row>
    <row r="175" spans="1:24" ht="13.8">
      <c r="A175" s="5"/>
      <c r="B175" s="5"/>
      <c r="C175" s="5">
        <v>7</v>
      </c>
      <c r="D175" s="9">
        <v>45248</v>
      </c>
      <c r="E175" s="8"/>
      <c r="F175" s="8">
        <f ca="1">IF(EXACT(Synthese!J$1,Synthese!$E175),WEEKDAY(Synthese!$D175),0)</f>
        <v>0</v>
      </c>
      <c r="G175" s="8">
        <f ca="1">IF(EXACT(Synthese!K$1,Synthese!$E175),WEEKDAY(Synthese!$D175),0)</f>
        <v>0</v>
      </c>
      <c r="H175" s="8">
        <f ca="1">IF(EXACT(Synthese!L$1,Synthese!$E175),WEEKDAY(Synthese!$D175),0)</f>
        <v>0</v>
      </c>
      <c r="I175" s="8">
        <f ca="1">IF(EXACT(Synthese!M$1,Synthese!$E175),WEEKDAY(Synthese!$D175),0)</f>
        <v>0</v>
      </c>
      <c r="J175" s="8">
        <f ca="1">IF(EXACT(Synthese!N$1,Synthese!$E175),WEEKDAY(Synthese!$D175),0)</f>
        <v>0</v>
      </c>
      <c r="K175" s="8">
        <f ca="1">IF(EXACT(Synthese!O$1,Synthese!$E175),WEEKDAY(Synthese!$D175),0)</f>
        <v>0</v>
      </c>
      <c r="L175" s="8">
        <f ca="1">IF(EXACT(Synthese!P$1,Synthese!$E175),WEEKDAY(Synthese!$D175),0)</f>
        <v>7</v>
      </c>
      <c r="M175" s="8">
        <f ca="1">IF(EXACT(Synthese!Q$1,Synthese!$E175),WEEKDAY(Synthese!$D175),0)</f>
        <v>0</v>
      </c>
      <c r="N175" s="8">
        <f ca="1">IF(EXACT(Synthese!R$1,Synthese!$E175),WEEKDAY(Synthese!$D175),0)</f>
        <v>0</v>
      </c>
      <c r="O175" s="8">
        <f ca="1">IF(EXACT(Synthese!S$1,Synthese!$E175),WEEKDAY(Synthese!$D175),0)</f>
        <v>0</v>
      </c>
      <c r="P175" s="8">
        <f ca="1">IF(EXACT(Synthese!T$1,Synthese!$E175),WEEKDAY(Synthese!$D175),0)</f>
        <v>0</v>
      </c>
      <c r="Q175" s="8">
        <f ca="1">IF(EXACT(Synthese!U$1,Synthese!$E175),WEEKDAY(Synthese!$D175),0)</f>
        <v>0</v>
      </c>
      <c r="R175" s="8">
        <f ca="1">IF(EXACT(Synthese!V$1,Synthese!$E175),WEEKDAY(Synthese!$D175),0)</f>
        <v>0</v>
      </c>
      <c r="S175" s="8">
        <f ca="1">IF(EXACT(Synthese!W$1,Synthese!$E175),WEEKDAY(Synthese!$D175),0)</f>
        <v>0</v>
      </c>
      <c r="T175" s="8">
        <f ca="1">IF(EXACT(Synthese!X$1,Synthese!$E175),WEEKDAY(Synthese!$D175),0)</f>
        <v>0</v>
      </c>
      <c r="U175" s="8">
        <f ca="1">IF(EXACT(Synthese!Y$1,Synthese!$E175),WEEKDAY(Synthese!$D175),0)</f>
        <v>0</v>
      </c>
      <c r="V175" s="8">
        <f ca="1">IF(EXACT(Synthese!Z$1,Synthese!$E175),WEEKDAY(Synthese!$D175),0)</f>
        <v>0</v>
      </c>
      <c r="W175" s="8">
        <f ca="1">IF(EXACT(Synthese!AA$1,Synthese!$E175),WEEKDAY(Synthese!$D175),0)</f>
        <v>0</v>
      </c>
      <c r="X175" s="8">
        <f>IF(EXACT(Synthese!AB$1,Synthese!$E175),WEEKDAY(Synthese!$D175),0)</f>
        <v>0</v>
      </c>
    </row>
    <row r="176" spans="1:24" ht="13.8">
      <c r="A176" s="5"/>
      <c r="B176" s="5"/>
      <c r="C176" s="5">
        <v>1</v>
      </c>
      <c r="D176" s="9">
        <v>45249</v>
      </c>
      <c r="E176" s="8"/>
      <c r="F176" s="8">
        <f ca="1">IF(EXACT(Synthese!J$1,Synthese!$E176),WEEKDAY(Synthese!$D176),0)</f>
        <v>0</v>
      </c>
      <c r="G176" s="8">
        <f ca="1">IF(EXACT(Synthese!K$1,Synthese!$E176),WEEKDAY(Synthese!$D176),0)</f>
        <v>0</v>
      </c>
      <c r="H176" s="8">
        <f ca="1">IF(EXACT(Synthese!L$1,Synthese!$E176),WEEKDAY(Synthese!$D176),0)</f>
        <v>0</v>
      </c>
      <c r="I176" s="8">
        <f ca="1">IF(EXACT(Synthese!M$1,Synthese!$E176),WEEKDAY(Synthese!$D176),0)</f>
        <v>0</v>
      </c>
      <c r="J176" s="8">
        <f ca="1">IF(EXACT(Synthese!N$1,Synthese!$E176),WEEKDAY(Synthese!$D176),0)</f>
        <v>0</v>
      </c>
      <c r="K176" s="8">
        <f ca="1">IF(EXACT(Synthese!O$1,Synthese!$E176),WEEKDAY(Synthese!$D176),0)</f>
        <v>0</v>
      </c>
      <c r="L176" s="8">
        <f ca="1">IF(EXACT(Synthese!P$1,Synthese!$E176),WEEKDAY(Synthese!$D176),0)</f>
        <v>0</v>
      </c>
      <c r="M176" s="8">
        <f ca="1">IF(EXACT(Synthese!Q$1,Synthese!$E176),WEEKDAY(Synthese!$D176),0)</f>
        <v>0</v>
      </c>
      <c r="N176" s="8">
        <f ca="1">IF(EXACT(Synthese!R$1,Synthese!$E176),WEEKDAY(Synthese!$D176),0)</f>
        <v>0</v>
      </c>
      <c r="O176" s="8">
        <f ca="1">IF(EXACT(Synthese!S$1,Synthese!$E176),WEEKDAY(Synthese!$D176),0)</f>
        <v>0</v>
      </c>
      <c r="P176" s="8">
        <f ca="1">IF(EXACT(Synthese!T$1,Synthese!$E176),WEEKDAY(Synthese!$D176),0)</f>
        <v>1</v>
      </c>
      <c r="Q176" s="8">
        <f ca="1">IF(EXACT(Synthese!U$1,Synthese!$E176),WEEKDAY(Synthese!$D176),0)</f>
        <v>0</v>
      </c>
      <c r="R176" s="8">
        <f ca="1">IF(EXACT(Synthese!V$1,Synthese!$E176),WEEKDAY(Synthese!$D176),0)</f>
        <v>0</v>
      </c>
      <c r="S176" s="8">
        <f ca="1">IF(EXACT(Synthese!W$1,Synthese!$E176),WEEKDAY(Synthese!$D176),0)</f>
        <v>0</v>
      </c>
      <c r="T176" s="8">
        <f ca="1">IF(EXACT(Synthese!X$1,Synthese!$E176),WEEKDAY(Synthese!$D176),0)</f>
        <v>0</v>
      </c>
      <c r="U176" s="8">
        <f ca="1">IF(EXACT(Synthese!Y$1,Synthese!$E176),WEEKDAY(Synthese!$D176),0)</f>
        <v>0</v>
      </c>
      <c r="V176" s="8">
        <f ca="1">IF(EXACT(Synthese!Z$1,Synthese!$E176),WEEKDAY(Synthese!$D176),0)</f>
        <v>0</v>
      </c>
      <c r="W176" s="8">
        <f ca="1">IF(EXACT(Synthese!AA$1,Synthese!$E176),WEEKDAY(Synthese!$D176),0)</f>
        <v>0</v>
      </c>
      <c r="X176" s="8">
        <f>IF(EXACT(Synthese!AB$1,Synthese!$E176),WEEKDAY(Synthese!$D176),0)</f>
        <v>0</v>
      </c>
    </row>
    <row r="177" spans="1:24" ht="13.8">
      <c r="A177" s="5"/>
      <c r="B177" s="5"/>
      <c r="C177" s="5">
        <v>2</v>
      </c>
      <c r="D177" s="9">
        <v>45250</v>
      </c>
      <c r="E177" s="8"/>
      <c r="F177" s="8">
        <f ca="1">IF(EXACT(Synthese!J$1,Synthese!$E177),WEEKDAY(Synthese!$D177),0)</f>
        <v>0</v>
      </c>
      <c r="G177" s="8">
        <f ca="1">IF(EXACT(Synthese!K$1,Synthese!$E177),WEEKDAY(Synthese!$D177),0)</f>
        <v>0</v>
      </c>
      <c r="H177" s="8">
        <f ca="1">IF(EXACT(Synthese!L$1,Synthese!$E177),WEEKDAY(Synthese!$D177),0)</f>
        <v>0</v>
      </c>
      <c r="I177" s="8">
        <f ca="1">IF(EXACT(Synthese!M$1,Synthese!$E177),WEEKDAY(Synthese!$D177),0)</f>
        <v>0</v>
      </c>
      <c r="J177" s="8">
        <f ca="1">IF(EXACT(Synthese!N$1,Synthese!$E177),WEEKDAY(Synthese!$D177),0)</f>
        <v>0</v>
      </c>
      <c r="K177" s="8">
        <f ca="1">IF(EXACT(Synthese!O$1,Synthese!$E177),WEEKDAY(Synthese!$D177),0)</f>
        <v>0</v>
      </c>
      <c r="L177" s="8">
        <f ca="1">IF(EXACT(Synthese!P$1,Synthese!$E177),WEEKDAY(Synthese!$D177),0)</f>
        <v>0</v>
      </c>
      <c r="M177" s="8">
        <f ca="1">IF(EXACT(Synthese!Q$1,Synthese!$E177),WEEKDAY(Synthese!$D177),0)</f>
        <v>0</v>
      </c>
      <c r="N177" s="8">
        <f ca="1">IF(EXACT(Synthese!R$1,Synthese!$E177),WEEKDAY(Synthese!$D177),0)</f>
        <v>0</v>
      </c>
      <c r="O177" s="8">
        <f ca="1">IF(EXACT(Synthese!S$1,Synthese!$E177),WEEKDAY(Synthese!$D177),0)</f>
        <v>0</v>
      </c>
      <c r="P177" s="8">
        <f ca="1">IF(EXACT(Synthese!T$1,Synthese!$E177),WEEKDAY(Synthese!$D177),0)</f>
        <v>0</v>
      </c>
      <c r="Q177" s="8">
        <f ca="1">IF(EXACT(Synthese!U$1,Synthese!$E177),WEEKDAY(Synthese!$D177),0)</f>
        <v>2</v>
      </c>
      <c r="R177" s="8">
        <f ca="1">IF(EXACT(Synthese!V$1,Synthese!$E177),WEEKDAY(Synthese!$D177),0)</f>
        <v>0</v>
      </c>
      <c r="S177" s="8">
        <f ca="1">IF(EXACT(Synthese!W$1,Synthese!$E177),WEEKDAY(Synthese!$D177),0)</f>
        <v>0</v>
      </c>
      <c r="T177" s="8">
        <f ca="1">IF(EXACT(Synthese!X$1,Synthese!$E177),WEEKDAY(Synthese!$D177),0)</f>
        <v>0</v>
      </c>
      <c r="U177" s="8">
        <f ca="1">IF(EXACT(Synthese!Y$1,Synthese!$E177),WEEKDAY(Synthese!$D177),0)</f>
        <v>0</v>
      </c>
      <c r="V177" s="8">
        <f ca="1">IF(EXACT(Synthese!Z$1,Synthese!$E177),WEEKDAY(Synthese!$D177),0)</f>
        <v>0</v>
      </c>
      <c r="W177" s="8">
        <f ca="1">IF(EXACT(Synthese!AA$1,Synthese!$E177),WEEKDAY(Synthese!$D177),0)</f>
        <v>0</v>
      </c>
      <c r="X177" s="8">
        <f>IF(EXACT(Synthese!AB$1,Synthese!$E177),WEEKDAY(Synthese!$D177),0)</f>
        <v>0</v>
      </c>
    </row>
    <row r="178" spans="1:24" ht="13.8">
      <c r="A178" s="5"/>
      <c r="B178" s="5"/>
      <c r="C178" s="5">
        <v>3</v>
      </c>
      <c r="D178" s="9">
        <v>45251</v>
      </c>
      <c r="E178" s="8"/>
      <c r="F178" s="8">
        <f ca="1">IF(EXACT(Synthese!J$1,Synthese!$E178),WEEKDAY(Synthese!$D178),0)</f>
        <v>0</v>
      </c>
      <c r="G178" s="8">
        <f ca="1">IF(EXACT(Synthese!K$1,Synthese!$E178),WEEKDAY(Synthese!$D178),0)</f>
        <v>3</v>
      </c>
      <c r="H178" s="8">
        <f ca="1">IF(EXACT(Synthese!L$1,Synthese!$E178),WEEKDAY(Synthese!$D178),0)</f>
        <v>0</v>
      </c>
      <c r="I178" s="8">
        <f ca="1">IF(EXACT(Synthese!M$1,Synthese!$E178),WEEKDAY(Synthese!$D178),0)</f>
        <v>0</v>
      </c>
      <c r="J178" s="8">
        <f ca="1">IF(EXACT(Synthese!N$1,Synthese!$E178),WEEKDAY(Synthese!$D178),0)</f>
        <v>0</v>
      </c>
      <c r="K178" s="8">
        <f ca="1">IF(EXACT(Synthese!O$1,Synthese!$E178),WEEKDAY(Synthese!$D178),0)</f>
        <v>0</v>
      </c>
      <c r="L178" s="8">
        <f ca="1">IF(EXACT(Synthese!P$1,Synthese!$E178),WEEKDAY(Synthese!$D178),0)</f>
        <v>0</v>
      </c>
      <c r="M178" s="8">
        <f ca="1">IF(EXACT(Synthese!Q$1,Synthese!$E178),WEEKDAY(Synthese!$D178),0)</f>
        <v>0</v>
      </c>
      <c r="N178" s="8">
        <f ca="1">IF(EXACT(Synthese!R$1,Synthese!$E178),WEEKDAY(Synthese!$D178),0)</f>
        <v>0</v>
      </c>
      <c r="O178" s="8">
        <f ca="1">IF(EXACT(Synthese!S$1,Synthese!$E178),WEEKDAY(Synthese!$D178),0)</f>
        <v>0</v>
      </c>
      <c r="P178" s="8">
        <f ca="1">IF(EXACT(Synthese!T$1,Synthese!$E178),WEEKDAY(Synthese!$D178),0)</f>
        <v>0</v>
      </c>
      <c r="Q178" s="8">
        <f ca="1">IF(EXACT(Synthese!U$1,Synthese!$E178),WEEKDAY(Synthese!$D178),0)</f>
        <v>0</v>
      </c>
      <c r="R178" s="8">
        <f ca="1">IF(EXACT(Synthese!V$1,Synthese!$E178),WEEKDAY(Synthese!$D178),0)</f>
        <v>0</v>
      </c>
      <c r="S178" s="8">
        <f ca="1">IF(EXACT(Synthese!W$1,Synthese!$E178),WEEKDAY(Synthese!$D178),0)</f>
        <v>0</v>
      </c>
      <c r="T178" s="8">
        <f ca="1">IF(EXACT(Synthese!X$1,Synthese!$E178),WEEKDAY(Synthese!$D178),0)</f>
        <v>0</v>
      </c>
      <c r="U178" s="8">
        <f ca="1">IF(EXACT(Synthese!Y$1,Synthese!$E178),WEEKDAY(Synthese!$D178),0)</f>
        <v>0</v>
      </c>
      <c r="V178" s="8">
        <f ca="1">IF(EXACT(Synthese!Z$1,Synthese!$E178),WEEKDAY(Synthese!$D178),0)</f>
        <v>0</v>
      </c>
      <c r="W178" s="8">
        <f ca="1">IF(EXACT(Synthese!AA$1,Synthese!$E178),WEEKDAY(Synthese!$D178),0)</f>
        <v>0</v>
      </c>
      <c r="X178" s="8">
        <f>IF(EXACT(Synthese!AB$1,Synthese!$E178),WEEKDAY(Synthese!$D178),0)</f>
        <v>0</v>
      </c>
    </row>
    <row r="179" spans="1:24" ht="13.8">
      <c r="A179" s="5"/>
      <c r="B179" s="5"/>
      <c r="C179" s="5">
        <v>4</v>
      </c>
      <c r="D179" s="9">
        <v>45252</v>
      </c>
      <c r="E179" s="8"/>
      <c r="F179" s="8">
        <f ca="1">IF(EXACT(Synthese!J$1,Synthese!$E179),WEEKDAY(Synthese!$D179),0)</f>
        <v>0</v>
      </c>
      <c r="G179" s="8">
        <f ca="1">IF(EXACT(Synthese!K$1,Synthese!$E179),WEEKDAY(Synthese!$D179),0)</f>
        <v>0</v>
      </c>
      <c r="H179" s="8">
        <f ca="1">IF(EXACT(Synthese!L$1,Synthese!$E179),WEEKDAY(Synthese!$D179),0)</f>
        <v>0</v>
      </c>
      <c r="I179" s="8">
        <f ca="1">IF(EXACT(Synthese!M$1,Synthese!$E179),WEEKDAY(Synthese!$D179),0)</f>
        <v>0</v>
      </c>
      <c r="J179" s="8">
        <f ca="1">IF(EXACT(Synthese!N$1,Synthese!$E179),WEEKDAY(Synthese!$D179),0)</f>
        <v>0</v>
      </c>
      <c r="K179" s="8">
        <f ca="1">IF(EXACT(Synthese!O$1,Synthese!$E179),WEEKDAY(Synthese!$D179),0)</f>
        <v>0</v>
      </c>
      <c r="L179" s="8">
        <f ca="1">IF(EXACT(Synthese!P$1,Synthese!$E179),WEEKDAY(Synthese!$D179),0)</f>
        <v>0</v>
      </c>
      <c r="M179" s="8">
        <f ca="1">IF(EXACT(Synthese!Q$1,Synthese!$E179),WEEKDAY(Synthese!$D179),0)</f>
        <v>4</v>
      </c>
      <c r="N179" s="8">
        <f ca="1">IF(EXACT(Synthese!R$1,Synthese!$E179),WEEKDAY(Synthese!$D179),0)</f>
        <v>0</v>
      </c>
      <c r="O179" s="8">
        <f ca="1">IF(EXACT(Synthese!S$1,Synthese!$E179),WEEKDAY(Synthese!$D179),0)</f>
        <v>0</v>
      </c>
      <c r="P179" s="8">
        <f ca="1">IF(EXACT(Synthese!T$1,Synthese!$E179),WEEKDAY(Synthese!$D179),0)</f>
        <v>0</v>
      </c>
      <c r="Q179" s="8">
        <f ca="1">IF(EXACT(Synthese!U$1,Synthese!$E179),WEEKDAY(Synthese!$D179),0)</f>
        <v>0</v>
      </c>
      <c r="R179" s="8">
        <f ca="1">IF(EXACT(Synthese!V$1,Synthese!$E179),WEEKDAY(Synthese!$D179),0)</f>
        <v>0</v>
      </c>
      <c r="S179" s="8">
        <f ca="1">IF(EXACT(Synthese!W$1,Synthese!$E179),WEEKDAY(Synthese!$D179),0)</f>
        <v>0</v>
      </c>
      <c r="T179" s="8">
        <f ca="1">IF(EXACT(Synthese!X$1,Synthese!$E179),WEEKDAY(Synthese!$D179),0)</f>
        <v>0</v>
      </c>
      <c r="U179" s="8">
        <f ca="1">IF(EXACT(Synthese!Y$1,Synthese!$E179),WEEKDAY(Synthese!$D179),0)</f>
        <v>0</v>
      </c>
      <c r="V179" s="8">
        <f ca="1">IF(EXACT(Synthese!Z$1,Synthese!$E179),WEEKDAY(Synthese!$D179),0)</f>
        <v>0</v>
      </c>
      <c r="W179" s="8">
        <f ca="1">IF(EXACT(Synthese!AA$1,Synthese!$E179),WEEKDAY(Synthese!$D179),0)</f>
        <v>0</v>
      </c>
      <c r="X179" s="8">
        <f>IF(EXACT(Synthese!AB$1,Synthese!$E179),WEEKDAY(Synthese!$D179),0)</f>
        <v>0</v>
      </c>
    </row>
    <row r="180" spans="1:24" ht="13.8">
      <c r="A180" s="5"/>
      <c r="B180" s="5"/>
      <c r="C180" s="5">
        <v>5</v>
      </c>
      <c r="D180" s="9">
        <v>45253</v>
      </c>
      <c r="E180" s="8"/>
      <c r="F180" s="8">
        <f ca="1">IF(EXACT(Synthese!J$1,Synthese!$E180),WEEKDAY(Synthese!$D180),0)</f>
        <v>0</v>
      </c>
      <c r="G180" s="8">
        <f ca="1">IF(EXACT(Synthese!K$1,Synthese!$E180),WEEKDAY(Synthese!$D180),0)</f>
        <v>0</v>
      </c>
      <c r="H180" s="8">
        <f ca="1">IF(EXACT(Synthese!L$1,Synthese!$E180),WEEKDAY(Synthese!$D180),0)</f>
        <v>0</v>
      </c>
      <c r="I180" s="8">
        <f ca="1">IF(EXACT(Synthese!M$1,Synthese!$E180),WEEKDAY(Synthese!$D180),0)</f>
        <v>0</v>
      </c>
      <c r="J180" s="8">
        <f ca="1">IF(EXACT(Synthese!N$1,Synthese!$E180),WEEKDAY(Synthese!$D180),0)</f>
        <v>0</v>
      </c>
      <c r="K180" s="8">
        <f ca="1">IF(EXACT(Synthese!O$1,Synthese!$E180),WEEKDAY(Synthese!$D180),0)</f>
        <v>0</v>
      </c>
      <c r="L180" s="8">
        <f ca="1">IF(EXACT(Synthese!P$1,Synthese!$E180),WEEKDAY(Synthese!$D180),0)</f>
        <v>0</v>
      </c>
      <c r="M180" s="8">
        <f ca="1">IF(EXACT(Synthese!Q$1,Synthese!$E180),WEEKDAY(Synthese!$D180),0)</f>
        <v>0</v>
      </c>
      <c r="N180" s="8">
        <f ca="1">IF(EXACT(Synthese!R$1,Synthese!$E180),WEEKDAY(Synthese!$D180),0)</f>
        <v>0</v>
      </c>
      <c r="O180" s="8">
        <f ca="1">IF(EXACT(Synthese!S$1,Synthese!$E180),WEEKDAY(Synthese!$D180),0)</f>
        <v>0</v>
      </c>
      <c r="P180" s="8">
        <f ca="1">IF(EXACT(Synthese!T$1,Synthese!$E180),WEEKDAY(Synthese!$D180),0)</f>
        <v>0</v>
      </c>
      <c r="Q180" s="8">
        <f ca="1">IF(EXACT(Synthese!U$1,Synthese!$E180),WEEKDAY(Synthese!$D180),0)</f>
        <v>5</v>
      </c>
      <c r="R180" s="8">
        <f ca="1">IF(EXACT(Synthese!V$1,Synthese!$E180),WEEKDAY(Synthese!$D180),0)</f>
        <v>0</v>
      </c>
      <c r="S180" s="8">
        <f ca="1">IF(EXACT(Synthese!W$1,Synthese!$E180),WEEKDAY(Synthese!$D180),0)</f>
        <v>0</v>
      </c>
      <c r="T180" s="8">
        <f ca="1">IF(EXACT(Synthese!X$1,Synthese!$E180),WEEKDAY(Synthese!$D180),0)</f>
        <v>0</v>
      </c>
      <c r="U180" s="8">
        <f ca="1">IF(EXACT(Synthese!Y$1,Synthese!$E180),WEEKDAY(Synthese!$D180),0)</f>
        <v>0</v>
      </c>
      <c r="V180" s="8">
        <f ca="1">IF(EXACT(Synthese!Z$1,Synthese!$E180),WEEKDAY(Synthese!$D180),0)</f>
        <v>0</v>
      </c>
      <c r="W180" s="8">
        <f ca="1">IF(EXACT(Synthese!AA$1,Synthese!$E180),WEEKDAY(Synthese!$D180),0)</f>
        <v>0</v>
      </c>
      <c r="X180" s="8">
        <f>IF(EXACT(Synthese!AB$1,Synthese!$E180),WEEKDAY(Synthese!$D180),0)</f>
        <v>0</v>
      </c>
    </row>
    <row r="181" spans="1:24" ht="13.8">
      <c r="A181" s="5"/>
      <c r="B181" s="5"/>
      <c r="C181" s="5">
        <v>6</v>
      </c>
      <c r="D181" s="9">
        <v>45254</v>
      </c>
      <c r="E181" s="8"/>
      <c r="F181" s="8">
        <f ca="1">IF(EXACT(Synthese!J$1,Synthese!$E181),WEEKDAY(Synthese!$D181),0)</f>
        <v>0</v>
      </c>
      <c r="G181" s="8">
        <f ca="1">IF(EXACT(Synthese!K$1,Synthese!$E181),WEEKDAY(Synthese!$D181),0)</f>
        <v>0</v>
      </c>
      <c r="H181" s="8">
        <f ca="1">IF(EXACT(Synthese!L$1,Synthese!$E181),WEEKDAY(Synthese!$D181),0)</f>
        <v>0</v>
      </c>
      <c r="I181" s="8">
        <f ca="1">IF(EXACT(Synthese!M$1,Synthese!$E181),WEEKDAY(Synthese!$D181),0)</f>
        <v>6</v>
      </c>
      <c r="J181" s="8">
        <f ca="1">IF(EXACT(Synthese!N$1,Synthese!$E181),WEEKDAY(Synthese!$D181),0)</f>
        <v>0</v>
      </c>
      <c r="K181" s="8">
        <f ca="1">IF(EXACT(Synthese!O$1,Synthese!$E181),WEEKDAY(Synthese!$D181),0)</f>
        <v>0</v>
      </c>
      <c r="L181" s="8">
        <f ca="1">IF(EXACT(Synthese!P$1,Synthese!$E181),WEEKDAY(Synthese!$D181),0)</f>
        <v>0</v>
      </c>
      <c r="M181" s="8">
        <f ca="1">IF(EXACT(Synthese!Q$1,Synthese!$E181),WEEKDAY(Synthese!$D181),0)</f>
        <v>0</v>
      </c>
      <c r="N181" s="8">
        <f ca="1">IF(EXACT(Synthese!R$1,Synthese!$E181),WEEKDAY(Synthese!$D181),0)</f>
        <v>0</v>
      </c>
      <c r="O181" s="8">
        <f ca="1">IF(EXACT(Synthese!S$1,Synthese!$E181),WEEKDAY(Synthese!$D181),0)</f>
        <v>0</v>
      </c>
      <c r="P181" s="8">
        <f ca="1">IF(EXACT(Synthese!T$1,Synthese!$E181),WEEKDAY(Synthese!$D181),0)</f>
        <v>0</v>
      </c>
      <c r="Q181" s="8">
        <f ca="1">IF(EXACT(Synthese!U$1,Synthese!$E181),WEEKDAY(Synthese!$D181),0)</f>
        <v>0</v>
      </c>
      <c r="R181" s="8">
        <f ca="1">IF(EXACT(Synthese!V$1,Synthese!$E181),WEEKDAY(Synthese!$D181),0)</f>
        <v>0</v>
      </c>
      <c r="S181" s="8">
        <f ca="1">IF(EXACT(Synthese!W$1,Synthese!$E181),WEEKDAY(Synthese!$D181),0)</f>
        <v>0</v>
      </c>
      <c r="T181" s="8">
        <f ca="1">IF(EXACT(Synthese!X$1,Synthese!$E181),WEEKDAY(Synthese!$D181),0)</f>
        <v>0</v>
      </c>
      <c r="U181" s="8">
        <f ca="1">IF(EXACT(Synthese!Y$1,Synthese!$E181),WEEKDAY(Synthese!$D181),0)</f>
        <v>0</v>
      </c>
      <c r="V181" s="8">
        <f ca="1">IF(EXACT(Synthese!Z$1,Synthese!$E181),WEEKDAY(Synthese!$D181),0)</f>
        <v>0</v>
      </c>
      <c r="W181" s="8">
        <f ca="1">IF(EXACT(Synthese!AA$1,Synthese!$E181),WEEKDAY(Synthese!$D181),0)</f>
        <v>0</v>
      </c>
      <c r="X181" s="8">
        <f>IF(EXACT(Synthese!AB$1,Synthese!$E181),WEEKDAY(Synthese!$D181),0)</f>
        <v>0</v>
      </c>
    </row>
    <row r="182" spans="1:24" ht="13.8">
      <c r="A182" s="5"/>
      <c r="B182" s="5"/>
      <c r="C182" s="5">
        <v>7</v>
      </c>
      <c r="D182" s="9">
        <v>45255</v>
      </c>
      <c r="E182" s="8"/>
      <c r="F182" s="8">
        <f ca="1">IF(EXACT(Synthese!J$1,Synthese!$E182),WEEKDAY(Synthese!$D182),0)</f>
        <v>0</v>
      </c>
      <c r="G182" s="8">
        <f ca="1">IF(EXACT(Synthese!K$1,Synthese!$E182),WEEKDAY(Synthese!$D182),0)</f>
        <v>0</v>
      </c>
      <c r="H182" s="8">
        <f ca="1">IF(EXACT(Synthese!L$1,Synthese!$E182),WEEKDAY(Synthese!$D182),0)</f>
        <v>7</v>
      </c>
      <c r="I182" s="8">
        <f ca="1">IF(EXACT(Synthese!M$1,Synthese!$E182),WEEKDAY(Synthese!$D182),0)</f>
        <v>0</v>
      </c>
      <c r="J182" s="8">
        <f ca="1">IF(EXACT(Synthese!N$1,Synthese!$E182),WEEKDAY(Synthese!$D182),0)</f>
        <v>0</v>
      </c>
      <c r="K182" s="8">
        <f ca="1">IF(EXACT(Synthese!O$1,Synthese!$E182),WEEKDAY(Synthese!$D182),0)</f>
        <v>0</v>
      </c>
      <c r="L182" s="8">
        <f ca="1">IF(EXACT(Synthese!P$1,Synthese!$E182),WEEKDAY(Synthese!$D182),0)</f>
        <v>0</v>
      </c>
      <c r="M182" s="8">
        <f ca="1">IF(EXACT(Synthese!Q$1,Synthese!$E182),WEEKDAY(Synthese!$D182),0)</f>
        <v>0</v>
      </c>
      <c r="N182" s="8">
        <f ca="1">IF(EXACT(Synthese!R$1,Synthese!$E182),WEEKDAY(Synthese!$D182),0)</f>
        <v>0</v>
      </c>
      <c r="O182" s="8">
        <f ca="1">IF(EXACT(Synthese!S$1,Synthese!$E182),WEEKDAY(Synthese!$D182),0)</f>
        <v>0</v>
      </c>
      <c r="P182" s="8">
        <f ca="1">IF(EXACT(Synthese!T$1,Synthese!$E182),WEEKDAY(Synthese!$D182),0)</f>
        <v>0</v>
      </c>
      <c r="Q182" s="8">
        <f ca="1">IF(EXACT(Synthese!U$1,Synthese!$E182),WEEKDAY(Synthese!$D182),0)</f>
        <v>0</v>
      </c>
      <c r="R182" s="8">
        <f ca="1">IF(EXACT(Synthese!V$1,Synthese!$E182),WEEKDAY(Synthese!$D182),0)</f>
        <v>0</v>
      </c>
      <c r="S182" s="8">
        <f ca="1">IF(EXACT(Synthese!W$1,Synthese!$E182),WEEKDAY(Synthese!$D182),0)</f>
        <v>0</v>
      </c>
      <c r="T182" s="8">
        <f ca="1">IF(EXACT(Synthese!X$1,Synthese!$E182),WEEKDAY(Synthese!$D182),0)</f>
        <v>0</v>
      </c>
      <c r="U182" s="8">
        <f ca="1">IF(EXACT(Synthese!Y$1,Synthese!$E182),WEEKDAY(Synthese!$D182),0)</f>
        <v>0</v>
      </c>
      <c r="V182" s="8">
        <f ca="1">IF(EXACT(Synthese!Z$1,Synthese!$E182),WEEKDAY(Synthese!$D182),0)</f>
        <v>0</v>
      </c>
      <c r="W182" s="8">
        <f ca="1">IF(EXACT(Synthese!AA$1,Synthese!$E182),WEEKDAY(Synthese!$D182),0)</f>
        <v>0</v>
      </c>
      <c r="X182" s="8">
        <f>IF(EXACT(Synthese!AB$1,Synthese!$E182),WEEKDAY(Synthese!$D182),0)</f>
        <v>0</v>
      </c>
    </row>
    <row r="183" spans="1:24" ht="13.8">
      <c r="A183" s="5"/>
      <c r="B183" s="5"/>
      <c r="C183" s="5">
        <v>1</v>
      </c>
      <c r="D183" s="9">
        <v>45256</v>
      </c>
      <c r="E183" s="8"/>
      <c r="F183" s="8">
        <f ca="1">IF(EXACT(Synthese!J$1,Synthese!$E183),WEEKDAY(Synthese!$D183),0)</f>
        <v>0</v>
      </c>
      <c r="G183" s="8">
        <f ca="1">IF(EXACT(Synthese!K$1,Synthese!$E183),WEEKDAY(Synthese!$D183),0)</f>
        <v>1</v>
      </c>
      <c r="H183" s="8">
        <f ca="1">IF(EXACT(Synthese!L$1,Synthese!$E183),WEEKDAY(Synthese!$D183),0)</f>
        <v>0</v>
      </c>
      <c r="I183" s="8">
        <f ca="1">IF(EXACT(Synthese!M$1,Synthese!$E183),WEEKDAY(Synthese!$D183),0)</f>
        <v>0</v>
      </c>
      <c r="J183" s="8">
        <f ca="1">IF(EXACT(Synthese!N$1,Synthese!$E183),WEEKDAY(Synthese!$D183),0)</f>
        <v>0</v>
      </c>
      <c r="K183" s="8">
        <f ca="1">IF(EXACT(Synthese!O$1,Synthese!$E183),WEEKDAY(Synthese!$D183),0)</f>
        <v>0</v>
      </c>
      <c r="L183" s="8">
        <f ca="1">IF(EXACT(Synthese!P$1,Synthese!$E183),WEEKDAY(Synthese!$D183),0)</f>
        <v>0</v>
      </c>
      <c r="M183" s="8">
        <f ca="1">IF(EXACT(Synthese!Q$1,Synthese!$E183),WEEKDAY(Synthese!$D183),0)</f>
        <v>0</v>
      </c>
      <c r="N183" s="8">
        <f ca="1">IF(EXACT(Synthese!R$1,Synthese!$E183),WEEKDAY(Synthese!$D183),0)</f>
        <v>0</v>
      </c>
      <c r="O183" s="8">
        <f ca="1">IF(EXACT(Synthese!S$1,Synthese!$E183),WEEKDAY(Synthese!$D183),0)</f>
        <v>0</v>
      </c>
      <c r="P183" s="8">
        <f ca="1">IF(EXACT(Synthese!T$1,Synthese!$E183),WEEKDAY(Synthese!$D183),0)</f>
        <v>0</v>
      </c>
      <c r="Q183" s="8">
        <f ca="1">IF(EXACT(Synthese!U$1,Synthese!$E183),WEEKDAY(Synthese!$D183),0)</f>
        <v>0</v>
      </c>
      <c r="R183" s="8">
        <f ca="1">IF(EXACT(Synthese!V$1,Synthese!$E183),WEEKDAY(Synthese!$D183),0)</f>
        <v>0</v>
      </c>
      <c r="S183" s="8">
        <f ca="1">IF(EXACT(Synthese!W$1,Synthese!$E183),WEEKDAY(Synthese!$D183),0)</f>
        <v>0</v>
      </c>
      <c r="T183" s="8">
        <f ca="1">IF(EXACT(Synthese!X$1,Synthese!$E183),WEEKDAY(Synthese!$D183),0)</f>
        <v>0</v>
      </c>
      <c r="U183" s="8">
        <f ca="1">IF(EXACT(Synthese!Y$1,Synthese!$E183),WEEKDAY(Synthese!$D183),0)</f>
        <v>0</v>
      </c>
      <c r="V183" s="8">
        <f ca="1">IF(EXACT(Synthese!Z$1,Synthese!$E183),WEEKDAY(Synthese!$D183),0)</f>
        <v>0</v>
      </c>
      <c r="W183" s="8">
        <f ca="1">IF(EXACT(Synthese!AA$1,Synthese!$E183),WEEKDAY(Synthese!$D183),0)</f>
        <v>0</v>
      </c>
      <c r="X183" s="8">
        <f>IF(EXACT(Synthese!AB$1,Synthese!$E183),WEEKDAY(Synthese!$D183),0)</f>
        <v>0</v>
      </c>
    </row>
    <row r="184" spans="1:24" ht="13.8">
      <c r="A184" s="5"/>
      <c r="B184" s="5"/>
      <c r="C184" s="5">
        <v>2</v>
      </c>
      <c r="D184" s="9">
        <v>45257</v>
      </c>
      <c r="E184" s="8"/>
      <c r="F184" s="8">
        <f ca="1">IF(EXACT(Synthese!J$1,Synthese!$E184),WEEKDAY(Synthese!$D184),0)</f>
        <v>0</v>
      </c>
      <c r="G184" s="8">
        <f ca="1">IF(EXACT(Synthese!K$1,Synthese!$E184),WEEKDAY(Synthese!$D184),0)</f>
        <v>0</v>
      </c>
      <c r="H184" s="8">
        <f ca="1">IF(EXACT(Synthese!L$1,Synthese!$E184),WEEKDAY(Synthese!$D184),0)</f>
        <v>0</v>
      </c>
      <c r="I184" s="8">
        <f ca="1">IF(EXACT(Synthese!M$1,Synthese!$E184),WEEKDAY(Synthese!$D184),0)</f>
        <v>0</v>
      </c>
      <c r="J184" s="8">
        <f ca="1">IF(EXACT(Synthese!N$1,Synthese!$E184),WEEKDAY(Synthese!$D184),0)</f>
        <v>0</v>
      </c>
      <c r="K184" s="8">
        <f ca="1">IF(EXACT(Synthese!O$1,Synthese!$E184),WEEKDAY(Synthese!$D184),0)</f>
        <v>0</v>
      </c>
      <c r="L184" s="8">
        <f ca="1">IF(EXACT(Synthese!P$1,Synthese!$E184),WEEKDAY(Synthese!$D184),0)</f>
        <v>0</v>
      </c>
      <c r="M184" s="8">
        <f ca="1">IF(EXACT(Synthese!Q$1,Synthese!$E184),WEEKDAY(Synthese!$D184),0)</f>
        <v>0</v>
      </c>
      <c r="N184" s="8">
        <f ca="1">IF(EXACT(Synthese!R$1,Synthese!$E184),WEEKDAY(Synthese!$D184),0)</f>
        <v>2</v>
      </c>
      <c r="O184" s="8">
        <f ca="1">IF(EXACT(Synthese!S$1,Synthese!$E184),WEEKDAY(Synthese!$D184),0)</f>
        <v>0</v>
      </c>
      <c r="P184" s="8">
        <f ca="1">IF(EXACT(Synthese!T$1,Synthese!$E184),WEEKDAY(Synthese!$D184),0)</f>
        <v>0</v>
      </c>
      <c r="Q184" s="8">
        <f ca="1">IF(EXACT(Synthese!U$1,Synthese!$E184),WEEKDAY(Synthese!$D184),0)</f>
        <v>0</v>
      </c>
      <c r="R184" s="8">
        <f ca="1">IF(EXACT(Synthese!V$1,Synthese!$E184),WEEKDAY(Synthese!$D184),0)</f>
        <v>0</v>
      </c>
      <c r="S184" s="8">
        <f ca="1">IF(EXACT(Synthese!W$1,Synthese!$E184),WEEKDAY(Synthese!$D184),0)</f>
        <v>0</v>
      </c>
      <c r="T184" s="8">
        <f ca="1">IF(EXACT(Synthese!X$1,Synthese!$E184),WEEKDAY(Synthese!$D184),0)</f>
        <v>0</v>
      </c>
      <c r="U184" s="8">
        <f ca="1">IF(EXACT(Synthese!Y$1,Synthese!$E184),WEEKDAY(Synthese!$D184),0)</f>
        <v>0</v>
      </c>
      <c r="V184" s="8">
        <f ca="1">IF(EXACT(Synthese!Z$1,Synthese!$E184),WEEKDAY(Synthese!$D184),0)</f>
        <v>0</v>
      </c>
      <c r="W184" s="8">
        <f ca="1">IF(EXACT(Synthese!AA$1,Synthese!$E184),WEEKDAY(Synthese!$D184),0)</f>
        <v>0</v>
      </c>
      <c r="X184" s="8">
        <f>IF(EXACT(Synthese!AB$1,Synthese!$E184),WEEKDAY(Synthese!$D184),0)</f>
        <v>0</v>
      </c>
    </row>
    <row r="185" spans="1:24" ht="13.8">
      <c r="A185" s="5"/>
      <c r="B185" s="5"/>
      <c r="C185" s="5">
        <v>3</v>
      </c>
      <c r="D185" s="9">
        <v>45258</v>
      </c>
      <c r="E185" s="8"/>
      <c r="F185" s="8">
        <f ca="1">IF(EXACT(Synthese!J$1,Synthese!$E185),WEEKDAY(Synthese!$D185),0)</f>
        <v>0</v>
      </c>
      <c r="G185" s="8">
        <f ca="1">IF(EXACT(Synthese!K$1,Synthese!$E185),WEEKDAY(Synthese!$D185),0)</f>
        <v>0</v>
      </c>
      <c r="H185" s="8">
        <f ca="1">IF(EXACT(Synthese!L$1,Synthese!$E185),WEEKDAY(Synthese!$D185),0)</f>
        <v>0</v>
      </c>
      <c r="I185" s="8">
        <f ca="1">IF(EXACT(Synthese!M$1,Synthese!$E185),WEEKDAY(Synthese!$D185),0)</f>
        <v>0</v>
      </c>
      <c r="J185" s="8">
        <f ca="1">IF(EXACT(Synthese!N$1,Synthese!$E185),WEEKDAY(Synthese!$D185),0)</f>
        <v>0</v>
      </c>
      <c r="K185" s="8">
        <f ca="1">IF(EXACT(Synthese!O$1,Synthese!$E185),WEEKDAY(Synthese!$D185),0)</f>
        <v>0</v>
      </c>
      <c r="L185" s="8">
        <f ca="1">IF(EXACT(Synthese!P$1,Synthese!$E185),WEEKDAY(Synthese!$D185),0)</f>
        <v>3</v>
      </c>
      <c r="M185" s="8">
        <f ca="1">IF(EXACT(Synthese!Q$1,Synthese!$E185),WEEKDAY(Synthese!$D185),0)</f>
        <v>0</v>
      </c>
      <c r="N185" s="8">
        <f ca="1">IF(EXACT(Synthese!R$1,Synthese!$E185),WEEKDAY(Synthese!$D185),0)</f>
        <v>0</v>
      </c>
      <c r="O185" s="8">
        <f ca="1">IF(EXACT(Synthese!S$1,Synthese!$E185),WEEKDAY(Synthese!$D185),0)</f>
        <v>0</v>
      </c>
      <c r="P185" s="8">
        <f ca="1">IF(EXACT(Synthese!T$1,Synthese!$E185),WEEKDAY(Synthese!$D185),0)</f>
        <v>0</v>
      </c>
      <c r="Q185" s="8">
        <f ca="1">IF(EXACT(Synthese!U$1,Synthese!$E185),WEEKDAY(Synthese!$D185),0)</f>
        <v>0</v>
      </c>
      <c r="R185" s="8">
        <f ca="1">IF(EXACT(Synthese!V$1,Synthese!$E185),WEEKDAY(Synthese!$D185),0)</f>
        <v>0</v>
      </c>
      <c r="S185" s="8">
        <f ca="1">IF(EXACT(Synthese!W$1,Synthese!$E185),WEEKDAY(Synthese!$D185),0)</f>
        <v>0</v>
      </c>
      <c r="T185" s="8">
        <f ca="1">IF(EXACT(Synthese!X$1,Synthese!$E185),WEEKDAY(Synthese!$D185),0)</f>
        <v>0</v>
      </c>
      <c r="U185" s="8">
        <f ca="1">IF(EXACT(Synthese!Y$1,Synthese!$E185),WEEKDAY(Synthese!$D185),0)</f>
        <v>0</v>
      </c>
      <c r="V185" s="8">
        <f ca="1">IF(EXACT(Synthese!Z$1,Synthese!$E185),WEEKDAY(Synthese!$D185),0)</f>
        <v>0</v>
      </c>
      <c r="W185" s="8">
        <f ca="1">IF(EXACT(Synthese!AA$1,Synthese!$E185),WEEKDAY(Synthese!$D185),0)</f>
        <v>0</v>
      </c>
      <c r="X185" s="8">
        <f>IF(EXACT(Synthese!AB$1,Synthese!$E185),WEEKDAY(Synthese!$D185),0)</f>
        <v>0</v>
      </c>
    </row>
    <row r="186" spans="1:24" ht="13.8">
      <c r="A186" s="5"/>
      <c r="B186" s="5"/>
      <c r="C186" s="5">
        <v>4</v>
      </c>
      <c r="D186" s="9">
        <v>45259</v>
      </c>
      <c r="E186" s="8"/>
      <c r="F186" s="8">
        <f ca="1">IF(EXACT(Synthese!J$1,Synthese!$E186),WEEKDAY(Synthese!$D186),0)</f>
        <v>0</v>
      </c>
      <c r="G186" s="8">
        <f ca="1">IF(EXACT(Synthese!K$1,Synthese!$E186),WEEKDAY(Synthese!$D186),0)</f>
        <v>0</v>
      </c>
      <c r="H186" s="8">
        <f ca="1">IF(EXACT(Synthese!L$1,Synthese!$E186),WEEKDAY(Synthese!$D186),0)</f>
        <v>0</v>
      </c>
      <c r="I186" s="8">
        <f ca="1">IF(EXACT(Synthese!M$1,Synthese!$E186),WEEKDAY(Synthese!$D186),0)</f>
        <v>4</v>
      </c>
      <c r="J186" s="8">
        <f ca="1">IF(EXACT(Synthese!N$1,Synthese!$E186),WEEKDAY(Synthese!$D186),0)</f>
        <v>0</v>
      </c>
      <c r="K186" s="8">
        <f ca="1">IF(EXACT(Synthese!O$1,Synthese!$E186),WEEKDAY(Synthese!$D186),0)</f>
        <v>0</v>
      </c>
      <c r="L186" s="8">
        <f ca="1">IF(EXACT(Synthese!P$1,Synthese!$E186),WEEKDAY(Synthese!$D186),0)</f>
        <v>0</v>
      </c>
      <c r="M186" s="8">
        <f ca="1">IF(EXACT(Synthese!Q$1,Synthese!$E186),WEEKDAY(Synthese!$D186),0)</f>
        <v>0</v>
      </c>
      <c r="N186" s="8">
        <f ca="1">IF(EXACT(Synthese!R$1,Synthese!$E186),WEEKDAY(Synthese!$D186),0)</f>
        <v>0</v>
      </c>
      <c r="O186" s="8">
        <f ca="1">IF(EXACT(Synthese!S$1,Synthese!$E186),WEEKDAY(Synthese!$D186),0)</f>
        <v>0</v>
      </c>
      <c r="P186" s="8">
        <f ca="1">IF(EXACT(Synthese!T$1,Synthese!$E186),WEEKDAY(Synthese!$D186),0)</f>
        <v>0</v>
      </c>
      <c r="Q186" s="8">
        <f ca="1">IF(EXACT(Synthese!U$1,Synthese!$E186),WEEKDAY(Synthese!$D186),0)</f>
        <v>0</v>
      </c>
      <c r="R186" s="8">
        <f ca="1">IF(EXACT(Synthese!V$1,Synthese!$E186),WEEKDAY(Synthese!$D186),0)</f>
        <v>0</v>
      </c>
      <c r="S186" s="8">
        <f ca="1">IF(EXACT(Synthese!W$1,Synthese!$E186),WEEKDAY(Synthese!$D186),0)</f>
        <v>0</v>
      </c>
      <c r="T186" s="8">
        <f ca="1">IF(EXACT(Synthese!X$1,Synthese!$E186),WEEKDAY(Synthese!$D186),0)</f>
        <v>0</v>
      </c>
      <c r="U186" s="8">
        <f ca="1">IF(EXACT(Synthese!Y$1,Synthese!$E186),WEEKDAY(Synthese!$D186),0)</f>
        <v>0</v>
      </c>
      <c r="V186" s="8">
        <f ca="1">IF(EXACT(Synthese!Z$1,Synthese!$E186),WEEKDAY(Synthese!$D186),0)</f>
        <v>0</v>
      </c>
      <c r="W186" s="8">
        <f ca="1">IF(EXACT(Synthese!AA$1,Synthese!$E186),WEEKDAY(Synthese!$D186),0)</f>
        <v>0</v>
      </c>
      <c r="X186" s="8">
        <f>IF(EXACT(Synthese!AB$1,Synthese!$E186),WEEKDAY(Synthese!$D186),0)</f>
        <v>0</v>
      </c>
    </row>
    <row r="187" spans="1:24" ht="13.8">
      <c r="A187" s="5"/>
      <c r="B187" s="5"/>
      <c r="C187" s="5">
        <v>5</v>
      </c>
      <c r="D187" s="9">
        <v>45260</v>
      </c>
      <c r="E187" s="8"/>
      <c r="F187" s="8">
        <f ca="1">IF(EXACT(Synthese!J$1,Synthese!$E187),WEEKDAY(Synthese!$D187),0)</f>
        <v>0</v>
      </c>
      <c r="G187" s="8">
        <f ca="1">IF(EXACT(Synthese!K$1,Synthese!$E187),WEEKDAY(Synthese!$D187),0)</f>
        <v>0</v>
      </c>
      <c r="H187" s="8">
        <f ca="1">IF(EXACT(Synthese!L$1,Synthese!$E187),WEEKDAY(Synthese!$D187),0)</f>
        <v>0</v>
      </c>
      <c r="I187" s="8">
        <f ca="1">IF(EXACT(Synthese!M$1,Synthese!$E187),WEEKDAY(Synthese!$D187),0)</f>
        <v>0</v>
      </c>
      <c r="J187" s="8">
        <f ca="1">IF(EXACT(Synthese!N$1,Synthese!$E187),WEEKDAY(Synthese!$D187),0)</f>
        <v>0</v>
      </c>
      <c r="K187" s="8">
        <f ca="1">IF(EXACT(Synthese!O$1,Synthese!$E187),WEEKDAY(Synthese!$D187),0)</f>
        <v>5</v>
      </c>
      <c r="L187" s="8">
        <f ca="1">IF(EXACT(Synthese!P$1,Synthese!$E187),WEEKDAY(Synthese!$D187),0)</f>
        <v>0</v>
      </c>
      <c r="M187" s="8">
        <f ca="1">IF(EXACT(Synthese!Q$1,Synthese!$E187),WEEKDAY(Synthese!$D187),0)</f>
        <v>0</v>
      </c>
      <c r="N187" s="8">
        <f ca="1">IF(EXACT(Synthese!R$1,Synthese!$E187),WEEKDAY(Synthese!$D187),0)</f>
        <v>0</v>
      </c>
      <c r="O187" s="8">
        <f ca="1">IF(EXACT(Synthese!S$1,Synthese!$E187),WEEKDAY(Synthese!$D187),0)</f>
        <v>0</v>
      </c>
      <c r="P187" s="8">
        <f ca="1">IF(EXACT(Synthese!T$1,Synthese!$E187),WEEKDAY(Synthese!$D187),0)</f>
        <v>0</v>
      </c>
      <c r="Q187" s="8">
        <f ca="1">IF(EXACT(Synthese!U$1,Synthese!$E187),WEEKDAY(Synthese!$D187),0)</f>
        <v>0</v>
      </c>
      <c r="R187" s="8">
        <f ca="1">IF(EXACT(Synthese!V$1,Synthese!$E187),WEEKDAY(Synthese!$D187),0)</f>
        <v>0</v>
      </c>
      <c r="S187" s="8">
        <f ca="1">IF(EXACT(Synthese!W$1,Synthese!$E187),WEEKDAY(Synthese!$D187),0)</f>
        <v>0</v>
      </c>
      <c r="T187" s="8">
        <f ca="1">IF(EXACT(Synthese!X$1,Synthese!$E187),WEEKDAY(Synthese!$D187),0)</f>
        <v>0</v>
      </c>
      <c r="U187" s="8">
        <f ca="1">IF(EXACT(Synthese!Y$1,Synthese!$E187),WEEKDAY(Synthese!$D187),0)</f>
        <v>0</v>
      </c>
      <c r="V187" s="8">
        <f ca="1">IF(EXACT(Synthese!Z$1,Synthese!$E187),WEEKDAY(Synthese!$D187),0)</f>
        <v>0</v>
      </c>
      <c r="W187" s="8">
        <f ca="1">IF(EXACT(Synthese!AA$1,Synthese!$E187),WEEKDAY(Synthese!$D187),0)</f>
        <v>0</v>
      </c>
      <c r="X187" s="8">
        <f>IF(EXACT(Synthese!AB$1,Synthese!$E187),WEEKDAY(Synthese!$D187),0)</f>
        <v>0</v>
      </c>
    </row>
    <row r="188" spans="1:24" ht="13.8">
      <c r="A188" s="5"/>
      <c r="B188" s="5"/>
      <c r="C188" s="5">
        <v>6</v>
      </c>
      <c r="D188" s="9">
        <v>45261</v>
      </c>
      <c r="E188" s="8"/>
      <c r="F188" s="8">
        <f ca="1">IF(EXACT(Synthese!J$1,Synthese!$E188),WEEKDAY(Synthese!$D188),0)</f>
        <v>0</v>
      </c>
      <c r="G188" s="8">
        <f ca="1">IF(EXACT(Synthese!K$1,Synthese!$E188),WEEKDAY(Synthese!$D188),0)</f>
        <v>0</v>
      </c>
      <c r="H188" s="8">
        <f ca="1">IF(EXACT(Synthese!L$1,Synthese!$E188),WEEKDAY(Synthese!$D188),0)</f>
        <v>0</v>
      </c>
      <c r="I188" s="8">
        <f ca="1">IF(EXACT(Synthese!M$1,Synthese!$E188),WEEKDAY(Synthese!$D188),0)</f>
        <v>0</v>
      </c>
      <c r="J188" s="8">
        <f ca="1">IF(EXACT(Synthese!N$1,Synthese!$E188),WEEKDAY(Synthese!$D188),0)</f>
        <v>0</v>
      </c>
      <c r="K188" s="8">
        <f ca="1">IF(EXACT(Synthese!O$1,Synthese!$E188),WEEKDAY(Synthese!$D188),0)</f>
        <v>0</v>
      </c>
      <c r="L188" s="8">
        <f ca="1">IF(EXACT(Synthese!P$1,Synthese!$E188),WEEKDAY(Synthese!$D188),0)</f>
        <v>0</v>
      </c>
      <c r="M188" s="8">
        <f ca="1">IF(EXACT(Synthese!Q$1,Synthese!$E188),WEEKDAY(Synthese!$D188),0)</f>
        <v>0</v>
      </c>
      <c r="N188" s="8">
        <f ca="1">IF(EXACT(Synthese!R$1,Synthese!$E188),WEEKDAY(Synthese!$D188),0)</f>
        <v>0</v>
      </c>
      <c r="O188" s="8">
        <f ca="1">IF(EXACT(Synthese!S$1,Synthese!$E188),WEEKDAY(Synthese!$D188),0)</f>
        <v>0</v>
      </c>
      <c r="P188" s="8">
        <f ca="1">IF(EXACT(Synthese!T$1,Synthese!$E188),WEEKDAY(Synthese!$D188),0)</f>
        <v>0</v>
      </c>
      <c r="Q188" s="8">
        <f ca="1">IF(EXACT(Synthese!U$1,Synthese!$E188),WEEKDAY(Synthese!$D188),0)</f>
        <v>0</v>
      </c>
      <c r="R188" s="8">
        <f ca="1">IF(EXACT(Synthese!V$1,Synthese!$E188),WEEKDAY(Synthese!$D188),0)</f>
        <v>0</v>
      </c>
      <c r="S188" s="8">
        <f ca="1">IF(EXACT(Synthese!W$1,Synthese!$E188),WEEKDAY(Synthese!$D188),0)</f>
        <v>0</v>
      </c>
      <c r="T188" s="8">
        <f ca="1">IF(EXACT(Synthese!X$1,Synthese!$E188),WEEKDAY(Synthese!$D188),0)</f>
        <v>0</v>
      </c>
      <c r="U188" s="8">
        <f ca="1">IF(EXACT(Synthese!Y$1,Synthese!$E188),WEEKDAY(Synthese!$D188),0)</f>
        <v>0</v>
      </c>
      <c r="V188" s="8">
        <f ca="1">IF(EXACT(Synthese!Z$1,Synthese!$E188),WEEKDAY(Synthese!$D188),0)</f>
        <v>0</v>
      </c>
      <c r="W188" s="8">
        <f ca="1">IF(EXACT(Synthese!AA$1,Synthese!$E188),WEEKDAY(Synthese!$D188),0)</f>
        <v>0</v>
      </c>
      <c r="X188" s="8">
        <f ca="1">IF(EXACT(Synthese!AB$1,Synthese!$E188),WEEKDAY(Synthese!$D188),0)</f>
        <v>6</v>
      </c>
    </row>
    <row r="189" spans="1:24" ht="13.8">
      <c r="A189" s="5"/>
      <c r="B189" s="5"/>
      <c r="C189" s="5"/>
      <c r="D189" s="5"/>
      <c r="E189" s="8"/>
      <c r="F189" s="8">
        <f ca="1">IF(EXACT(Synthese!J$1,Synthese!$E189),WEEKDAY(Synthese!$D189),0)</f>
        <v>0</v>
      </c>
      <c r="G189" s="8">
        <f ca="1">IF(EXACT(Synthese!K$1,Synthese!$E189),WEEKDAY(Synthese!$D189),0)</f>
        <v>0</v>
      </c>
      <c r="H189" s="8">
        <f ca="1">IF(EXACT(Synthese!L$1,Synthese!$E189),WEEKDAY(Synthese!$D189),0)</f>
        <v>0</v>
      </c>
      <c r="I189" s="8">
        <f ca="1">IF(EXACT(Synthese!M$1,Synthese!$E189),WEEKDAY(Synthese!$D189),0)</f>
        <v>0</v>
      </c>
      <c r="J189" s="8">
        <f ca="1">IF(EXACT(Synthese!N$1,Synthese!$E189),WEEKDAY(Synthese!$D189),0)</f>
        <v>0</v>
      </c>
      <c r="K189" s="8">
        <f ca="1">IF(EXACT(Synthese!O$1,Synthese!$E189),WEEKDAY(Synthese!$D189),0)</f>
        <v>0</v>
      </c>
      <c r="L189" s="8">
        <f ca="1">IF(EXACT(Synthese!P$1,Synthese!$E189),WEEKDAY(Synthese!$D189),0)</f>
        <v>0</v>
      </c>
      <c r="M189" s="8">
        <f ca="1">IF(EXACT(Synthese!Q$1,Synthese!$E189),WEEKDAY(Synthese!$D189),0)</f>
        <v>0</v>
      </c>
      <c r="N189" s="8">
        <f ca="1">IF(EXACT(Synthese!R$1,Synthese!$E189),WEEKDAY(Synthese!$D189),0)</f>
        <v>0</v>
      </c>
      <c r="O189" s="8">
        <f ca="1">IF(EXACT(Synthese!S$1,Synthese!$E189),WEEKDAY(Synthese!$D189),0)</f>
        <v>0</v>
      </c>
      <c r="P189" s="8">
        <f ca="1">IF(EXACT(Synthese!T$1,Synthese!$E189),WEEKDAY(Synthese!$D189),0)</f>
        <v>0</v>
      </c>
      <c r="Q189" s="8">
        <f ca="1">IF(EXACT(Synthese!U$1,Synthese!$E189),WEEKDAY(Synthese!$D189),0)</f>
        <v>0</v>
      </c>
      <c r="R189" s="8">
        <f ca="1">IF(EXACT(Synthese!V$1,Synthese!$E189),WEEKDAY(Synthese!$D189),0)</f>
        <v>0</v>
      </c>
      <c r="S189" s="8">
        <f ca="1">IF(EXACT(Synthese!W$1,Synthese!$E189),WEEKDAY(Synthese!$D189),0)</f>
        <v>0</v>
      </c>
      <c r="T189" s="8">
        <f ca="1">IF(EXACT(Synthese!X$1,Synthese!$E189),WEEKDAY(Synthese!$D189),0)</f>
        <v>0</v>
      </c>
      <c r="U189" s="8">
        <f ca="1">IF(EXACT(Synthese!Y$1,Synthese!$E189),WEEKDAY(Synthese!$D189),0)</f>
        <v>0</v>
      </c>
      <c r="V189" s="8">
        <f ca="1">IF(EXACT(Synthese!Z$1,Synthese!$E189),WEEKDAY(Synthese!$D189),0)</f>
        <v>0</v>
      </c>
      <c r="W189" s="8">
        <f ca="1">IF(EXACT(Synthese!AA$1,Synthese!$E189),WEEKDAY(Synthese!$D189),0)</f>
        <v>0</v>
      </c>
      <c r="X189" s="8">
        <f>IF(EXACT(Synthese!AB$1,Synthese!$E189),WEEKDAY(Synthese!$D189),0)</f>
        <v>7</v>
      </c>
    </row>
    <row r="190" spans="1:24" ht="13.8">
      <c r="A190" s="5"/>
      <c r="B190" s="5"/>
      <c r="C190" s="5"/>
      <c r="D190" s="5"/>
      <c r="E190" s="8"/>
      <c r="F190" s="8">
        <f ca="1">IF(EXACT(Synthese!J$1,Synthese!$E190),WEEKDAY(Synthese!$D190),0)</f>
        <v>0</v>
      </c>
      <c r="G190" s="8">
        <f ca="1">IF(EXACT(Synthese!K$1,Synthese!$E190),WEEKDAY(Synthese!$D190),0)</f>
        <v>0</v>
      </c>
      <c r="H190" s="8">
        <f ca="1">IF(EXACT(Synthese!L$1,Synthese!$E190),WEEKDAY(Synthese!$D190),0)</f>
        <v>0</v>
      </c>
      <c r="I190" s="8">
        <f ca="1">IF(EXACT(Synthese!M$1,Synthese!$E190),WEEKDAY(Synthese!$D190),0)</f>
        <v>0</v>
      </c>
      <c r="J190" s="8">
        <f ca="1">IF(EXACT(Synthese!N$1,Synthese!$E190),WEEKDAY(Synthese!$D190),0)</f>
        <v>0</v>
      </c>
      <c r="K190" s="8">
        <f ca="1">IF(EXACT(Synthese!O$1,Synthese!$E190),WEEKDAY(Synthese!$D190),0)</f>
        <v>0</v>
      </c>
      <c r="L190" s="8">
        <f ca="1">IF(EXACT(Synthese!P$1,Synthese!$E190),WEEKDAY(Synthese!$D190),0)</f>
        <v>0</v>
      </c>
      <c r="M190" s="8">
        <f ca="1">IF(EXACT(Synthese!Q$1,Synthese!$E190),WEEKDAY(Synthese!$D190),0)</f>
        <v>0</v>
      </c>
      <c r="N190" s="8">
        <f ca="1">IF(EXACT(Synthese!R$1,Synthese!$E190),WEEKDAY(Synthese!$D190),0)</f>
        <v>0</v>
      </c>
      <c r="O190" s="8">
        <f ca="1">IF(EXACT(Synthese!S$1,Synthese!$E190),WEEKDAY(Synthese!$D190),0)</f>
        <v>0</v>
      </c>
      <c r="P190" s="8">
        <f ca="1">IF(EXACT(Synthese!T$1,Synthese!$E190),WEEKDAY(Synthese!$D190),0)</f>
        <v>0</v>
      </c>
      <c r="Q190" s="8">
        <f ca="1">IF(EXACT(Synthese!U$1,Synthese!$E190),WEEKDAY(Synthese!$D190),0)</f>
        <v>0</v>
      </c>
      <c r="R190" s="8">
        <f ca="1">IF(EXACT(Synthese!V$1,Synthese!$E190),WEEKDAY(Synthese!$D190),0)</f>
        <v>0</v>
      </c>
      <c r="S190" s="8">
        <f ca="1">IF(EXACT(Synthese!W$1,Synthese!$E190),WEEKDAY(Synthese!$D190),0)</f>
        <v>0</v>
      </c>
      <c r="T190" s="8">
        <f ca="1">IF(EXACT(Synthese!X$1,Synthese!$E190),WEEKDAY(Synthese!$D190),0)</f>
        <v>0</v>
      </c>
      <c r="U190" s="8">
        <f ca="1">IF(EXACT(Synthese!Y$1,Synthese!$E190),WEEKDAY(Synthese!$D190),0)</f>
        <v>0</v>
      </c>
      <c r="V190" s="8">
        <f ca="1">IF(EXACT(Synthese!Z$1,Synthese!$E190),WEEKDAY(Synthese!$D190),0)</f>
        <v>0</v>
      </c>
      <c r="W190" s="8">
        <f ca="1">IF(EXACT(Synthese!AA$1,Synthese!$E190),WEEKDAY(Synthese!$D190),0)</f>
        <v>0</v>
      </c>
      <c r="X190" s="8">
        <f>IF(EXACT(Synthese!AB$1,Synthese!$E190),WEEKDAY(Synthese!$D190),0)</f>
        <v>7</v>
      </c>
    </row>
    <row r="191" spans="1:24" ht="13.8">
      <c r="A191" s="5"/>
      <c r="B191" s="5"/>
      <c r="C191" s="5"/>
      <c r="D191" s="5"/>
      <c r="E191" s="8"/>
      <c r="F191" s="8">
        <f ca="1">IF(EXACT(Synthese!J$1,Synthese!$E191),WEEKDAY(Synthese!$D191),0)</f>
        <v>0</v>
      </c>
      <c r="G191" s="8">
        <f ca="1">IF(EXACT(Synthese!K$1,Synthese!$E191),WEEKDAY(Synthese!$D191),0)</f>
        <v>0</v>
      </c>
      <c r="H191" s="8">
        <f ca="1">IF(EXACT(Synthese!L$1,Synthese!$E191),WEEKDAY(Synthese!$D191),0)</f>
        <v>0</v>
      </c>
      <c r="I191" s="8">
        <f ca="1">IF(EXACT(Synthese!M$1,Synthese!$E191),WEEKDAY(Synthese!$D191),0)</f>
        <v>0</v>
      </c>
      <c r="J191" s="8">
        <f ca="1">IF(EXACT(Synthese!N$1,Synthese!$E191),WEEKDAY(Synthese!$D191),0)</f>
        <v>0</v>
      </c>
      <c r="K191" s="8">
        <f ca="1">IF(EXACT(Synthese!O$1,Synthese!$E191),WEEKDAY(Synthese!$D191),0)</f>
        <v>0</v>
      </c>
      <c r="L191" s="8">
        <f ca="1">IF(EXACT(Synthese!P$1,Synthese!$E191),WEEKDAY(Synthese!$D191),0)</f>
        <v>0</v>
      </c>
      <c r="M191" s="8">
        <f ca="1">IF(EXACT(Synthese!Q$1,Synthese!$E191),WEEKDAY(Synthese!$D191),0)</f>
        <v>0</v>
      </c>
      <c r="N191" s="8">
        <f ca="1">IF(EXACT(Synthese!R$1,Synthese!$E191),WEEKDAY(Synthese!$D191),0)</f>
        <v>0</v>
      </c>
      <c r="O191" s="8">
        <f ca="1">IF(EXACT(Synthese!S$1,Synthese!$E191),WEEKDAY(Synthese!$D191),0)</f>
        <v>0</v>
      </c>
      <c r="P191" s="8">
        <f ca="1">IF(EXACT(Synthese!T$1,Synthese!$E191),WEEKDAY(Synthese!$D191),0)</f>
        <v>0</v>
      </c>
      <c r="Q191" s="8">
        <f ca="1">IF(EXACT(Synthese!U$1,Synthese!$E191),WEEKDAY(Synthese!$D191),0)</f>
        <v>0</v>
      </c>
      <c r="R191" s="8">
        <f ca="1">IF(EXACT(Synthese!V$1,Synthese!$E191),WEEKDAY(Synthese!$D191),0)</f>
        <v>0</v>
      </c>
      <c r="S191" s="8">
        <f ca="1">IF(EXACT(Synthese!W$1,Synthese!$E191),WEEKDAY(Synthese!$D191),0)</f>
        <v>0</v>
      </c>
      <c r="T191" s="8">
        <f ca="1">IF(EXACT(Synthese!X$1,Synthese!$E191),WEEKDAY(Synthese!$D191),0)</f>
        <v>0</v>
      </c>
      <c r="U191" s="8">
        <f ca="1">IF(EXACT(Synthese!Y$1,Synthese!$E191),WEEKDAY(Synthese!$D191),0)</f>
        <v>0</v>
      </c>
      <c r="V191" s="8">
        <f ca="1">IF(EXACT(Synthese!Z$1,Synthese!$E191),WEEKDAY(Synthese!$D191),0)</f>
        <v>0</v>
      </c>
      <c r="W191" s="8">
        <f ca="1">IF(EXACT(Synthese!AA$1,Synthese!$E191),WEEKDAY(Synthese!$D191),0)</f>
        <v>0</v>
      </c>
      <c r="X191" s="8">
        <f>IF(EXACT(Synthese!AB$1,Synthese!$E191),WEEKDAY(Synthese!$D191),0)</f>
        <v>7</v>
      </c>
    </row>
    <row r="192" spans="1:24" ht="13.8">
      <c r="A192" s="5"/>
      <c r="B192" s="5"/>
      <c r="C192" s="5"/>
      <c r="D192" s="5"/>
      <c r="E192" s="8"/>
      <c r="F192" s="8">
        <f ca="1">IF(EXACT(Synthese!J$1,Synthese!$E192),WEEKDAY(Synthese!$D192),0)</f>
        <v>0</v>
      </c>
      <c r="G192" s="8">
        <f ca="1">IF(EXACT(Synthese!K$1,Synthese!$E192),WEEKDAY(Synthese!$D192),0)</f>
        <v>0</v>
      </c>
      <c r="H192" s="8">
        <f ca="1">IF(EXACT(Synthese!L$1,Synthese!$E192),WEEKDAY(Synthese!$D192),0)</f>
        <v>0</v>
      </c>
      <c r="I192" s="8">
        <f ca="1">IF(EXACT(Synthese!M$1,Synthese!$E192),WEEKDAY(Synthese!$D192),0)</f>
        <v>0</v>
      </c>
      <c r="J192" s="8">
        <f ca="1">IF(EXACT(Synthese!N$1,Synthese!$E192),WEEKDAY(Synthese!$D192),0)</f>
        <v>0</v>
      </c>
      <c r="K192" s="8">
        <f ca="1">IF(EXACT(Synthese!O$1,Synthese!$E192),WEEKDAY(Synthese!$D192),0)</f>
        <v>0</v>
      </c>
      <c r="L192" s="8">
        <f ca="1">IF(EXACT(Synthese!P$1,Synthese!$E192),WEEKDAY(Synthese!$D192),0)</f>
        <v>0</v>
      </c>
      <c r="M192" s="8">
        <f ca="1">IF(EXACT(Synthese!Q$1,Synthese!$E192),WEEKDAY(Synthese!$D192),0)</f>
        <v>0</v>
      </c>
      <c r="N192" s="8">
        <f ca="1">IF(EXACT(Synthese!R$1,Synthese!$E192),WEEKDAY(Synthese!$D192),0)</f>
        <v>0</v>
      </c>
      <c r="O192" s="8">
        <f ca="1">IF(EXACT(Synthese!S$1,Synthese!$E192),WEEKDAY(Synthese!$D192),0)</f>
        <v>0</v>
      </c>
      <c r="P192" s="8">
        <f ca="1">IF(EXACT(Synthese!T$1,Synthese!$E192),WEEKDAY(Synthese!$D192),0)</f>
        <v>0</v>
      </c>
      <c r="Q192" s="8">
        <f ca="1">IF(EXACT(Synthese!U$1,Synthese!$E192),WEEKDAY(Synthese!$D192),0)</f>
        <v>0</v>
      </c>
      <c r="R192" s="8">
        <f ca="1">IF(EXACT(Synthese!V$1,Synthese!$E192),WEEKDAY(Synthese!$D192),0)</f>
        <v>0</v>
      </c>
      <c r="S192" s="8">
        <f ca="1">IF(EXACT(Synthese!W$1,Synthese!$E192),WEEKDAY(Synthese!$D192),0)</f>
        <v>0</v>
      </c>
      <c r="T192" s="8">
        <f ca="1">IF(EXACT(Synthese!X$1,Synthese!$E192),WEEKDAY(Synthese!$D192),0)</f>
        <v>0</v>
      </c>
      <c r="U192" s="8">
        <f ca="1">IF(EXACT(Synthese!Y$1,Synthese!$E192),WEEKDAY(Synthese!$D192),0)</f>
        <v>0</v>
      </c>
      <c r="V192" s="8">
        <f ca="1">IF(EXACT(Synthese!Z$1,Synthese!$E192),WEEKDAY(Synthese!$D192),0)</f>
        <v>0</v>
      </c>
      <c r="W192" s="8">
        <f ca="1">IF(EXACT(Synthese!AA$1,Synthese!$E192),WEEKDAY(Synthese!$D192),0)</f>
        <v>0</v>
      </c>
      <c r="X192" s="8">
        <f>IF(EXACT(Synthese!AB$1,Synthese!$E192),WEEKDAY(Synthese!$D192),0)</f>
        <v>7</v>
      </c>
    </row>
    <row r="193" spans="1:24" ht="13.8">
      <c r="A193" s="5"/>
      <c r="B193" s="5"/>
      <c r="C193" s="5"/>
      <c r="D193" s="5"/>
      <c r="E193" s="8"/>
      <c r="F193" s="8">
        <f ca="1">IF(EXACT(Synthese!J$1,Synthese!$E193),WEEKDAY(Synthese!$D193),0)</f>
        <v>0</v>
      </c>
      <c r="G193" s="8">
        <f ca="1">IF(EXACT(Synthese!K$1,Synthese!$E193),WEEKDAY(Synthese!$D193),0)</f>
        <v>0</v>
      </c>
      <c r="H193" s="8">
        <f ca="1">IF(EXACT(Synthese!L$1,Synthese!$E193),WEEKDAY(Synthese!$D193),0)</f>
        <v>0</v>
      </c>
      <c r="I193" s="8">
        <f ca="1">IF(EXACT(Synthese!M$1,Synthese!$E193),WEEKDAY(Synthese!$D193),0)</f>
        <v>0</v>
      </c>
      <c r="J193" s="8">
        <f ca="1">IF(EXACT(Synthese!N$1,Synthese!$E193),WEEKDAY(Synthese!$D193),0)</f>
        <v>0</v>
      </c>
      <c r="K193" s="8">
        <f ca="1">IF(EXACT(Synthese!O$1,Synthese!$E193),WEEKDAY(Synthese!$D193),0)</f>
        <v>0</v>
      </c>
      <c r="L193" s="8">
        <f ca="1">IF(EXACT(Synthese!P$1,Synthese!$E193),WEEKDAY(Synthese!$D193),0)</f>
        <v>0</v>
      </c>
      <c r="M193" s="8">
        <f ca="1">IF(EXACT(Synthese!Q$1,Synthese!$E193),WEEKDAY(Synthese!$D193),0)</f>
        <v>0</v>
      </c>
      <c r="N193" s="8">
        <f ca="1">IF(EXACT(Synthese!R$1,Synthese!$E193),WEEKDAY(Synthese!$D193),0)</f>
        <v>0</v>
      </c>
      <c r="O193" s="8">
        <f ca="1">IF(EXACT(Synthese!S$1,Synthese!$E193),WEEKDAY(Synthese!$D193),0)</f>
        <v>0</v>
      </c>
      <c r="P193" s="8">
        <f ca="1">IF(EXACT(Synthese!T$1,Synthese!$E193),WEEKDAY(Synthese!$D193),0)</f>
        <v>0</v>
      </c>
      <c r="Q193" s="8">
        <f ca="1">IF(EXACT(Synthese!U$1,Synthese!$E193),WEEKDAY(Synthese!$D193),0)</f>
        <v>0</v>
      </c>
      <c r="R193" s="8">
        <f ca="1">IF(EXACT(Synthese!V$1,Synthese!$E193),WEEKDAY(Synthese!$D193),0)</f>
        <v>0</v>
      </c>
      <c r="S193" s="8">
        <f ca="1">IF(EXACT(Synthese!W$1,Synthese!$E193),WEEKDAY(Synthese!$D193),0)</f>
        <v>0</v>
      </c>
      <c r="T193" s="8">
        <f ca="1">IF(EXACT(Synthese!X$1,Synthese!$E193),WEEKDAY(Synthese!$D193),0)</f>
        <v>0</v>
      </c>
      <c r="U193" s="8">
        <f ca="1">IF(EXACT(Synthese!Y$1,Synthese!$E193),WEEKDAY(Synthese!$D193),0)</f>
        <v>0</v>
      </c>
      <c r="V193" s="8">
        <f ca="1">IF(EXACT(Synthese!Z$1,Synthese!$E193),WEEKDAY(Synthese!$D193),0)</f>
        <v>0</v>
      </c>
      <c r="W193" s="8">
        <f ca="1">IF(EXACT(Synthese!AA$1,Synthese!$E193),WEEKDAY(Synthese!$D193),0)</f>
        <v>0</v>
      </c>
      <c r="X193" s="8">
        <f>IF(EXACT(Synthese!AB$1,Synthese!$E193),WEEKDAY(Synthese!$D193),0)</f>
        <v>7</v>
      </c>
    </row>
    <row r="194" spans="1:24" ht="13.8">
      <c r="A194" s="5"/>
      <c r="B194" s="5"/>
      <c r="C194" s="5"/>
      <c r="D194" s="5"/>
      <c r="E194" s="8"/>
      <c r="F194" s="8">
        <f ca="1">IF(EXACT(Synthese!J$1,Synthese!$E194),WEEKDAY(Synthese!$D194),0)</f>
        <v>0</v>
      </c>
      <c r="G194" s="8">
        <f ca="1">IF(EXACT(Synthese!K$1,Synthese!$E194),WEEKDAY(Synthese!$D194),0)</f>
        <v>0</v>
      </c>
      <c r="H194" s="8">
        <f ca="1">IF(EXACT(Synthese!L$1,Synthese!$E194),WEEKDAY(Synthese!$D194),0)</f>
        <v>0</v>
      </c>
      <c r="I194" s="8">
        <f ca="1">IF(EXACT(Synthese!M$1,Synthese!$E194),WEEKDAY(Synthese!$D194),0)</f>
        <v>0</v>
      </c>
      <c r="J194" s="8">
        <f ca="1">IF(EXACT(Synthese!N$1,Synthese!$E194),WEEKDAY(Synthese!$D194),0)</f>
        <v>0</v>
      </c>
      <c r="K194" s="8">
        <f ca="1">IF(EXACT(Synthese!O$1,Synthese!$E194),WEEKDAY(Synthese!$D194),0)</f>
        <v>0</v>
      </c>
      <c r="L194" s="8">
        <f ca="1">IF(EXACT(Synthese!P$1,Synthese!$E194),WEEKDAY(Synthese!$D194),0)</f>
        <v>0</v>
      </c>
      <c r="M194" s="8">
        <f ca="1">IF(EXACT(Synthese!Q$1,Synthese!$E194),WEEKDAY(Synthese!$D194),0)</f>
        <v>0</v>
      </c>
      <c r="N194" s="8">
        <f ca="1">IF(EXACT(Synthese!R$1,Synthese!$E194),WEEKDAY(Synthese!$D194),0)</f>
        <v>0</v>
      </c>
      <c r="O194" s="8">
        <f ca="1">IF(EXACT(Synthese!S$1,Synthese!$E194),WEEKDAY(Synthese!$D194),0)</f>
        <v>0</v>
      </c>
      <c r="P194" s="8">
        <f ca="1">IF(EXACT(Synthese!T$1,Synthese!$E194),WEEKDAY(Synthese!$D194),0)</f>
        <v>0</v>
      </c>
      <c r="Q194" s="8">
        <f ca="1">IF(EXACT(Synthese!U$1,Synthese!$E194),WEEKDAY(Synthese!$D194),0)</f>
        <v>0</v>
      </c>
      <c r="R194" s="8">
        <f ca="1">IF(EXACT(Synthese!V$1,Synthese!$E194),WEEKDAY(Synthese!$D194),0)</f>
        <v>0</v>
      </c>
      <c r="S194" s="8">
        <f ca="1">IF(EXACT(Synthese!W$1,Synthese!$E194),WEEKDAY(Synthese!$D194),0)</f>
        <v>0</v>
      </c>
      <c r="T194" s="8">
        <f ca="1">IF(EXACT(Synthese!X$1,Synthese!$E194),WEEKDAY(Synthese!$D194),0)</f>
        <v>0</v>
      </c>
      <c r="U194" s="8">
        <f ca="1">IF(EXACT(Synthese!Y$1,Synthese!$E194),WEEKDAY(Synthese!$D194),0)</f>
        <v>0</v>
      </c>
      <c r="V194" s="8">
        <f ca="1">IF(EXACT(Synthese!Z$1,Synthese!$E194),WEEKDAY(Synthese!$D194),0)</f>
        <v>0</v>
      </c>
      <c r="W194" s="8">
        <f ca="1">IF(EXACT(Synthese!AA$1,Synthese!$E194),WEEKDAY(Synthese!$D194),0)</f>
        <v>0</v>
      </c>
      <c r="X194" s="8">
        <f>IF(EXACT(Synthese!AB$1,Synthese!$E194),WEEKDAY(Synthese!$D194),0)</f>
        <v>7</v>
      </c>
    </row>
    <row r="195" spans="1:24" ht="13.8">
      <c r="A195" s="5"/>
      <c r="B195" s="5"/>
      <c r="C195" s="5"/>
      <c r="D195" s="5"/>
      <c r="E195" s="8"/>
      <c r="F195" s="8">
        <f ca="1">IF(EXACT(Synthese!J$1,Synthese!$E195),WEEKDAY(Synthese!$D195),0)</f>
        <v>0</v>
      </c>
      <c r="G195" s="8">
        <f ca="1">IF(EXACT(Synthese!K$1,Synthese!$E195),WEEKDAY(Synthese!$D195),0)</f>
        <v>0</v>
      </c>
      <c r="H195" s="8">
        <f ca="1">IF(EXACT(Synthese!L$1,Synthese!$E195),WEEKDAY(Synthese!$D195),0)</f>
        <v>0</v>
      </c>
      <c r="I195" s="8">
        <f ca="1">IF(EXACT(Synthese!M$1,Synthese!$E195),WEEKDAY(Synthese!$D195),0)</f>
        <v>0</v>
      </c>
      <c r="J195" s="8">
        <f ca="1">IF(EXACT(Synthese!N$1,Synthese!$E195),WEEKDAY(Synthese!$D195),0)</f>
        <v>0</v>
      </c>
      <c r="K195" s="8">
        <f ca="1">IF(EXACT(Synthese!O$1,Synthese!$E195),WEEKDAY(Synthese!$D195),0)</f>
        <v>0</v>
      </c>
      <c r="L195" s="8">
        <f ca="1">IF(EXACT(Synthese!P$1,Synthese!$E195),WEEKDAY(Synthese!$D195),0)</f>
        <v>0</v>
      </c>
      <c r="M195" s="8">
        <f ca="1">IF(EXACT(Synthese!Q$1,Synthese!$E195),WEEKDAY(Synthese!$D195),0)</f>
        <v>0</v>
      </c>
      <c r="N195" s="8">
        <f ca="1">IF(EXACT(Synthese!R$1,Synthese!$E195),WEEKDAY(Synthese!$D195),0)</f>
        <v>0</v>
      </c>
      <c r="O195" s="8">
        <f ca="1">IF(EXACT(Synthese!S$1,Synthese!$E195),WEEKDAY(Synthese!$D195),0)</f>
        <v>0</v>
      </c>
      <c r="P195" s="8">
        <f ca="1">IF(EXACT(Synthese!T$1,Synthese!$E195),WEEKDAY(Synthese!$D195),0)</f>
        <v>0</v>
      </c>
      <c r="Q195" s="8">
        <f ca="1">IF(EXACT(Synthese!U$1,Synthese!$E195),WEEKDAY(Synthese!$D195),0)</f>
        <v>0</v>
      </c>
      <c r="R195" s="8">
        <f ca="1">IF(EXACT(Synthese!V$1,Synthese!$E195),WEEKDAY(Synthese!$D195),0)</f>
        <v>0</v>
      </c>
      <c r="S195" s="8">
        <f ca="1">IF(EXACT(Synthese!W$1,Synthese!$E195),WEEKDAY(Synthese!$D195),0)</f>
        <v>0</v>
      </c>
      <c r="T195" s="8">
        <f ca="1">IF(EXACT(Synthese!X$1,Synthese!$E195),WEEKDAY(Synthese!$D195),0)</f>
        <v>0</v>
      </c>
      <c r="U195" s="8">
        <f ca="1">IF(EXACT(Synthese!Y$1,Synthese!$E195),WEEKDAY(Synthese!$D195),0)</f>
        <v>0</v>
      </c>
      <c r="V195" s="8">
        <f ca="1">IF(EXACT(Synthese!Z$1,Synthese!$E195),WEEKDAY(Synthese!$D195),0)</f>
        <v>0</v>
      </c>
      <c r="W195" s="8">
        <f ca="1">IF(EXACT(Synthese!AA$1,Synthese!$E195),WEEKDAY(Synthese!$D195),0)</f>
        <v>0</v>
      </c>
      <c r="X195" s="8">
        <f>IF(EXACT(Synthese!AB$1,Synthese!$E195),WEEKDAY(Synthese!$D195),0)</f>
        <v>7</v>
      </c>
    </row>
    <row r="196" spans="1:24" ht="13.8">
      <c r="A196" s="5"/>
      <c r="B196" s="5"/>
      <c r="C196" s="5"/>
      <c r="D196" s="5"/>
      <c r="E196" s="8"/>
      <c r="F196" s="8">
        <f ca="1">IF(EXACT(Synthese!J$1,Synthese!$E196),WEEKDAY(Synthese!$D196),0)</f>
        <v>0</v>
      </c>
      <c r="G196" s="8">
        <f ca="1">IF(EXACT(Synthese!K$1,Synthese!$E196),WEEKDAY(Synthese!$D196),0)</f>
        <v>0</v>
      </c>
      <c r="H196" s="8">
        <f ca="1">IF(EXACT(Synthese!L$1,Synthese!$E196),WEEKDAY(Synthese!$D196),0)</f>
        <v>0</v>
      </c>
      <c r="I196" s="8">
        <f ca="1">IF(EXACT(Synthese!M$1,Synthese!$E196),WEEKDAY(Synthese!$D196),0)</f>
        <v>0</v>
      </c>
      <c r="J196" s="8">
        <f ca="1">IF(EXACT(Synthese!N$1,Synthese!$E196),WEEKDAY(Synthese!$D196),0)</f>
        <v>0</v>
      </c>
      <c r="K196" s="8">
        <f ca="1">IF(EXACT(Synthese!O$1,Synthese!$E196),WEEKDAY(Synthese!$D196),0)</f>
        <v>0</v>
      </c>
      <c r="L196" s="8">
        <f ca="1">IF(EXACT(Synthese!P$1,Synthese!$E196),WEEKDAY(Synthese!$D196),0)</f>
        <v>0</v>
      </c>
      <c r="M196" s="8">
        <f ca="1">IF(EXACT(Synthese!Q$1,Synthese!$E196),WEEKDAY(Synthese!$D196),0)</f>
        <v>0</v>
      </c>
      <c r="N196" s="8">
        <f ca="1">IF(EXACT(Synthese!R$1,Synthese!$E196),WEEKDAY(Synthese!$D196),0)</f>
        <v>0</v>
      </c>
      <c r="O196" s="8">
        <f ca="1">IF(EXACT(Synthese!S$1,Synthese!$E196),WEEKDAY(Synthese!$D196),0)</f>
        <v>0</v>
      </c>
      <c r="P196" s="8">
        <f ca="1">IF(EXACT(Synthese!T$1,Synthese!$E196),WEEKDAY(Synthese!$D196),0)</f>
        <v>0</v>
      </c>
      <c r="Q196" s="8">
        <f ca="1">IF(EXACT(Synthese!U$1,Synthese!$E196),WEEKDAY(Synthese!$D196),0)</f>
        <v>0</v>
      </c>
      <c r="R196" s="8">
        <f ca="1">IF(EXACT(Synthese!V$1,Synthese!$E196),WEEKDAY(Synthese!$D196),0)</f>
        <v>0</v>
      </c>
      <c r="S196" s="8">
        <f ca="1">IF(EXACT(Synthese!W$1,Synthese!$E196),WEEKDAY(Synthese!$D196),0)</f>
        <v>0</v>
      </c>
      <c r="T196" s="8">
        <f ca="1">IF(EXACT(Synthese!X$1,Synthese!$E196),WEEKDAY(Synthese!$D196),0)</f>
        <v>0</v>
      </c>
      <c r="U196" s="8">
        <f ca="1">IF(EXACT(Synthese!Y$1,Synthese!$E196),WEEKDAY(Synthese!$D196),0)</f>
        <v>0</v>
      </c>
      <c r="V196" s="8">
        <f ca="1">IF(EXACT(Synthese!Z$1,Synthese!$E196),WEEKDAY(Synthese!$D196),0)</f>
        <v>0</v>
      </c>
      <c r="W196" s="8">
        <f ca="1">IF(EXACT(Synthese!AA$1,Synthese!$E196),WEEKDAY(Synthese!$D196),0)</f>
        <v>0</v>
      </c>
      <c r="X196" s="8">
        <f>IF(EXACT(Synthese!AB$1,Synthese!$E196),WEEKDAY(Synthese!$D196),0)</f>
        <v>7</v>
      </c>
    </row>
    <row r="197" spans="1:24" ht="13.8">
      <c r="A197" s="5"/>
      <c r="B197" s="5"/>
      <c r="C197" s="5"/>
      <c r="D197" s="5"/>
      <c r="E197" s="8"/>
      <c r="F197" s="8">
        <f ca="1">IF(EXACT(Synthese!J$1,Synthese!$E197),WEEKDAY(Synthese!$D197),0)</f>
        <v>0</v>
      </c>
      <c r="G197" s="8">
        <f ca="1">IF(EXACT(Synthese!K$1,Synthese!$E197),WEEKDAY(Synthese!$D197),0)</f>
        <v>0</v>
      </c>
      <c r="H197" s="8">
        <f ca="1">IF(EXACT(Synthese!L$1,Synthese!$E197),WEEKDAY(Synthese!$D197),0)</f>
        <v>0</v>
      </c>
      <c r="I197" s="8">
        <f ca="1">IF(EXACT(Synthese!M$1,Synthese!$E197),WEEKDAY(Synthese!$D197),0)</f>
        <v>0</v>
      </c>
      <c r="J197" s="8">
        <f ca="1">IF(EXACT(Synthese!N$1,Synthese!$E197),WEEKDAY(Synthese!$D197),0)</f>
        <v>0</v>
      </c>
      <c r="K197" s="8">
        <f ca="1">IF(EXACT(Synthese!O$1,Synthese!$E197),WEEKDAY(Synthese!$D197),0)</f>
        <v>0</v>
      </c>
      <c r="L197" s="8">
        <f ca="1">IF(EXACT(Synthese!P$1,Synthese!$E197),WEEKDAY(Synthese!$D197),0)</f>
        <v>0</v>
      </c>
      <c r="M197" s="8">
        <f ca="1">IF(EXACT(Synthese!Q$1,Synthese!$E197),WEEKDAY(Synthese!$D197),0)</f>
        <v>0</v>
      </c>
      <c r="N197" s="8">
        <f ca="1">IF(EXACT(Synthese!R$1,Synthese!$E197),WEEKDAY(Synthese!$D197),0)</f>
        <v>0</v>
      </c>
      <c r="O197" s="8">
        <f ca="1">IF(EXACT(Synthese!S$1,Synthese!$E197),WEEKDAY(Synthese!$D197),0)</f>
        <v>0</v>
      </c>
      <c r="P197" s="8">
        <f ca="1">IF(EXACT(Synthese!T$1,Synthese!$E197),WEEKDAY(Synthese!$D197),0)</f>
        <v>0</v>
      </c>
      <c r="Q197" s="8">
        <f ca="1">IF(EXACT(Synthese!U$1,Synthese!$E197),WEEKDAY(Synthese!$D197),0)</f>
        <v>0</v>
      </c>
      <c r="R197" s="8">
        <f ca="1">IF(EXACT(Synthese!V$1,Synthese!$E197),WEEKDAY(Synthese!$D197),0)</f>
        <v>0</v>
      </c>
      <c r="S197" s="8">
        <f ca="1">IF(EXACT(Synthese!W$1,Synthese!$E197),WEEKDAY(Synthese!$D197),0)</f>
        <v>0</v>
      </c>
      <c r="T197" s="8">
        <f ca="1">IF(EXACT(Synthese!X$1,Synthese!$E197),WEEKDAY(Synthese!$D197),0)</f>
        <v>0</v>
      </c>
      <c r="U197" s="8">
        <f ca="1">IF(EXACT(Synthese!Y$1,Synthese!$E197),WEEKDAY(Synthese!$D197),0)</f>
        <v>0</v>
      </c>
      <c r="V197" s="8">
        <f ca="1">IF(EXACT(Synthese!Z$1,Synthese!$E197),WEEKDAY(Synthese!$D197),0)</f>
        <v>0</v>
      </c>
      <c r="W197" s="8">
        <f ca="1">IF(EXACT(Synthese!AA$1,Synthese!$E197),WEEKDAY(Synthese!$D197),0)</f>
        <v>0</v>
      </c>
      <c r="X197" s="8">
        <f>IF(EXACT(Synthese!AB$1,Synthese!$E197),WEEKDAY(Synthese!$D197),0)</f>
        <v>7</v>
      </c>
    </row>
    <row r="198" spans="1:24" ht="13.8">
      <c r="A198" s="5"/>
      <c r="B198" s="5"/>
      <c r="C198" s="5"/>
      <c r="D198" s="5"/>
      <c r="E198" s="8"/>
      <c r="F198" s="8">
        <f ca="1">IF(EXACT(Synthese!J$1,Synthese!$E198),WEEKDAY(Synthese!$D198),0)</f>
        <v>0</v>
      </c>
      <c r="G198" s="8">
        <f ca="1">IF(EXACT(Synthese!K$1,Synthese!$E198),WEEKDAY(Synthese!$D198),0)</f>
        <v>0</v>
      </c>
      <c r="H198" s="8">
        <f ca="1">IF(EXACT(Synthese!L$1,Synthese!$E198),WEEKDAY(Synthese!$D198),0)</f>
        <v>0</v>
      </c>
      <c r="I198" s="8">
        <f ca="1">IF(EXACT(Synthese!M$1,Synthese!$E198),WEEKDAY(Synthese!$D198),0)</f>
        <v>0</v>
      </c>
      <c r="J198" s="8">
        <f ca="1">IF(EXACT(Synthese!N$1,Synthese!$E198),WEEKDAY(Synthese!$D198),0)</f>
        <v>0</v>
      </c>
      <c r="K198" s="8">
        <f ca="1">IF(EXACT(Synthese!O$1,Synthese!$E198),WEEKDAY(Synthese!$D198),0)</f>
        <v>0</v>
      </c>
      <c r="L198" s="8">
        <f ca="1">IF(EXACT(Synthese!P$1,Synthese!$E198),WEEKDAY(Synthese!$D198),0)</f>
        <v>0</v>
      </c>
      <c r="M198" s="8">
        <f ca="1">IF(EXACT(Synthese!Q$1,Synthese!$E198),WEEKDAY(Synthese!$D198),0)</f>
        <v>0</v>
      </c>
      <c r="N198" s="8">
        <f ca="1">IF(EXACT(Synthese!R$1,Synthese!$E198),WEEKDAY(Synthese!$D198),0)</f>
        <v>0</v>
      </c>
      <c r="O198" s="8">
        <f ca="1">IF(EXACT(Synthese!S$1,Synthese!$E198),WEEKDAY(Synthese!$D198),0)</f>
        <v>0</v>
      </c>
      <c r="P198" s="8">
        <f ca="1">IF(EXACT(Synthese!T$1,Synthese!$E198),WEEKDAY(Synthese!$D198),0)</f>
        <v>0</v>
      </c>
      <c r="Q198" s="8">
        <f ca="1">IF(EXACT(Synthese!U$1,Synthese!$E198),WEEKDAY(Synthese!$D198),0)</f>
        <v>0</v>
      </c>
      <c r="R198" s="8">
        <f ca="1">IF(EXACT(Synthese!V$1,Synthese!$E198),WEEKDAY(Synthese!$D198),0)</f>
        <v>0</v>
      </c>
      <c r="S198" s="8">
        <f ca="1">IF(EXACT(Synthese!W$1,Synthese!$E198),WEEKDAY(Synthese!$D198),0)</f>
        <v>0</v>
      </c>
      <c r="T198" s="8">
        <f ca="1">IF(EXACT(Synthese!X$1,Synthese!$E198),WEEKDAY(Synthese!$D198),0)</f>
        <v>0</v>
      </c>
      <c r="U198" s="8">
        <f ca="1">IF(EXACT(Synthese!Y$1,Synthese!$E198),WEEKDAY(Synthese!$D198),0)</f>
        <v>0</v>
      </c>
      <c r="V198" s="8">
        <f ca="1">IF(EXACT(Synthese!Z$1,Synthese!$E198),WEEKDAY(Synthese!$D198),0)</f>
        <v>0</v>
      </c>
      <c r="W198" s="8">
        <f ca="1">IF(EXACT(Synthese!AA$1,Synthese!$E198),WEEKDAY(Synthese!$D198),0)</f>
        <v>0</v>
      </c>
      <c r="X198" s="8">
        <f>IF(EXACT(Synthese!AB$1,Synthese!$E198),WEEKDAY(Synthese!$D198),0)</f>
        <v>7</v>
      </c>
    </row>
    <row r="199" spans="1:24" ht="13.8">
      <c r="A199" s="5"/>
      <c r="B199" s="5"/>
      <c r="C199" s="5"/>
      <c r="D199" s="5"/>
      <c r="E199" s="8"/>
      <c r="F199" s="8">
        <f ca="1">IF(EXACT(Synthese!J$1,Synthese!$E199),WEEKDAY(Synthese!$D199),0)</f>
        <v>0</v>
      </c>
      <c r="G199" s="8">
        <f ca="1">IF(EXACT(Synthese!K$1,Synthese!$E199),WEEKDAY(Synthese!$D199),0)</f>
        <v>0</v>
      </c>
      <c r="H199" s="8">
        <f ca="1">IF(EXACT(Synthese!L$1,Synthese!$E199),WEEKDAY(Synthese!$D199),0)</f>
        <v>0</v>
      </c>
      <c r="I199" s="8">
        <f ca="1">IF(EXACT(Synthese!M$1,Synthese!$E199),WEEKDAY(Synthese!$D199),0)</f>
        <v>0</v>
      </c>
      <c r="J199" s="8">
        <f ca="1">IF(EXACT(Synthese!N$1,Synthese!$E199),WEEKDAY(Synthese!$D199),0)</f>
        <v>0</v>
      </c>
      <c r="K199" s="8">
        <f ca="1">IF(EXACT(Synthese!O$1,Synthese!$E199),WEEKDAY(Synthese!$D199),0)</f>
        <v>0</v>
      </c>
      <c r="L199" s="8">
        <f ca="1">IF(EXACT(Synthese!P$1,Synthese!$E199),WEEKDAY(Synthese!$D199),0)</f>
        <v>0</v>
      </c>
      <c r="M199" s="8">
        <f ca="1">IF(EXACT(Synthese!Q$1,Synthese!$E199),WEEKDAY(Synthese!$D199),0)</f>
        <v>0</v>
      </c>
      <c r="N199" s="8">
        <f ca="1">IF(EXACT(Synthese!R$1,Synthese!$E199),WEEKDAY(Synthese!$D199),0)</f>
        <v>0</v>
      </c>
      <c r="O199" s="8">
        <f ca="1">IF(EXACT(Synthese!S$1,Synthese!$E199),WEEKDAY(Synthese!$D199),0)</f>
        <v>0</v>
      </c>
      <c r="P199" s="8">
        <f ca="1">IF(EXACT(Synthese!T$1,Synthese!$E199),WEEKDAY(Synthese!$D199),0)</f>
        <v>0</v>
      </c>
      <c r="Q199" s="8">
        <f ca="1">IF(EXACT(Synthese!U$1,Synthese!$E199),WEEKDAY(Synthese!$D199),0)</f>
        <v>0</v>
      </c>
      <c r="R199" s="8">
        <f ca="1">IF(EXACT(Synthese!V$1,Synthese!$E199),WEEKDAY(Synthese!$D199),0)</f>
        <v>0</v>
      </c>
      <c r="S199" s="8">
        <f ca="1">IF(EXACT(Synthese!W$1,Synthese!$E199),WEEKDAY(Synthese!$D199),0)</f>
        <v>0</v>
      </c>
      <c r="T199" s="8">
        <f ca="1">IF(EXACT(Synthese!X$1,Synthese!$E199),WEEKDAY(Synthese!$D199),0)</f>
        <v>0</v>
      </c>
      <c r="U199" s="8">
        <f ca="1">IF(EXACT(Synthese!Y$1,Synthese!$E199),WEEKDAY(Synthese!$D199),0)</f>
        <v>0</v>
      </c>
      <c r="V199" s="8">
        <f ca="1">IF(EXACT(Synthese!Z$1,Synthese!$E199),WEEKDAY(Synthese!$D199),0)</f>
        <v>0</v>
      </c>
      <c r="W199" s="8">
        <f ca="1">IF(EXACT(Synthese!AA$1,Synthese!$E199),WEEKDAY(Synthese!$D199),0)</f>
        <v>0</v>
      </c>
      <c r="X199" s="8">
        <f>IF(EXACT(Synthese!AB$1,Synthese!$E199),WEEKDAY(Synthese!$D199),0)</f>
        <v>7</v>
      </c>
    </row>
    <row r="200" spans="1:24" ht="13.8">
      <c r="A200" s="5"/>
      <c r="B200" s="5"/>
      <c r="C200" s="5"/>
      <c r="D200" s="5"/>
      <c r="E200" s="8"/>
      <c r="F200" s="8">
        <f ca="1">IF(EXACT(Synthese!J$1,Synthese!$E200),WEEKDAY(Synthese!$D200),0)</f>
        <v>0</v>
      </c>
      <c r="G200" s="8">
        <f ca="1">IF(EXACT(Synthese!K$1,Synthese!$E200),WEEKDAY(Synthese!$D200),0)</f>
        <v>0</v>
      </c>
      <c r="H200" s="8">
        <f ca="1">IF(EXACT(Synthese!L$1,Synthese!$E200),WEEKDAY(Synthese!$D200),0)</f>
        <v>0</v>
      </c>
      <c r="I200" s="8">
        <f ca="1">IF(EXACT(Synthese!M$1,Synthese!$E200),WEEKDAY(Synthese!$D200),0)</f>
        <v>0</v>
      </c>
      <c r="J200" s="8">
        <f ca="1">IF(EXACT(Synthese!N$1,Synthese!$E200),WEEKDAY(Synthese!$D200),0)</f>
        <v>0</v>
      </c>
      <c r="K200" s="8">
        <f ca="1">IF(EXACT(Synthese!O$1,Synthese!$E200),WEEKDAY(Synthese!$D200),0)</f>
        <v>0</v>
      </c>
      <c r="L200" s="8">
        <f ca="1">IF(EXACT(Synthese!P$1,Synthese!$E200),WEEKDAY(Synthese!$D200),0)</f>
        <v>0</v>
      </c>
      <c r="M200" s="8">
        <f ca="1">IF(EXACT(Synthese!Q$1,Synthese!$E200),WEEKDAY(Synthese!$D200),0)</f>
        <v>0</v>
      </c>
      <c r="N200" s="8">
        <f ca="1">IF(EXACT(Synthese!R$1,Synthese!$E200),WEEKDAY(Synthese!$D200),0)</f>
        <v>0</v>
      </c>
      <c r="O200" s="8">
        <f ca="1">IF(EXACT(Synthese!S$1,Synthese!$E200),WEEKDAY(Synthese!$D200),0)</f>
        <v>0</v>
      </c>
      <c r="P200" s="8">
        <f ca="1">IF(EXACT(Synthese!T$1,Synthese!$E200),WEEKDAY(Synthese!$D200),0)</f>
        <v>0</v>
      </c>
      <c r="Q200" s="8">
        <f ca="1">IF(EXACT(Synthese!U$1,Synthese!$E200),WEEKDAY(Synthese!$D200),0)</f>
        <v>0</v>
      </c>
      <c r="R200" s="8">
        <f ca="1">IF(EXACT(Synthese!V$1,Synthese!$E200),WEEKDAY(Synthese!$D200),0)</f>
        <v>0</v>
      </c>
      <c r="S200" s="8">
        <f ca="1">IF(EXACT(Synthese!W$1,Synthese!$E200),WEEKDAY(Synthese!$D200),0)</f>
        <v>0</v>
      </c>
      <c r="T200" s="8">
        <f ca="1">IF(EXACT(Synthese!X$1,Synthese!$E200),WEEKDAY(Synthese!$D200),0)</f>
        <v>0</v>
      </c>
      <c r="U200" s="8">
        <f ca="1">IF(EXACT(Synthese!Y$1,Synthese!$E200),WEEKDAY(Synthese!$D200),0)</f>
        <v>0</v>
      </c>
      <c r="V200" s="8">
        <f ca="1">IF(EXACT(Synthese!Z$1,Synthese!$E200),WEEKDAY(Synthese!$D200),0)</f>
        <v>0</v>
      </c>
      <c r="W200" s="8">
        <f ca="1">IF(EXACT(Synthese!AA$1,Synthese!$E200),WEEKDAY(Synthese!$D200),0)</f>
        <v>0</v>
      </c>
      <c r="X200" s="8">
        <f>IF(EXACT(Synthese!AB$1,Synthese!$E200),WEEKDAY(Synthese!$D200),0)</f>
        <v>7</v>
      </c>
    </row>
    <row r="201" spans="1:24" ht="13.8">
      <c r="A201" s="5"/>
      <c r="B201" s="5"/>
      <c r="C201" s="5"/>
      <c r="D201" s="5"/>
      <c r="E201" s="8"/>
      <c r="F201" s="8">
        <f ca="1">IF(EXACT(Synthese!J$1,Synthese!$E201),WEEKDAY(Synthese!$D201),0)</f>
        <v>0</v>
      </c>
      <c r="G201" s="8">
        <f ca="1">IF(EXACT(Synthese!K$1,Synthese!$E201),WEEKDAY(Synthese!$D201),0)</f>
        <v>0</v>
      </c>
      <c r="H201" s="8">
        <f ca="1">IF(EXACT(Synthese!L$1,Synthese!$E201),WEEKDAY(Synthese!$D201),0)</f>
        <v>0</v>
      </c>
      <c r="I201" s="8">
        <f ca="1">IF(EXACT(Synthese!M$1,Synthese!$E201),WEEKDAY(Synthese!$D201),0)</f>
        <v>0</v>
      </c>
      <c r="J201" s="8">
        <f ca="1">IF(EXACT(Synthese!N$1,Synthese!$E201),WEEKDAY(Synthese!$D201),0)</f>
        <v>0</v>
      </c>
      <c r="K201" s="8">
        <f ca="1">IF(EXACT(Synthese!O$1,Synthese!$E201),WEEKDAY(Synthese!$D201),0)</f>
        <v>0</v>
      </c>
      <c r="L201" s="8">
        <f ca="1">IF(EXACT(Synthese!P$1,Synthese!$E201),WEEKDAY(Synthese!$D201),0)</f>
        <v>0</v>
      </c>
      <c r="M201" s="8">
        <f ca="1">IF(EXACT(Synthese!Q$1,Synthese!$E201),WEEKDAY(Synthese!$D201),0)</f>
        <v>0</v>
      </c>
      <c r="N201" s="8">
        <f ca="1">IF(EXACT(Synthese!R$1,Synthese!$E201),WEEKDAY(Synthese!$D201),0)</f>
        <v>0</v>
      </c>
      <c r="O201" s="8">
        <f ca="1">IF(EXACT(Synthese!S$1,Synthese!$E201),WEEKDAY(Synthese!$D201),0)</f>
        <v>0</v>
      </c>
      <c r="P201" s="8">
        <f ca="1">IF(EXACT(Synthese!T$1,Synthese!$E201),WEEKDAY(Synthese!$D201),0)</f>
        <v>0</v>
      </c>
      <c r="Q201" s="8">
        <f ca="1">IF(EXACT(Synthese!U$1,Synthese!$E201),WEEKDAY(Synthese!$D201),0)</f>
        <v>0</v>
      </c>
      <c r="R201" s="8">
        <f ca="1">IF(EXACT(Synthese!V$1,Synthese!$E201),WEEKDAY(Synthese!$D201),0)</f>
        <v>0</v>
      </c>
      <c r="S201" s="8">
        <f ca="1">IF(EXACT(Synthese!W$1,Synthese!$E201),WEEKDAY(Synthese!$D201),0)</f>
        <v>0</v>
      </c>
      <c r="T201" s="8">
        <f ca="1">IF(EXACT(Synthese!X$1,Synthese!$E201),WEEKDAY(Synthese!$D201),0)</f>
        <v>0</v>
      </c>
      <c r="U201" s="8">
        <f ca="1">IF(EXACT(Synthese!Y$1,Synthese!$E201),WEEKDAY(Synthese!$D201),0)</f>
        <v>0</v>
      </c>
      <c r="V201" s="8">
        <f ca="1">IF(EXACT(Synthese!Z$1,Synthese!$E201),WEEKDAY(Synthese!$D201),0)</f>
        <v>0</v>
      </c>
      <c r="W201" s="8">
        <f ca="1">IF(EXACT(Synthese!AA$1,Synthese!$E201),WEEKDAY(Synthese!$D201),0)</f>
        <v>0</v>
      </c>
      <c r="X201" s="8">
        <f>IF(EXACT(Synthese!AB$1,Synthese!$E201),WEEKDAY(Synthese!$D201),0)</f>
        <v>7</v>
      </c>
    </row>
    <row r="202" spans="1:24" ht="13.8">
      <c r="A202" s="5"/>
      <c r="B202" s="5"/>
      <c r="C202" s="5"/>
      <c r="D202" s="5"/>
      <c r="E202" s="8"/>
      <c r="F202" s="8">
        <f ca="1">IF(EXACT(Synthese!J$1,Synthese!$E202),WEEKDAY(Synthese!$D202),0)</f>
        <v>0</v>
      </c>
      <c r="G202" s="8">
        <f ca="1">IF(EXACT(Synthese!K$1,Synthese!$E202),WEEKDAY(Synthese!$D202),0)</f>
        <v>0</v>
      </c>
      <c r="H202" s="8">
        <f ca="1">IF(EXACT(Synthese!L$1,Synthese!$E202),WEEKDAY(Synthese!$D202),0)</f>
        <v>0</v>
      </c>
      <c r="I202" s="8">
        <f ca="1">IF(EXACT(Synthese!M$1,Synthese!$E202),WEEKDAY(Synthese!$D202),0)</f>
        <v>0</v>
      </c>
      <c r="J202" s="8">
        <f ca="1">IF(EXACT(Synthese!N$1,Synthese!$E202),WEEKDAY(Synthese!$D202),0)</f>
        <v>0</v>
      </c>
      <c r="K202" s="8">
        <f ca="1">IF(EXACT(Synthese!O$1,Synthese!$E202),WEEKDAY(Synthese!$D202),0)</f>
        <v>0</v>
      </c>
      <c r="L202" s="8">
        <f ca="1">IF(EXACT(Synthese!P$1,Synthese!$E202),WEEKDAY(Synthese!$D202),0)</f>
        <v>0</v>
      </c>
      <c r="M202" s="8">
        <f ca="1">IF(EXACT(Synthese!Q$1,Synthese!$E202),WEEKDAY(Synthese!$D202),0)</f>
        <v>0</v>
      </c>
      <c r="N202" s="8">
        <f ca="1">IF(EXACT(Synthese!R$1,Synthese!$E202),WEEKDAY(Synthese!$D202),0)</f>
        <v>0</v>
      </c>
      <c r="O202" s="8">
        <f ca="1">IF(EXACT(Synthese!S$1,Synthese!$E202),WEEKDAY(Synthese!$D202),0)</f>
        <v>0</v>
      </c>
      <c r="P202" s="8">
        <f ca="1">IF(EXACT(Synthese!T$1,Synthese!$E202),WEEKDAY(Synthese!$D202),0)</f>
        <v>0</v>
      </c>
      <c r="Q202" s="8">
        <f ca="1">IF(EXACT(Synthese!U$1,Synthese!$E202),WEEKDAY(Synthese!$D202),0)</f>
        <v>0</v>
      </c>
      <c r="R202" s="8">
        <f ca="1">IF(EXACT(Synthese!V$1,Synthese!$E202),WEEKDAY(Synthese!$D202),0)</f>
        <v>0</v>
      </c>
      <c r="S202" s="8">
        <f ca="1">IF(EXACT(Synthese!W$1,Synthese!$E202),WEEKDAY(Synthese!$D202),0)</f>
        <v>0</v>
      </c>
      <c r="T202" s="8">
        <f ca="1">IF(EXACT(Synthese!X$1,Synthese!$E202),WEEKDAY(Synthese!$D202),0)</f>
        <v>0</v>
      </c>
      <c r="U202" s="8">
        <f ca="1">IF(EXACT(Synthese!Y$1,Synthese!$E202),WEEKDAY(Synthese!$D202),0)</f>
        <v>0</v>
      </c>
      <c r="V202" s="8">
        <f ca="1">IF(EXACT(Synthese!Z$1,Synthese!$E202),WEEKDAY(Synthese!$D202),0)</f>
        <v>0</v>
      </c>
      <c r="W202" s="8">
        <f ca="1">IF(EXACT(Synthese!AA$1,Synthese!$E202),WEEKDAY(Synthese!$D202),0)</f>
        <v>0</v>
      </c>
      <c r="X202" s="8">
        <f>IF(EXACT(Synthese!AB$1,Synthese!$E202),WEEKDAY(Synthese!$D202),0)</f>
        <v>7</v>
      </c>
    </row>
    <row r="203" spans="1:24" ht="13.8">
      <c r="A203" s="5"/>
      <c r="B203" s="5"/>
      <c r="C203" s="5"/>
      <c r="D203" s="5"/>
      <c r="E203" s="8"/>
      <c r="F203" s="8">
        <f ca="1">IF(EXACT(Synthese!J$1,Synthese!$E203),WEEKDAY(Synthese!$D203),0)</f>
        <v>0</v>
      </c>
      <c r="G203" s="8">
        <f ca="1">IF(EXACT(Synthese!K$1,Synthese!$E203),WEEKDAY(Synthese!$D203),0)</f>
        <v>0</v>
      </c>
      <c r="H203" s="8">
        <f ca="1">IF(EXACT(Synthese!L$1,Synthese!$E203),WEEKDAY(Synthese!$D203),0)</f>
        <v>0</v>
      </c>
      <c r="I203" s="8">
        <f ca="1">IF(EXACT(Synthese!M$1,Synthese!$E203),WEEKDAY(Synthese!$D203),0)</f>
        <v>0</v>
      </c>
      <c r="J203" s="8">
        <f ca="1">IF(EXACT(Synthese!N$1,Synthese!$E203),WEEKDAY(Synthese!$D203),0)</f>
        <v>0</v>
      </c>
      <c r="K203" s="8">
        <f ca="1">IF(EXACT(Synthese!O$1,Synthese!$E203),WEEKDAY(Synthese!$D203),0)</f>
        <v>0</v>
      </c>
      <c r="L203" s="8">
        <f ca="1">IF(EXACT(Synthese!P$1,Synthese!$E203),WEEKDAY(Synthese!$D203),0)</f>
        <v>0</v>
      </c>
      <c r="M203" s="8">
        <f ca="1">IF(EXACT(Synthese!Q$1,Synthese!$E203),WEEKDAY(Synthese!$D203),0)</f>
        <v>0</v>
      </c>
      <c r="N203" s="8">
        <f ca="1">IF(EXACT(Synthese!R$1,Synthese!$E203),WEEKDAY(Synthese!$D203),0)</f>
        <v>0</v>
      </c>
      <c r="O203" s="8">
        <f ca="1">IF(EXACT(Synthese!S$1,Synthese!$E203),WEEKDAY(Synthese!$D203),0)</f>
        <v>0</v>
      </c>
      <c r="P203" s="8">
        <f ca="1">IF(EXACT(Synthese!T$1,Synthese!$E203),WEEKDAY(Synthese!$D203),0)</f>
        <v>0</v>
      </c>
      <c r="Q203" s="8">
        <f ca="1">IF(EXACT(Synthese!U$1,Synthese!$E203),WEEKDAY(Synthese!$D203),0)</f>
        <v>0</v>
      </c>
      <c r="R203" s="8">
        <f ca="1">IF(EXACT(Synthese!V$1,Synthese!$E203),WEEKDAY(Synthese!$D203),0)</f>
        <v>0</v>
      </c>
      <c r="S203" s="8">
        <f ca="1">IF(EXACT(Synthese!W$1,Synthese!$E203),WEEKDAY(Synthese!$D203),0)</f>
        <v>0</v>
      </c>
      <c r="T203" s="8">
        <f ca="1">IF(EXACT(Synthese!X$1,Synthese!$E203),WEEKDAY(Synthese!$D203),0)</f>
        <v>0</v>
      </c>
      <c r="U203" s="8">
        <f ca="1">IF(EXACT(Synthese!Y$1,Synthese!$E203),WEEKDAY(Synthese!$D203),0)</f>
        <v>0</v>
      </c>
      <c r="V203" s="8">
        <f ca="1">IF(EXACT(Synthese!Z$1,Synthese!$E203),WEEKDAY(Synthese!$D203),0)</f>
        <v>0</v>
      </c>
      <c r="W203" s="8">
        <f ca="1">IF(EXACT(Synthese!AA$1,Synthese!$E203),WEEKDAY(Synthese!$D203),0)</f>
        <v>0</v>
      </c>
      <c r="X203" s="8">
        <f>IF(EXACT(Synthese!AB$1,Synthese!$E203),WEEKDAY(Synthese!$D203),0)</f>
        <v>7</v>
      </c>
    </row>
    <row r="204" spans="1:24" ht="13.8">
      <c r="A204" s="5"/>
      <c r="B204" s="5"/>
      <c r="C204" s="5"/>
      <c r="D204" s="5"/>
      <c r="E204" s="8"/>
      <c r="F204" s="8">
        <f ca="1">IF(EXACT(Synthese!J$1,Synthese!$E204),WEEKDAY(Synthese!$D204),0)</f>
        <v>0</v>
      </c>
      <c r="G204" s="8">
        <f ca="1">IF(EXACT(Synthese!K$1,Synthese!$E204),WEEKDAY(Synthese!$D204),0)</f>
        <v>0</v>
      </c>
      <c r="H204" s="8">
        <f ca="1">IF(EXACT(Synthese!L$1,Synthese!$E204),WEEKDAY(Synthese!$D204),0)</f>
        <v>0</v>
      </c>
      <c r="I204" s="8">
        <f ca="1">IF(EXACT(Synthese!M$1,Synthese!$E204),WEEKDAY(Synthese!$D204),0)</f>
        <v>0</v>
      </c>
      <c r="J204" s="8">
        <f ca="1">IF(EXACT(Synthese!N$1,Synthese!$E204),WEEKDAY(Synthese!$D204),0)</f>
        <v>0</v>
      </c>
      <c r="K204" s="8">
        <f ca="1">IF(EXACT(Synthese!O$1,Synthese!$E204),WEEKDAY(Synthese!$D204),0)</f>
        <v>0</v>
      </c>
      <c r="L204" s="8">
        <f ca="1">IF(EXACT(Synthese!P$1,Synthese!$E204),WEEKDAY(Synthese!$D204),0)</f>
        <v>0</v>
      </c>
      <c r="M204" s="8">
        <f ca="1">IF(EXACT(Synthese!Q$1,Synthese!$E204),WEEKDAY(Synthese!$D204),0)</f>
        <v>0</v>
      </c>
      <c r="N204" s="8">
        <f ca="1">IF(EXACT(Synthese!R$1,Synthese!$E204),WEEKDAY(Synthese!$D204),0)</f>
        <v>0</v>
      </c>
      <c r="O204" s="8">
        <f ca="1">IF(EXACT(Synthese!S$1,Synthese!$E204),WEEKDAY(Synthese!$D204),0)</f>
        <v>0</v>
      </c>
      <c r="P204" s="8">
        <f ca="1">IF(EXACT(Synthese!T$1,Synthese!$E204),WEEKDAY(Synthese!$D204),0)</f>
        <v>0</v>
      </c>
      <c r="Q204" s="8">
        <f ca="1">IF(EXACT(Synthese!U$1,Synthese!$E204),WEEKDAY(Synthese!$D204),0)</f>
        <v>0</v>
      </c>
      <c r="R204" s="8">
        <f ca="1">IF(EXACT(Synthese!V$1,Synthese!$E204),WEEKDAY(Synthese!$D204),0)</f>
        <v>0</v>
      </c>
      <c r="S204" s="8">
        <f ca="1">IF(EXACT(Synthese!W$1,Synthese!$E204),WEEKDAY(Synthese!$D204),0)</f>
        <v>0</v>
      </c>
      <c r="T204" s="8">
        <f ca="1">IF(EXACT(Synthese!X$1,Synthese!$E204),WEEKDAY(Synthese!$D204),0)</f>
        <v>0</v>
      </c>
      <c r="U204" s="8">
        <f ca="1">IF(EXACT(Synthese!Y$1,Synthese!$E204),WEEKDAY(Synthese!$D204),0)</f>
        <v>0</v>
      </c>
      <c r="V204" s="8">
        <f ca="1">IF(EXACT(Synthese!Z$1,Synthese!$E204),WEEKDAY(Synthese!$D204),0)</f>
        <v>0</v>
      </c>
      <c r="W204" s="8">
        <f ca="1">IF(EXACT(Synthese!AA$1,Synthese!$E204),WEEKDAY(Synthese!$D204),0)</f>
        <v>0</v>
      </c>
      <c r="X204" s="8">
        <f>IF(EXACT(Synthese!AB$1,Synthese!$E204),WEEKDAY(Synthese!$D204),0)</f>
        <v>7</v>
      </c>
    </row>
    <row r="205" spans="1:24" ht="13.8">
      <c r="A205" s="5"/>
      <c r="B205" s="5"/>
      <c r="C205" s="5"/>
      <c r="D205" s="5"/>
      <c r="E205" s="8"/>
      <c r="F205" s="8">
        <f ca="1">IF(EXACT(Synthese!J$1,Synthese!$E205),WEEKDAY(Synthese!$D205),0)</f>
        <v>0</v>
      </c>
      <c r="G205" s="8">
        <f ca="1">IF(EXACT(Synthese!K$1,Synthese!$E205),WEEKDAY(Synthese!$D205),0)</f>
        <v>0</v>
      </c>
      <c r="H205" s="8">
        <f ca="1">IF(EXACT(Synthese!L$1,Synthese!$E205),WEEKDAY(Synthese!$D205),0)</f>
        <v>0</v>
      </c>
      <c r="I205" s="8">
        <f ca="1">IF(EXACT(Synthese!M$1,Synthese!$E205),WEEKDAY(Synthese!$D205),0)</f>
        <v>0</v>
      </c>
      <c r="J205" s="8">
        <f ca="1">IF(EXACT(Synthese!N$1,Synthese!$E205),WEEKDAY(Synthese!$D205),0)</f>
        <v>0</v>
      </c>
      <c r="K205" s="8">
        <f ca="1">IF(EXACT(Synthese!O$1,Synthese!$E205),WEEKDAY(Synthese!$D205),0)</f>
        <v>0</v>
      </c>
      <c r="L205" s="8">
        <f ca="1">IF(EXACT(Synthese!P$1,Synthese!$E205),WEEKDAY(Synthese!$D205),0)</f>
        <v>0</v>
      </c>
      <c r="M205" s="8">
        <f ca="1">IF(EXACT(Synthese!Q$1,Synthese!$E205),WEEKDAY(Synthese!$D205),0)</f>
        <v>0</v>
      </c>
      <c r="N205" s="8">
        <f ca="1">IF(EXACT(Synthese!R$1,Synthese!$E205),WEEKDAY(Synthese!$D205),0)</f>
        <v>0</v>
      </c>
      <c r="O205" s="8">
        <f ca="1">IF(EXACT(Synthese!S$1,Synthese!$E205),WEEKDAY(Synthese!$D205),0)</f>
        <v>0</v>
      </c>
      <c r="P205" s="8">
        <f ca="1">IF(EXACT(Synthese!T$1,Synthese!$E205),WEEKDAY(Synthese!$D205),0)</f>
        <v>0</v>
      </c>
      <c r="Q205" s="8">
        <f ca="1">IF(EXACT(Synthese!U$1,Synthese!$E205),WEEKDAY(Synthese!$D205),0)</f>
        <v>0</v>
      </c>
      <c r="R205" s="8">
        <f ca="1">IF(EXACT(Synthese!V$1,Synthese!$E205),WEEKDAY(Synthese!$D205),0)</f>
        <v>0</v>
      </c>
      <c r="S205" s="8">
        <f ca="1">IF(EXACT(Synthese!W$1,Synthese!$E205),WEEKDAY(Synthese!$D205),0)</f>
        <v>0</v>
      </c>
      <c r="T205" s="8">
        <f ca="1">IF(EXACT(Synthese!X$1,Synthese!$E205),WEEKDAY(Synthese!$D205),0)</f>
        <v>0</v>
      </c>
      <c r="U205" s="8">
        <f ca="1">IF(EXACT(Synthese!Y$1,Synthese!$E205),WEEKDAY(Synthese!$D205),0)</f>
        <v>0</v>
      </c>
      <c r="V205" s="8">
        <f ca="1">IF(EXACT(Synthese!Z$1,Synthese!$E205),WEEKDAY(Synthese!$D205),0)</f>
        <v>0</v>
      </c>
      <c r="W205" s="8">
        <f ca="1">IF(EXACT(Synthese!AA$1,Synthese!$E205),WEEKDAY(Synthese!$D205),0)</f>
        <v>0</v>
      </c>
      <c r="X205" s="8">
        <f>IF(EXACT(Synthese!AB$1,Synthese!$E205),WEEKDAY(Synthese!$D205),0)</f>
        <v>7</v>
      </c>
    </row>
    <row r="206" spans="1:24" ht="13.8">
      <c r="A206" s="5"/>
      <c r="B206" s="5"/>
      <c r="C206" s="5"/>
      <c r="D206" s="5"/>
      <c r="E206" s="8"/>
      <c r="F206" s="8">
        <f ca="1">IF(EXACT(Synthese!J$1,Synthese!$E206),WEEKDAY(Synthese!$D206),0)</f>
        <v>0</v>
      </c>
      <c r="G206" s="8">
        <f ca="1">IF(EXACT(Synthese!K$1,Synthese!$E206),WEEKDAY(Synthese!$D206),0)</f>
        <v>0</v>
      </c>
      <c r="H206" s="8">
        <f ca="1">IF(EXACT(Synthese!L$1,Synthese!$E206),WEEKDAY(Synthese!$D206),0)</f>
        <v>0</v>
      </c>
      <c r="I206" s="8">
        <f ca="1">IF(EXACT(Synthese!M$1,Synthese!$E206),WEEKDAY(Synthese!$D206),0)</f>
        <v>0</v>
      </c>
      <c r="J206" s="8">
        <f ca="1">IF(EXACT(Synthese!N$1,Synthese!$E206),WEEKDAY(Synthese!$D206),0)</f>
        <v>0</v>
      </c>
      <c r="K206" s="8">
        <f ca="1">IF(EXACT(Synthese!O$1,Synthese!$E206),WEEKDAY(Synthese!$D206),0)</f>
        <v>0</v>
      </c>
      <c r="L206" s="8">
        <f ca="1">IF(EXACT(Synthese!P$1,Synthese!$E206),WEEKDAY(Synthese!$D206),0)</f>
        <v>0</v>
      </c>
      <c r="M206" s="8">
        <f ca="1">IF(EXACT(Synthese!Q$1,Synthese!$E206),WEEKDAY(Synthese!$D206),0)</f>
        <v>0</v>
      </c>
      <c r="N206" s="8">
        <f ca="1">IF(EXACT(Synthese!R$1,Synthese!$E206),WEEKDAY(Synthese!$D206),0)</f>
        <v>0</v>
      </c>
      <c r="O206" s="8">
        <f ca="1">IF(EXACT(Synthese!S$1,Synthese!$E206),WEEKDAY(Synthese!$D206),0)</f>
        <v>0</v>
      </c>
      <c r="P206" s="8">
        <f ca="1">IF(EXACT(Synthese!T$1,Synthese!$E206),WEEKDAY(Synthese!$D206),0)</f>
        <v>0</v>
      </c>
      <c r="Q206" s="8">
        <f ca="1">IF(EXACT(Synthese!U$1,Synthese!$E206),WEEKDAY(Synthese!$D206),0)</f>
        <v>0</v>
      </c>
      <c r="R206" s="8">
        <f ca="1">IF(EXACT(Synthese!V$1,Synthese!$E206),WEEKDAY(Synthese!$D206),0)</f>
        <v>0</v>
      </c>
      <c r="S206" s="8">
        <f ca="1">IF(EXACT(Synthese!W$1,Synthese!$E206),WEEKDAY(Synthese!$D206),0)</f>
        <v>0</v>
      </c>
      <c r="T206" s="8">
        <f ca="1">IF(EXACT(Synthese!X$1,Synthese!$E206),WEEKDAY(Synthese!$D206),0)</f>
        <v>0</v>
      </c>
      <c r="U206" s="8">
        <f ca="1">IF(EXACT(Synthese!Y$1,Synthese!$E206),WEEKDAY(Synthese!$D206),0)</f>
        <v>0</v>
      </c>
      <c r="V206" s="8">
        <f ca="1">IF(EXACT(Synthese!Z$1,Synthese!$E206),WEEKDAY(Synthese!$D206),0)</f>
        <v>0</v>
      </c>
      <c r="W206" s="8">
        <f ca="1">IF(EXACT(Synthese!AA$1,Synthese!$E206),WEEKDAY(Synthese!$D206),0)</f>
        <v>0</v>
      </c>
      <c r="X206" s="8">
        <f>IF(EXACT(Synthese!AB$1,Synthese!$E206),WEEKDAY(Synthese!$D206),0)</f>
        <v>7</v>
      </c>
    </row>
    <row r="207" spans="1:24" ht="13.8">
      <c r="A207" s="5"/>
      <c r="B207" s="5"/>
      <c r="C207" s="5"/>
      <c r="D207" s="5"/>
      <c r="E207" s="8"/>
      <c r="F207" s="8">
        <f ca="1">IF(EXACT(Synthese!J$1,Synthese!$E207),WEEKDAY(Synthese!$D207),0)</f>
        <v>0</v>
      </c>
      <c r="G207" s="8">
        <f ca="1">IF(EXACT(Synthese!K$1,Synthese!$E207),WEEKDAY(Synthese!$D207),0)</f>
        <v>0</v>
      </c>
      <c r="H207" s="8">
        <f ca="1">IF(EXACT(Synthese!L$1,Synthese!$E207),WEEKDAY(Synthese!$D207),0)</f>
        <v>0</v>
      </c>
      <c r="I207" s="8">
        <f ca="1">IF(EXACT(Synthese!M$1,Synthese!$E207),WEEKDAY(Synthese!$D207),0)</f>
        <v>0</v>
      </c>
      <c r="J207" s="8">
        <f ca="1">IF(EXACT(Synthese!N$1,Synthese!$E207),WEEKDAY(Synthese!$D207),0)</f>
        <v>0</v>
      </c>
      <c r="K207" s="8">
        <f ca="1">IF(EXACT(Synthese!O$1,Synthese!$E207),WEEKDAY(Synthese!$D207),0)</f>
        <v>0</v>
      </c>
      <c r="L207" s="8">
        <f ca="1">IF(EXACT(Synthese!P$1,Synthese!$E207),WEEKDAY(Synthese!$D207),0)</f>
        <v>0</v>
      </c>
      <c r="M207" s="8">
        <f ca="1">IF(EXACT(Synthese!Q$1,Synthese!$E207),WEEKDAY(Synthese!$D207),0)</f>
        <v>0</v>
      </c>
      <c r="N207" s="8">
        <f ca="1">IF(EXACT(Synthese!R$1,Synthese!$E207),WEEKDAY(Synthese!$D207),0)</f>
        <v>0</v>
      </c>
      <c r="O207" s="8">
        <f ca="1">IF(EXACT(Synthese!S$1,Synthese!$E207),WEEKDAY(Synthese!$D207),0)</f>
        <v>0</v>
      </c>
      <c r="P207" s="8">
        <f ca="1">IF(EXACT(Synthese!T$1,Synthese!$E207),WEEKDAY(Synthese!$D207),0)</f>
        <v>0</v>
      </c>
      <c r="Q207" s="8">
        <f ca="1">IF(EXACT(Synthese!U$1,Synthese!$E207),WEEKDAY(Synthese!$D207),0)</f>
        <v>0</v>
      </c>
      <c r="R207" s="8">
        <f ca="1">IF(EXACT(Synthese!V$1,Synthese!$E207),WEEKDAY(Synthese!$D207),0)</f>
        <v>0</v>
      </c>
      <c r="S207" s="8">
        <f ca="1">IF(EXACT(Synthese!W$1,Synthese!$E207),WEEKDAY(Synthese!$D207),0)</f>
        <v>0</v>
      </c>
      <c r="T207" s="8">
        <f ca="1">IF(EXACT(Synthese!X$1,Synthese!$E207),WEEKDAY(Synthese!$D207),0)</f>
        <v>0</v>
      </c>
      <c r="U207" s="8">
        <f ca="1">IF(EXACT(Synthese!Y$1,Synthese!$E207),WEEKDAY(Synthese!$D207),0)</f>
        <v>0</v>
      </c>
      <c r="V207" s="8">
        <f ca="1">IF(EXACT(Synthese!Z$1,Synthese!$E207),WEEKDAY(Synthese!$D207),0)</f>
        <v>0</v>
      </c>
      <c r="W207" s="8">
        <f ca="1">IF(EXACT(Synthese!AA$1,Synthese!$E207),WEEKDAY(Synthese!$D207),0)</f>
        <v>0</v>
      </c>
      <c r="X207" s="8">
        <f>IF(EXACT(Synthese!AB$1,Synthese!$E207),WEEKDAY(Synthese!$D207),0)</f>
        <v>7</v>
      </c>
    </row>
    <row r="208" spans="1:24" ht="13.8">
      <c r="A208" s="5"/>
      <c r="B208" s="5"/>
      <c r="C208" s="5"/>
      <c r="D208" s="5"/>
      <c r="E208" s="8"/>
      <c r="F208" s="8">
        <f ca="1">IF(EXACT(Synthese!J$1,Synthese!$E208),WEEKDAY(Synthese!$D208),0)</f>
        <v>0</v>
      </c>
      <c r="G208" s="8">
        <f ca="1">IF(EXACT(Synthese!K$1,Synthese!$E208),WEEKDAY(Synthese!$D208),0)</f>
        <v>0</v>
      </c>
      <c r="H208" s="8">
        <f ca="1">IF(EXACT(Synthese!L$1,Synthese!$E208),WEEKDAY(Synthese!$D208),0)</f>
        <v>0</v>
      </c>
      <c r="I208" s="8">
        <f ca="1">IF(EXACT(Synthese!M$1,Synthese!$E208),WEEKDAY(Synthese!$D208),0)</f>
        <v>0</v>
      </c>
      <c r="J208" s="8">
        <f ca="1">IF(EXACT(Synthese!N$1,Synthese!$E208),WEEKDAY(Synthese!$D208),0)</f>
        <v>0</v>
      </c>
      <c r="K208" s="8">
        <f ca="1">IF(EXACT(Synthese!O$1,Synthese!$E208),WEEKDAY(Synthese!$D208),0)</f>
        <v>0</v>
      </c>
      <c r="L208" s="8">
        <f ca="1">IF(EXACT(Synthese!P$1,Synthese!$E208),WEEKDAY(Synthese!$D208),0)</f>
        <v>0</v>
      </c>
      <c r="M208" s="8">
        <f ca="1">IF(EXACT(Synthese!Q$1,Synthese!$E208),WEEKDAY(Synthese!$D208),0)</f>
        <v>0</v>
      </c>
      <c r="N208" s="8">
        <f ca="1">IF(EXACT(Synthese!R$1,Synthese!$E208),WEEKDAY(Synthese!$D208),0)</f>
        <v>0</v>
      </c>
      <c r="O208" s="8">
        <f ca="1">IF(EXACT(Synthese!S$1,Synthese!$E208),WEEKDAY(Synthese!$D208),0)</f>
        <v>0</v>
      </c>
      <c r="P208" s="8">
        <f ca="1">IF(EXACT(Synthese!T$1,Synthese!$E208),WEEKDAY(Synthese!$D208),0)</f>
        <v>0</v>
      </c>
      <c r="Q208" s="8">
        <f ca="1">IF(EXACT(Synthese!U$1,Synthese!$E208),WEEKDAY(Synthese!$D208),0)</f>
        <v>0</v>
      </c>
      <c r="R208" s="8">
        <f ca="1">IF(EXACT(Synthese!V$1,Synthese!$E208),WEEKDAY(Synthese!$D208),0)</f>
        <v>0</v>
      </c>
      <c r="S208" s="8">
        <f ca="1">IF(EXACT(Synthese!W$1,Synthese!$E208),WEEKDAY(Synthese!$D208),0)</f>
        <v>0</v>
      </c>
      <c r="T208" s="8">
        <f ca="1">IF(EXACT(Synthese!X$1,Synthese!$E208),WEEKDAY(Synthese!$D208),0)</f>
        <v>0</v>
      </c>
      <c r="U208" s="8">
        <f ca="1">IF(EXACT(Synthese!Y$1,Synthese!$E208),WEEKDAY(Synthese!$D208),0)</f>
        <v>0</v>
      </c>
      <c r="V208" s="8">
        <f ca="1">IF(EXACT(Synthese!Z$1,Synthese!$E208),WEEKDAY(Synthese!$D208),0)</f>
        <v>0</v>
      </c>
      <c r="W208" s="8">
        <f ca="1">IF(EXACT(Synthese!AA$1,Synthese!$E208),WEEKDAY(Synthese!$D208),0)</f>
        <v>0</v>
      </c>
      <c r="X208" s="8">
        <f>IF(EXACT(Synthese!AB$1,Synthese!$E208),WEEKDAY(Synthese!$D208),0)</f>
        <v>7</v>
      </c>
    </row>
    <row r="209" spans="1:24" ht="13.8">
      <c r="A209" s="5"/>
      <c r="B209" s="5"/>
      <c r="C209" s="5"/>
      <c r="D209" s="5"/>
      <c r="E209" s="8"/>
      <c r="F209" s="8">
        <f ca="1">IF(EXACT(Synthese!J$1,Synthese!$E209),WEEKDAY(Synthese!$D209),0)</f>
        <v>0</v>
      </c>
      <c r="G209" s="8">
        <f ca="1">IF(EXACT(Synthese!K$1,Synthese!$E209),WEEKDAY(Synthese!$D209),0)</f>
        <v>0</v>
      </c>
      <c r="H209" s="8">
        <f ca="1">IF(EXACT(Synthese!L$1,Synthese!$E209),WEEKDAY(Synthese!$D209),0)</f>
        <v>0</v>
      </c>
      <c r="I209" s="8">
        <f ca="1">IF(EXACT(Synthese!M$1,Synthese!$E209),WEEKDAY(Synthese!$D209),0)</f>
        <v>0</v>
      </c>
      <c r="J209" s="8">
        <f ca="1">IF(EXACT(Synthese!N$1,Synthese!$E209),WEEKDAY(Synthese!$D209),0)</f>
        <v>0</v>
      </c>
      <c r="K209" s="8">
        <f ca="1">IF(EXACT(Synthese!O$1,Synthese!$E209),WEEKDAY(Synthese!$D209),0)</f>
        <v>0</v>
      </c>
      <c r="L209" s="8">
        <f ca="1">IF(EXACT(Synthese!P$1,Synthese!$E209),WEEKDAY(Synthese!$D209),0)</f>
        <v>0</v>
      </c>
      <c r="M209" s="8">
        <f ca="1">IF(EXACT(Synthese!Q$1,Synthese!$E209),WEEKDAY(Synthese!$D209),0)</f>
        <v>0</v>
      </c>
      <c r="N209" s="8">
        <f ca="1">IF(EXACT(Synthese!R$1,Synthese!$E209),WEEKDAY(Synthese!$D209),0)</f>
        <v>0</v>
      </c>
      <c r="O209" s="8">
        <f ca="1">IF(EXACT(Synthese!S$1,Synthese!$E209),WEEKDAY(Synthese!$D209),0)</f>
        <v>0</v>
      </c>
      <c r="P209" s="8">
        <f ca="1">IF(EXACT(Synthese!T$1,Synthese!$E209),WEEKDAY(Synthese!$D209),0)</f>
        <v>0</v>
      </c>
      <c r="Q209" s="8">
        <f ca="1">IF(EXACT(Synthese!U$1,Synthese!$E209),WEEKDAY(Synthese!$D209),0)</f>
        <v>0</v>
      </c>
      <c r="R209" s="8">
        <f ca="1">IF(EXACT(Synthese!V$1,Synthese!$E209),WEEKDAY(Synthese!$D209),0)</f>
        <v>0</v>
      </c>
      <c r="S209" s="8">
        <f ca="1">IF(EXACT(Synthese!W$1,Synthese!$E209),WEEKDAY(Synthese!$D209),0)</f>
        <v>0</v>
      </c>
      <c r="T209" s="8">
        <f ca="1">IF(EXACT(Synthese!X$1,Synthese!$E209),WEEKDAY(Synthese!$D209),0)</f>
        <v>0</v>
      </c>
      <c r="U209" s="8">
        <f ca="1">IF(EXACT(Synthese!Y$1,Synthese!$E209),WEEKDAY(Synthese!$D209),0)</f>
        <v>0</v>
      </c>
      <c r="V209" s="8">
        <f ca="1">IF(EXACT(Synthese!Z$1,Synthese!$E209),WEEKDAY(Synthese!$D209),0)</f>
        <v>0</v>
      </c>
      <c r="W209" s="8">
        <f ca="1">IF(EXACT(Synthese!AA$1,Synthese!$E209),WEEKDAY(Synthese!$D209),0)</f>
        <v>0</v>
      </c>
      <c r="X209" s="8">
        <f>IF(EXACT(Synthese!AB$1,Synthese!$E209),WEEKDAY(Synthese!$D209),0)</f>
        <v>7</v>
      </c>
    </row>
    <row r="210" spans="1:24" ht="13.8">
      <c r="A210" s="5"/>
      <c r="B210" s="5"/>
      <c r="C210" s="5"/>
      <c r="D210" s="5"/>
      <c r="E210" s="8"/>
      <c r="F210" s="8">
        <f ca="1">IF(EXACT(Synthese!J$1,Synthese!$E210),WEEKDAY(Synthese!$D210),0)</f>
        <v>0</v>
      </c>
      <c r="G210" s="8">
        <f ca="1">IF(EXACT(Synthese!K$1,Synthese!$E210),WEEKDAY(Synthese!$D210),0)</f>
        <v>0</v>
      </c>
      <c r="H210" s="8">
        <f ca="1">IF(EXACT(Synthese!L$1,Synthese!$E210),WEEKDAY(Synthese!$D210),0)</f>
        <v>0</v>
      </c>
      <c r="I210" s="8">
        <f ca="1">IF(EXACT(Synthese!M$1,Synthese!$E210),WEEKDAY(Synthese!$D210),0)</f>
        <v>0</v>
      </c>
      <c r="J210" s="8">
        <f ca="1">IF(EXACT(Synthese!N$1,Synthese!$E210),WEEKDAY(Synthese!$D210),0)</f>
        <v>0</v>
      </c>
      <c r="K210" s="8">
        <f ca="1">IF(EXACT(Synthese!O$1,Synthese!$E210),WEEKDAY(Synthese!$D210),0)</f>
        <v>0</v>
      </c>
      <c r="L210" s="8">
        <f ca="1">IF(EXACT(Synthese!P$1,Synthese!$E210),WEEKDAY(Synthese!$D210),0)</f>
        <v>0</v>
      </c>
      <c r="M210" s="8">
        <f ca="1">IF(EXACT(Synthese!Q$1,Synthese!$E210),WEEKDAY(Synthese!$D210),0)</f>
        <v>0</v>
      </c>
      <c r="N210" s="8">
        <f ca="1">IF(EXACT(Synthese!R$1,Synthese!$E210),WEEKDAY(Synthese!$D210),0)</f>
        <v>0</v>
      </c>
      <c r="O210" s="8">
        <f ca="1">IF(EXACT(Synthese!S$1,Synthese!$E210),WEEKDAY(Synthese!$D210),0)</f>
        <v>0</v>
      </c>
      <c r="P210" s="8">
        <f ca="1">IF(EXACT(Synthese!T$1,Synthese!$E210),WEEKDAY(Synthese!$D210),0)</f>
        <v>0</v>
      </c>
      <c r="Q210" s="8">
        <f ca="1">IF(EXACT(Synthese!U$1,Synthese!$E210),WEEKDAY(Synthese!$D210),0)</f>
        <v>0</v>
      </c>
      <c r="R210" s="8">
        <f ca="1">IF(EXACT(Synthese!V$1,Synthese!$E210),WEEKDAY(Synthese!$D210),0)</f>
        <v>0</v>
      </c>
      <c r="S210" s="8">
        <f ca="1">IF(EXACT(Synthese!W$1,Synthese!$E210),WEEKDAY(Synthese!$D210),0)</f>
        <v>0</v>
      </c>
      <c r="T210" s="8">
        <f ca="1">IF(EXACT(Synthese!X$1,Synthese!$E210),WEEKDAY(Synthese!$D210),0)</f>
        <v>0</v>
      </c>
      <c r="U210" s="8">
        <f ca="1">IF(EXACT(Synthese!Y$1,Synthese!$E210),WEEKDAY(Synthese!$D210),0)</f>
        <v>0</v>
      </c>
      <c r="V210" s="8">
        <f ca="1">IF(EXACT(Synthese!Z$1,Synthese!$E210),WEEKDAY(Synthese!$D210),0)</f>
        <v>0</v>
      </c>
      <c r="W210" s="8">
        <f ca="1">IF(EXACT(Synthese!AA$1,Synthese!$E210),WEEKDAY(Synthese!$D210),0)</f>
        <v>0</v>
      </c>
      <c r="X210" s="8">
        <f>IF(EXACT(Synthese!AB$1,Synthese!$E210),WEEKDAY(Synthese!$D210),0)</f>
        <v>7</v>
      </c>
    </row>
    <row r="211" spans="1:24" ht="13.8">
      <c r="A211" s="5"/>
      <c r="B211" s="5"/>
      <c r="C211" s="5"/>
      <c r="D211" s="5"/>
      <c r="E211" s="8"/>
      <c r="F211" s="8">
        <f ca="1">IF(EXACT(Synthese!J$1,Synthese!$E211),WEEKDAY(Synthese!$D211),0)</f>
        <v>0</v>
      </c>
      <c r="G211" s="8">
        <f ca="1">IF(EXACT(Synthese!K$1,Synthese!$E211),WEEKDAY(Synthese!$D211),0)</f>
        <v>0</v>
      </c>
      <c r="H211" s="8">
        <f ca="1">IF(EXACT(Synthese!L$1,Synthese!$E211),WEEKDAY(Synthese!$D211),0)</f>
        <v>0</v>
      </c>
      <c r="I211" s="8">
        <f ca="1">IF(EXACT(Synthese!M$1,Synthese!$E211),WEEKDAY(Synthese!$D211),0)</f>
        <v>0</v>
      </c>
      <c r="J211" s="8">
        <f ca="1">IF(EXACT(Synthese!N$1,Synthese!$E211),WEEKDAY(Synthese!$D211),0)</f>
        <v>0</v>
      </c>
      <c r="K211" s="8">
        <f ca="1">IF(EXACT(Synthese!O$1,Synthese!$E211),WEEKDAY(Synthese!$D211),0)</f>
        <v>0</v>
      </c>
      <c r="L211" s="8">
        <f ca="1">IF(EXACT(Synthese!P$1,Synthese!$E211),WEEKDAY(Synthese!$D211),0)</f>
        <v>0</v>
      </c>
      <c r="M211" s="8">
        <f ca="1">IF(EXACT(Synthese!Q$1,Synthese!$E211),WEEKDAY(Synthese!$D211),0)</f>
        <v>0</v>
      </c>
      <c r="N211" s="8">
        <f ca="1">IF(EXACT(Synthese!R$1,Synthese!$E211),WEEKDAY(Synthese!$D211),0)</f>
        <v>0</v>
      </c>
      <c r="O211" s="8">
        <f ca="1">IF(EXACT(Synthese!S$1,Synthese!$E211),WEEKDAY(Synthese!$D211),0)</f>
        <v>0</v>
      </c>
      <c r="P211" s="8">
        <f ca="1">IF(EXACT(Synthese!T$1,Synthese!$E211),WEEKDAY(Synthese!$D211),0)</f>
        <v>0</v>
      </c>
      <c r="Q211" s="8">
        <f ca="1">IF(EXACT(Synthese!U$1,Synthese!$E211),WEEKDAY(Synthese!$D211),0)</f>
        <v>0</v>
      </c>
      <c r="R211" s="8">
        <f ca="1">IF(EXACT(Synthese!V$1,Synthese!$E211),WEEKDAY(Synthese!$D211),0)</f>
        <v>0</v>
      </c>
      <c r="S211" s="8">
        <f ca="1">IF(EXACT(Synthese!W$1,Synthese!$E211),WEEKDAY(Synthese!$D211),0)</f>
        <v>0</v>
      </c>
      <c r="T211" s="8">
        <f ca="1">IF(EXACT(Synthese!X$1,Synthese!$E211),WEEKDAY(Synthese!$D211),0)</f>
        <v>0</v>
      </c>
      <c r="U211" s="8">
        <f ca="1">IF(EXACT(Synthese!Y$1,Synthese!$E211),WEEKDAY(Synthese!$D211),0)</f>
        <v>0</v>
      </c>
      <c r="V211" s="8">
        <f ca="1">IF(EXACT(Synthese!Z$1,Synthese!$E211),WEEKDAY(Synthese!$D211),0)</f>
        <v>0</v>
      </c>
      <c r="W211" s="8">
        <f ca="1">IF(EXACT(Synthese!AA$1,Synthese!$E211),WEEKDAY(Synthese!$D211),0)</f>
        <v>0</v>
      </c>
      <c r="X211" s="8">
        <f>IF(EXACT(Synthese!AB$1,Synthese!$E211),WEEKDAY(Synthese!$D211),0)</f>
        <v>7</v>
      </c>
    </row>
    <row r="212" spans="1:24" ht="13.8">
      <c r="A212" s="5"/>
      <c r="B212" s="5"/>
      <c r="C212" s="5"/>
      <c r="D212" s="5"/>
      <c r="E212" s="8"/>
      <c r="F212" s="8">
        <f ca="1">IF(EXACT(Synthese!J$1,Synthese!$E212),WEEKDAY(Synthese!$D212),0)</f>
        <v>0</v>
      </c>
      <c r="G212" s="8">
        <f ca="1">IF(EXACT(Synthese!K$1,Synthese!$E212),WEEKDAY(Synthese!$D212),0)</f>
        <v>0</v>
      </c>
      <c r="H212" s="8">
        <f ca="1">IF(EXACT(Synthese!L$1,Synthese!$E212),WEEKDAY(Synthese!$D212),0)</f>
        <v>0</v>
      </c>
      <c r="I212" s="8">
        <f ca="1">IF(EXACT(Synthese!M$1,Synthese!$E212),WEEKDAY(Synthese!$D212),0)</f>
        <v>0</v>
      </c>
      <c r="J212" s="8">
        <f ca="1">IF(EXACT(Synthese!N$1,Synthese!$E212),WEEKDAY(Synthese!$D212),0)</f>
        <v>0</v>
      </c>
      <c r="K212" s="8">
        <f ca="1">IF(EXACT(Synthese!O$1,Synthese!$E212),WEEKDAY(Synthese!$D212),0)</f>
        <v>0</v>
      </c>
      <c r="L212" s="8">
        <f ca="1">IF(EXACT(Synthese!P$1,Synthese!$E212),WEEKDAY(Synthese!$D212),0)</f>
        <v>0</v>
      </c>
      <c r="M212" s="8">
        <f ca="1">IF(EXACT(Synthese!Q$1,Synthese!$E212),WEEKDAY(Synthese!$D212),0)</f>
        <v>0</v>
      </c>
      <c r="N212" s="8">
        <f ca="1">IF(EXACT(Synthese!R$1,Synthese!$E212),WEEKDAY(Synthese!$D212),0)</f>
        <v>0</v>
      </c>
      <c r="O212" s="8">
        <f ca="1">IF(EXACT(Synthese!S$1,Synthese!$E212),WEEKDAY(Synthese!$D212),0)</f>
        <v>0</v>
      </c>
      <c r="P212" s="8">
        <f ca="1">IF(EXACT(Synthese!T$1,Synthese!$E212),WEEKDAY(Synthese!$D212),0)</f>
        <v>0</v>
      </c>
      <c r="Q212" s="8">
        <f ca="1">IF(EXACT(Synthese!U$1,Synthese!$E212),WEEKDAY(Synthese!$D212),0)</f>
        <v>0</v>
      </c>
      <c r="R212" s="8">
        <f ca="1">IF(EXACT(Synthese!V$1,Synthese!$E212),WEEKDAY(Synthese!$D212),0)</f>
        <v>0</v>
      </c>
      <c r="S212" s="8">
        <f ca="1">IF(EXACT(Synthese!W$1,Synthese!$E212),WEEKDAY(Synthese!$D212),0)</f>
        <v>0</v>
      </c>
      <c r="T212" s="8">
        <f ca="1">IF(EXACT(Synthese!X$1,Synthese!$E212),WEEKDAY(Synthese!$D212),0)</f>
        <v>0</v>
      </c>
      <c r="U212" s="8">
        <f ca="1">IF(EXACT(Synthese!Y$1,Synthese!$E212),WEEKDAY(Synthese!$D212),0)</f>
        <v>0</v>
      </c>
      <c r="V212" s="8">
        <f ca="1">IF(EXACT(Synthese!Z$1,Synthese!$E212),WEEKDAY(Synthese!$D212),0)</f>
        <v>0</v>
      </c>
      <c r="W212" s="8">
        <f ca="1">IF(EXACT(Synthese!AA$1,Synthese!$E212),WEEKDAY(Synthese!$D212),0)</f>
        <v>0</v>
      </c>
      <c r="X212" s="8">
        <f>IF(EXACT(Synthese!AB$1,Synthese!$E212),WEEKDAY(Synthese!$D212),0)</f>
        <v>7</v>
      </c>
    </row>
    <row r="213" spans="1:24" ht="13.8">
      <c r="A213" s="5"/>
      <c r="B213" s="5"/>
      <c r="C213" s="5"/>
      <c r="D213" s="5"/>
      <c r="E213" s="8"/>
      <c r="F213" s="8">
        <f ca="1">IF(EXACT(Synthese!J$1,Synthese!$E213),WEEKDAY(Synthese!$D213),0)</f>
        <v>0</v>
      </c>
      <c r="G213" s="8">
        <f ca="1">IF(EXACT(Synthese!K$1,Synthese!$E213),WEEKDAY(Synthese!$D213),0)</f>
        <v>0</v>
      </c>
      <c r="H213" s="8">
        <f ca="1">IF(EXACT(Synthese!L$1,Synthese!$E213),WEEKDAY(Synthese!$D213),0)</f>
        <v>0</v>
      </c>
      <c r="I213" s="8">
        <f ca="1">IF(EXACT(Synthese!M$1,Synthese!$E213),WEEKDAY(Synthese!$D213),0)</f>
        <v>0</v>
      </c>
      <c r="J213" s="8">
        <f ca="1">IF(EXACT(Synthese!N$1,Synthese!$E213),WEEKDAY(Synthese!$D213),0)</f>
        <v>0</v>
      </c>
      <c r="K213" s="8">
        <f ca="1">IF(EXACT(Synthese!O$1,Synthese!$E213),WEEKDAY(Synthese!$D213),0)</f>
        <v>0</v>
      </c>
      <c r="L213" s="8">
        <f ca="1">IF(EXACT(Synthese!P$1,Synthese!$E213),WEEKDAY(Synthese!$D213),0)</f>
        <v>0</v>
      </c>
      <c r="M213" s="8">
        <f ca="1">IF(EXACT(Synthese!Q$1,Synthese!$E213),WEEKDAY(Synthese!$D213),0)</f>
        <v>0</v>
      </c>
      <c r="N213" s="8">
        <f ca="1">IF(EXACT(Synthese!R$1,Synthese!$E213),WEEKDAY(Synthese!$D213),0)</f>
        <v>0</v>
      </c>
      <c r="O213" s="8">
        <f ca="1">IF(EXACT(Synthese!S$1,Synthese!$E213),WEEKDAY(Synthese!$D213),0)</f>
        <v>0</v>
      </c>
      <c r="P213" s="8">
        <f ca="1">IF(EXACT(Synthese!T$1,Synthese!$E213),WEEKDAY(Synthese!$D213),0)</f>
        <v>0</v>
      </c>
      <c r="Q213" s="8">
        <f ca="1">IF(EXACT(Synthese!U$1,Synthese!$E213),WEEKDAY(Synthese!$D213),0)</f>
        <v>0</v>
      </c>
      <c r="R213" s="8">
        <f ca="1">IF(EXACT(Synthese!V$1,Synthese!$E213),WEEKDAY(Synthese!$D213),0)</f>
        <v>0</v>
      </c>
      <c r="S213" s="8">
        <f ca="1">IF(EXACT(Synthese!W$1,Synthese!$E213),WEEKDAY(Synthese!$D213),0)</f>
        <v>0</v>
      </c>
      <c r="T213" s="8">
        <f ca="1">IF(EXACT(Synthese!X$1,Synthese!$E213),WEEKDAY(Synthese!$D213),0)</f>
        <v>0</v>
      </c>
      <c r="U213" s="8">
        <f ca="1">IF(EXACT(Synthese!Y$1,Synthese!$E213),WEEKDAY(Synthese!$D213),0)</f>
        <v>0</v>
      </c>
      <c r="V213" s="8">
        <f ca="1">IF(EXACT(Synthese!Z$1,Synthese!$E213),WEEKDAY(Synthese!$D213),0)</f>
        <v>0</v>
      </c>
      <c r="W213" s="8">
        <f ca="1">IF(EXACT(Synthese!AA$1,Synthese!$E213),WEEKDAY(Synthese!$D213),0)</f>
        <v>0</v>
      </c>
      <c r="X213" s="8">
        <f>IF(EXACT(Synthese!AB$1,Synthese!$E213),WEEKDAY(Synthese!$D213),0)</f>
        <v>7</v>
      </c>
    </row>
    <row r="214" spans="1:24" ht="13.8">
      <c r="A214" s="5"/>
      <c r="B214" s="5"/>
      <c r="C214" s="5"/>
      <c r="D214" s="5"/>
      <c r="E214" s="8"/>
      <c r="F214" s="8">
        <f ca="1">IF(EXACT(Synthese!J$1,Synthese!$E214),WEEKDAY(Synthese!$D214),0)</f>
        <v>0</v>
      </c>
      <c r="G214" s="8">
        <f ca="1">IF(EXACT(Synthese!K$1,Synthese!$E214),WEEKDAY(Synthese!$D214),0)</f>
        <v>0</v>
      </c>
      <c r="H214" s="8">
        <f ca="1">IF(EXACT(Synthese!L$1,Synthese!$E214),WEEKDAY(Synthese!$D214),0)</f>
        <v>0</v>
      </c>
      <c r="I214" s="8">
        <f ca="1">IF(EXACT(Synthese!M$1,Synthese!$E214),WEEKDAY(Synthese!$D214),0)</f>
        <v>0</v>
      </c>
      <c r="J214" s="8">
        <f ca="1">IF(EXACT(Synthese!N$1,Synthese!$E214),WEEKDAY(Synthese!$D214),0)</f>
        <v>0</v>
      </c>
      <c r="K214" s="8">
        <f ca="1">IF(EXACT(Synthese!O$1,Synthese!$E214),WEEKDAY(Synthese!$D214),0)</f>
        <v>0</v>
      </c>
      <c r="L214" s="8">
        <f ca="1">IF(EXACT(Synthese!P$1,Synthese!$E214),WEEKDAY(Synthese!$D214),0)</f>
        <v>0</v>
      </c>
      <c r="M214" s="8">
        <f ca="1">IF(EXACT(Synthese!Q$1,Synthese!$E214),WEEKDAY(Synthese!$D214),0)</f>
        <v>0</v>
      </c>
      <c r="N214" s="8">
        <f ca="1">IF(EXACT(Synthese!R$1,Synthese!$E214),WEEKDAY(Synthese!$D214),0)</f>
        <v>0</v>
      </c>
      <c r="O214" s="8">
        <f ca="1">IF(EXACT(Synthese!S$1,Synthese!$E214),WEEKDAY(Synthese!$D214),0)</f>
        <v>0</v>
      </c>
      <c r="P214" s="8">
        <f ca="1">IF(EXACT(Synthese!T$1,Synthese!$E214),WEEKDAY(Synthese!$D214),0)</f>
        <v>0</v>
      </c>
      <c r="Q214" s="8">
        <f ca="1">IF(EXACT(Synthese!U$1,Synthese!$E214),WEEKDAY(Synthese!$D214),0)</f>
        <v>0</v>
      </c>
      <c r="R214" s="8">
        <f ca="1">IF(EXACT(Synthese!V$1,Synthese!$E214),WEEKDAY(Synthese!$D214),0)</f>
        <v>0</v>
      </c>
      <c r="S214" s="8">
        <f ca="1">IF(EXACT(Synthese!W$1,Synthese!$E214),WEEKDAY(Synthese!$D214),0)</f>
        <v>0</v>
      </c>
      <c r="T214" s="8">
        <f ca="1">IF(EXACT(Synthese!X$1,Synthese!$E214),WEEKDAY(Synthese!$D214),0)</f>
        <v>0</v>
      </c>
      <c r="U214" s="8">
        <f ca="1">IF(EXACT(Synthese!Y$1,Synthese!$E214),WEEKDAY(Synthese!$D214),0)</f>
        <v>0</v>
      </c>
      <c r="V214" s="8">
        <f ca="1">IF(EXACT(Synthese!Z$1,Synthese!$E214),WEEKDAY(Synthese!$D214),0)</f>
        <v>0</v>
      </c>
      <c r="W214" s="8">
        <f ca="1">IF(EXACT(Synthese!AA$1,Synthese!$E214),WEEKDAY(Synthese!$D214),0)</f>
        <v>0</v>
      </c>
      <c r="X214" s="8">
        <f>IF(EXACT(Synthese!AB$1,Synthese!$E214),WEEKDAY(Synthese!$D214),0)</f>
        <v>7</v>
      </c>
    </row>
    <row r="215" spans="1:24" ht="13.8">
      <c r="A215" s="5"/>
      <c r="B215" s="5"/>
      <c r="C215" s="5"/>
      <c r="D215" s="5"/>
      <c r="E215" s="8"/>
      <c r="F215" s="8">
        <f ca="1">IF(EXACT(Synthese!J$1,Synthese!$E215),WEEKDAY(Synthese!$D215),0)</f>
        <v>0</v>
      </c>
      <c r="G215" s="8">
        <f ca="1">IF(EXACT(Synthese!K$1,Synthese!$E215),WEEKDAY(Synthese!$D215),0)</f>
        <v>0</v>
      </c>
      <c r="H215" s="8">
        <f ca="1">IF(EXACT(Synthese!L$1,Synthese!$E215),WEEKDAY(Synthese!$D215),0)</f>
        <v>0</v>
      </c>
      <c r="I215" s="8">
        <f ca="1">IF(EXACT(Synthese!M$1,Synthese!$E215),WEEKDAY(Synthese!$D215),0)</f>
        <v>0</v>
      </c>
      <c r="J215" s="8">
        <f ca="1">IF(EXACT(Synthese!N$1,Synthese!$E215),WEEKDAY(Synthese!$D215),0)</f>
        <v>0</v>
      </c>
      <c r="K215" s="8">
        <f ca="1">IF(EXACT(Synthese!O$1,Synthese!$E215),WEEKDAY(Synthese!$D215),0)</f>
        <v>0</v>
      </c>
      <c r="L215" s="8">
        <f ca="1">IF(EXACT(Synthese!P$1,Synthese!$E215),WEEKDAY(Synthese!$D215),0)</f>
        <v>0</v>
      </c>
      <c r="M215" s="8">
        <f ca="1">IF(EXACT(Synthese!Q$1,Synthese!$E215),WEEKDAY(Synthese!$D215),0)</f>
        <v>0</v>
      </c>
      <c r="N215" s="8">
        <f ca="1">IF(EXACT(Synthese!R$1,Synthese!$E215),WEEKDAY(Synthese!$D215),0)</f>
        <v>0</v>
      </c>
      <c r="O215" s="8">
        <f ca="1">IF(EXACT(Synthese!S$1,Synthese!$E215),WEEKDAY(Synthese!$D215),0)</f>
        <v>0</v>
      </c>
      <c r="P215" s="8">
        <f ca="1">IF(EXACT(Synthese!T$1,Synthese!$E215),WEEKDAY(Synthese!$D215),0)</f>
        <v>0</v>
      </c>
      <c r="Q215" s="8">
        <f ca="1">IF(EXACT(Synthese!U$1,Synthese!$E215),WEEKDAY(Synthese!$D215),0)</f>
        <v>0</v>
      </c>
      <c r="R215" s="8">
        <f ca="1">IF(EXACT(Synthese!V$1,Synthese!$E215),WEEKDAY(Synthese!$D215),0)</f>
        <v>0</v>
      </c>
      <c r="S215" s="8">
        <f ca="1">IF(EXACT(Synthese!W$1,Synthese!$E215),WEEKDAY(Synthese!$D215),0)</f>
        <v>0</v>
      </c>
      <c r="T215" s="8">
        <f ca="1">IF(EXACT(Synthese!X$1,Synthese!$E215),WEEKDAY(Synthese!$D215),0)</f>
        <v>0</v>
      </c>
      <c r="U215" s="8">
        <f ca="1">IF(EXACT(Synthese!Y$1,Synthese!$E215),WEEKDAY(Synthese!$D215),0)</f>
        <v>0</v>
      </c>
      <c r="V215" s="8">
        <f ca="1">IF(EXACT(Synthese!Z$1,Synthese!$E215),WEEKDAY(Synthese!$D215),0)</f>
        <v>0</v>
      </c>
      <c r="W215" s="8">
        <f ca="1">IF(EXACT(Synthese!AA$1,Synthese!$E215),WEEKDAY(Synthese!$D215),0)</f>
        <v>0</v>
      </c>
      <c r="X215" s="8">
        <f>IF(EXACT(Synthese!AB$1,Synthese!$E215),WEEKDAY(Synthese!$D215),0)</f>
        <v>7</v>
      </c>
    </row>
    <row r="216" spans="1:24" ht="13.8">
      <c r="A216" s="5"/>
      <c r="B216" s="5"/>
      <c r="C216" s="5"/>
      <c r="D216" s="5"/>
      <c r="E216" s="8"/>
      <c r="F216" s="8">
        <f ca="1">IF(EXACT(Synthese!J$1,Synthese!$E216),WEEKDAY(Synthese!$D216),0)</f>
        <v>0</v>
      </c>
      <c r="G216" s="8">
        <f ca="1">IF(EXACT(Synthese!K$1,Synthese!$E216),WEEKDAY(Synthese!$D216),0)</f>
        <v>0</v>
      </c>
      <c r="H216" s="8">
        <f ca="1">IF(EXACT(Synthese!L$1,Synthese!$E216),WEEKDAY(Synthese!$D216),0)</f>
        <v>0</v>
      </c>
      <c r="I216" s="8">
        <f ca="1">IF(EXACT(Synthese!M$1,Synthese!$E216),WEEKDAY(Synthese!$D216),0)</f>
        <v>0</v>
      </c>
      <c r="J216" s="8">
        <f ca="1">IF(EXACT(Synthese!N$1,Synthese!$E216),WEEKDAY(Synthese!$D216),0)</f>
        <v>0</v>
      </c>
      <c r="K216" s="8">
        <f ca="1">IF(EXACT(Synthese!O$1,Synthese!$E216),WEEKDAY(Synthese!$D216),0)</f>
        <v>0</v>
      </c>
      <c r="L216" s="8">
        <f ca="1">IF(EXACT(Synthese!P$1,Synthese!$E216),WEEKDAY(Synthese!$D216),0)</f>
        <v>0</v>
      </c>
      <c r="M216" s="8">
        <f ca="1">IF(EXACT(Synthese!Q$1,Synthese!$E216),WEEKDAY(Synthese!$D216),0)</f>
        <v>0</v>
      </c>
      <c r="N216" s="8">
        <f ca="1">IF(EXACT(Synthese!R$1,Synthese!$E216),WEEKDAY(Synthese!$D216),0)</f>
        <v>0</v>
      </c>
      <c r="O216" s="8">
        <f ca="1">IF(EXACT(Synthese!S$1,Synthese!$E216),WEEKDAY(Synthese!$D216),0)</f>
        <v>0</v>
      </c>
      <c r="P216" s="8">
        <f ca="1">IF(EXACT(Synthese!T$1,Synthese!$E216),WEEKDAY(Synthese!$D216),0)</f>
        <v>0</v>
      </c>
      <c r="Q216" s="8">
        <f ca="1">IF(EXACT(Synthese!U$1,Synthese!$E216),WEEKDAY(Synthese!$D216),0)</f>
        <v>0</v>
      </c>
      <c r="R216" s="8">
        <f ca="1">IF(EXACT(Synthese!V$1,Synthese!$E216),WEEKDAY(Synthese!$D216),0)</f>
        <v>0</v>
      </c>
      <c r="S216" s="8">
        <f ca="1">IF(EXACT(Synthese!W$1,Synthese!$E216),WEEKDAY(Synthese!$D216),0)</f>
        <v>0</v>
      </c>
      <c r="T216" s="8">
        <f ca="1">IF(EXACT(Synthese!X$1,Synthese!$E216),WEEKDAY(Synthese!$D216),0)</f>
        <v>0</v>
      </c>
      <c r="U216" s="8">
        <f ca="1">IF(EXACT(Synthese!Y$1,Synthese!$E216),WEEKDAY(Synthese!$D216),0)</f>
        <v>0</v>
      </c>
      <c r="V216" s="8">
        <f ca="1">IF(EXACT(Synthese!Z$1,Synthese!$E216),WEEKDAY(Synthese!$D216),0)</f>
        <v>0</v>
      </c>
      <c r="W216" s="8">
        <f ca="1">IF(EXACT(Synthese!AA$1,Synthese!$E216),WEEKDAY(Synthese!$D216),0)</f>
        <v>0</v>
      </c>
      <c r="X216" s="8">
        <f>IF(EXACT(Synthese!AB$1,Synthese!$E216),WEEKDAY(Synthese!$D216),0)</f>
        <v>7</v>
      </c>
    </row>
    <row r="217" spans="1:24" ht="13.8">
      <c r="A217" s="5"/>
      <c r="B217" s="5"/>
      <c r="C217" s="5"/>
      <c r="D217" s="5"/>
      <c r="E217" s="8"/>
      <c r="F217" s="8">
        <f ca="1">IF(EXACT(Synthese!J$1,Synthese!$E217),WEEKDAY(Synthese!$D217),0)</f>
        <v>0</v>
      </c>
      <c r="G217" s="8">
        <f ca="1">IF(EXACT(Synthese!K$1,Synthese!$E217),WEEKDAY(Synthese!$D217),0)</f>
        <v>0</v>
      </c>
      <c r="H217" s="8">
        <f ca="1">IF(EXACT(Synthese!L$1,Synthese!$E217),WEEKDAY(Synthese!$D217),0)</f>
        <v>0</v>
      </c>
      <c r="I217" s="8">
        <f ca="1">IF(EXACT(Synthese!M$1,Synthese!$E217),WEEKDAY(Synthese!$D217),0)</f>
        <v>0</v>
      </c>
      <c r="J217" s="8">
        <f ca="1">IF(EXACT(Synthese!N$1,Synthese!$E217),WEEKDAY(Synthese!$D217),0)</f>
        <v>0</v>
      </c>
      <c r="K217" s="8">
        <f ca="1">IF(EXACT(Synthese!O$1,Synthese!$E217),WEEKDAY(Synthese!$D217),0)</f>
        <v>0</v>
      </c>
      <c r="L217" s="8">
        <f ca="1">IF(EXACT(Synthese!P$1,Synthese!$E217),WEEKDAY(Synthese!$D217),0)</f>
        <v>0</v>
      </c>
      <c r="M217" s="8">
        <f ca="1">IF(EXACT(Synthese!Q$1,Synthese!$E217),WEEKDAY(Synthese!$D217),0)</f>
        <v>0</v>
      </c>
      <c r="N217" s="8">
        <f ca="1">IF(EXACT(Synthese!R$1,Synthese!$E217),WEEKDAY(Synthese!$D217),0)</f>
        <v>0</v>
      </c>
      <c r="O217" s="8">
        <f ca="1">IF(EXACT(Synthese!S$1,Synthese!$E217),WEEKDAY(Synthese!$D217),0)</f>
        <v>0</v>
      </c>
      <c r="P217" s="8">
        <f ca="1">IF(EXACT(Synthese!T$1,Synthese!$E217),WEEKDAY(Synthese!$D217),0)</f>
        <v>0</v>
      </c>
      <c r="Q217" s="8">
        <f ca="1">IF(EXACT(Synthese!U$1,Synthese!$E217),WEEKDAY(Synthese!$D217),0)</f>
        <v>0</v>
      </c>
      <c r="R217" s="8">
        <f ca="1">IF(EXACT(Synthese!V$1,Synthese!$E217),WEEKDAY(Synthese!$D217),0)</f>
        <v>0</v>
      </c>
      <c r="S217" s="8">
        <f ca="1">IF(EXACT(Synthese!W$1,Synthese!$E217),WEEKDAY(Synthese!$D217),0)</f>
        <v>0</v>
      </c>
      <c r="T217" s="8">
        <f ca="1">IF(EXACT(Synthese!X$1,Synthese!$E217),WEEKDAY(Synthese!$D217),0)</f>
        <v>0</v>
      </c>
      <c r="U217" s="8">
        <f ca="1">IF(EXACT(Synthese!Y$1,Synthese!$E217),WEEKDAY(Synthese!$D217),0)</f>
        <v>0</v>
      </c>
      <c r="V217" s="8">
        <f ca="1">IF(EXACT(Synthese!Z$1,Synthese!$E217),WEEKDAY(Synthese!$D217),0)</f>
        <v>0</v>
      </c>
      <c r="W217" s="8">
        <f ca="1">IF(EXACT(Synthese!AA$1,Synthese!$E217),WEEKDAY(Synthese!$D217),0)</f>
        <v>0</v>
      </c>
      <c r="X217" s="8">
        <f>IF(EXACT(Synthese!AB$1,Synthese!$E217),WEEKDAY(Synthese!$D217),0)</f>
        <v>7</v>
      </c>
    </row>
    <row r="218" spans="1:24" ht="13.8">
      <c r="A218" s="5"/>
      <c r="B218" s="5"/>
      <c r="C218" s="5"/>
      <c r="D218" s="5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spans="1:24" ht="13.8">
      <c r="A219" s="5"/>
      <c r="B219" s="5"/>
      <c r="C219" s="5"/>
      <c r="D219" s="5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spans="1:24" ht="13.8">
      <c r="A220" s="5"/>
      <c r="B220" s="5"/>
      <c r="C220" s="5"/>
      <c r="D220" s="5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spans="1:24" ht="13.8">
      <c r="A221" s="5"/>
      <c r="B221" s="5"/>
      <c r="C221" s="5"/>
      <c r="D221" s="5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spans="1:24" ht="13.8">
      <c r="A222" s="5"/>
      <c r="B222" s="5"/>
      <c r="C222" s="5"/>
      <c r="D222" s="5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spans="1:24" ht="13.8">
      <c r="A223" s="5"/>
      <c r="B223" s="5"/>
      <c r="C223" s="5"/>
      <c r="D223" s="5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spans="1:24" ht="13.8">
      <c r="A224" s="5"/>
      <c r="B224" s="5"/>
      <c r="C224" s="5"/>
      <c r="D224" s="5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spans="1:24" ht="13.8">
      <c r="A225" s="5"/>
      <c r="B225" s="5"/>
      <c r="C225" s="5"/>
      <c r="D225" s="5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spans="1:24" ht="13.8">
      <c r="A226" s="5"/>
      <c r="B226" s="5"/>
      <c r="C226" s="5"/>
      <c r="D226" s="5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spans="1:24" ht="13.8">
      <c r="A227" s="5"/>
      <c r="B227" s="5"/>
      <c r="C227" s="5"/>
      <c r="D227" s="5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spans="1:24" ht="13.8">
      <c r="A228" s="5"/>
      <c r="B228" s="5"/>
      <c r="C228" s="5"/>
      <c r="D228" s="5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spans="1:24" ht="13.8">
      <c r="A229" s="5"/>
      <c r="B229" s="5"/>
      <c r="C229" s="5"/>
      <c r="D229" s="5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spans="1:24" ht="13.8">
      <c r="A230" s="5"/>
      <c r="B230" s="5"/>
      <c r="C230" s="5"/>
      <c r="D230" s="5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spans="1:24" ht="13.8">
      <c r="A231" s="5"/>
      <c r="B231" s="5"/>
      <c r="C231" s="5"/>
      <c r="D231" s="5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spans="1:24" ht="13.8">
      <c r="A232" s="5"/>
      <c r="B232" s="5"/>
      <c r="C232" s="5"/>
      <c r="D232" s="5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spans="1:24" ht="13.8">
      <c r="A233" s="5"/>
      <c r="B233" s="5"/>
      <c r="C233" s="5"/>
      <c r="D233" s="5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spans="1:24" ht="13.8">
      <c r="A234" s="5"/>
      <c r="B234" s="5"/>
      <c r="C234" s="5"/>
      <c r="D234" s="5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spans="1:24" ht="13.8">
      <c r="A235" s="5"/>
      <c r="B235" s="5"/>
      <c r="C235" s="5"/>
      <c r="D235" s="5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spans="1:24" ht="13.8">
      <c r="A236" s="5"/>
      <c r="B236" s="5"/>
      <c r="C236" s="5"/>
      <c r="D236" s="5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spans="1:24" ht="13.8">
      <c r="A237" s="5"/>
      <c r="B237" s="5"/>
      <c r="C237" s="5"/>
      <c r="D237" s="5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spans="1:24" ht="13.8">
      <c r="A238" s="5"/>
      <c r="B238" s="5"/>
      <c r="C238" s="5"/>
      <c r="D238" s="5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spans="1:24" ht="13.8">
      <c r="A239" s="5"/>
      <c r="B239" s="5"/>
      <c r="C239" s="5"/>
      <c r="D239" s="5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spans="1:24" ht="13.8">
      <c r="A240" s="5"/>
      <c r="B240" s="5"/>
      <c r="C240" s="5"/>
      <c r="D240" s="5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spans="1:24" ht="13.8">
      <c r="A241" s="5"/>
      <c r="B241" s="5"/>
      <c r="C241" s="5"/>
      <c r="D241" s="5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spans="1:24" ht="13.8">
      <c r="A242" s="5"/>
      <c r="B242" s="5"/>
      <c r="C242" s="5"/>
      <c r="D242" s="5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spans="1:24" ht="13.8">
      <c r="A243" s="5"/>
      <c r="B243" s="5"/>
      <c r="C243" s="5"/>
      <c r="D243" s="5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spans="1:24" ht="13.8">
      <c r="A244" s="5"/>
      <c r="B244" s="5"/>
      <c r="C244" s="5"/>
      <c r="D244" s="5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spans="1:24" ht="13.8">
      <c r="A245" s="5"/>
      <c r="B245" s="5"/>
      <c r="C245" s="5"/>
      <c r="D245" s="5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spans="1:24" ht="13.8">
      <c r="A246" s="5"/>
      <c r="B246" s="5"/>
      <c r="C246" s="5"/>
      <c r="D246" s="5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spans="1:24" ht="13.8">
      <c r="A247" s="5"/>
      <c r="B247" s="5"/>
      <c r="C247" s="5"/>
      <c r="D247" s="5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spans="1:24" ht="13.8">
      <c r="A248" s="5"/>
      <c r="B248" s="5"/>
      <c r="C248" s="5"/>
      <c r="D248" s="5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spans="1:24" ht="13.8">
      <c r="A249" s="5"/>
      <c r="B249" s="5"/>
      <c r="C249" s="5"/>
      <c r="D249" s="5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spans="1:24" ht="13.8">
      <c r="A250" s="5"/>
      <c r="B250" s="5"/>
      <c r="C250" s="5"/>
      <c r="D250" s="5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spans="1:24" ht="13.8">
      <c r="A251" s="5"/>
      <c r="B251" s="5"/>
      <c r="C251" s="5"/>
      <c r="D251" s="5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spans="1:24" ht="13.8">
      <c r="A252" s="5"/>
      <c r="B252" s="5"/>
      <c r="C252" s="5"/>
      <c r="D252" s="5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spans="1:24" ht="13.8">
      <c r="A253" s="5"/>
      <c r="B253" s="5"/>
      <c r="C253" s="5"/>
      <c r="D253" s="5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spans="1:24" ht="13.8">
      <c r="A254" s="5"/>
      <c r="B254" s="5"/>
      <c r="C254" s="5"/>
      <c r="D254" s="5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spans="1:24" ht="13.8">
      <c r="A255" s="5"/>
      <c r="B255" s="5"/>
      <c r="C255" s="5"/>
      <c r="D255" s="5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spans="1:24" ht="13.8">
      <c r="A256" s="5"/>
      <c r="B256" s="5"/>
      <c r="C256" s="5"/>
      <c r="D256" s="5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spans="1:24" ht="13.8">
      <c r="A257" s="5"/>
      <c r="B257" s="5"/>
      <c r="C257" s="5"/>
      <c r="D257" s="5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spans="1:24" ht="13.8">
      <c r="A258" s="5"/>
      <c r="B258" s="5"/>
      <c r="C258" s="5"/>
      <c r="D258" s="5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spans="1:24" ht="13.8">
      <c r="A259" s="5"/>
      <c r="B259" s="5"/>
      <c r="C259" s="5"/>
      <c r="D259" s="5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spans="1:24" ht="13.8">
      <c r="A260" s="5"/>
      <c r="B260" s="5"/>
      <c r="C260" s="5"/>
      <c r="D260" s="5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spans="1:24" ht="13.8">
      <c r="A261" s="5"/>
      <c r="B261" s="5"/>
      <c r="C261" s="5"/>
      <c r="D261" s="5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spans="1:24" ht="13.8">
      <c r="A262" s="5"/>
      <c r="B262" s="5"/>
      <c r="C262" s="5"/>
      <c r="D262" s="5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spans="1:24" ht="13.8">
      <c r="A263" s="5"/>
      <c r="B263" s="5"/>
      <c r="C263" s="5"/>
      <c r="D263" s="5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spans="1:24" ht="13.8">
      <c r="A264" s="5"/>
      <c r="B264" s="5"/>
      <c r="C264" s="5"/>
      <c r="D264" s="5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spans="1:24" ht="13.8">
      <c r="A265" s="5"/>
      <c r="B265" s="5"/>
      <c r="C265" s="5"/>
      <c r="D265" s="5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spans="1:24" ht="13.8">
      <c r="A266" s="5"/>
      <c r="B266" s="5"/>
      <c r="C266" s="5"/>
      <c r="D266" s="5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spans="1:24" ht="13.8">
      <c r="A267" s="5"/>
      <c r="B267" s="5"/>
      <c r="C267" s="5"/>
      <c r="D267" s="5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spans="1:24" ht="13.8">
      <c r="A268" s="5"/>
      <c r="B268" s="5"/>
      <c r="C268" s="5"/>
      <c r="D268" s="5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spans="1:24" ht="13.8">
      <c r="A269" s="5"/>
      <c r="B269" s="5"/>
      <c r="C269" s="5"/>
      <c r="D269" s="5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spans="1:24" ht="13.8">
      <c r="A270" s="5"/>
      <c r="B270" s="5"/>
      <c r="C270" s="5"/>
      <c r="D270" s="5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spans="1:24" ht="13.8">
      <c r="A271" s="5"/>
      <c r="B271" s="5"/>
      <c r="C271" s="5"/>
      <c r="D271" s="5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spans="1:24" ht="13.8">
      <c r="A272" s="5"/>
      <c r="B272" s="5"/>
      <c r="C272" s="5"/>
      <c r="D272" s="5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spans="1:24" ht="13.8">
      <c r="A273" s="5"/>
      <c r="B273" s="5"/>
      <c r="C273" s="5"/>
      <c r="D273" s="5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spans="1:24" ht="13.8">
      <c r="A274" s="5"/>
      <c r="B274" s="5"/>
      <c r="C274" s="5"/>
      <c r="D274" s="5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spans="1:24" ht="13.8">
      <c r="A275" s="5"/>
      <c r="B275" s="5"/>
      <c r="C275" s="5"/>
      <c r="D275" s="5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spans="1:24" ht="13.8">
      <c r="A276" s="5"/>
      <c r="B276" s="5"/>
      <c r="C276" s="5"/>
      <c r="D276" s="5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spans="1:24" ht="13.8">
      <c r="A277" s="5"/>
      <c r="B277" s="5"/>
      <c r="C277" s="5"/>
      <c r="D277" s="5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spans="1:24" ht="13.8">
      <c r="A278" s="5"/>
      <c r="B278" s="5"/>
      <c r="C278" s="5"/>
      <c r="D278" s="5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spans="1:24" ht="13.8">
      <c r="A279" s="5"/>
      <c r="B279" s="5"/>
      <c r="C279" s="5"/>
      <c r="D279" s="5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spans="1:24" ht="13.8">
      <c r="A280" s="5"/>
      <c r="B280" s="5"/>
      <c r="C280" s="5"/>
      <c r="D280" s="5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spans="1:24" ht="13.8">
      <c r="A281" s="5"/>
      <c r="B281" s="5"/>
      <c r="C281" s="5"/>
      <c r="D281" s="5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spans="1:24" ht="13.8">
      <c r="A282" s="5"/>
      <c r="B282" s="5"/>
      <c r="C282" s="5"/>
      <c r="D282" s="5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spans="1:24" ht="13.8">
      <c r="A283" s="5"/>
      <c r="B283" s="5"/>
      <c r="C283" s="5"/>
      <c r="D283" s="5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spans="1:24" ht="13.8">
      <c r="A284" s="5"/>
      <c r="B284" s="5"/>
      <c r="C284" s="5"/>
      <c r="D284" s="5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spans="1:24" ht="13.8">
      <c r="A285" s="5"/>
      <c r="B285" s="5"/>
      <c r="C285" s="5"/>
      <c r="D285" s="5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spans="1:24" ht="13.8">
      <c r="A286" s="5"/>
      <c r="B286" s="5"/>
      <c r="C286" s="5"/>
      <c r="D286" s="5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spans="1:24" ht="13.8">
      <c r="A287" s="5"/>
      <c r="B287" s="5"/>
      <c r="C287" s="5"/>
      <c r="D287" s="5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spans="1:24" ht="13.8">
      <c r="A288" s="5"/>
      <c r="B288" s="5"/>
      <c r="C288" s="5"/>
      <c r="D288" s="5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spans="1:24" ht="13.8">
      <c r="A289" s="5"/>
      <c r="B289" s="5"/>
      <c r="C289" s="5"/>
      <c r="D289" s="5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spans="1:24" ht="13.8">
      <c r="A290" s="5"/>
      <c r="B290" s="5"/>
      <c r="C290" s="5"/>
      <c r="D290" s="5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spans="1:24" ht="13.8">
      <c r="A291" s="5"/>
      <c r="B291" s="5"/>
      <c r="C291" s="5"/>
      <c r="D291" s="5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spans="1:24" ht="13.8">
      <c r="A292" s="5"/>
      <c r="B292" s="5"/>
      <c r="C292" s="5"/>
      <c r="D292" s="5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spans="1:24" ht="13.8">
      <c r="A293" s="5"/>
      <c r="B293" s="5"/>
      <c r="C293" s="5"/>
      <c r="D293" s="5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spans="1:24" ht="13.8">
      <c r="A294" s="5"/>
      <c r="B294" s="5"/>
      <c r="C294" s="5"/>
      <c r="D294" s="5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spans="1:24" ht="13.8">
      <c r="A295" s="5"/>
      <c r="B295" s="5"/>
      <c r="C295" s="5"/>
      <c r="D295" s="5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spans="1:24" ht="13.8">
      <c r="A296" s="5"/>
      <c r="B296" s="5"/>
      <c r="C296" s="5"/>
      <c r="D296" s="5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spans="1:24" ht="13.8">
      <c r="A297" s="5"/>
      <c r="B297" s="5"/>
      <c r="C297" s="5"/>
      <c r="D297" s="5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spans="1:24" ht="13.8">
      <c r="A298" s="5"/>
      <c r="B298" s="5"/>
      <c r="C298" s="5"/>
      <c r="D298" s="5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spans="1:24" ht="13.8">
      <c r="A299" s="5"/>
      <c r="B299" s="5"/>
      <c r="C299" s="5"/>
      <c r="D299" s="5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spans="1:24" ht="13.8">
      <c r="A300" s="5"/>
      <c r="B300" s="5"/>
      <c r="C300" s="5"/>
      <c r="D300" s="5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spans="1:24" ht="13.8">
      <c r="A301" s="5"/>
      <c r="B301" s="5"/>
      <c r="C301" s="5"/>
      <c r="D301" s="5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spans="1:24" ht="13.8">
      <c r="A302" s="5"/>
      <c r="B302" s="5"/>
      <c r="C302" s="5"/>
      <c r="D302" s="5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spans="1:24" ht="13.8">
      <c r="A303" s="5"/>
      <c r="B303" s="5"/>
      <c r="C303" s="5"/>
      <c r="D303" s="5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spans="1:24" ht="13.8">
      <c r="A304" s="5"/>
      <c r="B304" s="5"/>
      <c r="C304" s="5"/>
      <c r="D304" s="5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spans="1:24" ht="13.8">
      <c r="A305" s="5"/>
      <c r="B305" s="5"/>
      <c r="C305" s="5"/>
      <c r="D305" s="5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spans="1:24" ht="13.8">
      <c r="A306" s="5"/>
      <c r="B306" s="5"/>
      <c r="C306" s="5"/>
      <c r="D306" s="5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spans="1:24" ht="13.8">
      <c r="A307" s="5"/>
      <c r="B307" s="5"/>
      <c r="C307" s="5"/>
      <c r="D307" s="5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spans="1:24" ht="13.8">
      <c r="A308" s="5"/>
      <c r="B308" s="5"/>
      <c r="C308" s="5"/>
      <c r="D308" s="5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spans="1:24" ht="13.8">
      <c r="A309" s="5"/>
      <c r="B309" s="5"/>
      <c r="C309" s="5"/>
      <c r="D309" s="5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spans="1:24" ht="13.8">
      <c r="A310" s="5"/>
      <c r="B310" s="5"/>
      <c r="C310" s="5"/>
      <c r="D310" s="5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spans="1:24" ht="13.8">
      <c r="A311" s="5"/>
      <c r="B311" s="5"/>
      <c r="C311" s="5"/>
      <c r="D311" s="5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spans="1:24" ht="13.8">
      <c r="A312" s="5"/>
      <c r="B312" s="5"/>
      <c r="C312" s="5"/>
      <c r="D312" s="5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spans="1:24" ht="13.8">
      <c r="A313" s="5"/>
      <c r="B313" s="5"/>
      <c r="C313" s="5"/>
      <c r="D313" s="5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spans="1:24" ht="13.8">
      <c r="A314" s="5"/>
      <c r="B314" s="5"/>
      <c r="C314" s="5"/>
      <c r="D314" s="5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spans="1:24" ht="13.8">
      <c r="A315" s="5"/>
      <c r="B315" s="5"/>
      <c r="C315" s="5"/>
      <c r="D315" s="5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spans="1:24" ht="13.8">
      <c r="A316" s="5"/>
      <c r="B316" s="5"/>
      <c r="C316" s="5"/>
      <c r="D316" s="5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spans="1:24" ht="13.8">
      <c r="A317" s="5"/>
      <c r="B317" s="5"/>
      <c r="C317" s="5"/>
      <c r="D317" s="5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spans="1:24" ht="13.8">
      <c r="A318" s="5"/>
      <c r="B318" s="5"/>
      <c r="C318" s="5"/>
      <c r="D318" s="5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spans="1:24" ht="13.8">
      <c r="A319" s="5"/>
      <c r="B319" s="5"/>
      <c r="C319" s="5"/>
      <c r="D319" s="5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spans="1:24" ht="13.8">
      <c r="A320" s="5"/>
      <c r="B320" s="5"/>
      <c r="C320" s="5"/>
      <c r="D320" s="5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spans="1:24" ht="13.8">
      <c r="A321" s="5"/>
      <c r="B321" s="5"/>
      <c r="C321" s="5"/>
      <c r="D321" s="5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spans="1:24" ht="13.8">
      <c r="A322" s="5"/>
      <c r="B322" s="5"/>
      <c r="C322" s="5"/>
      <c r="D322" s="5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spans="1:24" ht="13.8">
      <c r="A323" s="5"/>
      <c r="B323" s="5"/>
      <c r="C323" s="5"/>
      <c r="D323" s="5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spans="1:24" ht="13.8">
      <c r="A324" s="5"/>
      <c r="B324" s="5"/>
      <c r="C324" s="5"/>
      <c r="D324" s="5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spans="1:24" ht="13.8">
      <c r="A325" s="5"/>
      <c r="B325" s="5"/>
      <c r="C325" s="5"/>
      <c r="D325" s="5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spans="1:24" ht="13.8">
      <c r="A326" s="5"/>
      <c r="B326" s="5"/>
      <c r="C326" s="5"/>
      <c r="D326" s="5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spans="1:24" ht="13.8">
      <c r="A327" s="5"/>
      <c r="B327" s="5"/>
      <c r="C327" s="5"/>
      <c r="D327" s="5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spans="1:24" ht="13.8">
      <c r="A328" s="5"/>
      <c r="B328" s="5"/>
      <c r="C328" s="5"/>
      <c r="D328" s="5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spans="1:24" ht="13.8">
      <c r="A329" s="5"/>
      <c r="B329" s="5"/>
      <c r="C329" s="5"/>
      <c r="D329" s="5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spans="1:24" ht="13.8">
      <c r="A330" s="5"/>
      <c r="B330" s="5"/>
      <c r="C330" s="5"/>
      <c r="D330" s="5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spans="1:24" ht="13.8">
      <c r="A331" s="5"/>
      <c r="B331" s="5"/>
      <c r="C331" s="5"/>
      <c r="D331" s="5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spans="1:24" ht="13.8">
      <c r="A332" s="5"/>
      <c r="B332" s="5"/>
      <c r="C332" s="5"/>
      <c r="D332" s="5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spans="1:24" ht="13.8">
      <c r="A333" s="5"/>
      <c r="B333" s="5"/>
      <c r="C333" s="5"/>
      <c r="D333" s="5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spans="1:24" ht="13.8">
      <c r="A334" s="5"/>
      <c r="B334" s="5"/>
      <c r="C334" s="5"/>
      <c r="D334" s="5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spans="1:24" ht="13.8">
      <c r="A335" s="5"/>
      <c r="B335" s="5"/>
      <c r="C335" s="5"/>
      <c r="D335" s="5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spans="1:24" ht="13.8">
      <c r="A336" s="5"/>
      <c r="B336" s="5"/>
      <c r="C336" s="5"/>
      <c r="D336" s="5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spans="1:24" ht="13.8">
      <c r="A337" s="5"/>
      <c r="B337" s="5"/>
      <c r="C337" s="5"/>
      <c r="D337" s="5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spans="1:24" ht="13.8">
      <c r="A338" s="5"/>
      <c r="B338" s="5"/>
      <c r="C338" s="5"/>
      <c r="D338" s="5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spans="1:24" ht="13.8">
      <c r="A339" s="5"/>
      <c r="B339" s="5"/>
      <c r="C339" s="5"/>
      <c r="D339" s="5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spans="1:24" ht="13.8">
      <c r="A340" s="5"/>
      <c r="B340" s="5"/>
      <c r="C340" s="5"/>
      <c r="D340" s="5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spans="1:24" ht="13.8">
      <c r="A341" s="5"/>
      <c r="B341" s="5"/>
      <c r="C341" s="5"/>
      <c r="D341" s="5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spans="1:24" ht="13.8">
      <c r="A342" s="5"/>
      <c r="B342" s="5"/>
      <c r="C342" s="5"/>
      <c r="D342" s="5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spans="1:24" ht="13.8">
      <c r="A343" s="5"/>
      <c r="B343" s="5"/>
      <c r="C343" s="5"/>
      <c r="D343" s="5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spans="1:24" ht="13.8">
      <c r="A344" s="5"/>
      <c r="B344" s="5"/>
      <c r="C344" s="5"/>
      <c r="D344" s="5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spans="1:24" ht="13.8">
      <c r="A345" s="5"/>
      <c r="B345" s="5"/>
      <c r="C345" s="5"/>
      <c r="D345" s="5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spans="1:24" ht="13.8">
      <c r="A346" s="5"/>
      <c r="B346" s="5"/>
      <c r="C346" s="5"/>
      <c r="D346" s="5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spans="1:24" ht="13.8">
      <c r="A347" s="5"/>
      <c r="B347" s="5"/>
      <c r="C347" s="5"/>
      <c r="D347" s="5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spans="1:24" ht="13.8">
      <c r="A348" s="5"/>
      <c r="B348" s="5"/>
      <c r="C348" s="5"/>
      <c r="D348" s="5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spans="1:24" ht="13.8">
      <c r="A349" s="5"/>
      <c r="B349" s="5"/>
      <c r="C349" s="5"/>
      <c r="D349" s="5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spans="1:24" ht="13.8">
      <c r="A350" s="5"/>
      <c r="B350" s="5"/>
      <c r="C350" s="5"/>
      <c r="D350" s="5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spans="1:24" ht="13.8">
      <c r="A351" s="5"/>
      <c r="B351" s="5"/>
      <c r="C351" s="5"/>
      <c r="D351" s="5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spans="1:24" ht="13.8">
      <c r="A352" s="5"/>
      <c r="B352" s="5"/>
      <c r="C352" s="5"/>
      <c r="D352" s="5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spans="1:24" ht="13.8">
      <c r="A353" s="5"/>
      <c r="B353" s="5"/>
      <c r="C353" s="5"/>
      <c r="D353" s="5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spans="1:24" ht="13.8">
      <c r="A354" s="5"/>
      <c r="B354" s="5"/>
      <c r="C354" s="5"/>
      <c r="D354" s="5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spans="1:24" ht="13.8">
      <c r="A355" s="5"/>
      <c r="B355" s="5"/>
      <c r="C355" s="5"/>
      <c r="D355" s="5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spans="1:24" ht="13.8">
      <c r="A356" s="5"/>
      <c r="B356" s="5"/>
      <c r="C356" s="5"/>
      <c r="D356" s="5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spans="1:24" ht="13.8">
      <c r="A357" s="5"/>
      <c r="B357" s="5"/>
      <c r="C357" s="5"/>
      <c r="D357" s="5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spans="1:24" ht="13.8">
      <c r="A358" s="5"/>
      <c r="B358" s="5"/>
      <c r="C358" s="5"/>
      <c r="D358" s="5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spans="1:24" ht="13.8">
      <c r="A359" s="5"/>
      <c r="B359" s="5"/>
      <c r="C359" s="5"/>
      <c r="D359" s="5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spans="1:24" ht="13.8">
      <c r="A360" s="5"/>
      <c r="B360" s="5"/>
      <c r="C360" s="5"/>
      <c r="D360" s="5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spans="1:24" ht="13.8">
      <c r="A361" s="5"/>
      <c r="B361" s="5"/>
      <c r="C361" s="5"/>
      <c r="D361" s="5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spans="1:24" ht="13.8">
      <c r="A362" s="5"/>
      <c r="B362" s="5"/>
      <c r="C362" s="5"/>
      <c r="D362" s="5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spans="1:24" ht="13.8">
      <c r="A363" s="5"/>
      <c r="B363" s="5"/>
      <c r="C363" s="5"/>
      <c r="D363" s="5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 spans="1:24" ht="13.8">
      <c r="A364" s="5"/>
      <c r="B364" s="5"/>
      <c r="C364" s="5"/>
      <c r="D364" s="5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 spans="1:24" ht="13.8">
      <c r="A365" s="5"/>
      <c r="B365" s="5"/>
      <c r="C365" s="5"/>
      <c r="D365" s="5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 spans="1:24" ht="13.8">
      <c r="A366" s="5"/>
      <c r="B366" s="5"/>
      <c r="C366" s="5"/>
      <c r="D366" s="5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spans="1:24" ht="13.8">
      <c r="A367" s="5"/>
      <c r="B367" s="5"/>
      <c r="C367" s="5"/>
      <c r="D367" s="5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 spans="1:24" ht="13.8">
      <c r="A368" s="5"/>
      <c r="B368" s="5"/>
      <c r="C368" s="5"/>
      <c r="D368" s="5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spans="1:24" ht="13.8">
      <c r="A369" s="5"/>
      <c r="B369" s="5"/>
      <c r="C369" s="5"/>
      <c r="D369" s="5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 spans="1:24" ht="13.8">
      <c r="A370" s="5"/>
      <c r="B370" s="5"/>
      <c r="C370" s="5"/>
      <c r="D370" s="5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spans="1:24" ht="13.8">
      <c r="A371" s="5"/>
      <c r="B371" s="5"/>
      <c r="C371" s="5"/>
      <c r="D371" s="5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spans="1:24" ht="13.8">
      <c r="A372" s="5"/>
      <c r="B372" s="5"/>
      <c r="C372" s="5"/>
      <c r="D372" s="5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 spans="1:24" ht="13.8">
      <c r="A373" s="5"/>
      <c r="B373" s="5"/>
      <c r="C373" s="5"/>
      <c r="D373" s="5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 spans="1:24" ht="13.8">
      <c r="A374" s="5"/>
      <c r="B374" s="5"/>
      <c r="C374" s="5"/>
      <c r="D374" s="5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 spans="1:24" ht="13.8">
      <c r="A375" s="5"/>
      <c r="B375" s="5"/>
      <c r="C375" s="5"/>
      <c r="D375" s="5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 spans="1:24" ht="13.8">
      <c r="A376" s="5"/>
      <c r="B376" s="5"/>
      <c r="C376" s="5"/>
      <c r="D376" s="5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 spans="1:24" ht="13.8">
      <c r="A377" s="5"/>
      <c r="B377" s="5"/>
      <c r="C377" s="5"/>
      <c r="D377" s="5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 spans="1:24" ht="13.8">
      <c r="A378" s="5"/>
      <c r="B378" s="5"/>
      <c r="C378" s="5"/>
      <c r="D378" s="5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 spans="1:24" ht="13.8">
      <c r="A379" s="5"/>
      <c r="B379" s="5"/>
      <c r="C379" s="5"/>
      <c r="D379" s="5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 spans="1:24" ht="13.8">
      <c r="A380" s="5"/>
      <c r="B380" s="5"/>
      <c r="C380" s="5"/>
      <c r="D380" s="5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 spans="1:24" ht="13.8">
      <c r="A381" s="5"/>
      <c r="B381" s="5"/>
      <c r="C381" s="5"/>
      <c r="D381" s="5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spans="1:24" ht="13.8">
      <c r="A382" s="5"/>
      <c r="B382" s="5"/>
      <c r="C382" s="5"/>
      <c r="D382" s="5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 spans="1:24" ht="13.8">
      <c r="A383" s="5"/>
      <c r="B383" s="5"/>
      <c r="C383" s="5"/>
      <c r="D383" s="5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 spans="1:24" ht="13.8">
      <c r="A384" s="5"/>
      <c r="B384" s="5"/>
      <c r="C384" s="5"/>
      <c r="D384" s="5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 spans="1:24" ht="13.8">
      <c r="A385" s="5"/>
      <c r="B385" s="5"/>
      <c r="C385" s="5"/>
      <c r="D385" s="5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 spans="1:24" ht="13.8">
      <c r="A386" s="5"/>
      <c r="B386" s="5"/>
      <c r="C386" s="5"/>
      <c r="D386" s="5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 spans="1:24" ht="13.8">
      <c r="A387" s="5"/>
      <c r="B387" s="5"/>
      <c r="C387" s="5"/>
      <c r="D387" s="5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 spans="1:24" ht="13.8">
      <c r="A388" s="5"/>
      <c r="B388" s="5"/>
      <c r="C388" s="5"/>
      <c r="D388" s="5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 spans="1:24" ht="13.8">
      <c r="A389" s="5"/>
      <c r="B389" s="5"/>
      <c r="C389" s="5"/>
      <c r="D389" s="5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 spans="1:24" ht="13.8">
      <c r="A390" s="5"/>
      <c r="B390" s="5"/>
      <c r="C390" s="5"/>
      <c r="D390" s="5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 spans="1:24" ht="13.8">
      <c r="A391" s="5"/>
      <c r="B391" s="5"/>
      <c r="C391" s="5"/>
      <c r="D391" s="5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 spans="1:24" ht="13.8">
      <c r="A392" s="5"/>
      <c r="B392" s="5"/>
      <c r="C392" s="5"/>
      <c r="D392" s="5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 spans="1:24" ht="13.8">
      <c r="A393" s="5"/>
      <c r="B393" s="5"/>
      <c r="C393" s="5"/>
      <c r="D393" s="5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 spans="1:24" ht="13.8">
      <c r="A394" s="5"/>
      <c r="B394" s="5"/>
      <c r="C394" s="5"/>
      <c r="D394" s="5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 spans="1:24" ht="13.8">
      <c r="A395" s="5"/>
      <c r="B395" s="5"/>
      <c r="C395" s="5"/>
      <c r="D395" s="5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spans="1:24" ht="13.8">
      <c r="A396" s="5"/>
      <c r="B396" s="5"/>
      <c r="C396" s="5"/>
      <c r="D396" s="5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spans="1:24" ht="13.8">
      <c r="A397" s="5"/>
      <c r="B397" s="5"/>
      <c r="C397" s="5"/>
      <c r="D397" s="5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 spans="1:24" ht="13.8">
      <c r="A398" s="5"/>
      <c r="B398" s="5"/>
      <c r="C398" s="5"/>
      <c r="D398" s="5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 spans="1:24" ht="13.8">
      <c r="A399" s="5"/>
      <c r="B399" s="5"/>
      <c r="C399" s="5"/>
      <c r="D399" s="5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 spans="1:24" ht="13.8">
      <c r="A400" s="5"/>
      <c r="B400" s="5"/>
      <c r="C400" s="5"/>
      <c r="D400" s="5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 spans="1:24" ht="13.8">
      <c r="A401" s="5"/>
      <c r="B401" s="5"/>
      <c r="C401" s="5"/>
      <c r="D401" s="5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 spans="1:24" ht="13.8">
      <c r="A402" s="5"/>
      <c r="B402" s="5"/>
      <c r="C402" s="5"/>
      <c r="D402" s="5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 spans="1:24" ht="13.8">
      <c r="A403" s="5"/>
      <c r="B403" s="5"/>
      <c r="C403" s="5"/>
      <c r="D403" s="5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 spans="1:24" ht="13.8">
      <c r="A404" s="5"/>
      <c r="B404" s="5"/>
      <c r="C404" s="5"/>
      <c r="D404" s="5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spans="1:24" ht="13.8">
      <c r="A405" s="5"/>
      <c r="B405" s="5"/>
      <c r="C405" s="5"/>
      <c r="D405" s="5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 spans="1:24" ht="13.8">
      <c r="A406" s="5"/>
      <c r="B406" s="5"/>
      <c r="C406" s="5"/>
      <c r="D406" s="5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spans="1:24" ht="13.8">
      <c r="A407" s="5"/>
      <c r="B407" s="5"/>
      <c r="C407" s="5"/>
      <c r="D407" s="5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 spans="1:24" ht="13.8">
      <c r="A408" s="5"/>
      <c r="B408" s="5"/>
      <c r="C408" s="5"/>
      <c r="D408" s="5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 spans="1:24" ht="13.8">
      <c r="A409" s="5"/>
      <c r="B409" s="5"/>
      <c r="C409" s="5"/>
      <c r="D409" s="5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 spans="1:24" ht="13.8">
      <c r="A410" s="5"/>
      <c r="B410" s="5"/>
      <c r="C410" s="5"/>
      <c r="D410" s="5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 spans="1:24" ht="13.8">
      <c r="A411" s="5"/>
      <c r="B411" s="5"/>
      <c r="C411" s="5"/>
      <c r="D411" s="5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 spans="1:24" ht="13.8">
      <c r="A412" s="5"/>
      <c r="B412" s="5"/>
      <c r="C412" s="5"/>
      <c r="D412" s="5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 spans="1:24" ht="13.8">
      <c r="A413" s="5"/>
      <c r="B413" s="5"/>
      <c r="C413" s="5"/>
      <c r="D413" s="5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 spans="1:24" ht="13.8">
      <c r="A414" s="5"/>
      <c r="B414" s="5"/>
      <c r="C414" s="5"/>
      <c r="D414" s="5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spans="1:24" ht="13.8">
      <c r="A415" s="5"/>
      <c r="B415" s="5"/>
      <c r="C415" s="5"/>
      <c r="D415" s="5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spans="1:24" ht="13.8">
      <c r="A416" s="5"/>
      <c r="B416" s="5"/>
      <c r="C416" s="5"/>
      <c r="D416" s="5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 spans="1:24" ht="13.8">
      <c r="A417" s="5"/>
      <c r="B417" s="5"/>
      <c r="C417" s="5"/>
      <c r="D417" s="5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 spans="1:24" ht="13.8">
      <c r="A418" s="5"/>
      <c r="B418" s="5"/>
      <c r="C418" s="5"/>
      <c r="D418" s="5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spans="1:24" ht="13.8">
      <c r="A419" s="5"/>
      <c r="B419" s="5"/>
      <c r="C419" s="5"/>
      <c r="D419" s="5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 spans="1:24" ht="13.8">
      <c r="A420" s="5"/>
      <c r="B420" s="5"/>
      <c r="C420" s="5"/>
      <c r="D420" s="5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 spans="1:24" ht="13.8">
      <c r="A421" s="5"/>
      <c r="B421" s="5"/>
      <c r="C421" s="5"/>
      <c r="D421" s="5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spans="1:24" ht="13.8">
      <c r="A422" s="5"/>
      <c r="B422" s="5"/>
      <c r="C422" s="5"/>
      <c r="D422" s="5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 spans="1:24" ht="13.8">
      <c r="A423" s="5"/>
      <c r="B423" s="5"/>
      <c r="C423" s="5"/>
      <c r="D423" s="5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 spans="1:24" ht="13.8">
      <c r="A424" s="5"/>
      <c r="B424" s="5"/>
      <c r="C424" s="5"/>
      <c r="D424" s="5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 spans="1:24" ht="13.8">
      <c r="A425" s="5"/>
      <c r="B425" s="5"/>
      <c r="C425" s="5"/>
      <c r="D425" s="5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 spans="1:24" ht="13.8">
      <c r="A426" s="5"/>
      <c r="B426" s="5"/>
      <c r="C426" s="5"/>
      <c r="D426" s="5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 spans="1:24" ht="13.8">
      <c r="A427" s="5"/>
      <c r="B427" s="5"/>
      <c r="C427" s="5"/>
      <c r="D427" s="5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 spans="1:24" ht="13.8">
      <c r="A428" s="5"/>
      <c r="B428" s="5"/>
      <c r="C428" s="5"/>
      <c r="D428" s="5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 spans="1:24" ht="13.8">
      <c r="A429" s="5"/>
      <c r="B429" s="5"/>
      <c r="C429" s="5"/>
      <c r="D429" s="5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 spans="1:24" ht="13.8">
      <c r="A430" s="5"/>
      <c r="B430" s="5"/>
      <c r="C430" s="5"/>
      <c r="D430" s="5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 spans="1:24" ht="13.8">
      <c r="A431" s="5"/>
      <c r="B431" s="5"/>
      <c r="C431" s="5"/>
      <c r="D431" s="5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 spans="1:24" ht="13.8">
      <c r="A432" s="5"/>
      <c r="B432" s="5"/>
      <c r="C432" s="5"/>
      <c r="D432" s="5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 spans="1:24" ht="13.8">
      <c r="A433" s="5"/>
      <c r="B433" s="5"/>
      <c r="C433" s="5"/>
      <c r="D433" s="5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spans="1:24" ht="13.8">
      <c r="A434" s="5"/>
      <c r="B434" s="5"/>
      <c r="C434" s="5"/>
      <c r="D434" s="5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spans="1:24" ht="13.8">
      <c r="A435" s="5"/>
      <c r="B435" s="5"/>
      <c r="C435" s="5"/>
      <c r="D435" s="5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 spans="1:24" ht="13.8">
      <c r="A436" s="5"/>
      <c r="B436" s="5"/>
      <c r="C436" s="5"/>
      <c r="D436" s="5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 spans="1:24" ht="13.8">
      <c r="A437" s="5"/>
      <c r="B437" s="5"/>
      <c r="C437" s="5"/>
      <c r="D437" s="5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spans="1:24" ht="13.8">
      <c r="A438" s="5"/>
      <c r="B438" s="5"/>
      <c r="C438" s="5"/>
      <c r="D438" s="5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 spans="1:24" ht="13.8">
      <c r="A439" s="5"/>
      <c r="B439" s="5"/>
      <c r="C439" s="5"/>
      <c r="D439" s="5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 spans="1:24" ht="13.8">
      <c r="A440" s="5"/>
      <c r="B440" s="5"/>
      <c r="C440" s="5"/>
      <c r="D440" s="5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 spans="1:24" ht="13.8">
      <c r="A441" s="5"/>
      <c r="B441" s="5"/>
      <c r="C441" s="5"/>
      <c r="D441" s="5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 spans="1:24" ht="13.8">
      <c r="A442" s="5"/>
      <c r="B442" s="5"/>
      <c r="C442" s="5"/>
      <c r="D442" s="5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 spans="1:24" ht="13.8">
      <c r="A443" s="5"/>
      <c r="B443" s="5"/>
      <c r="C443" s="5"/>
      <c r="D443" s="5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 spans="1:24" ht="13.8">
      <c r="A444" s="5"/>
      <c r="B444" s="5"/>
      <c r="C444" s="5"/>
      <c r="D444" s="5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 spans="1:24" ht="13.8">
      <c r="A445" s="5"/>
      <c r="B445" s="5"/>
      <c r="C445" s="5"/>
      <c r="D445" s="5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 spans="1:24" ht="13.8">
      <c r="A446" s="5"/>
      <c r="B446" s="5"/>
      <c r="C446" s="5"/>
      <c r="D446" s="5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 spans="1:24" ht="13.8">
      <c r="A447" s="5"/>
      <c r="B447" s="5"/>
      <c r="C447" s="5"/>
      <c r="D447" s="5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 spans="1:24" ht="13.8">
      <c r="A448" s="5"/>
      <c r="B448" s="5"/>
      <c r="C448" s="5"/>
      <c r="D448" s="5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 spans="1:24" ht="13.8">
      <c r="A449" s="5"/>
      <c r="B449" s="5"/>
      <c r="C449" s="5"/>
      <c r="D449" s="5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 spans="1:24" ht="13.8">
      <c r="A450" s="5"/>
      <c r="B450" s="5"/>
      <c r="C450" s="5"/>
      <c r="D450" s="5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 spans="1:24" ht="13.8">
      <c r="A451" s="5"/>
      <c r="B451" s="5"/>
      <c r="C451" s="5"/>
      <c r="D451" s="5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 spans="1:24" ht="13.8">
      <c r="A452" s="5"/>
      <c r="B452" s="5"/>
      <c r="C452" s="5"/>
      <c r="D452" s="5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 spans="1:24" ht="13.8">
      <c r="A453" s="5"/>
      <c r="B453" s="5"/>
      <c r="C453" s="5"/>
      <c r="D453" s="5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 spans="1:24" ht="13.8">
      <c r="A454" s="5"/>
      <c r="B454" s="5"/>
      <c r="C454" s="5"/>
      <c r="D454" s="5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spans="1:24" ht="13.8">
      <c r="A455" s="5"/>
      <c r="B455" s="5"/>
      <c r="C455" s="5"/>
      <c r="D455" s="5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 spans="1:24" ht="13.8">
      <c r="A456" s="5"/>
      <c r="B456" s="5"/>
      <c r="C456" s="5"/>
      <c r="D456" s="5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 spans="1:24" ht="13.8">
      <c r="A457" s="5"/>
      <c r="B457" s="5"/>
      <c r="C457" s="5"/>
      <c r="D457" s="5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 spans="1:24" ht="13.8">
      <c r="A458" s="5"/>
      <c r="B458" s="5"/>
      <c r="C458" s="5"/>
      <c r="D458" s="5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 spans="1:24" ht="13.8">
      <c r="A459" s="5"/>
      <c r="B459" s="5"/>
      <c r="C459" s="5"/>
      <c r="D459" s="5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spans="1:24" ht="13.8">
      <c r="A460" s="5"/>
      <c r="B460" s="5"/>
      <c r="C460" s="5"/>
      <c r="D460" s="5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spans="1:24" ht="13.8">
      <c r="A461" s="5"/>
      <c r="B461" s="5"/>
      <c r="C461" s="5"/>
      <c r="D461" s="5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spans="1:24" ht="13.8">
      <c r="A462" s="5"/>
      <c r="B462" s="5"/>
      <c r="C462" s="5"/>
      <c r="D462" s="5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spans="1:24" ht="13.8">
      <c r="A463" s="5"/>
      <c r="B463" s="5"/>
      <c r="C463" s="5"/>
      <c r="D463" s="5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 spans="1:24" ht="13.8">
      <c r="A464" s="5"/>
      <c r="B464" s="5"/>
      <c r="C464" s="5"/>
      <c r="D464" s="5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 spans="1:24" ht="13.8">
      <c r="A465" s="5"/>
      <c r="B465" s="5"/>
      <c r="C465" s="5"/>
      <c r="D465" s="5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spans="1:24" ht="13.8">
      <c r="A466" s="5"/>
      <c r="B466" s="5"/>
      <c r="C466" s="5"/>
      <c r="D466" s="5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spans="1:24" ht="13.8">
      <c r="A467" s="5"/>
      <c r="B467" s="5"/>
      <c r="C467" s="5"/>
      <c r="D467" s="5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spans="1:24" ht="13.8">
      <c r="A468" s="5"/>
      <c r="B468" s="5"/>
      <c r="C468" s="5"/>
      <c r="D468" s="5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spans="1:24" ht="13.8">
      <c r="A469" s="5"/>
      <c r="B469" s="5"/>
      <c r="C469" s="5"/>
      <c r="D469" s="5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spans="1:24" ht="13.8">
      <c r="A470" s="5"/>
      <c r="B470" s="5"/>
      <c r="C470" s="5"/>
      <c r="D470" s="5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spans="1:24" ht="13.8">
      <c r="A471" s="5"/>
      <c r="B471" s="5"/>
      <c r="C471" s="5"/>
      <c r="D471" s="5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spans="1:24" ht="13.8">
      <c r="A472" s="5"/>
      <c r="B472" s="5"/>
      <c r="C472" s="5"/>
      <c r="D472" s="5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spans="1:24" ht="13.8">
      <c r="A473" s="5"/>
      <c r="B473" s="5"/>
      <c r="C473" s="5"/>
      <c r="D473" s="5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spans="1:24" ht="13.8">
      <c r="A474" s="5"/>
      <c r="B474" s="5"/>
      <c r="C474" s="5"/>
      <c r="D474" s="5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spans="1:24" ht="13.8">
      <c r="A475" s="5"/>
      <c r="B475" s="5"/>
      <c r="C475" s="5"/>
      <c r="D475" s="5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spans="1:24" ht="13.8">
      <c r="A476" s="5"/>
      <c r="B476" s="5"/>
      <c r="C476" s="5"/>
      <c r="D476" s="5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spans="1:24" ht="13.8">
      <c r="A477" s="5"/>
      <c r="B477" s="5"/>
      <c r="C477" s="5"/>
      <c r="D477" s="5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spans="1:24" ht="13.8">
      <c r="A478" s="5"/>
      <c r="B478" s="5"/>
      <c r="C478" s="5"/>
      <c r="D478" s="5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spans="1:24" ht="13.8">
      <c r="A479" s="5"/>
      <c r="B479" s="5"/>
      <c r="C479" s="5"/>
      <c r="D479" s="5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spans="1:24" ht="13.8">
      <c r="A480" s="5"/>
      <c r="B480" s="5"/>
      <c r="C480" s="5"/>
      <c r="D480" s="5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 spans="1:24" ht="13.8">
      <c r="A481" s="5"/>
      <c r="B481" s="5"/>
      <c r="C481" s="5"/>
      <c r="D481" s="5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 spans="1:24" ht="13.8">
      <c r="A482" s="5"/>
      <c r="B482" s="5"/>
      <c r="C482" s="5"/>
      <c r="D482" s="5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 spans="1:24" ht="13.8">
      <c r="A483" s="5"/>
      <c r="B483" s="5"/>
      <c r="C483" s="5"/>
      <c r="D483" s="5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 spans="1:24" ht="13.8">
      <c r="A484" s="5"/>
      <c r="B484" s="5"/>
      <c r="C484" s="5"/>
      <c r="D484" s="5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spans="1:24" ht="13.8">
      <c r="A485" s="5"/>
      <c r="B485" s="5"/>
      <c r="C485" s="5"/>
      <c r="D485" s="5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 spans="1:24" ht="13.8">
      <c r="A486" s="5"/>
      <c r="B486" s="5"/>
      <c r="C486" s="5"/>
      <c r="D486" s="5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spans="1:24" ht="13.8">
      <c r="A487" s="5"/>
      <c r="B487" s="5"/>
      <c r="C487" s="5"/>
      <c r="D487" s="5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 spans="1:24" ht="13.8">
      <c r="A488" s="5"/>
      <c r="B488" s="5"/>
      <c r="C488" s="5"/>
      <c r="D488" s="5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 spans="1:24" ht="13.8">
      <c r="A489" s="5"/>
      <c r="B489" s="5"/>
      <c r="C489" s="5"/>
      <c r="D489" s="5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 spans="1:24" ht="13.8">
      <c r="A490" s="5"/>
      <c r="B490" s="5"/>
      <c r="C490" s="5"/>
      <c r="D490" s="5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 spans="1:24" ht="13.8">
      <c r="A491" s="5"/>
      <c r="B491" s="5"/>
      <c r="C491" s="5"/>
      <c r="D491" s="5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 spans="1:24" ht="13.8">
      <c r="A492" s="5"/>
      <c r="B492" s="5"/>
      <c r="C492" s="5"/>
      <c r="D492" s="5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 spans="1:24" ht="13.8">
      <c r="A493" s="5"/>
      <c r="B493" s="5"/>
      <c r="C493" s="5"/>
      <c r="D493" s="5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 spans="1:24" ht="13.8">
      <c r="A494" s="5"/>
      <c r="B494" s="5"/>
      <c r="C494" s="5"/>
      <c r="D494" s="5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spans="1:24" ht="13.8">
      <c r="A495" s="5"/>
      <c r="B495" s="5"/>
      <c r="C495" s="5"/>
      <c r="D495" s="5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 spans="1:24" ht="13.8">
      <c r="A496" s="5"/>
      <c r="B496" s="5"/>
      <c r="C496" s="5"/>
      <c r="D496" s="5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 spans="1:24" ht="13.8">
      <c r="A497" s="5"/>
      <c r="B497" s="5"/>
      <c r="C497" s="5"/>
      <c r="D497" s="5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spans="1:24" ht="13.8">
      <c r="A498" s="5"/>
      <c r="B498" s="5"/>
      <c r="C498" s="5"/>
      <c r="D498" s="5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 spans="1:24" ht="13.8">
      <c r="A499" s="5"/>
      <c r="B499" s="5"/>
      <c r="C499" s="5"/>
      <c r="D499" s="5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 spans="1:24" ht="13.8">
      <c r="A500" s="5"/>
      <c r="B500" s="5"/>
      <c r="C500" s="5"/>
      <c r="D500" s="5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 spans="1:24" ht="13.8">
      <c r="A501" s="5"/>
      <c r="B501" s="5"/>
      <c r="C501" s="5"/>
      <c r="D501" s="5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 spans="1:24" ht="13.8">
      <c r="A502" s="5"/>
      <c r="B502" s="5"/>
      <c r="C502" s="5"/>
      <c r="D502" s="5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 spans="1:24" ht="13.8">
      <c r="A503" s="5"/>
      <c r="B503" s="5"/>
      <c r="C503" s="5"/>
      <c r="D503" s="5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 spans="1:24" ht="13.8">
      <c r="A504" s="5"/>
      <c r="B504" s="5"/>
      <c r="C504" s="5"/>
      <c r="D504" s="5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 spans="1:24" ht="13.8">
      <c r="A505" s="5"/>
      <c r="B505" s="5"/>
      <c r="C505" s="5"/>
      <c r="D505" s="5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 spans="1:24" ht="13.8">
      <c r="A506" s="5"/>
      <c r="B506" s="5"/>
      <c r="C506" s="5"/>
      <c r="D506" s="5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 spans="1:24" ht="13.8">
      <c r="A507" s="5"/>
      <c r="B507" s="5"/>
      <c r="C507" s="5"/>
      <c r="D507" s="5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 spans="1:24" ht="13.8">
      <c r="A508" s="5"/>
      <c r="B508" s="5"/>
      <c r="C508" s="5"/>
      <c r="D508" s="5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 spans="1:24" ht="13.8">
      <c r="A509" s="5"/>
      <c r="B509" s="5"/>
      <c r="C509" s="5"/>
      <c r="D509" s="5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 spans="1:24" ht="13.8">
      <c r="A510" s="5"/>
      <c r="B510" s="5"/>
      <c r="C510" s="5"/>
      <c r="D510" s="5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 spans="1:24" ht="13.8">
      <c r="A511" s="5"/>
      <c r="B511" s="5"/>
      <c r="C511" s="5"/>
      <c r="D511" s="5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 spans="1:24" ht="13.8">
      <c r="A512" s="5"/>
      <c r="B512" s="5"/>
      <c r="C512" s="5"/>
      <c r="D512" s="5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 spans="1:24" ht="13.8">
      <c r="A513" s="5"/>
      <c r="B513" s="5"/>
      <c r="C513" s="5"/>
      <c r="D513" s="5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 spans="1:24" ht="13.8">
      <c r="A514" s="5"/>
      <c r="B514" s="5"/>
      <c r="C514" s="5"/>
      <c r="D514" s="5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 spans="1:24" ht="13.8">
      <c r="A515" s="5"/>
      <c r="B515" s="5"/>
      <c r="C515" s="5"/>
      <c r="D515" s="5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 spans="1:24" ht="13.8">
      <c r="A516" s="5"/>
      <c r="B516" s="5"/>
      <c r="C516" s="5"/>
      <c r="D516" s="5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spans="1:24" ht="13.8">
      <c r="A517" s="5"/>
      <c r="B517" s="5"/>
      <c r="C517" s="5"/>
      <c r="D517" s="5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 spans="1:24" ht="13.8">
      <c r="A518" s="5"/>
      <c r="B518" s="5"/>
      <c r="C518" s="5"/>
      <c r="D518" s="5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 spans="1:24" ht="13.8">
      <c r="A519" s="5"/>
      <c r="B519" s="5"/>
      <c r="C519" s="5"/>
      <c r="D519" s="5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 spans="1:24" ht="13.8">
      <c r="A520" s="5"/>
      <c r="B520" s="5"/>
      <c r="C520" s="5"/>
      <c r="D520" s="5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 spans="1:24" ht="13.8">
      <c r="A521" s="5"/>
      <c r="B521" s="5"/>
      <c r="C521" s="5"/>
      <c r="D521" s="5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 spans="1:24" ht="13.8">
      <c r="A522" s="5"/>
      <c r="B522" s="5"/>
      <c r="C522" s="5"/>
      <c r="D522" s="5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 spans="1:24" ht="13.8">
      <c r="A523" s="5"/>
      <c r="B523" s="5"/>
      <c r="C523" s="5"/>
      <c r="D523" s="5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 spans="1:24" ht="13.8">
      <c r="A524" s="5"/>
      <c r="B524" s="5"/>
      <c r="C524" s="5"/>
      <c r="D524" s="5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 spans="1:24" ht="13.8">
      <c r="A525" s="5"/>
      <c r="B525" s="5"/>
      <c r="C525" s="5"/>
      <c r="D525" s="5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 spans="1:24" ht="13.8">
      <c r="A526" s="5"/>
      <c r="B526" s="5"/>
      <c r="C526" s="5"/>
      <c r="D526" s="5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 spans="1:24" ht="13.8">
      <c r="A527" s="5"/>
      <c r="B527" s="5"/>
      <c r="C527" s="5"/>
      <c r="D527" s="5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 spans="1:24" ht="13.8">
      <c r="A528" s="5"/>
      <c r="B528" s="5"/>
      <c r="C528" s="5"/>
      <c r="D528" s="5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 spans="1:24" ht="13.8">
      <c r="A529" s="5"/>
      <c r="B529" s="5"/>
      <c r="C529" s="5"/>
      <c r="D529" s="5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 spans="1:24" ht="13.8">
      <c r="A530" s="5"/>
      <c r="B530" s="5"/>
      <c r="C530" s="5"/>
      <c r="D530" s="5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 spans="1:24" ht="13.8">
      <c r="A531" s="5"/>
      <c r="B531" s="5"/>
      <c r="C531" s="5"/>
      <c r="D531" s="5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 spans="1:24" ht="13.8">
      <c r="A532" s="5"/>
      <c r="B532" s="5"/>
      <c r="C532" s="5"/>
      <c r="D532" s="5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 spans="1:24" ht="13.8">
      <c r="A533" s="5"/>
      <c r="B533" s="5"/>
      <c r="C533" s="5"/>
      <c r="D533" s="5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 spans="1:24" ht="13.8">
      <c r="A534" s="5"/>
      <c r="B534" s="5"/>
      <c r="C534" s="5"/>
      <c r="D534" s="5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 spans="1:24" ht="13.8">
      <c r="A535" s="5"/>
      <c r="B535" s="5"/>
      <c r="C535" s="5"/>
      <c r="D535" s="5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 spans="1:24" ht="13.8">
      <c r="A536" s="5"/>
      <c r="B536" s="5"/>
      <c r="C536" s="5"/>
      <c r="D536" s="5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 spans="1:24" ht="13.8">
      <c r="A537" s="5"/>
      <c r="B537" s="5"/>
      <c r="C537" s="5"/>
      <c r="D537" s="5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 spans="1:24" ht="13.8">
      <c r="A538" s="5"/>
      <c r="B538" s="5"/>
      <c r="C538" s="5"/>
      <c r="D538" s="5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 spans="1:24" ht="13.8">
      <c r="A539" s="5"/>
      <c r="B539" s="5"/>
      <c r="C539" s="5"/>
      <c r="D539" s="5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 spans="1:24" ht="13.8">
      <c r="A540" s="5"/>
      <c r="B540" s="5"/>
      <c r="C540" s="5"/>
      <c r="D540" s="5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 spans="1:24" ht="13.8">
      <c r="A541" s="5"/>
      <c r="B541" s="5"/>
      <c r="C541" s="5"/>
      <c r="D541" s="5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 spans="1:24" ht="13.8">
      <c r="A542" s="5"/>
      <c r="B542" s="5"/>
      <c r="C542" s="5"/>
      <c r="D542" s="5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 spans="1:24" ht="13.8">
      <c r="A543" s="5"/>
      <c r="B543" s="5"/>
      <c r="C543" s="5"/>
      <c r="D543" s="5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 spans="1:24" ht="13.8">
      <c r="A544" s="5"/>
      <c r="B544" s="5"/>
      <c r="C544" s="5"/>
      <c r="D544" s="5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 spans="1:24" ht="13.8">
      <c r="A545" s="5"/>
      <c r="B545" s="5"/>
      <c r="C545" s="5"/>
      <c r="D545" s="5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 spans="1:24" ht="13.8">
      <c r="A546" s="5"/>
      <c r="B546" s="5"/>
      <c r="C546" s="5"/>
      <c r="D546" s="5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 spans="1:24" ht="13.8">
      <c r="A547" s="5"/>
      <c r="B547" s="5"/>
      <c r="C547" s="5"/>
      <c r="D547" s="5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 spans="1:24" ht="13.8">
      <c r="A548" s="5"/>
      <c r="B548" s="5"/>
      <c r="C548" s="5"/>
      <c r="D548" s="5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 spans="1:24" ht="13.8">
      <c r="A549" s="5"/>
      <c r="B549" s="5"/>
      <c r="C549" s="5"/>
      <c r="D549" s="5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 spans="1:24" ht="13.8">
      <c r="A550" s="5"/>
      <c r="B550" s="5"/>
      <c r="C550" s="5"/>
      <c r="D550" s="5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spans="1:24" ht="13.8">
      <c r="A551" s="5"/>
      <c r="B551" s="5"/>
      <c r="C551" s="5"/>
      <c r="D551" s="5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 spans="1:24" ht="13.8">
      <c r="A552" s="5"/>
      <c r="B552" s="5"/>
      <c r="C552" s="5"/>
      <c r="D552" s="5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 spans="1:24" ht="13.8">
      <c r="A553" s="5"/>
      <c r="B553" s="5"/>
      <c r="C553" s="5"/>
      <c r="D553" s="5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spans="1:24" ht="13.8">
      <c r="A554" s="5"/>
      <c r="B554" s="5"/>
      <c r="C554" s="5"/>
      <c r="D554" s="5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spans="1:24" ht="13.8">
      <c r="A555" s="5"/>
      <c r="B555" s="5"/>
      <c r="C555" s="5"/>
      <c r="D555" s="5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 spans="1:24" ht="13.8">
      <c r="A556" s="5"/>
      <c r="B556" s="5"/>
      <c r="C556" s="5"/>
      <c r="D556" s="5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spans="1:24" ht="13.8">
      <c r="A557" s="5"/>
      <c r="B557" s="5"/>
      <c r="C557" s="5"/>
      <c r="D557" s="5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spans="1:24" ht="13.8">
      <c r="A558" s="5"/>
      <c r="B558" s="5"/>
      <c r="C558" s="5"/>
      <c r="D558" s="5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 spans="1:24" ht="13.8">
      <c r="A559" s="5"/>
      <c r="B559" s="5"/>
      <c r="C559" s="5"/>
      <c r="D559" s="5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 spans="1:24" ht="13.8">
      <c r="A560" s="5"/>
      <c r="B560" s="5"/>
      <c r="C560" s="5"/>
      <c r="D560" s="5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 spans="1:24" ht="13.8">
      <c r="A561" s="5"/>
      <c r="B561" s="5"/>
      <c r="C561" s="5"/>
      <c r="D561" s="5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 spans="1:24" ht="13.8">
      <c r="A562" s="5"/>
      <c r="B562" s="5"/>
      <c r="C562" s="5"/>
      <c r="D562" s="5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 spans="1:24" ht="13.8">
      <c r="A563" s="5"/>
      <c r="B563" s="5"/>
      <c r="C563" s="5"/>
      <c r="D563" s="5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 spans="1:24" ht="13.8">
      <c r="A564" s="5"/>
      <c r="B564" s="5"/>
      <c r="C564" s="5"/>
      <c r="D564" s="5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 spans="1:24" ht="13.8">
      <c r="A565" s="5"/>
      <c r="B565" s="5"/>
      <c r="C565" s="5"/>
      <c r="D565" s="5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 spans="1:24" ht="13.8">
      <c r="A566" s="5"/>
      <c r="B566" s="5"/>
      <c r="C566" s="5"/>
      <c r="D566" s="5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 spans="1:24" ht="13.8">
      <c r="A567" s="5"/>
      <c r="B567" s="5"/>
      <c r="C567" s="5"/>
      <c r="D567" s="5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 spans="1:24" ht="13.8">
      <c r="A568" s="5"/>
      <c r="B568" s="5"/>
      <c r="C568" s="5"/>
      <c r="D568" s="5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spans="1:24" ht="13.8">
      <c r="A569" s="5"/>
      <c r="B569" s="5"/>
      <c r="C569" s="5"/>
      <c r="D569" s="5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 spans="1:24" ht="13.8">
      <c r="A570" s="5"/>
      <c r="B570" s="5"/>
      <c r="C570" s="5"/>
      <c r="D570" s="5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 spans="1:24" ht="13.8">
      <c r="A571" s="5"/>
      <c r="B571" s="5"/>
      <c r="C571" s="5"/>
      <c r="D571" s="5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spans="1:24" ht="13.8">
      <c r="A572" s="5"/>
      <c r="B572" s="5"/>
      <c r="C572" s="5"/>
      <c r="D572" s="5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 spans="1:24" ht="13.8">
      <c r="A573" s="5"/>
      <c r="B573" s="5"/>
      <c r="C573" s="5"/>
      <c r="D573" s="5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 spans="1:24" ht="13.8">
      <c r="A574" s="5"/>
      <c r="B574" s="5"/>
      <c r="C574" s="5"/>
      <c r="D574" s="5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 spans="1:24" ht="13.8">
      <c r="A575" s="5"/>
      <c r="B575" s="5"/>
      <c r="C575" s="5"/>
      <c r="D575" s="5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 spans="1:24" ht="13.8">
      <c r="A576" s="5"/>
      <c r="B576" s="5"/>
      <c r="C576" s="5"/>
      <c r="D576" s="5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 spans="1:24" ht="13.8">
      <c r="A577" s="5"/>
      <c r="B577" s="5"/>
      <c r="C577" s="5"/>
      <c r="D577" s="5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 spans="1:24" ht="13.8">
      <c r="A578" s="5"/>
      <c r="B578" s="5"/>
      <c r="C578" s="5"/>
      <c r="D578" s="5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 spans="1:24" ht="13.8">
      <c r="A579" s="5"/>
      <c r="B579" s="5"/>
      <c r="C579" s="5"/>
      <c r="D579" s="5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spans="1:24" ht="13.8">
      <c r="A580" s="5"/>
      <c r="B580" s="5"/>
      <c r="C580" s="5"/>
      <c r="D580" s="5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 spans="1:24" ht="13.8">
      <c r="A581" s="5"/>
      <c r="B581" s="5"/>
      <c r="C581" s="5"/>
      <c r="D581" s="5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 spans="1:24" ht="13.8">
      <c r="A582" s="5"/>
      <c r="B582" s="5"/>
      <c r="C582" s="5"/>
      <c r="D582" s="5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spans="1:24" ht="13.8">
      <c r="A583" s="5"/>
      <c r="B583" s="5"/>
      <c r="C583" s="5"/>
      <c r="D583" s="5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spans="1:24" ht="13.8">
      <c r="A584" s="5"/>
      <c r="B584" s="5"/>
      <c r="C584" s="5"/>
      <c r="D584" s="5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 spans="1:24" ht="13.8">
      <c r="A585" s="5"/>
      <c r="B585" s="5"/>
      <c r="C585" s="5"/>
      <c r="D585" s="5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 spans="1:24" ht="13.8">
      <c r="A586" s="5"/>
      <c r="B586" s="5"/>
      <c r="C586" s="5"/>
      <c r="D586" s="5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 spans="1:24" ht="13.8">
      <c r="A587" s="5"/>
      <c r="B587" s="5"/>
      <c r="C587" s="5"/>
      <c r="D587" s="5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 spans="1:24" ht="13.8">
      <c r="A588" s="5"/>
      <c r="B588" s="5"/>
      <c r="C588" s="5"/>
      <c r="D588" s="5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 spans="1:24" ht="13.8">
      <c r="A589" s="5"/>
      <c r="B589" s="5"/>
      <c r="C589" s="5"/>
      <c r="D589" s="5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 spans="1:24" ht="13.8">
      <c r="A590" s="5"/>
      <c r="B590" s="5"/>
      <c r="C590" s="5"/>
      <c r="D590" s="5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 spans="1:24" ht="13.8">
      <c r="A591" s="5"/>
      <c r="B591" s="5"/>
      <c r="C591" s="5"/>
      <c r="D591" s="5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 spans="1:24" ht="13.8">
      <c r="A592" s="5"/>
      <c r="B592" s="5"/>
      <c r="C592" s="5"/>
      <c r="D592" s="5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 spans="1:24" ht="13.8">
      <c r="A593" s="5"/>
      <c r="B593" s="5"/>
      <c r="C593" s="5"/>
      <c r="D593" s="5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 spans="1:24" ht="13.8">
      <c r="A594" s="5"/>
      <c r="B594" s="5"/>
      <c r="C594" s="5"/>
      <c r="D594" s="5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 spans="1:24" ht="13.8">
      <c r="A595" s="5"/>
      <c r="B595" s="5"/>
      <c r="C595" s="5"/>
      <c r="D595" s="5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 spans="1:24" ht="13.8">
      <c r="A596" s="5"/>
      <c r="B596" s="5"/>
      <c r="C596" s="5"/>
      <c r="D596" s="5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spans="1:24" ht="13.8">
      <c r="A597" s="5"/>
      <c r="B597" s="5"/>
      <c r="C597" s="5"/>
      <c r="D597" s="5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 spans="1:24" ht="13.8">
      <c r="A598" s="5"/>
      <c r="B598" s="5"/>
      <c r="C598" s="5"/>
      <c r="D598" s="5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 spans="1:24" ht="13.8">
      <c r="A599" s="5"/>
      <c r="B599" s="5"/>
      <c r="C599" s="5"/>
      <c r="D599" s="5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spans="1:24" ht="13.8">
      <c r="A600" s="5"/>
      <c r="B600" s="5"/>
      <c r="C600" s="5"/>
      <c r="D600" s="5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 spans="1:24" ht="13.8">
      <c r="A601" s="5"/>
      <c r="B601" s="5"/>
      <c r="C601" s="5"/>
      <c r="D601" s="5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 spans="1:24" ht="13.8">
      <c r="A602" s="5"/>
      <c r="B602" s="5"/>
      <c r="C602" s="5"/>
      <c r="D602" s="5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 spans="1:24" ht="13.8">
      <c r="A603" s="5"/>
      <c r="B603" s="5"/>
      <c r="C603" s="5"/>
      <c r="D603" s="5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 spans="1:24" ht="13.8">
      <c r="A604" s="5"/>
      <c r="B604" s="5"/>
      <c r="C604" s="5"/>
      <c r="D604" s="5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 spans="1:24" ht="13.8">
      <c r="A605" s="5"/>
      <c r="B605" s="5"/>
      <c r="C605" s="5"/>
      <c r="D605" s="5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 spans="1:24" ht="13.8">
      <c r="A606" s="5"/>
      <c r="B606" s="5"/>
      <c r="C606" s="5"/>
      <c r="D606" s="5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 spans="1:24" ht="13.8">
      <c r="A607" s="5"/>
      <c r="B607" s="5"/>
      <c r="C607" s="5"/>
      <c r="D607" s="5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 spans="1:24" ht="13.8">
      <c r="A608" s="5"/>
      <c r="B608" s="5"/>
      <c r="C608" s="5"/>
      <c r="D608" s="5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 spans="1:24" ht="13.8">
      <c r="A609" s="5"/>
      <c r="B609" s="5"/>
      <c r="C609" s="5"/>
      <c r="D609" s="5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 spans="1:24" ht="13.8">
      <c r="A610" s="5"/>
      <c r="B610" s="5"/>
      <c r="C610" s="5"/>
      <c r="D610" s="5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 spans="1:24" ht="13.8">
      <c r="A611" s="5"/>
      <c r="B611" s="5"/>
      <c r="C611" s="5"/>
      <c r="D611" s="5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 spans="1:24" ht="13.8">
      <c r="A612" s="5"/>
      <c r="B612" s="5"/>
      <c r="C612" s="5"/>
      <c r="D612" s="5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 spans="1:24" ht="13.8">
      <c r="A613" s="5"/>
      <c r="B613" s="5"/>
      <c r="C613" s="5"/>
      <c r="D613" s="5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 spans="1:24" ht="13.8">
      <c r="A614" s="5"/>
      <c r="B614" s="5"/>
      <c r="C614" s="5"/>
      <c r="D614" s="5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 spans="1:24" ht="13.8">
      <c r="A615" s="5"/>
      <c r="B615" s="5"/>
      <c r="C615" s="5"/>
      <c r="D615" s="5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 spans="1:24" ht="13.8">
      <c r="A616" s="5"/>
      <c r="B616" s="5"/>
      <c r="C616" s="5"/>
      <c r="D616" s="5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 spans="1:24" ht="13.8">
      <c r="A617" s="5"/>
      <c r="B617" s="5"/>
      <c r="C617" s="5"/>
      <c r="D617" s="5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 spans="1:24" ht="13.8">
      <c r="A618" s="5"/>
      <c r="B618" s="5"/>
      <c r="C618" s="5"/>
      <c r="D618" s="5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 spans="1:24" ht="13.8">
      <c r="A619" s="5"/>
      <c r="B619" s="5"/>
      <c r="C619" s="5"/>
      <c r="D619" s="5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 spans="1:24" ht="13.8">
      <c r="A620" s="5"/>
      <c r="B620" s="5"/>
      <c r="C620" s="5"/>
      <c r="D620" s="5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 spans="1:24" ht="13.8">
      <c r="A621" s="5"/>
      <c r="B621" s="5"/>
      <c r="C621" s="5"/>
      <c r="D621" s="5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 spans="1:24" ht="13.8">
      <c r="A622" s="5"/>
      <c r="B622" s="5"/>
      <c r="C622" s="5"/>
      <c r="D622" s="5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 spans="1:24" ht="13.8">
      <c r="A623" s="5"/>
      <c r="B623" s="5"/>
      <c r="C623" s="5"/>
      <c r="D623" s="5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 spans="1:24" ht="13.8">
      <c r="A624" s="5"/>
      <c r="B624" s="5"/>
      <c r="C624" s="5"/>
      <c r="D624" s="5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 spans="1:24" ht="13.8">
      <c r="A625" s="5"/>
      <c r="B625" s="5"/>
      <c r="C625" s="5"/>
      <c r="D625" s="5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 spans="1:24" ht="13.8">
      <c r="A626" s="5"/>
      <c r="B626" s="5"/>
      <c r="C626" s="5"/>
      <c r="D626" s="5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 spans="1:24" ht="13.8">
      <c r="A627" s="5"/>
      <c r="B627" s="5"/>
      <c r="C627" s="5"/>
      <c r="D627" s="5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 spans="1:24" ht="13.8">
      <c r="A628" s="5"/>
      <c r="B628" s="5"/>
      <c r="C628" s="5"/>
      <c r="D628" s="5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 spans="1:24" ht="13.8">
      <c r="A629" s="5"/>
      <c r="B629" s="5"/>
      <c r="C629" s="5"/>
      <c r="D629" s="5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 spans="1:24" ht="13.8">
      <c r="A630" s="5"/>
      <c r="B630" s="5"/>
      <c r="C630" s="5"/>
      <c r="D630" s="5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 spans="1:24" ht="13.8">
      <c r="A631" s="5"/>
      <c r="B631" s="5"/>
      <c r="C631" s="5"/>
      <c r="D631" s="5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 spans="1:24" ht="13.8">
      <c r="A632" s="5"/>
      <c r="B632" s="5"/>
      <c r="C632" s="5"/>
      <c r="D632" s="5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 spans="1:24" ht="13.8">
      <c r="A633" s="5"/>
      <c r="B633" s="5"/>
      <c r="C633" s="5"/>
      <c r="D633" s="5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 spans="1:24" ht="13.8">
      <c r="A634" s="5"/>
      <c r="B634" s="5"/>
      <c r="C634" s="5"/>
      <c r="D634" s="5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 spans="1:24" ht="13.8">
      <c r="A635" s="5"/>
      <c r="B635" s="5"/>
      <c r="C635" s="5"/>
      <c r="D635" s="5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 spans="1:24" ht="13.8">
      <c r="A636" s="5"/>
      <c r="B636" s="5"/>
      <c r="C636" s="5"/>
      <c r="D636" s="5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 spans="1:24" ht="13.8">
      <c r="A637" s="5"/>
      <c r="B637" s="5"/>
      <c r="C637" s="5"/>
      <c r="D637" s="5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 spans="1:24" ht="13.8">
      <c r="A638" s="5"/>
      <c r="B638" s="5"/>
      <c r="C638" s="5"/>
      <c r="D638" s="5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 spans="1:24" ht="13.8">
      <c r="A639" s="5"/>
      <c r="B639" s="5"/>
      <c r="C639" s="5"/>
      <c r="D639" s="5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 spans="1:24" ht="13.8">
      <c r="A640" s="5"/>
      <c r="B640" s="5"/>
      <c r="C640" s="5"/>
      <c r="D640" s="5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 spans="1:24" ht="13.8">
      <c r="A641" s="5"/>
      <c r="B641" s="5"/>
      <c r="C641" s="5"/>
      <c r="D641" s="5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 spans="1:24" ht="13.8">
      <c r="A642" s="5"/>
      <c r="B642" s="5"/>
      <c r="C642" s="5"/>
      <c r="D642" s="5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 spans="1:24" ht="13.8">
      <c r="A643" s="5"/>
      <c r="B643" s="5"/>
      <c r="C643" s="5"/>
      <c r="D643" s="5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 spans="1:24" ht="13.8">
      <c r="A644" s="5"/>
      <c r="B644" s="5"/>
      <c r="C644" s="5"/>
      <c r="D644" s="5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 spans="1:24" ht="13.8">
      <c r="A645" s="5"/>
      <c r="B645" s="5"/>
      <c r="C645" s="5"/>
      <c r="D645" s="5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 spans="1:24" ht="13.8">
      <c r="A646" s="5"/>
      <c r="B646" s="5"/>
      <c r="C646" s="5"/>
      <c r="D646" s="5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 spans="1:24" ht="13.8">
      <c r="A647" s="5"/>
      <c r="B647" s="5"/>
      <c r="C647" s="5"/>
      <c r="D647" s="5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 spans="1:24" ht="13.8">
      <c r="A648" s="5"/>
      <c r="B648" s="5"/>
      <c r="C648" s="5"/>
      <c r="D648" s="5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 spans="1:24" ht="13.8">
      <c r="A649" s="5"/>
      <c r="B649" s="5"/>
      <c r="C649" s="5"/>
      <c r="D649" s="5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 spans="1:24" ht="13.8">
      <c r="A650" s="5"/>
      <c r="B650" s="5"/>
      <c r="C650" s="5"/>
      <c r="D650" s="5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 spans="1:24" ht="13.8">
      <c r="A651" s="5"/>
      <c r="B651" s="5"/>
      <c r="C651" s="5"/>
      <c r="D651" s="5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 spans="1:24" ht="13.8">
      <c r="A652" s="5"/>
      <c r="B652" s="5"/>
      <c r="C652" s="5"/>
      <c r="D652" s="5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 spans="1:24" ht="13.8">
      <c r="A653" s="5"/>
      <c r="B653" s="5"/>
      <c r="C653" s="5"/>
      <c r="D653" s="5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 spans="1:24" ht="13.8">
      <c r="A654" s="5"/>
      <c r="B654" s="5"/>
      <c r="C654" s="5"/>
      <c r="D654" s="5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 spans="1:24" ht="13.8">
      <c r="A655" s="5"/>
      <c r="B655" s="5"/>
      <c r="C655" s="5"/>
      <c r="D655" s="5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 spans="1:24" ht="13.8">
      <c r="A656" s="5"/>
      <c r="B656" s="5"/>
      <c r="C656" s="5"/>
      <c r="D656" s="5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 spans="1:24" ht="13.8">
      <c r="A657" s="5"/>
      <c r="B657" s="5"/>
      <c r="C657" s="5"/>
      <c r="D657" s="5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 spans="1:24" ht="13.8">
      <c r="A658" s="5"/>
      <c r="B658" s="5"/>
      <c r="C658" s="5"/>
      <c r="D658" s="5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 spans="1:24" ht="13.8">
      <c r="A659" s="5"/>
      <c r="B659" s="5"/>
      <c r="C659" s="5"/>
      <c r="D659" s="5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 spans="1:24" ht="13.8">
      <c r="A660" s="5"/>
      <c r="B660" s="5"/>
      <c r="C660" s="5"/>
      <c r="D660" s="5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 spans="1:24" ht="13.8">
      <c r="A661" s="5"/>
      <c r="B661" s="5"/>
      <c r="C661" s="5"/>
      <c r="D661" s="5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 spans="1:24" ht="13.8">
      <c r="A662" s="5"/>
      <c r="B662" s="5"/>
      <c r="C662" s="5"/>
      <c r="D662" s="5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 spans="1:24" ht="13.8">
      <c r="A663" s="5"/>
      <c r="B663" s="5"/>
      <c r="C663" s="5"/>
      <c r="D663" s="5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 spans="1:24" ht="13.8">
      <c r="A664" s="5"/>
      <c r="B664" s="5"/>
      <c r="C664" s="5"/>
      <c r="D664" s="5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 spans="1:24" ht="13.8">
      <c r="A665" s="5"/>
      <c r="B665" s="5"/>
      <c r="C665" s="5"/>
      <c r="D665" s="5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 spans="1:24" ht="13.8">
      <c r="A666" s="5"/>
      <c r="B666" s="5"/>
      <c r="C666" s="5"/>
      <c r="D666" s="5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 spans="1:24" ht="13.8">
      <c r="A667" s="5"/>
      <c r="B667" s="5"/>
      <c r="C667" s="5"/>
      <c r="D667" s="5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 spans="1:24" ht="13.8">
      <c r="A668" s="5"/>
      <c r="B668" s="5"/>
      <c r="C668" s="5"/>
      <c r="D668" s="5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 spans="1:24" ht="13.8">
      <c r="A669" s="5"/>
      <c r="B669" s="5"/>
      <c r="C669" s="5"/>
      <c r="D669" s="5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 spans="1:24" ht="13.8">
      <c r="A670" s="5"/>
      <c r="B670" s="5"/>
      <c r="C670" s="5"/>
      <c r="D670" s="5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 spans="1:24" ht="13.8">
      <c r="A671" s="5"/>
      <c r="B671" s="5"/>
      <c r="C671" s="5"/>
      <c r="D671" s="5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 spans="1:24" ht="13.8">
      <c r="A672" s="5"/>
      <c r="B672" s="5"/>
      <c r="C672" s="5"/>
      <c r="D672" s="5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 spans="1:24" ht="13.8">
      <c r="A673" s="5"/>
      <c r="B673" s="5"/>
      <c r="C673" s="5"/>
      <c r="D673" s="5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 spans="1:24" ht="13.8">
      <c r="A674" s="5"/>
      <c r="B674" s="5"/>
      <c r="C674" s="5"/>
      <c r="D674" s="5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 spans="1:24" ht="13.8">
      <c r="A675" s="5"/>
      <c r="B675" s="5"/>
      <c r="C675" s="5"/>
      <c r="D675" s="5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 spans="1:24" ht="13.8">
      <c r="A676" s="5"/>
      <c r="B676" s="5"/>
      <c r="C676" s="5"/>
      <c r="D676" s="5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 spans="1:24" ht="13.8">
      <c r="A677" s="5"/>
      <c r="B677" s="5"/>
      <c r="C677" s="5"/>
      <c r="D677" s="5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 spans="1:24" ht="13.8">
      <c r="A678" s="5"/>
      <c r="B678" s="5"/>
      <c r="C678" s="5"/>
      <c r="D678" s="5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 spans="1:24" ht="13.8">
      <c r="A679" s="5"/>
      <c r="B679" s="5"/>
      <c r="C679" s="5"/>
      <c r="D679" s="5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 spans="1:24" ht="13.8">
      <c r="A680" s="5"/>
      <c r="B680" s="5"/>
      <c r="C680" s="5"/>
      <c r="D680" s="5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 spans="1:24" ht="13.8">
      <c r="A681" s="5"/>
      <c r="B681" s="5"/>
      <c r="C681" s="5"/>
      <c r="D681" s="5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 spans="1:24" ht="13.8">
      <c r="A682" s="5"/>
      <c r="B682" s="5"/>
      <c r="C682" s="5"/>
      <c r="D682" s="5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 spans="1:24" ht="13.8">
      <c r="A683" s="5"/>
      <c r="B683" s="5"/>
      <c r="C683" s="5"/>
      <c r="D683" s="5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 spans="1:24" ht="13.8">
      <c r="A684" s="5"/>
      <c r="B684" s="5"/>
      <c r="C684" s="5"/>
      <c r="D684" s="5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 spans="1:24" ht="13.8">
      <c r="A685" s="5"/>
      <c r="B685" s="5"/>
      <c r="C685" s="5"/>
      <c r="D685" s="5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 spans="1:24" ht="13.8">
      <c r="A686" s="5"/>
      <c r="B686" s="5"/>
      <c r="C686" s="5"/>
      <c r="D686" s="5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 spans="1:24" ht="13.8">
      <c r="A687" s="5"/>
      <c r="B687" s="5"/>
      <c r="C687" s="5"/>
      <c r="D687" s="5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 spans="1:24" ht="13.8">
      <c r="A688" s="5"/>
      <c r="B688" s="5"/>
      <c r="C688" s="5"/>
      <c r="D688" s="5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 spans="1:24" ht="13.8">
      <c r="A689" s="5"/>
      <c r="B689" s="5"/>
      <c r="C689" s="5"/>
      <c r="D689" s="5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 spans="1:24" ht="13.8">
      <c r="A690" s="5"/>
      <c r="B690" s="5"/>
      <c r="C690" s="5"/>
      <c r="D690" s="5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 spans="1:24" ht="13.8">
      <c r="A691" s="5"/>
      <c r="B691" s="5"/>
      <c r="C691" s="5"/>
      <c r="D691" s="5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 spans="1:24" ht="13.8">
      <c r="A692" s="5"/>
      <c r="B692" s="5"/>
      <c r="C692" s="5"/>
      <c r="D692" s="5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 spans="1:24" ht="13.8">
      <c r="A693" s="5"/>
      <c r="B693" s="5"/>
      <c r="C693" s="5"/>
      <c r="D693" s="5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 spans="1:24" ht="13.8">
      <c r="A694" s="5"/>
      <c r="B694" s="5"/>
      <c r="C694" s="5"/>
      <c r="D694" s="5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 spans="1:24" ht="13.8">
      <c r="A695" s="5"/>
      <c r="B695" s="5"/>
      <c r="C695" s="5"/>
      <c r="D695" s="5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 spans="1:24" ht="13.8">
      <c r="A696" s="5"/>
      <c r="B696" s="5"/>
      <c r="C696" s="5"/>
      <c r="D696" s="5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 spans="1:24" ht="13.8">
      <c r="A697" s="5"/>
      <c r="B697" s="5"/>
      <c r="C697" s="5"/>
      <c r="D697" s="5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 spans="1:24" ht="13.8">
      <c r="A698" s="5"/>
      <c r="B698" s="5"/>
      <c r="C698" s="5"/>
      <c r="D698" s="5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 spans="1:24" ht="13.8">
      <c r="A699" s="5"/>
      <c r="B699" s="5"/>
      <c r="C699" s="5"/>
      <c r="D699" s="5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 spans="1:24" ht="13.8">
      <c r="A700" s="5"/>
      <c r="B700" s="5"/>
      <c r="C700" s="5"/>
      <c r="D700" s="5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 spans="1:24" ht="13.8">
      <c r="A701" s="5"/>
      <c r="B701" s="5"/>
      <c r="C701" s="5"/>
      <c r="D701" s="5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 spans="1:24" ht="13.8">
      <c r="A702" s="5"/>
      <c r="B702" s="5"/>
      <c r="C702" s="5"/>
      <c r="D702" s="5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 spans="1:24" ht="13.8">
      <c r="A703" s="5"/>
      <c r="B703" s="5"/>
      <c r="C703" s="5"/>
      <c r="D703" s="5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 spans="1:24" ht="13.8">
      <c r="A704" s="5"/>
      <c r="B704" s="5"/>
      <c r="C704" s="5"/>
      <c r="D704" s="5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 spans="1:24" ht="13.8">
      <c r="A705" s="5"/>
      <c r="B705" s="5"/>
      <c r="C705" s="5"/>
      <c r="D705" s="5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 spans="1:24" ht="13.8">
      <c r="A706" s="5"/>
      <c r="B706" s="5"/>
      <c r="C706" s="5"/>
      <c r="D706" s="5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 spans="1:24" ht="13.8">
      <c r="A707" s="5"/>
      <c r="B707" s="5"/>
      <c r="C707" s="5"/>
      <c r="D707" s="5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 spans="1:24" ht="13.8">
      <c r="A708" s="5"/>
      <c r="B708" s="5"/>
      <c r="C708" s="5"/>
      <c r="D708" s="5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 spans="1:24" ht="13.8">
      <c r="A709" s="5"/>
      <c r="B709" s="5"/>
      <c r="C709" s="5"/>
      <c r="D709" s="5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 spans="1:24" ht="13.8">
      <c r="A710" s="5"/>
      <c r="B710" s="5"/>
      <c r="C710" s="5"/>
      <c r="D710" s="5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 spans="1:24" ht="13.8">
      <c r="A711" s="5"/>
      <c r="B711" s="5"/>
      <c r="C711" s="5"/>
      <c r="D711" s="5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 spans="1:24" ht="13.8">
      <c r="A712" s="5"/>
      <c r="B712" s="5"/>
      <c r="C712" s="5"/>
      <c r="D712" s="5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 spans="1:24" ht="13.8">
      <c r="A713" s="5"/>
      <c r="B713" s="5"/>
      <c r="C713" s="5"/>
      <c r="D713" s="5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 spans="1:24" ht="13.8">
      <c r="A714" s="5"/>
      <c r="B714" s="5"/>
      <c r="C714" s="5"/>
      <c r="D714" s="5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 spans="1:24" ht="13.8">
      <c r="A715" s="5"/>
      <c r="B715" s="5"/>
      <c r="C715" s="5"/>
      <c r="D715" s="5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 spans="1:24" ht="13.8">
      <c r="A716" s="5"/>
      <c r="B716" s="5"/>
      <c r="C716" s="5"/>
      <c r="D716" s="5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 spans="1:24" ht="13.8">
      <c r="A717" s="5"/>
      <c r="B717" s="5"/>
      <c r="C717" s="5"/>
      <c r="D717" s="5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 spans="1:24" ht="13.8">
      <c r="A718" s="5"/>
      <c r="B718" s="5"/>
      <c r="C718" s="5"/>
      <c r="D718" s="5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 spans="1:24" ht="13.8">
      <c r="A719" s="5"/>
      <c r="B719" s="5"/>
      <c r="C719" s="5"/>
      <c r="D719" s="5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 spans="1:24" ht="13.8">
      <c r="A720" s="5"/>
      <c r="B720" s="5"/>
      <c r="C720" s="5"/>
      <c r="D720" s="5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 spans="1:24" ht="13.8">
      <c r="A721" s="5"/>
      <c r="B721" s="5"/>
      <c r="C721" s="5"/>
      <c r="D721" s="5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 spans="1:24" ht="13.8">
      <c r="A722" s="5"/>
      <c r="B722" s="5"/>
      <c r="C722" s="5"/>
      <c r="D722" s="5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 spans="1:24" ht="13.8">
      <c r="A723" s="5"/>
      <c r="B723" s="5"/>
      <c r="C723" s="5"/>
      <c r="D723" s="5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 spans="1:24" ht="13.8">
      <c r="A724" s="5"/>
      <c r="B724" s="5"/>
      <c r="C724" s="5"/>
      <c r="D724" s="5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 spans="1:24" ht="13.8">
      <c r="A725" s="5"/>
      <c r="B725" s="5"/>
      <c r="C725" s="5"/>
      <c r="D725" s="5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 spans="1:24" ht="13.8">
      <c r="A726" s="5"/>
      <c r="B726" s="5"/>
      <c r="C726" s="5"/>
      <c r="D726" s="5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 spans="1:24" ht="13.8">
      <c r="A727" s="5"/>
      <c r="B727" s="5"/>
      <c r="C727" s="5"/>
      <c r="D727" s="5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 spans="1:24" ht="13.8">
      <c r="A728" s="5"/>
      <c r="B728" s="5"/>
      <c r="C728" s="5"/>
      <c r="D728" s="5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 spans="1:24" ht="13.8">
      <c r="A729" s="5"/>
      <c r="B729" s="5"/>
      <c r="C729" s="5"/>
      <c r="D729" s="5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 spans="1:24" ht="13.8">
      <c r="A730" s="5"/>
      <c r="B730" s="5"/>
      <c r="C730" s="5"/>
      <c r="D730" s="5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 spans="1:24" ht="13.8">
      <c r="A731" s="5"/>
      <c r="B731" s="5"/>
      <c r="C731" s="5"/>
      <c r="D731" s="5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 spans="1:24" ht="13.8">
      <c r="A732" s="5"/>
      <c r="B732" s="5"/>
      <c r="C732" s="5"/>
      <c r="D732" s="5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 spans="1:24" ht="13.8">
      <c r="A733" s="5"/>
      <c r="B733" s="5"/>
      <c r="C733" s="5"/>
      <c r="D733" s="5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 spans="1:24" ht="13.8">
      <c r="A734" s="5"/>
      <c r="B734" s="5"/>
      <c r="C734" s="5"/>
      <c r="D734" s="5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 spans="1:24" ht="13.8">
      <c r="A735" s="5"/>
      <c r="B735" s="5"/>
      <c r="C735" s="5"/>
      <c r="D735" s="5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 spans="1:24" ht="13.8">
      <c r="A736" s="5"/>
      <c r="B736" s="5"/>
      <c r="C736" s="5"/>
      <c r="D736" s="5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 spans="1:24" ht="13.8">
      <c r="A737" s="5"/>
      <c r="B737" s="5"/>
      <c r="C737" s="5"/>
      <c r="D737" s="5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 spans="1:24" ht="13.8">
      <c r="A738" s="5"/>
      <c r="B738" s="5"/>
      <c r="C738" s="5"/>
      <c r="D738" s="5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 spans="1:24" ht="13.8">
      <c r="A739" s="5"/>
      <c r="B739" s="5"/>
      <c r="C739" s="5"/>
      <c r="D739" s="5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 spans="1:24" ht="13.8">
      <c r="A740" s="5"/>
      <c r="B740" s="5"/>
      <c r="C740" s="5"/>
      <c r="D740" s="5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 spans="1:24" ht="13.8">
      <c r="A741" s="5"/>
      <c r="B741" s="5"/>
      <c r="C741" s="5"/>
      <c r="D741" s="5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 spans="1:24" ht="13.8">
      <c r="A742" s="5"/>
      <c r="B742" s="5"/>
      <c r="C742" s="5"/>
      <c r="D742" s="5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 spans="1:24" ht="13.8">
      <c r="A743" s="5"/>
      <c r="B743" s="5"/>
      <c r="C743" s="5"/>
      <c r="D743" s="5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 spans="1:24" ht="13.8">
      <c r="A744" s="5"/>
      <c r="B744" s="5"/>
      <c r="C744" s="5"/>
      <c r="D744" s="5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 spans="1:24" ht="13.8">
      <c r="A745" s="5"/>
      <c r="B745" s="5"/>
      <c r="C745" s="5"/>
      <c r="D745" s="5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 spans="1:24" ht="13.8">
      <c r="A746" s="5"/>
      <c r="B746" s="5"/>
      <c r="C746" s="5"/>
      <c r="D746" s="5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 spans="1:24" ht="13.8">
      <c r="A747" s="5"/>
      <c r="B747" s="5"/>
      <c r="C747" s="5"/>
      <c r="D747" s="5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 spans="1:24" ht="13.8">
      <c r="A748" s="5"/>
      <c r="B748" s="5"/>
      <c r="C748" s="5"/>
      <c r="D748" s="5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 spans="1:24" ht="13.8">
      <c r="A749" s="5"/>
      <c r="B749" s="5"/>
      <c r="C749" s="5"/>
      <c r="D749" s="5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 spans="1:24" ht="13.8">
      <c r="A750" s="5"/>
      <c r="B750" s="5"/>
      <c r="C750" s="5"/>
      <c r="D750" s="5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 spans="1:24" ht="13.8">
      <c r="A751" s="5"/>
      <c r="B751" s="5"/>
      <c r="C751" s="5"/>
      <c r="D751" s="5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 spans="1:24" ht="13.8">
      <c r="A752" s="5"/>
      <c r="B752" s="5"/>
      <c r="C752" s="5"/>
      <c r="D752" s="5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 spans="1:24" ht="13.8">
      <c r="A753" s="5"/>
      <c r="B753" s="5"/>
      <c r="C753" s="5"/>
      <c r="D753" s="5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 spans="1:24" ht="13.8">
      <c r="A754" s="5"/>
      <c r="B754" s="5"/>
      <c r="C754" s="5"/>
      <c r="D754" s="5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 spans="1:24" ht="13.8">
      <c r="A755" s="5"/>
      <c r="B755" s="5"/>
      <c r="C755" s="5"/>
      <c r="D755" s="5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 spans="1:24" ht="13.8">
      <c r="A756" s="5"/>
      <c r="B756" s="5"/>
      <c r="C756" s="5"/>
      <c r="D756" s="5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 spans="1:24" ht="13.8">
      <c r="A757" s="5"/>
      <c r="B757" s="5"/>
      <c r="C757" s="5"/>
      <c r="D757" s="5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 spans="1:24" ht="13.8">
      <c r="A758" s="5"/>
      <c r="B758" s="5"/>
      <c r="C758" s="5"/>
      <c r="D758" s="5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 spans="1:24" ht="13.8">
      <c r="A759" s="5"/>
      <c r="B759" s="5"/>
      <c r="C759" s="5"/>
      <c r="D759" s="5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 spans="1:24" ht="13.8">
      <c r="A760" s="5"/>
      <c r="B760" s="5"/>
      <c r="C760" s="5"/>
      <c r="D760" s="5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 spans="1:24" ht="13.8">
      <c r="A761" s="5"/>
      <c r="B761" s="5"/>
      <c r="C761" s="5"/>
      <c r="D761" s="5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 spans="1:24" ht="13.8">
      <c r="A762" s="5"/>
      <c r="B762" s="5"/>
      <c r="C762" s="5"/>
      <c r="D762" s="5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 spans="1:24" ht="13.8">
      <c r="A763" s="5"/>
      <c r="B763" s="5"/>
      <c r="C763" s="5"/>
      <c r="D763" s="5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 spans="1:24" ht="13.8">
      <c r="A764" s="5"/>
      <c r="B764" s="5"/>
      <c r="C764" s="5"/>
      <c r="D764" s="5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 spans="1:24" ht="13.8">
      <c r="A765" s="5"/>
      <c r="B765" s="5"/>
      <c r="C765" s="5"/>
      <c r="D765" s="5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 spans="1:24" ht="13.8">
      <c r="A766" s="5"/>
      <c r="B766" s="5"/>
      <c r="C766" s="5"/>
      <c r="D766" s="5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 spans="1:24" ht="13.8">
      <c r="A767" s="5"/>
      <c r="B767" s="5"/>
      <c r="C767" s="5"/>
      <c r="D767" s="5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 spans="1:24" ht="13.8">
      <c r="A768" s="5"/>
      <c r="B768" s="5"/>
      <c r="C768" s="5"/>
      <c r="D768" s="5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 spans="1:24" ht="13.8">
      <c r="A769" s="5"/>
      <c r="B769" s="5"/>
      <c r="C769" s="5"/>
      <c r="D769" s="5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 spans="1:24" ht="13.8">
      <c r="A770" s="5"/>
      <c r="B770" s="5"/>
      <c r="C770" s="5"/>
      <c r="D770" s="5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 spans="1:24" ht="13.8">
      <c r="A771" s="5"/>
      <c r="B771" s="5"/>
      <c r="C771" s="5"/>
      <c r="D771" s="5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 spans="1:24" ht="13.8">
      <c r="A772" s="5"/>
      <c r="B772" s="5"/>
      <c r="C772" s="5"/>
      <c r="D772" s="5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 spans="1:24" ht="13.8">
      <c r="A773" s="5"/>
      <c r="B773" s="5"/>
      <c r="C773" s="5"/>
      <c r="D773" s="5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 spans="1:24" ht="13.8">
      <c r="A774" s="5"/>
      <c r="B774" s="5"/>
      <c r="C774" s="5"/>
      <c r="D774" s="5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 spans="1:24" ht="13.8">
      <c r="A775" s="5"/>
      <c r="B775" s="5"/>
      <c r="C775" s="5"/>
      <c r="D775" s="5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 spans="1:24" ht="13.8">
      <c r="A776" s="5"/>
      <c r="B776" s="5"/>
      <c r="C776" s="5"/>
      <c r="D776" s="5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 spans="1:24" ht="13.8">
      <c r="A777" s="5"/>
      <c r="B777" s="5"/>
      <c r="C777" s="5"/>
      <c r="D777" s="5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 spans="1:24" ht="13.8">
      <c r="A778" s="5"/>
      <c r="B778" s="5"/>
      <c r="C778" s="5"/>
      <c r="D778" s="5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 spans="1:24" ht="13.8">
      <c r="A779" s="5"/>
      <c r="B779" s="5"/>
      <c r="C779" s="5"/>
      <c r="D779" s="5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 spans="1:24" ht="13.8">
      <c r="A780" s="5"/>
      <c r="B780" s="5"/>
      <c r="C780" s="5"/>
      <c r="D780" s="5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 spans="1:24" ht="13.8">
      <c r="A781" s="5"/>
      <c r="B781" s="5"/>
      <c r="C781" s="5"/>
      <c r="D781" s="5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 spans="1:24" ht="13.8">
      <c r="A782" s="5"/>
      <c r="B782" s="5"/>
      <c r="C782" s="5"/>
      <c r="D782" s="5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 spans="1:24" ht="13.8">
      <c r="A783" s="5"/>
      <c r="B783" s="5"/>
      <c r="C783" s="5"/>
      <c r="D783" s="5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 spans="1:24" ht="13.8">
      <c r="A784" s="5"/>
      <c r="B784" s="5"/>
      <c r="C784" s="5"/>
      <c r="D784" s="5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 spans="1:24" ht="13.8">
      <c r="A785" s="5"/>
      <c r="B785" s="5"/>
      <c r="C785" s="5"/>
      <c r="D785" s="5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 spans="1:24" ht="13.8">
      <c r="A786" s="5"/>
      <c r="B786" s="5"/>
      <c r="C786" s="5"/>
      <c r="D786" s="5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 spans="1:24" ht="13.8">
      <c r="A787" s="5"/>
      <c r="B787" s="5"/>
      <c r="C787" s="5"/>
      <c r="D787" s="5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 spans="1:24" ht="13.8">
      <c r="A788" s="5"/>
      <c r="B788" s="5"/>
      <c r="C788" s="5"/>
      <c r="D788" s="5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 spans="1:24" ht="13.8">
      <c r="A789" s="5"/>
      <c r="B789" s="5"/>
      <c r="C789" s="5"/>
      <c r="D789" s="5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 spans="1:24" ht="13.8">
      <c r="A790" s="5"/>
      <c r="B790" s="5"/>
      <c r="C790" s="5"/>
      <c r="D790" s="5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 spans="1:24" ht="13.8">
      <c r="A791" s="5"/>
      <c r="B791" s="5"/>
      <c r="C791" s="5"/>
      <c r="D791" s="5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 spans="1:24" ht="13.8">
      <c r="A792" s="5"/>
      <c r="B792" s="5"/>
      <c r="C792" s="5"/>
      <c r="D792" s="5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 spans="1:24" ht="13.8">
      <c r="A793" s="5"/>
      <c r="B793" s="5"/>
      <c r="C793" s="5"/>
      <c r="D793" s="5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 spans="1:24" ht="13.8">
      <c r="A794" s="5"/>
      <c r="B794" s="5"/>
      <c r="C794" s="5"/>
      <c r="D794" s="5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 spans="1:24" ht="13.8">
      <c r="A795" s="5"/>
      <c r="B795" s="5"/>
      <c r="C795" s="5"/>
      <c r="D795" s="5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 spans="1:24" ht="13.8">
      <c r="A796" s="5"/>
      <c r="B796" s="5"/>
      <c r="C796" s="5"/>
      <c r="D796" s="5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 spans="1:24" ht="13.8">
      <c r="A797" s="5"/>
      <c r="B797" s="5"/>
      <c r="C797" s="5"/>
      <c r="D797" s="5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 spans="1:24" ht="13.8">
      <c r="A798" s="5"/>
      <c r="B798" s="5"/>
      <c r="C798" s="5"/>
      <c r="D798" s="5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 spans="1:24" ht="13.8">
      <c r="A799" s="5"/>
      <c r="B799" s="5"/>
      <c r="C799" s="5"/>
      <c r="D799" s="5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 spans="1:24" ht="13.8">
      <c r="A800" s="5"/>
      <c r="B800" s="5"/>
      <c r="C800" s="5"/>
      <c r="D800" s="5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 spans="1:24" ht="13.8">
      <c r="A801" s="5"/>
      <c r="B801" s="5"/>
      <c r="C801" s="5"/>
      <c r="D801" s="5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 spans="1:24" ht="13.8">
      <c r="A802" s="5"/>
      <c r="B802" s="5"/>
      <c r="C802" s="5"/>
      <c r="D802" s="5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 spans="1:24" ht="13.8">
      <c r="A803" s="5"/>
      <c r="B803" s="5"/>
      <c r="C803" s="5"/>
      <c r="D803" s="5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 spans="1:24" ht="13.8">
      <c r="A804" s="5"/>
      <c r="B804" s="5"/>
      <c r="C804" s="5"/>
      <c r="D804" s="5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 spans="1:24" ht="13.8">
      <c r="A805" s="5"/>
      <c r="B805" s="5"/>
      <c r="C805" s="5"/>
      <c r="D805" s="5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 spans="1:24" ht="13.8">
      <c r="A806" s="5"/>
      <c r="B806" s="5"/>
      <c r="C806" s="5"/>
      <c r="D806" s="5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 spans="1:24" ht="13.8">
      <c r="A807" s="5"/>
      <c r="B807" s="5"/>
      <c r="C807" s="5"/>
      <c r="D807" s="5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 spans="1:24" ht="13.8">
      <c r="A808" s="5"/>
      <c r="B808" s="5"/>
      <c r="C808" s="5"/>
      <c r="D808" s="5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 spans="1:24" ht="13.8">
      <c r="A809" s="5"/>
      <c r="B809" s="5"/>
      <c r="C809" s="5"/>
      <c r="D809" s="5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 spans="1:24" ht="13.8">
      <c r="A810" s="5"/>
      <c r="B810" s="5"/>
      <c r="C810" s="5"/>
      <c r="D810" s="5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 spans="1:24" ht="13.8">
      <c r="A811" s="5"/>
      <c r="B811" s="5"/>
      <c r="C811" s="5"/>
      <c r="D811" s="5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 spans="1:24" ht="13.8">
      <c r="A812" s="5"/>
      <c r="B812" s="5"/>
      <c r="C812" s="5"/>
      <c r="D812" s="5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 spans="1:24" ht="13.8">
      <c r="A813" s="5"/>
      <c r="B813" s="5"/>
      <c r="C813" s="5"/>
      <c r="D813" s="5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 spans="1:24" ht="13.8">
      <c r="A814" s="5"/>
      <c r="B814" s="5"/>
      <c r="C814" s="5"/>
      <c r="D814" s="5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 spans="1:24" ht="13.8">
      <c r="A815" s="5"/>
      <c r="B815" s="5"/>
      <c r="C815" s="5"/>
      <c r="D815" s="5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 spans="1:24" ht="13.8">
      <c r="A816" s="5"/>
      <c r="B816" s="5"/>
      <c r="C816" s="5"/>
      <c r="D816" s="5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 spans="1:24" ht="13.8">
      <c r="A817" s="5"/>
      <c r="B817" s="5"/>
      <c r="C817" s="5"/>
      <c r="D817" s="5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 spans="1:24" ht="13.8">
      <c r="A818" s="5"/>
      <c r="B818" s="5"/>
      <c r="C818" s="5"/>
      <c r="D818" s="5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 spans="1:24" ht="13.8">
      <c r="A819" s="5"/>
      <c r="B819" s="5"/>
      <c r="C819" s="5"/>
      <c r="D819" s="5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 spans="1:24" ht="13.8">
      <c r="A820" s="5"/>
      <c r="B820" s="5"/>
      <c r="C820" s="5"/>
      <c r="D820" s="5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 spans="1:24" ht="13.8">
      <c r="A821" s="5"/>
      <c r="B821" s="5"/>
      <c r="C821" s="5"/>
      <c r="D821" s="5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 spans="1:24" ht="13.8">
      <c r="A822" s="5"/>
      <c r="B822" s="5"/>
      <c r="C822" s="5"/>
      <c r="D822" s="5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 spans="1:24" ht="13.8">
      <c r="A823" s="5"/>
      <c r="B823" s="5"/>
      <c r="C823" s="5"/>
      <c r="D823" s="5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 spans="1:24" ht="13.8">
      <c r="A824" s="5"/>
      <c r="B824" s="5"/>
      <c r="C824" s="5"/>
      <c r="D824" s="5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 spans="1:24" ht="13.8">
      <c r="A825" s="5"/>
      <c r="B825" s="5"/>
      <c r="C825" s="5"/>
      <c r="D825" s="5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 spans="1:24" ht="13.8">
      <c r="A826" s="5"/>
      <c r="B826" s="5"/>
      <c r="C826" s="5"/>
      <c r="D826" s="5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 spans="1:24" ht="13.8">
      <c r="A827" s="5"/>
      <c r="B827" s="5"/>
      <c r="C827" s="5"/>
      <c r="D827" s="5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 spans="1:24" ht="13.8">
      <c r="A828" s="5"/>
      <c r="B828" s="5"/>
      <c r="C828" s="5"/>
      <c r="D828" s="5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 spans="1:24" ht="13.8">
      <c r="A829" s="5"/>
      <c r="B829" s="5"/>
      <c r="C829" s="5"/>
      <c r="D829" s="5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 spans="1:24" ht="13.8">
      <c r="A830" s="5"/>
      <c r="B830" s="5"/>
      <c r="C830" s="5"/>
      <c r="D830" s="5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 spans="1:24" ht="13.8">
      <c r="A831" s="5"/>
      <c r="B831" s="5"/>
      <c r="C831" s="5"/>
      <c r="D831" s="5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 spans="1:24" ht="13.8">
      <c r="A832" s="5"/>
      <c r="B832" s="5"/>
      <c r="C832" s="5"/>
      <c r="D832" s="5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 spans="1:24" ht="13.8">
      <c r="A833" s="5"/>
      <c r="B833" s="5"/>
      <c r="C833" s="5"/>
      <c r="D833" s="5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 spans="1:24" ht="13.8">
      <c r="A834" s="5"/>
      <c r="B834" s="5"/>
      <c r="C834" s="5"/>
      <c r="D834" s="5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 spans="1:24" ht="13.8">
      <c r="A835" s="5"/>
      <c r="B835" s="5"/>
      <c r="C835" s="5"/>
      <c r="D835" s="5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 spans="1:24" ht="13.8">
      <c r="A836" s="5"/>
      <c r="B836" s="5"/>
      <c r="C836" s="5"/>
      <c r="D836" s="5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 spans="1:24" ht="13.8">
      <c r="A837" s="5"/>
      <c r="B837" s="5"/>
      <c r="C837" s="5"/>
      <c r="D837" s="5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 spans="1:24" ht="13.8">
      <c r="A838" s="5"/>
      <c r="B838" s="5"/>
      <c r="C838" s="5"/>
      <c r="D838" s="5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 spans="1:24" ht="13.8">
      <c r="A839" s="5"/>
      <c r="B839" s="5"/>
      <c r="C839" s="5"/>
      <c r="D839" s="5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 spans="1:24" ht="13.8">
      <c r="A840" s="5"/>
      <c r="B840" s="5"/>
      <c r="C840" s="5"/>
      <c r="D840" s="5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 spans="1:24" ht="13.8">
      <c r="A841" s="5"/>
      <c r="B841" s="5"/>
      <c r="C841" s="5"/>
      <c r="D841" s="5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 spans="1:24" ht="13.8">
      <c r="A842" s="5"/>
      <c r="B842" s="5"/>
      <c r="C842" s="5"/>
      <c r="D842" s="5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 spans="1:24" ht="13.8">
      <c r="A843" s="5"/>
      <c r="B843" s="5"/>
      <c r="C843" s="5"/>
      <c r="D843" s="5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 spans="1:24" ht="13.8">
      <c r="A844" s="5"/>
      <c r="B844" s="5"/>
      <c r="C844" s="5"/>
      <c r="D844" s="5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 spans="1:24" ht="13.8">
      <c r="A845" s="5"/>
      <c r="B845" s="5"/>
      <c r="C845" s="5"/>
      <c r="D845" s="5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 spans="1:24" ht="13.8">
      <c r="A846" s="5"/>
      <c r="B846" s="5"/>
      <c r="C846" s="5"/>
      <c r="D846" s="5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 spans="1:24" ht="13.8">
      <c r="A847" s="5"/>
      <c r="B847" s="5"/>
      <c r="C847" s="5"/>
      <c r="D847" s="5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 spans="1:24" ht="13.8">
      <c r="A848" s="5"/>
      <c r="B848" s="5"/>
      <c r="C848" s="5"/>
      <c r="D848" s="5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 spans="1:24" ht="13.8">
      <c r="A849" s="5"/>
      <c r="B849" s="5"/>
      <c r="C849" s="5"/>
      <c r="D849" s="5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 spans="1:24" ht="13.8">
      <c r="A850" s="5"/>
      <c r="B850" s="5"/>
      <c r="C850" s="5"/>
      <c r="D850" s="5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 spans="1:24" ht="13.8">
      <c r="A851" s="5"/>
      <c r="B851" s="5"/>
      <c r="C851" s="5"/>
      <c r="D851" s="5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 spans="1:24" ht="13.8">
      <c r="A852" s="5"/>
      <c r="B852" s="5"/>
      <c r="C852" s="5"/>
      <c r="D852" s="5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 spans="1:24" ht="13.8">
      <c r="A853" s="5"/>
      <c r="B853" s="5"/>
      <c r="C853" s="5"/>
      <c r="D853" s="5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 spans="1:24" ht="13.8">
      <c r="A854" s="5"/>
      <c r="B854" s="5"/>
      <c r="C854" s="5"/>
      <c r="D854" s="5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 spans="1:24" ht="13.8">
      <c r="A855" s="5"/>
      <c r="B855" s="5"/>
      <c r="C855" s="5"/>
      <c r="D855" s="5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 spans="1:24" ht="13.8">
      <c r="A856" s="5"/>
      <c r="B856" s="5"/>
      <c r="C856" s="5"/>
      <c r="D856" s="5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 spans="1:24" ht="13.8">
      <c r="A857" s="5"/>
      <c r="B857" s="5"/>
      <c r="C857" s="5"/>
      <c r="D857" s="5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 spans="1:24" ht="13.8">
      <c r="A858" s="5"/>
      <c r="B858" s="5"/>
      <c r="C858" s="5"/>
      <c r="D858" s="5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 spans="1:24" ht="13.8">
      <c r="A859" s="5"/>
      <c r="B859" s="5"/>
      <c r="C859" s="5"/>
      <c r="D859" s="5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 spans="1:24" ht="13.8">
      <c r="A860" s="5"/>
      <c r="B860" s="5"/>
      <c r="C860" s="5"/>
      <c r="D860" s="5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 spans="1:24" ht="13.8">
      <c r="A861" s="5"/>
      <c r="B861" s="5"/>
      <c r="C861" s="5"/>
      <c r="D861" s="5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 spans="1:24" ht="13.8">
      <c r="A862" s="5"/>
      <c r="B862" s="5"/>
      <c r="C862" s="5"/>
      <c r="D862" s="5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 spans="1:24" ht="13.8">
      <c r="A863" s="5"/>
      <c r="B863" s="5"/>
      <c r="C863" s="5"/>
      <c r="D863" s="5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 spans="1:24" ht="13.8">
      <c r="A864" s="5"/>
      <c r="B864" s="5"/>
      <c r="C864" s="5"/>
      <c r="D864" s="5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 spans="1:24" ht="13.8">
      <c r="A865" s="5"/>
      <c r="B865" s="5"/>
      <c r="C865" s="5"/>
      <c r="D865" s="5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 spans="1:24" ht="13.8">
      <c r="A866" s="5"/>
      <c r="B866" s="5"/>
      <c r="C866" s="5"/>
      <c r="D866" s="5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 spans="1:24" ht="13.8">
      <c r="A867" s="5"/>
      <c r="B867" s="5"/>
      <c r="C867" s="5"/>
      <c r="D867" s="5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 spans="1:24" ht="13.8">
      <c r="A868" s="5"/>
      <c r="B868" s="5"/>
      <c r="C868" s="5"/>
      <c r="D868" s="5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 spans="1:24" ht="13.8">
      <c r="A869" s="5"/>
      <c r="B869" s="5"/>
      <c r="C869" s="5"/>
      <c r="D869" s="5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 spans="1:24" ht="13.8">
      <c r="A870" s="5"/>
      <c r="B870" s="5"/>
      <c r="C870" s="5"/>
      <c r="D870" s="5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 spans="1:24" ht="13.8">
      <c r="A871" s="5"/>
      <c r="B871" s="5"/>
      <c r="C871" s="5"/>
      <c r="D871" s="5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 spans="1:24" ht="13.8">
      <c r="A872" s="5"/>
      <c r="B872" s="5"/>
      <c r="C872" s="5"/>
      <c r="D872" s="5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 spans="1:24" ht="13.8">
      <c r="A873" s="5"/>
      <c r="B873" s="5"/>
      <c r="C873" s="5"/>
      <c r="D873" s="5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 spans="1:24" ht="13.8">
      <c r="A874" s="5"/>
      <c r="B874" s="5"/>
      <c r="C874" s="5"/>
      <c r="D874" s="5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 spans="1:24" ht="13.8">
      <c r="A875" s="5"/>
      <c r="B875" s="5"/>
      <c r="C875" s="5"/>
      <c r="D875" s="5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 spans="1:24" ht="13.8">
      <c r="A876" s="5"/>
      <c r="B876" s="5"/>
      <c r="C876" s="5"/>
      <c r="D876" s="5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 spans="1:24" ht="13.8">
      <c r="A877" s="5"/>
      <c r="B877" s="5"/>
      <c r="C877" s="5"/>
      <c r="D877" s="5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 spans="1:24" ht="13.8">
      <c r="A878" s="5"/>
      <c r="B878" s="5"/>
      <c r="C878" s="5"/>
      <c r="D878" s="5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 spans="1:24" ht="13.8">
      <c r="A879" s="5"/>
      <c r="B879" s="5"/>
      <c r="C879" s="5"/>
      <c r="D879" s="5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 spans="1:24" ht="13.8">
      <c r="A880" s="5"/>
      <c r="B880" s="5"/>
      <c r="C880" s="5"/>
      <c r="D880" s="5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 spans="1:24" ht="13.8">
      <c r="A881" s="5"/>
      <c r="B881" s="5"/>
      <c r="C881" s="5"/>
      <c r="D881" s="5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 spans="1:24" ht="13.8">
      <c r="A882" s="5"/>
      <c r="B882" s="5"/>
      <c r="C882" s="5"/>
      <c r="D882" s="5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 spans="1:24" ht="13.8">
      <c r="A883" s="5"/>
      <c r="B883" s="5"/>
      <c r="C883" s="5"/>
      <c r="D883" s="5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 spans="1:24" ht="13.8">
      <c r="A884" s="5"/>
      <c r="B884" s="5"/>
      <c r="C884" s="5"/>
      <c r="D884" s="5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 spans="1:24" ht="13.8">
      <c r="A885" s="5"/>
      <c r="B885" s="5"/>
      <c r="C885" s="5"/>
      <c r="D885" s="5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 spans="1:24" ht="13.8">
      <c r="A886" s="5"/>
      <c r="B886" s="5"/>
      <c r="C886" s="5"/>
      <c r="D886" s="5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 spans="1:24" ht="13.8">
      <c r="A887" s="5"/>
      <c r="B887" s="5"/>
      <c r="C887" s="5"/>
      <c r="D887" s="5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 spans="1:24" ht="13.8">
      <c r="A888" s="5"/>
      <c r="B888" s="5"/>
      <c r="C888" s="5"/>
      <c r="D888" s="5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 spans="1:24" ht="13.8">
      <c r="A889" s="5"/>
      <c r="B889" s="5"/>
      <c r="C889" s="5"/>
      <c r="D889" s="5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 spans="1:24" ht="13.8">
      <c r="A890" s="5"/>
      <c r="B890" s="5"/>
      <c r="C890" s="5"/>
      <c r="D890" s="5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 spans="1:24" ht="13.8">
      <c r="A891" s="5"/>
      <c r="B891" s="5"/>
      <c r="C891" s="5"/>
      <c r="D891" s="5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 spans="1:24" ht="13.8">
      <c r="A892" s="5"/>
      <c r="B892" s="5"/>
      <c r="C892" s="5"/>
      <c r="D892" s="5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 spans="1:24" ht="13.8">
      <c r="A893" s="5"/>
      <c r="B893" s="5"/>
      <c r="C893" s="5"/>
      <c r="D893" s="5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 spans="1:24" ht="13.8">
      <c r="A894" s="5"/>
      <c r="B894" s="5"/>
      <c r="C894" s="5"/>
      <c r="D894" s="5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 spans="1:24" ht="13.8">
      <c r="A895" s="5"/>
      <c r="B895" s="5"/>
      <c r="C895" s="5"/>
      <c r="D895" s="5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 spans="1:24" ht="13.8">
      <c r="A896" s="5"/>
      <c r="B896" s="5"/>
      <c r="C896" s="5"/>
      <c r="D896" s="5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 spans="1:24" ht="13.8">
      <c r="A897" s="5"/>
      <c r="B897" s="5"/>
      <c r="C897" s="5"/>
      <c r="D897" s="5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 spans="1:24" ht="13.8">
      <c r="A898" s="5"/>
      <c r="B898" s="5"/>
      <c r="C898" s="5"/>
      <c r="D898" s="5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 spans="1:24" ht="13.8">
      <c r="A899" s="5"/>
      <c r="B899" s="5"/>
      <c r="C899" s="5"/>
      <c r="D899" s="5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 spans="1:24" ht="13.8">
      <c r="A900" s="5"/>
      <c r="B900" s="5"/>
      <c r="C900" s="5"/>
      <c r="D900" s="5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 spans="1:24" ht="13.8">
      <c r="A901" s="5"/>
      <c r="B901" s="5"/>
      <c r="C901" s="5"/>
      <c r="D901" s="5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 spans="1:24" ht="13.8">
      <c r="A902" s="5"/>
      <c r="B902" s="5"/>
      <c r="C902" s="5"/>
      <c r="D902" s="5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 spans="1:24" ht="13.8">
      <c r="A903" s="5"/>
      <c r="B903" s="5"/>
      <c r="C903" s="5"/>
      <c r="D903" s="5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 spans="1:24" ht="13.8">
      <c r="A904" s="5"/>
      <c r="B904" s="5"/>
      <c r="C904" s="5"/>
      <c r="D904" s="5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 spans="1:24" ht="13.8">
      <c r="A905" s="5"/>
      <c r="B905" s="5"/>
      <c r="C905" s="5"/>
      <c r="D905" s="5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 spans="1:24" ht="13.8">
      <c r="A906" s="5"/>
      <c r="B906" s="5"/>
      <c r="C906" s="5"/>
      <c r="D906" s="5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 spans="1:24" ht="13.8">
      <c r="A907" s="5"/>
      <c r="B907" s="5"/>
      <c r="C907" s="5"/>
      <c r="D907" s="5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 spans="1:24" ht="13.8">
      <c r="A908" s="5"/>
      <c r="B908" s="5"/>
      <c r="C908" s="5"/>
      <c r="D908" s="5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 spans="1:24" ht="13.8">
      <c r="A909" s="5"/>
      <c r="B909" s="5"/>
      <c r="C909" s="5"/>
      <c r="D909" s="5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 spans="1:24" ht="13.8">
      <c r="A910" s="5"/>
      <c r="B910" s="5"/>
      <c r="C910" s="5"/>
      <c r="D910" s="5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 spans="1:24" ht="13.8">
      <c r="A911" s="5"/>
      <c r="B911" s="5"/>
      <c r="C911" s="5"/>
      <c r="D911" s="5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 spans="1:24" ht="13.8">
      <c r="A912" s="5"/>
      <c r="B912" s="5"/>
      <c r="C912" s="5"/>
      <c r="D912" s="5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 spans="1:24" ht="13.8">
      <c r="A913" s="5"/>
      <c r="B913" s="5"/>
      <c r="C913" s="5"/>
      <c r="D913" s="5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 spans="1:24" ht="13.8">
      <c r="A914" s="5"/>
      <c r="B914" s="5"/>
      <c r="C914" s="5"/>
      <c r="D914" s="5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 spans="1:24" ht="13.8">
      <c r="A915" s="5"/>
      <c r="B915" s="5"/>
      <c r="C915" s="5"/>
      <c r="D915" s="5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 spans="1:24" ht="13.8">
      <c r="A916" s="5"/>
      <c r="B916" s="5"/>
      <c r="C916" s="5"/>
      <c r="D916" s="5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 spans="1:24" ht="13.8">
      <c r="A917" s="5"/>
      <c r="B917" s="5"/>
      <c r="C917" s="5"/>
      <c r="D917" s="5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 spans="1:24" ht="13.8">
      <c r="A918" s="5"/>
      <c r="B918" s="5"/>
      <c r="C918" s="5"/>
      <c r="D918" s="5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 spans="1:24" ht="13.8">
      <c r="A919" s="5"/>
      <c r="B919" s="5"/>
      <c r="C919" s="5"/>
      <c r="D919" s="5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 spans="1:24" ht="13.8">
      <c r="A920" s="5"/>
      <c r="B920" s="5"/>
      <c r="C920" s="5"/>
      <c r="D920" s="5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 spans="1:24" ht="13.8">
      <c r="A921" s="5"/>
      <c r="B921" s="5"/>
      <c r="C921" s="5"/>
      <c r="D921" s="5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 spans="1:24" ht="13.8">
      <c r="A922" s="5"/>
      <c r="B922" s="5"/>
      <c r="C922" s="5"/>
      <c r="D922" s="5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 spans="1:24" ht="13.8">
      <c r="A923" s="5"/>
      <c r="B923" s="5"/>
      <c r="C923" s="5"/>
      <c r="D923" s="5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 spans="1:24" ht="13.8">
      <c r="A924" s="5"/>
      <c r="B924" s="5"/>
      <c r="C924" s="5"/>
      <c r="D924" s="5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 spans="1:24" ht="13.8">
      <c r="A925" s="5"/>
      <c r="B925" s="5"/>
      <c r="C925" s="5"/>
      <c r="D925" s="5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 spans="1:24" ht="13.8">
      <c r="A926" s="5"/>
      <c r="B926" s="5"/>
      <c r="C926" s="5"/>
      <c r="D926" s="5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 spans="1:24" ht="13.8">
      <c r="A927" s="5"/>
      <c r="B927" s="5"/>
      <c r="C927" s="5"/>
      <c r="D927" s="5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 spans="1:24" ht="13.8">
      <c r="A928" s="5"/>
      <c r="B928" s="5"/>
      <c r="C928" s="5"/>
      <c r="D928" s="5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 spans="1:24" ht="13.8">
      <c r="A929" s="5"/>
      <c r="B929" s="5"/>
      <c r="C929" s="5"/>
      <c r="D929" s="5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 spans="1:24" ht="13.8">
      <c r="A930" s="5"/>
      <c r="B930" s="5"/>
      <c r="C930" s="5"/>
      <c r="D930" s="5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 spans="1:24" ht="13.8">
      <c r="A931" s="5"/>
      <c r="B931" s="5"/>
      <c r="C931" s="5"/>
      <c r="D931" s="5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 spans="1:24" ht="13.8">
      <c r="A932" s="5"/>
      <c r="B932" s="5"/>
      <c r="C932" s="5"/>
      <c r="D932" s="5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 spans="1:24" ht="13.8">
      <c r="A933" s="5"/>
      <c r="B933" s="5"/>
      <c r="C933" s="5"/>
      <c r="D933" s="5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 spans="1:24" ht="13.8">
      <c r="A934" s="5"/>
      <c r="B934" s="5"/>
      <c r="C934" s="5"/>
      <c r="D934" s="5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 spans="1:24" ht="13.8">
      <c r="A935" s="5"/>
      <c r="B935" s="5"/>
      <c r="C935" s="5"/>
      <c r="D935" s="5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 spans="1:24" ht="13.8">
      <c r="A936" s="5"/>
      <c r="B936" s="5"/>
      <c r="C936" s="5"/>
      <c r="D936" s="5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 spans="1:24" ht="13.8">
      <c r="A937" s="5"/>
      <c r="B937" s="5"/>
      <c r="C937" s="5"/>
      <c r="D937" s="5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 spans="1:24" ht="13.8">
      <c r="A938" s="5"/>
      <c r="B938" s="5"/>
      <c r="C938" s="5"/>
      <c r="D938" s="5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 spans="1:24" ht="13.8">
      <c r="A939" s="5"/>
      <c r="B939" s="5"/>
      <c r="C939" s="5"/>
      <c r="D939" s="5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 spans="1:24" ht="13.8">
      <c r="A940" s="5"/>
      <c r="B940" s="5"/>
      <c r="C940" s="5"/>
      <c r="D940" s="5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 spans="1:24" ht="13.8">
      <c r="A941" s="5"/>
      <c r="B941" s="5"/>
      <c r="C941" s="5"/>
      <c r="D941" s="5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 spans="1:24" ht="13.8">
      <c r="A942" s="5"/>
      <c r="B942" s="5"/>
      <c r="C942" s="5"/>
      <c r="D942" s="5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 spans="1:24" ht="13.8">
      <c r="A943" s="5"/>
      <c r="B943" s="5"/>
      <c r="C943" s="5"/>
      <c r="D943" s="5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 spans="1:24" ht="13.8">
      <c r="A944" s="5"/>
      <c r="B944" s="5"/>
      <c r="C944" s="5"/>
      <c r="D944" s="5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 spans="1:24" ht="13.8">
      <c r="A945" s="5"/>
      <c r="B945" s="5"/>
      <c r="C945" s="5"/>
      <c r="D945" s="5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 spans="1:24" ht="13.8">
      <c r="A946" s="5"/>
      <c r="B946" s="5"/>
      <c r="C946" s="5"/>
      <c r="D946" s="5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 spans="1:24" ht="13.8">
      <c r="A947" s="5"/>
      <c r="B947" s="5"/>
      <c r="C947" s="5"/>
      <c r="D947" s="5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 spans="1:24" ht="13.8">
      <c r="A948" s="5"/>
      <c r="B948" s="5"/>
      <c r="C948" s="5"/>
      <c r="D948" s="5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 spans="1:24" ht="13.8">
      <c r="A949" s="5"/>
      <c r="B949" s="5"/>
      <c r="C949" s="5"/>
      <c r="D949" s="5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 spans="1:24" ht="13.8">
      <c r="A950" s="5"/>
      <c r="B950" s="5"/>
      <c r="C950" s="5"/>
      <c r="D950" s="5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 spans="1:24" ht="13.8">
      <c r="A951" s="5"/>
      <c r="B951" s="5"/>
      <c r="C951" s="5"/>
      <c r="D951" s="5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 spans="1:24" ht="13.8">
      <c r="A952" s="5"/>
      <c r="B952" s="5"/>
      <c r="C952" s="5"/>
      <c r="D952" s="5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 spans="1:24" ht="13.8">
      <c r="A953" s="5"/>
      <c r="B953" s="5"/>
      <c r="C953" s="5"/>
      <c r="D953" s="5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 spans="1:24" ht="13.8">
      <c r="A954" s="5"/>
      <c r="B954" s="5"/>
      <c r="C954" s="5"/>
      <c r="D954" s="5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 spans="1:24" ht="13.8">
      <c r="A955" s="5"/>
      <c r="B955" s="5"/>
      <c r="C955" s="5"/>
      <c r="D955" s="5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 spans="1:24" ht="13.8">
      <c r="A956" s="5"/>
      <c r="B956" s="5"/>
      <c r="C956" s="5"/>
      <c r="D956" s="5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 spans="1:24" ht="13.8">
      <c r="A957" s="5"/>
      <c r="B957" s="5"/>
      <c r="C957" s="5"/>
      <c r="D957" s="5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 spans="1:24" ht="13.8">
      <c r="A958" s="5"/>
      <c r="B958" s="5"/>
      <c r="C958" s="5"/>
      <c r="D958" s="5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 spans="1:24" ht="13.8">
      <c r="A959" s="5"/>
      <c r="B959" s="5"/>
      <c r="C959" s="5"/>
      <c r="D959" s="5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 spans="1:24" ht="13.8">
      <c r="A960" s="5"/>
      <c r="B960" s="5"/>
      <c r="C960" s="5"/>
      <c r="D960" s="5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 spans="1:24" ht="13.8">
      <c r="A961" s="5"/>
      <c r="B961" s="5"/>
      <c r="C961" s="5"/>
      <c r="D961" s="5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 spans="1:24" ht="13.8">
      <c r="A962" s="5"/>
      <c r="B962" s="5"/>
      <c r="C962" s="5"/>
      <c r="D962" s="5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 spans="1:24" ht="13.8">
      <c r="A963" s="5"/>
      <c r="B963" s="5"/>
      <c r="C963" s="5"/>
      <c r="D963" s="5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 spans="1:24" ht="13.8">
      <c r="A964" s="5"/>
      <c r="B964" s="5"/>
      <c r="C964" s="5"/>
      <c r="D964" s="5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 spans="1:24" ht="13.8">
      <c r="A965" s="5"/>
      <c r="B965" s="5"/>
      <c r="C965" s="5"/>
      <c r="D965" s="5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 spans="1:24" ht="13.8">
      <c r="A966" s="5"/>
      <c r="B966" s="5"/>
      <c r="C966" s="5"/>
      <c r="D966" s="5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 spans="1:24" ht="13.8">
      <c r="A967" s="5"/>
      <c r="B967" s="5"/>
      <c r="C967" s="5"/>
      <c r="D967" s="5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 spans="1:24" ht="13.8">
      <c r="A968" s="5"/>
      <c r="B968" s="5"/>
      <c r="C968" s="5"/>
      <c r="D968" s="5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 spans="1:24" ht="13.8">
      <c r="A969" s="5"/>
      <c r="B969" s="5"/>
      <c r="C969" s="5"/>
      <c r="D969" s="5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 spans="1:24" ht="13.8">
      <c r="A970" s="5"/>
      <c r="B970" s="5"/>
      <c r="C970" s="5"/>
      <c r="D970" s="5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 spans="1:24" ht="13.8">
      <c r="A971" s="5"/>
      <c r="B971" s="5"/>
      <c r="C971" s="5"/>
      <c r="D971" s="5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 spans="1:24" ht="13.8">
      <c r="A972" s="5"/>
      <c r="B972" s="5"/>
      <c r="C972" s="5"/>
      <c r="D972" s="5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 spans="1:24" ht="13.8">
      <c r="A973" s="5"/>
      <c r="B973" s="5"/>
      <c r="C973" s="5"/>
      <c r="D973" s="5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 spans="1:24" ht="13.8">
      <c r="A974" s="5"/>
      <c r="B974" s="5"/>
      <c r="C974" s="5"/>
      <c r="D974" s="5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 spans="1:24" ht="13.8">
      <c r="A975" s="5"/>
      <c r="B975" s="5"/>
      <c r="C975" s="5"/>
      <c r="D975" s="5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 spans="1:24" ht="13.8">
      <c r="A976" s="5"/>
      <c r="B976" s="5"/>
      <c r="C976" s="5"/>
      <c r="D976" s="5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 spans="1:24" ht="13.8">
      <c r="A977" s="5"/>
      <c r="B977" s="5"/>
      <c r="C977" s="5"/>
      <c r="D977" s="5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 spans="1:24" ht="13.8">
      <c r="A978" s="5"/>
      <c r="B978" s="5"/>
      <c r="C978" s="5"/>
      <c r="D978" s="5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 spans="1:24" ht="13.8">
      <c r="A979" s="5"/>
      <c r="B979" s="5"/>
      <c r="C979" s="5"/>
      <c r="D979" s="5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 spans="1:24" ht="13.8">
      <c r="A980" s="5"/>
      <c r="B980" s="5"/>
      <c r="C980" s="5"/>
      <c r="D980" s="5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 spans="1:24" ht="13.8">
      <c r="A981" s="5"/>
      <c r="B981" s="5"/>
      <c r="C981" s="5"/>
      <c r="D981" s="5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 spans="1:24" ht="13.8">
      <c r="A982" s="5"/>
      <c r="B982" s="5"/>
      <c r="C982" s="5"/>
      <c r="D982" s="5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 spans="1:24" ht="13.8">
      <c r="A983" s="5"/>
      <c r="B983" s="5"/>
      <c r="C983" s="5"/>
      <c r="D983" s="5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 spans="1:24" ht="13.8">
      <c r="A984" s="5"/>
      <c r="B984" s="5"/>
      <c r="C984" s="5"/>
      <c r="D984" s="5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 spans="1:24" ht="13.8">
      <c r="A985" s="5"/>
      <c r="B985" s="5"/>
      <c r="C985" s="5"/>
      <c r="D985" s="5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 spans="1:24" ht="13.8">
      <c r="A986" s="5"/>
      <c r="B986" s="5"/>
      <c r="C986" s="5"/>
      <c r="D986" s="5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 spans="1:24" ht="13.8">
      <c r="A987" s="5"/>
      <c r="B987" s="5"/>
      <c r="C987" s="5"/>
      <c r="D987" s="5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 spans="1:24" ht="13.8">
      <c r="A988" s="5"/>
      <c r="B988" s="5"/>
      <c r="C988" s="5"/>
      <c r="D988" s="5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 spans="1:24" ht="13.8">
      <c r="A989" s="5"/>
      <c r="B989" s="5"/>
      <c r="C989" s="5"/>
      <c r="D989" s="5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 spans="1:24" ht="13.8">
      <c r="A990" s="5"/>
      <c r="B990" s="5"/>
      <c r="C990" s="5"/>
      <c r="D990" s="5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 spans="1:24" ht="13.8">
      <c r="A991" s="5"/>
      <c r="B991" s="5"/>
      <c r="C991" s="5"/>
      <c r="D991" s="5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 spans="1:24" ht="13.8">
      <c r="A992" s="5"/>
      <c r="B992" s="5"/>
      <c r="C992" s="5"/>
      <c r="D992" s="5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 spans="1:24" ht="13.8">
      <c r="A993" s="5"/>
      <c r="B993" s="5"/>
      <c r="C993" s="5"/>
      <c r="D993" s="5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 spans="1:24" ht="13.8">
      <c r="A994" s="5"/>
      <c r="B994" s="5"/>
      <c r="C994" s="5"/>
      <c r="D994" s="5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 spans="1:24" ht="13.8">
      <c r="A995" s="5"/>
      <c r="B995" s="5"/>
      <c r="C995" s="5"/>
      <c r="D995" s="5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 spans="1:24" ht="13.8">
      <c r="A996" s="5"/>
      <c r="B996" s="5"/>
      <c r="C996" s="5"/>
      <c r="D996" s="5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 spans="1:24" ht="13.8">
      <c r="A997" s="5"/>
      <c r="B997" s="5"/>
      <c r="C997" s="5"/>
      <c r="D997" s="5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 spans="1:24" ht="13.8">
      <c r="A998" s="5"/>
      <c r="B998" s="5"/>
      <c r="C998" s="5"/>
      <c r="D998" s="5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 spans="1:24" ht="13.8">
      <c r="A999" s="5"/>
      <c r="B999" s="5"/>
      <c r="C999" s="5"/>
      <c r="D999" s="5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 spans="1:24" ht="13.8">
      <c r="A1000" s="5"/>
      <c r="B1000" s="5"/>
      <c r="C1000" s="5"/>
      <c r="D1000" s="5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</sheetData>
  <conditionalFormatting sqref="D1:D1000">
    <cfRule type="expression" dxfId="25" priority="2">
      <formula>$B1&gt;0</formula>
    </cfRule>
    <cfRule type="expression" dxfId="24" priority="3">
      <formula>WEEKDAY($D1, 2)&gt;5</formula>
    </cfRule>
    <cfRule type="expression" dxfId="23" priority="4">
      <formula>$A1&gt;0</formula>
    </cfRule>
  </conditionalFormatting>
  <conditionalFormatting sqref="F1:X1">
    <cfRule type="cellIs" dxfId="22" priority="5" operator="greaterThan">
      <formula>1</formula>
    </cfRule>
    <cfRule type="cellIs" dxfId="21" priority="6" operator="equal">
      <formula>1</formula>
    </cfRule>
    <cfRule type="cellIs" dxfId="20" priority="7" operator="equal">
      <formula>0</formula>
    </cfRule>
    <cfRule type="cellIs" dxfId="19" priority="8" operator="lessThan">
      <formula>0</formula>
    </cfRule>
  </conditionalFormatting>
  <conditionalFormatting sqref="F4:X217">
    <cfRule type="cellIs" dxfId="18" priority="9" operator="greaterThan">
      <formula>0</formula>
    </cfRule>
    <cfRule type="cellIs" dxfId="17" priority="10" operator="lessThan">
      <formula>0</formula>
    </cfRule>
  </conditionalFormatting>
  <printOptions horizontalCentered="1" gridLines="1"/>
  <pageMargins left="0.7" right="0.7" top="0.75" bottom="0.75" header="0.511811023622047" footer="0.511811023622047"/>
  <pageSetup paperSize="9" fitToHeight="0" pageOrder="overThenDown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X1000"/>
  <sheetViews>
    <sheetView zoomScaleNormal="100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3.2"/>
  <cols>
    <col min="1" max="1" width="8.88671875" customWidth="1"/>
    <col min="2" max="2" width="4.77734375" customWidth="1"/>
    <col min="3" max="3" width="7.33203125" customWidth="1"/>
    <col min="4" max="4" width="22.44140625" customWidth="1"/>
    <col min="6" max="6" width="6.88671875" customWidth="1"/>
    <col min="7" max="7" width="6" customWidth="1"/>
    <col min="8" max="8" width="6.109375" customWidth="1"/>
    <col min="9" max="10" width="5.88671875" customWidth="1"/>
    <col min="11" max="11" width="6" customWidth="1"/>
    <col min="12" max="13" width="7.21875" customWidth="1"/>
    <col min="14" max="15" width="6.33203125" customWidth="1"/>
    <col min="16" max="16" width="7.21875" customWidth="1"/>
    <col min="17" max="17" width="7.44140625" customWidth="1"/>
    <col min="18" max="18" width="7.21875" customWidth="1"/>
    <col min="19" max="20" width="6.109375" customWidth="1"/>
    <col min="21" max="23" width="6.33203125" customWidth="1"/>
    <col min="24" max="24" width="8" customWidth="1"/>
  </cols>
  <sheetData>
    <row r="1" spans="1:24" ht="13.8">
      <c r="A1" s="2"/>
      <c r="B1" s="2"/>
      <c r="C1" s="2"/>
      <c r="D1" s="2"/>
      <c r="E1" s="8"/>
      <c r="F1" s="8" t="s">
        <v>6</v>
      </c>
      <c r="G1" s="5" t="s">
        <v>8</v>
      </c>
      <c r="H1" s="5" t="s">
        <v>21</v>
      </c>
      <c r="I1" s="5" t="s">
        <v>17</v>
      </c>
      <c r="J1" s="5" t="s">
        <v>18</v>
      </c>
      <c r="K1" s="5" t="s">
        <v>20</v>
      </c>
      <c r="L1" s="5" t="s">
        <v>7</v>
      </c>
      <c r="M1" s="5" t="s">
        <v>5</v>
      </c>
      <c r="N1" s="5" t="s">
        <v>9</v>
      </c>
      <c r="O1" s="5" t="s">
        <v>11</v>
      </c>
      <c r="P1" s="5" t="s">
        <v>12</v>
      </c>
      <c r="Q1" s="5" t="s">
        <v>13</v>
      </c>
      <c r="R1" s="5" t="s">
        <v>29</v>
      </c>
      <c r="S1" s="5" t="s">
        <v>15</v>
      </c>
      <c r="T1" s="5" t="s">
        <v>16</v>
      </c>
      <c r="U1" s="8" t="s">
        <v>10</v>
      </c>
      <c r="V1" s="8" t="s">
        <v>22</v>
      </c>
      <c r="W1" s="8" t="s">
        <v>14</v>
      </c>
      <c r="X1" s="8" t="s">
        <v>23</v>
      </c>
    </row>
    <row r="2" spans="1:24" ht="13.8">
      <c r="A2" s="2">
        <f ca="1">Synthese!A2:D188</f>
        <v>16</v>
      </c>
      <c r="B2" s="2"/>
      <c r="C2" s="2"/>
      <c r="D2" s="2"/>
      <c r="E2" s="8"/>
      <c r="F2" s="8" t="str">
        <f ca="1">Synthese!J$2</f>
        <v>GardeP-16</v>
      </c>
      <c r="G2" s="8" t="str">
        <f ca="1">Synthese!K$2</f>
        <v>GardeP-16</v>
      </c>
      <c r="H2" s="8" t="str">
        <f ca="1">Synthese!L$2</f>
        <v>GardeP-16</v>
      </c>
      <c r="I2" s="8" t="str">
        <f ca="1">Synthese!M$2</f>
        <v>GardeP-16</v>
      </c>
      <c r="J2" s="8" t="str">
        <f ca="1">Synthese!N$2</f>
        <v>GardeP-16</v>
      </c>
      <c r="K2" s="8" t="str">
        <f ca="1">Synthese!O$2</f>
        <v>GardeP-16</v>
      </c>
      <c r="L2" s="8" t="str">
        <f ca="1">Synthese!P$2</f>
        <v>GardeP-16</v>
      </c>
      <c r="M2" s="8" t="str">
        <f ca="1">Synthese!Q$2</f>
        <v>GardeP-16</v>
      </c>
      <c r="N2" s="8" t="str">
        <f ca="1">Synthese!R$2</f>
        <v>GardeP-16</v>
      </c>
      <c r="O2" s="8" t="str">
        <f ca="1">Synthese!S$2</f>
        <v>GardeP-16</v>
      </c>
      <c r="P2" s="8" t="str">
        <f ca="1">Synthese!T$2</f>
        <v>GardeP-16</v>
      </c>
      <c r="Q2" s="8" t="str">
        <f ca="1">Synthese!U$2</f>
        <v>GardeP-16</v>
      </c>
      <c r="R2" s="8" t="str">
        <f ca="1">Synthese!V$2</f>
        <v>GardeP-16</v>
      </c>
      <c r="S2" s="8" t="str">
        <f ca="1">Synthese!W$2</f>
        <v>GardeP-16</v>
      </c>
      <c r="T2" s="8" t="str">
        <f ca="1">Synthese!X$2</f>
        <v>GardeP-16</v>
      </c>
      <c r="U2" s="8" t="str">
        <f ca="1">Synthese!Y$2</f>
        <v>GardeP-16</v>
      </c>
      <c r="V2" s="8" t="str">
        <f ca="1">Synthese!Z$2</f>
        <v>GardeP-16</v>
      </c>
      <c r="W2" s="8" t="str">
        <f ca="1">Synthese!AA$2</f>
        <v>GardeP-16</v>
      </c>
      <c r="X2" s="8">
        <f>Synthese!AB$2</f>
        <v>0</v>
      </c>
    </row>
    <row r="3" spans="1:24" ht="13.8">
      <c r="A3" s="2">
        <v>7</v>
      </c>
      <c r="B3" s="2"/>
      <c r="C3" s="2"/>
      <c r="D3" s="2"/>
      <c r="E3" s="8"/>
      <c r="F3" s="8" t="str">
        <f ca="1">Synthese!J$3</f>
        <v>AVL</v>
      </c>
      <c r="G3" s="8" t="str">
        <f ca="1">Synthese!K$3</f>
        <v>JMR</v>
      </c>
      <c r="H3" s="8" t="str">
        <f ca="1">Synthese!L$3</f>
        <v>FL</v>
      </c>
      <c r="I3" s="8" t="str">
        <f ca="1">Synthese!M$3</f>
        <v>GD</v>
      </c>
      <c r="J3" s="8" t="str">
        <f ca="1">Synthese!N$3</f>
        <v>MDT</v>
      </c>
      <c r="K3" s="8" t="str">
        <f ca="1">Synthese!O$3</f>
        <v>MC</v>
      </c>
      <c r="L3" s="8" t="str">
        <f ca="1">Synthese!P$3</f>
        <v>CP</v>
      </c>
      <c r="M3" s="8" t="str">
        <f ca="1">Synthese!Q$3</f>
        <v>SD</v>
      </c>
      <c r="N3" s="8" t="str">
        <f ca="1">Synthese!R$3</f>
        <v>JC</v>
      </c>
      <c r="O3" s="8" t="str">
        <f ca="1">Synthese!S$3</f>
        <v>DB</v>
      </c>
      <c r="P3" s="8" t="str">
        <f ca="1">Synthese!T$3</f>
        <v>PDS</v>
      </c>
      <c r="Q3" s="8" t="str">
        <f ca="1">Synthese!U$3</f>
        <v>JG</v>
      </c>
      <c r="R3" s="8" t="str">
        <f ca="1">Synthese!V$3</f>
        <v>MDS</v>
      </c>
      <c r="S3" s="8" t="str">
        <f ca="1">Synthese!W$3</f>
        <v>MDE</v>
      </c>
      <c r="T3" s="8" t="str">
        <f ca="1">Synthese!X$3</f>
        <v>MDX</v>
      </c>
      <c r="U3" s="8" t="str">
        <f ca="1">Synthese!Y$3</f>
        <v>PR</v>
      </c>
      <c r="V3" s="8" t="str">
        <f ca="1">Synthese!Z$3</f>
        <v>FMT</v>
      </c>
      <c r="W3" s="8" t="str">
        <f ca="1">Synthese!AA$3</f>
        <v>JUM</v>
      </c>
      <c r="X3" s="8">
        <f>Synthese!AB$3</f>
        <v>0</v>
      </c>
    </row>
    <row r="4" spans="1:24" ht="13.8">
      <c r="A4" s="5" t="s">
        <v>32</v>
      </c>
      <c r="B4" s="5" t="s">
        <v>33</v>
      </c>
      <c r="C4" s="5" t="s">
        <v>34</v>
      </c>
      <c r="D4" s="5" t="s">
        <v>35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3.8">
      <c r="A5" s="5"/>
      <c r="B5" s="5"/>
      <c r="C5" s="5">
        <v>5</v>
      </c>
      <c r="D5" s="9">
        <v>45078</v>
      </c>
      <c r="E5" s="8"/>
      <c r="F5" s="8">
        <f ca="1">IF((IF(EXACT(Synthese!J$1,Synthese!$E5),1,0)*(Synthese!J5))&gt;2,1,0)</f>
        <v>0</v>
      </c>
      <c r="G5" s="8">
        <f ca="1">IF((IF(EXACT(Synthese!K$1,Synthese!$E5),1,0)*(Synthese!K5))&gt;2,1,0)</f>
        <v>0</v>
      </c>
      <c r="H5" s="8">
        <f ca="1">IF((IF(EXACT(Synthese!L$1,Synthese!$E5),1,0)*(Synthese!L5))&gt;2,1,0)</f>
        <v>0</v>
      </c>
      <c r="I5" s="8">
        <f ca="1">IF((IF(EXACT(Synthese!M$1,Synthese!$E5),1,0)*(Synthese!M5))&gt;2,1,0)</f>
        <v>0</v>
      </c>
      <c r="J5" s="8">
        <f ca="1">IF((IF(EXACT(Synthese!N$1,Synthese!$E5),1,0)*(Synthese!N5))&gt;2,1,0)</f>
        <v>0</v>
      </c>
      <c r="K5" s="8">
        <f ca="1">IF((IF(EXACT(Synthese!O$1,Synthese!$E5),1,0)*(Synthese!O5))&gt;2,1,0)</f>
        <v>0</v>
      </c>
      <c r="L5" s="8">
        <f ca="1">IF((IF(EXACT(Synthese!P$1,Synthese!$E5),1,0)*(Synthese!P5))&gt;2,1,0)</f>
        <v>0</v>
      </c>
      <c r="M5" s="8">
        <f ca="1">IF((IF(EXACT(Synthese!Q$1,Synthese!$E5),1,0)*(Synthese!Q5))&gt;2,1,0)</f>
        <v>0</v>
      </c>
      <c r="N5" s="8">
        <f ca="1">IF((IF(EXACT(Synthese!R$1,Synthese!$E5),1,0)*(Synthese!R5))&gt;2,1,0)</f>
        <v>0</v>
      </c>
      <c r="O5" s="8">
        <f ca="1">IF((IF(EXACT(Synthese!S$1,Synthese!$E5),1,0)*(Synthese!S5))&gt;2,1,0)</f>
        <v>0</v>
      </c>
      <c r="P5" s="8">
        <f ca="1">IF((IF(EXACT(Synthese!T$1,Synthese!$E5),1,0)*(Synthese!T5))&gt;2,1,0)</f>
        <v>0</v>
      </c>
      <c r="Q5" s="8">
        <f ca="1">IF((IF(EXACT(Synthese!U$1,Synthese!$E5),1,0)*(Synthese!U5))&gt;2,1,0)</f>
        <v>0</v>
      </c>
      <c r="R5" s="8">
        <f ca="1">IF((IF(EXACT(Synthese!V$1,Synthese!$E5),1,0)*(Synthese!V5))&gt;2,1,0)</f>
        <v>0</v>
      </c>
      <c r="S5" s="8">
        <f ca="1">IF((IF(EXACT(Synthese!W$1,Synthese!$E5),1,0)*(Synthese!W5))&gt;2,1,0)</f>
        <v>0</v>
      </c>
      <c r="T5" s="8">
        <f ca="1">IF((IF(EXACT(Synthese!X$1,Synthese!$E5),1,0)*(Synthese!X5))&gt;2,1,0)</f>
        <v>0</v>
      </c>
      <c r="U5" s="8">
        <f ca="1">IF((IF(EXACT(Synthese!Y$1,Synthese!$E5),1,0)*(Synthese!Y5))&gt;2,1,0)</f>
        <v>0</v>
      </c>
      <c r="V5" s="8">
        <f ca="1">IF((IF(EXACT(Synthese!Z$1,Synthese!$E5),1,0)*(Synthese!Z5))&gt;2,1,0)</f>
        <v>0</v>
      </c>
      <c r="W5" s="8">
        <f ca="1">IF((IF(EXACT(Synthese!AA$1,Synthese!$E5),1,0)*(Synthese!AA5))&gt;2,1,0)</f>
        <v>0</v>
      </c>
      <c r="X5" s="8">
        <f>IF((IF(EXACT(Synthese!AB$1,Synthese!$E5),1,0)*(Synthese!AB5))&gt;2,1,0)</f>
        <v>0</v>
      </c>
    </row>
    <row r="6" spans="1:24" ht="13.8">
      <c r="A6" s="5"/>
      <c r="B6" s="5"/>
      <c r="C6" s="5">
        <v>6</v>
      </c>
      <c r="D6" s="9">
        <v>45079</v>
      </c>
      <c r="E6" s="8"/>
      <c r="F6" s="8">
        <f ca="1">IF((IF(EXACT(Synthese!J$1,Synthese!$E6),1,0)*(Synthese!J6))&gt;2,1,0)</f>
        <v>0</v>
      </c>
      <c r="G6" s="8">
        <f ca="1">IF((IF(EXACT(Synthese!K$1,Synthese!$E6),1,0)*(Synthese!K6))&gt;2,1,0)</f>
        <v>0</v>
      </c>
      <c r="H6" s="8">
        <f ca="1">IF((IF(EXACT(Synthese!L$1,Synthese!$E6),1,0)*(Synthese!L6))&gt;2,1,0)</f>
        <v>0</v>
      </c>
      <c r="I6" s="8">
        <f ca="1">IF((IF(EXACT(Synthese!M$1,Synthese!$E6),1,0)*(Synthese!M6))&gt;2,1,0)</f>
        <v>0</v>
      </c>
      <c r="J6" s="8">
        <f ca="1">IF((IF(EXACT(Synthese!N$1,Synthese!$E6),1,0)*(Synthese!N6))&gt;2,1,0)</f>
        <v>0</v>
      </c>
      <c r="K6" s="8">
        <f ca="1">IF((IF(EXACT(Synthese!O$1,Synthese!$E6),1,0)*(Synthese!O6))&gt;2,1,0)</f>
        <v>0</v>
      </c>
      <c r="L6" s="8">
        <f ca="1">IF((IF(EXACT(Synthese!P$1,Synthese!$E6),1,0)*(Synthese!P6))&gt;2,1,0)</f>
        <v>0</v>
      </c>
      <c r="M6" s="8">
        <f ca="1">IF((IF(EXACT(Synthese!Q$1,Synthese!$E6),1,0)*(Synthese!Q6))&gt;2,1,0)</f>
        <v>0</v>
      </c>
      <c r="N6" s="8">
        <f ca="1">IF((IF(EXACT(Synthese!R$1,Synthese!$E6),1,0)*(Synthese!R6))&gt;2,1,0)</f>
        <v>0</v>
      </c>
      <c r="O6" s="8">
        <f ca="1">IF((IF(EXACT(Synthese!S$1,Synthese!$E6),1,0)*(Synthese!S6))&gt;2,1,0)</f>
        <v>0</v>
      </c>
      <c r="P6" s="8">
        <f ca="1">IF((IF(EXACT(Synthese!T$1,Synthese!$E6),1,0)*(Synthese!T6))&gt;2,1,0)</f>
        <v>0</v>
      </c>
      <c r="Q6" s="8">
        <f ca="1">IF((IF(EXACT(Synthese!U$1,Synthese!$E6),1,0)*(Synthese!U6))&gt;2,1,0)</f>
        <v>0</v>
      </c>
      <c r="R6" s="8">
        <f ca="1">IF((IF(EXACT(Synthese!V$1,Synthese!$E6),1,0)*(Synthese!V6))&gt;2,1,0)</f>
        <v>0</v>
      </c>
      <c r="S6" s="8">
        <f ca="1">IF((IF(EXACT(Synthese!W$1,Synthese!$E6),1,0)*(Synthese!W6))&gt;2,1,0)</f>
        <v>0</v>
      </c>
      <c r="T6" s="8">
        <f ca="1">IF((IF(EXACT(Synthese!X$1,Synthese!$E6),1,0)*(Synthese!X6))&gt;2,1,0)</f>
        <v>0</v>
      </c>
      <c r="U6" s="8">
        <f ca="1">IF((IF(EXACT(Synthese!Y$1,Synthese!$E6),1,0)*(Synthese!Y6))&gt;2,1,0)</f>
        <v>0</v>
      </c>
      <c r="V6" s="8">
        <f ca="1">IF((IF(EXACT(Synthese!Z$1,Synthese!$E6),1,0)*(Synthese!Z6))&gt;2,1,0)</f>
        <v>0</v>
      </c>
      <c r="W6" s="8">
        <f ca="1">IF((IF(EXACT(Synthese!AA$1,Synthese!$E6),1,0)*(Synthese!AA6))&gt;2,1,0)</f>
        <v>0</v>
      </c>
      <c r="X6" s="8">
        <f>IF((IF(EXACT(Synthese!AB$1,Synthese!$E6),1,0)*(Synthese!AB6))&gt;2,1,0)</f>
        <v>0</v>
      </c>
    </row>
    <row r="7" spans="1:24" ht="13.8">
      <c r="A7" s="5"/>
      <c r="B7" s="5"/>
      <c r="C7" s="5">
        <v>7</v>
      </c>
      <c r="D7" s="9">
        <v>45080</v>
      </c>
      <c r="E7" s="8"/>
      <c r="F7" s="8">
        <f ca="1">IF((IF(EXACT(Synthese!J$1,Synthese!$E7),1,0)*(Synthese!J7))&gt;2,1,0)</f>
        <v>0</v>
      </c>
      <c r="G7" s="8">
        <f ca="1">IF((IF(EXACT(Synthese!K$1,Synthese!$E7),1,0)*(Synthese!K7))&gt;2,1,0)</f>
        <v>0</v>
      </c>
      <c r="H7" s="8">
        <f ca="1">IF((IF(EXACT(Synthese!L$1,Synthese!$E7),1,0)*(Synthese!L7))&gt;2,1,0)</f>
        <v>0</v>
      </c>
      <c r="I7" s="8">
        <f ca="1">IF((IF(EXACT(Synthese!M$1,Synthese!$E7),1,0)*(Synthese!M7))&gt;2,1,0)</f>
        <v>0</v>
      </c>
      <c r="J7" s="8">
        <f ca="1">IF((IF(EXACT(Synthese!N$1,Synthese!$E7),1,0)*(Synthese!N7))&gt;2,1,0)</f>
        <v>0</v>
      </c>
      <c r="K7" s="8">
        <f ca="1">IF((IF(EXACT(Synthese!O$1,Synthese!$E7),1,0)*(Synthese!O7))&gt;2,1,0)</f>
        <v>0</v>
      </c>
      <c r="L7" s="8">
        <f ca="1">IF((IF(EXACT(Synthese!P$1,Synthese!$E7),1,0)*(Synthese!P7))&gt;2,1,0)</f>
        <v>0</v>
      </c>
      <c r="M7" s="8">
        <f ca="1">IF((IF(EXACT(Synthese!Q$1,Synthese!$E7),1,0)*(Synthese!Q7))&gt;2,1,0)</f>
        <v>0</v>
      </c>
      <c r="N7" s="8">
        <f ca="1">IF((IF(EXACT(Synthese!R$1,Synthese!$E7),1,0)*(Synthese!R7))&gt;2,1,0)</f>
        <v>0</v>
      </c>
      <c r="O7" s="8">
        <f ca="1">IF((IF(EXACT(Synthese!S$1,Synthese!$E7),1,0)*(Synthese!S7))&gt;2,1,0)</f>
        <v>0</v>
      </c>
      <c r="P7" s="8">
        <f ca="1">IF((IF(EXACT(Synthese!T$1,Synthese!$E7),1,0)*(Synthese!T7))&gt;2,1,0)</f>
        <v>0</v>
      </c>
      <c r="Q7" s="8">
        <f ca="1">IF((IF(EXACT(Synthese!U$1,Synthese!$E7),1,0)*(Synthese!U7))&gt;2,1,0)</f>
        <v>0</v>
      </c>
      <c r="R7" s="8">
        <f ca="1">IF((IF(EXACT(Synthese!V$1,Synthese!$E7),1,0)*(Synthese!V7))&gt;2,1,0)</f>
        <v>0</v>
      </c>
      <c r="S7" s="8">
        <f ca="1">IF((IF(EXACT(Synthese!W$1,Synthese!$E7),1,0)*(Synthese!W7))&gt;2,1,0)</f>
        <v>0</v>
      </c>
      <c r="T7" s="8">
        <f ca="1">IF((IF(EXACT(Synthese!X$1,Synthese!$E7),1,0)*(Synthese!X7))&gt;2,1,0)</f>
        <v>0</v>
      </c>
      <c r="U7" s="8">
        <f ca="1">IF((IF(EXACT(Synthese!Y$1,Synthese!$E7),1,0)*(Synthese!Y7))&gt;2,1,0)</f>
        <v>0</v>
      </c>
      <c r="V7" s="8">
        <f ca="1">IF((IF(EXACT(Synthese!Z$1,Synthese!$E7),1,0)*(Synthese!Z7))&gt;2,1,0)</f>
        <v>0</v>
      </c>
      <c r="W7" s="8">
        <f ca="1">IF((IF(EXACT(Synthese!AA$1,Synthese!$E7),1,0)*(Synthese!AA7))&gt;2,1,0)</f>
        <v>0</v>
      </c>
      <c r="X7" s="8">
        <f>IF((IF(EXACT(Synthese!AB$1,Synthese!$E7),1,0)*(Synthese!AB7))&gt;2,1,0)</f>
        <v>0</v>
      </c>
    </row>
    <row r="8" spans="1:24" ht="13.8">
      <c r="A8" s="5"/>
      <c r="B8" s="5"/>
      <c r="C8" s="5">
        <v>1</v>
      </c>
      <c r="D8" s="9">
        <v>45081</v>
      </c>
      <c r="E8" s="8"/>
      <c r="F8" s="8">
        <f ca="1">IF((IF(EXACT(Synthese!J$1,Synthese!$E8),1,0)*(Synthese!J8))&gt;2,1,0)</f>
        <v>0</v>
      </c>
      <c r="G8" s="8">
        <f ca="1">IF((IF(EXACT(Synthese!K$1,Synthese!$E8),1,0)*(Synthese!K8))&gt;2,1,0)</f>
        <v>0</v>
      </c>
      <c r="H8" s="8">
        <f ca="1">IF((IF(EXACT(Synthese!L$1,Synthese!$E8),1,0)*(Synthese!L8))&gt;2,1,0)</f>
        <v>0</v>
      </c>
      <c r="I8" s="8">
        <f ca="1">IF((IF(EXACT(Synthese!M$1,Synthese!$E8),1,0)*(Synthese!M8))&gt;2,1,0)</f>
        <v>0</v>
      </c>
      <c r="J8" s="8">
        <f ca="1">IF((IF(EXACT(Synthese!N$1,Synthese!$E8),1,0)*(Synthese!N8))&gt;2,1,0)</f>
        <v>0</v>
      </c>
      <c r="K8" s="8">
        <f ca="1">IF((IF(EXACT(Synthese!O$1,Synthese!$E8),1,0)*(Synthese!O8))&gt;2,1,0)</f>
        <v>0</v>
      </c>
      <c r="L8" s="8">
        <f ca="1">IF((IF(EXACT(Synthese!P$1,Synthese!$E8),1,0)*(Synthese!P8))&gt;2,1,0)</f>
        <v>0</v>
      </c>
      <c r="M8" s="8">
        <f ca="1">IF((IF(EXACT(Synthese!Q$1,Synthese!$E8),1,0)*(Synthese!Q8))&gt;2,1,0)</f>
        <v>0</v>
      </c>
      <c r="N8" s="8">
        <f ca="1">IF((IF(EXACT(Synthese!R$1,Synthese!$E8),1,0)*(Synthese!R8))&gt;2,1,0)</f>
        <v>0</v>
      </c>
      <c r="O8" s="8">
        <f ca="1">IF((IF(EXACT(Synthese!S$1,Synthese!$E8),1,0)*(Synthese!S8))&gt;2,1,0)</f>
        <v>0</v>
      </c>
      <c r="P8" s="8">
        <f ca="1">IF((IF(EXACT(Synthese!T$1,Synthese!$E8),1,0)*(Synthese!T8))&gt;2,1,0)</f>
        <v>0</v>
      </c>
      <c r="Q8" s="8">
        <f ca="1">IF((IF(EXACT(Synthese!U$1,Synthese!$E8),1,0)*(Synthese!U8))&gt;2,1,0)</f>
        <v>0</v>
      </c>
      <c r="R8" s="8">
        <f ca="1">IF((IF(EXACT(Synthese!V$1,Synthese!$E8),1,0)*(Synthese!V8))&gt;2,1,0)</f>
        <v>0</v>
      </c>
      <c r="S8" s="8">
        <f ca="1">IF((IF(EXACT(Synthese!W$1,Synthese!$E8),1,0)*(Synthese!W8))&gt;2,1,0)</f>
        <v>0</v>
      </c>
      <c r="T8" s="8">
        <f ca="1">IF((IF(EXACT(Synthese!X$1,Synthese!$E8),1,0)*(Synthese!X8))&gt;2,1,0)</f>
        <v>0</v>
      </c>
      <c r="U8" s="8">
        <f ca="1">IF((IF(EXACT(Synthese!Y$1,Synthese!$E8),1,0)*(Synthese!Y8))&gt;2,1,0)</f>
        <v>0</v>
      </c>
      <c r="V8" s="8">
        <f ca="1">IF((IF(EXACT(Synthese!Z$1,Synthese!$E8),1,0)*(Synthese!Z8))&gt;2,1,0)</f>
        <v>0</v>
      </c>
      <c r="W8" s="8">
        <f ca="1">IF((IF(EXACT(Synthese!AA$1,Synthese!$E8),1,0)*(Synthese!AA8))&gt;2,1,0)</f>
        <v>0</v>
      </c>
      <c r="X8" s="8">
        <f>IF((IF(EXACT(Synthese!AB$1,Synthese!$E8),1,0)*(Synthese!AB8))&gt;2,1,0)</f>
        <v>0</v>
      </c>
    </row>
    <row r="9" spans="1:24" ht="13.8">
      <c r="A9" s="5"/>
      <c r="B9" s="5"/>
      <c r="C9" s="5">
        <v>2</v>
      </c>
      <c r="D9" s="9">
        <v>45082</v>
      </c>
      <c r="E9" s="8"/>
      <c r="F9" s="8">
        <f ca="1">IF((IF(EXACT(Synthese!J$1,Synthese!$E9),1,0)*(Synthese!J9))&gt;2,1,0)</f>
        <v>0</v>
      </c>
      <c r="G9" s="8">
        <f ca="1">IF((IF(EXACT(Synthese!K$1,Synthese!$E9),1,0)*(Synthese!K9))&gt;2,1,0)</f>
        <v>0</v>
      </c>
      <c r="H9" s="8">
        <f ca="1">IF((IF(EXACT(Synthese!L$1,Synthese!$E9),1,0)*(Synthese!L9))&gt;2,1,0)</f>
        <v>0</v>
      </c>
      <c r="I9" s="8">
        <f ca="1">IF((IF(EXACT(Synthese!M$1,Synthese!$E9),1,0)*(Synthese!M9))&gt;2,1,0)</f>
        <v>0</v>
      </c>
      <c r="J9" s="8">
        <f ca="1">IF((IF(EXACT(Synthese!N$1,Synthese!$E9),1,0)*(Synthese!N9))&gt;2,1,0)</f>
        <v>0</v>
      </c>
      <c r="K9" s="8">
        <f ca="1">IF((IF(EXACT(Synthese!O$1,Synthese!$E9),1,0)*(Synthese!O9))&gt;2,1,0)</f>
        <v>0</v>
      </c>
      <c r="L9" s="8">
        <f ca="1">IF((IF(EXACT(Synthese!P$1,Synthese!$E9),1,0)*(Synthese!P9))&gt;2,1,0)</f>
        <v>0</v>
      </c>
      <c r="M9" s="8">
        <f ca="1">IF((IF(EXACT(Synthese!Q$1,Synthese!$E9),1,0)*(Synthese!Q9))&gt;2,1,0)</f>
        <v>0</v>
      </c>
      <c r="N9" s="8">
        <f ca="1">IF((IF(EXACT(Synthese!R$1,Synthese!$E9),1,0)*(Synthese!R9))&gt;2,1,0)</f>
        <v>0</v>
      </c>
      <c r="O9" s="8">
        <f ca="1">IF((IF(EXACT(Synthese!S$1,Synthese!$E9),1,0)*(Synthese!S9))&gt;2,1,0)</f>
        <v>0</v>
      </c>
      <c r="P9" s="8">
        <f ca="1">IF((IF(EXACT(Synthese!T$1,Synthese!$E9),1,0)*(Synthese!T9))&gt;2,1,0)</f>
        <v>0</v>
      </c>
      <c r="Q9" s="8">
        <f ca="1">IF((IF(EXACT(Synthese!U$1,Synthese!$E9),1,0)*(Synthese!U9))&gt;2,1,0)</f>
        <v>0</v>
      </c>
      <c r="R9" s="8">
        <f ca="1">IF((IF(EXACT(Synthese!V$1,Synthese!$E9),1,0)*(Synthese!V9))&gt;2,1,0)</f>
        <v>0</v>
      </c>
      <c r="S9" s="8">
        <f ca="1">IF((IF(EXACT(Synthese!W$1,Synthese!$E9),1,0)*(Synthese!W9))&gt;2,1,0)</f>
        <v>0</v>
      </c>
      <c r="T9" s="8">
        <f ca="1">IF((IF(EXACT(Synthese!X$1,Synthese!$E9),1,0)*(Synthese!X9))&gt;2,1,0)</f>
        <v>0</v>
      </c>
      <c r="U9" s="8">
        <f ca="1">IF((IF(EXACT(Synthese!Y$1,Synthese!$E9),1,0)*(Synthese!Y9))&gt;2,1,0)</f>
        <v>0</v>
      </c>
      <c r="V9" s="8">
        <f ca="1">IF((IF(EXACT(Synthese!Z$1,Synthese!$E9),1,0)*(Synthese!Z9))&gt;2,1,0)</f>
        <v>0</v>
      </c>
      <c r="W9" s="8">
        <f ca="1">IF((IF(EXACT(Synthese!AA$1,Synthese!$E9),1,0)*(Synthese!AA9))&gt;2,1,0)</f>
        <v>0</v>
      </c>
      <c r="X9" s="8">
        <f>IF((IF(EXACT(Synthese!AB$1,Synthese!$E9),1,0)*(Synthese!AB9))&gt;2,1,0)</f>
        <v>0</v>
      </c>
    </row>
    <row r="10" spans="1:24" ht="13.8">
      <c r="A10" s="5"/>
      <c r="B10" s="5"/>
      <c r="C10" s="5">
        <v>3</v>
      </c>
      <c r="D10" s="9">
        <v>45083</v>
      </c>
      <c r="E10" s="8"/>
      <c r="F10" s="8">
        <f ca="1">IF((IF(EXACT(Synthese!J$1,Synthese!$E10),1,0)*(Synthese!J10))&gt;2,1,0)</f>
        <v>0</v>
      </c>
      <c r="G10" s="8">
        <f ca="1">IF((IF(EXACT(Synthese!K$1,Synthese!$E10),1,0)*(Synthese!K10))&gt;2,1,0)</f>
        <v>0</v>
      </c>
      <c r="H10" s="8">
        <f ca="1">IF((IF(EXACT(Synthese!L$1,Synthese!$E10),1,0)*(Synthese!L10))&gt;2,1,0)</f>
        <v>0</v>
      </c>
      <c r="I10" s="8">
        <f ca="1">IF((IF(EXACT(Synthese!M$1,Synthese!$E10),1,0)*(Synthese!M10))&gt;2,1,0)</f>
        <v>0</v>
      </c>
      <c r="J10" s="8">
        <f ca="1">IF((IF(EXACT(Synthese!N$1,Synthese!$E10),1,0)*(Synthese!N10))&gt;2,1,0)</f>
        <v>0</v>
      </c>
      <c r="K10" s="8">
        <f ca="1">IF((IF(EXACT(Synthese!O$1,Synthese!$E10),1,0)*(Synthese!O10))&gt;2,1,0)</f>
        <v>0</v>
      </c>
      <c r="L10" s="8">
        <f ca="1">IF((IF(EXACT(Synthese!P$1,Synthese!$E10),1,0)*(Synthese!P10))&gt;2,1,0)</f>
        <v>0</v>
      </c>
      <c r="M10" s="8">
        <f ca="1">IF((IF(EXACT(Synthese!Q$1,Synthese!$E10),1,0)*(Synthese!Q10))&gt;2,1,0)</f>
        <v>0</v>
      </c>
      <c r="N10" s="8">
        <f ca="1">IF((IF(EXACT(Synthese!R$1,Synthese!$E10),1,0)*(Synthese!R10))&gt;2,1,0)</f>
        <v>0</v>
      </c>
      <c r="O10" s="8">
        <f ca="1">IF((IF(EXACT(Synthese!S$1,Synthese!$E10),1,0)*(Synthese!S10))&gt;2,1,0)</f>
        <v>0</v>
      </c>
      <c r="P10" s="8">
        <f ca="1">IF((IF(EXACT(Synthese!T$1,Synthese!$E10),1,0)*(Synthese!T10))&gt;2,1,0)</f>
        <v>0</v>
      </c>
      <c r="Q10" s="8">
        <f ca="1">IF((IF(EXACT(Synthese!U$1,Synthese!$E10),1,0)*(Synthese!U10))&gt;2,1,0)</f>
        <v>0</v>
      </c>
      <c r="R10" s="8">
        <f ca="1">IF((IF(EXACT(Synthese!V$1,Synthese!$E10),1,0)*(Synthese!V10))&gt;2,1,0)</f>
        <v>0</v>
      </c>
      <c r="S10" s="8">
        <f ca="1">IF((IF(EXACT(Synthese!W$1,Synthese!$E10),1,0)*(Synthese!W10))&gt;2,1,0)</f>
        <v>0</v>
      </c>
      <c r="T10" s="8">
        <f ca="1">IF((IF(EXACT(Synthese!X$1,Synthese!$E10),1,0)*(Synthese!X10))&gt;2,1,0)</f>
        <v>0</v>
      </c>
      <c r="U10" s="8">
        <f ca="1">IF((IF(EXACT(Synthese!Y$1,Synthese!$E10),1,0)*(Synthese!Y10))&gt;2,1,0)</f>
        <v>0</v>
      </c>
      <c r="V10" s="8">
        <f ca="1">IF((IF(EXACT(Synthese!Z$1,Synthese!$E10),1,0)*(Synthese!Z10))&gt;2,1,0)</f>
        <v>0</v>
      </c>
      <c r="W10" s="8">
        <f ca="1">IF((IF(EXACT(Synthese!AA$1,Synthese!$E10),1,0)*(Synthese!AA10))&gt;2,1,0)</f>
        <v>0</v>
      </c>
      <c r="X10" s="8">
        <f>IF((IF(EXACT(Synthese!AB$1,Synthese!$E10),1,0)*(Synthese!AB10))&gt;2,1,0)</f>
        <v>0</v>
      </c>
    </row>
    <row r="11" spans="1:24" ht="13.8">
      <c r="A11" s="5"/>
      <c r="B11" s="5"/>
      <c r="C11" s="5">
        <v>4</v>
      </c>
      <c r="D11" s="9">
        <v>45084</v>
      </c>
      <c r="E11" s="8"/>
      <c r="F11" s="8">
        <f ca="1">IF((IF(EXACT(Synthese!J$1,Synthese!$E11),1,0)*(Synthese!J11))&gt;2,1,0)</f>
        <v>0</v>
      </c>
      <c r="G11" s="8">
        <f ca="1">IF((IF(EXACT(Synthese!K$1,Synthese!$E11),1,0)*(Synthese!K11))&gt;2,1,0)</f>
        <v>0</v>
      </c>
      <c r="H11" s="8">
        <f ca="1">IF((IF(EXACT(Synthese!L$1,Synthese!$E11),1,0)*(Synthese!L11))&gt;2,1,0)</f>
        <v>0</v>
      </c>
      <c r="I11" s="8">
        <f ca="1">IF((IF(EXACT(Synthese!M$1,Synthese!$E11),1,0)*(Synthese!M11))&gt;2,1,0)</f>
        <v>0</v>
      </c>
      <c r="J11" s="8">
        <f ca="1">IF((IF(EXACT(Synthese!N$1,Synthese!$E11),1,0)*(Synthese!N11))&gt;2,1,0)</f>
        <v>0</v>
      </c>
      <c r="K11" s="8">
        <f ca="1">IF((IF(EXACT(Synthese!O$1,Synthese!$E11),1,0)*(Synthese!O11))&gt;2,1,0)</f>
        <v>0</v>
      </c>
      <c r="L11" s="8">
        <f ca="1">IF((IF(EXACT(Synthese!P$1,Synthese!$E11),1,0)*(Synthese!P11))&gt;2,1,0)</f>
        <v>0</v>
      </c>
      <c r="M11" s="8">
        <f ca="1">IF((IF(EXACT(Synthese!Q$1,Synthese!$E11),1,0)*(Synthese!Q11))&gt;2,1,0)</f>
        <v>0</v>
      </c>
      <c r="N11" s="8">
        <f ca="1">IF((IF(EXACT(Synthese!R$1,Synthese!$E11),1,0)*(Synthese!R11))&gt;2,1,0)</f>
        <v>0</v>
      </c>
      <c r="O11" s="8">
        <f ca="1">IF((IF(EXACT(Synthese!S$1,Synthese!$E11),1,0)*(Synthese!S11))&gt;2,1,0)</f>
        <v>0</v>
      </c>
      <c r="P11" s="8">
        <f ca="1">IF((IF(EXACT(Synthese!T$1,Synthese!$E11),1,0)*(Synthese!T11))&gt;2,1,0)</f>
        <v>0</v>
      </c>
      <c r="Q11" s="8">
        <f ca="1">IF((IF(EXACT(Synthese!U$1,Synthese!$E11),1,0)*(Synthese!U11))&gt;2,1,0)</f>
        <v>0</v>
      </c>
      <c r="R11" s="8">
        <f ca="1">IF((IF(EXACT(Synthese!V$1,Synthese!$E11),1,0)*(Synthese!V11))&gt;2,1,0)</f>
        <v>0</v>
      </c>
      <c r="S11" s="8">
        <f ca="1">IF((IF(EXACT(Synthese!W$1,Synthese!$E11),1,0)*(Synthese!W11))&gt;2,1,0)</f>
        <v>0</v>
      </c>
      <c r="T11" s="8">
        <f ca="1">IF((IF(EXACT(Synthese!X$1,Synthese!$E11),1,0)*(Synthese!X11))&gt;2,1,0)</f>
        <v>0</v>
      </c>
      <c r="U11" s="8">
        <f ca="1">IF((IF(EXACT(Synthese!Y$1,Synthese!$E11),1,0)*(Synthese!Y11))&gt;2,1,0)</f>
        <v>0</v>
      </c>
      <c r="V11" s="8">
        <f ca="1">IF((IF(EXACT(Synthese!Z$1,Synthese!$E11),1,0)*(Synthese!Z11))&gt;2,1,0)</f>
        <v>0</v>
      </c>
      <c r="W11" s="8">
        <f ca="1">IF((IF(EXACT(Synthese!AA$1,Synthese!$E11),1,0)*(Synthese!AA11))&gt;2,1,0)</f>
        <v>0</v>
      </c>
      <c r="X11" s="8">
        <f>IF((IF(EXACT(Synthese!AB$1,Synthese!$E11),1,0)*(Synthese!AB11))&gt;2,1,0)</f>
        <v>0</v>
      </c>
    </row>
    <row r="12" spans="1:24" ht="13.8">
      <c r="A12" s="5"/>
      <c r="B12" s="5"/>
      <c r="C12" s="5">
        <v>5</v>
      </c>
      <c r="D12" s="9">
        <v>45085</v>
      </c>
      <c r="E12" s="8"/>
      <c r="F12" s="8">
        <f ca="1">IF((IF(EXACT(Synthese!J$1,Synthese!$E12),1,0)*(Synthese!J12))&gt;2,1,0)</f>
        <v>0</v>
      </c>
      <c r="G12" s="8">
        <f ca="1">IF((IF(EXACT(Synthese!K$1,Synthese!$E12),1,0)*(Synthese!K12))&gt;2,1,0)</f>
        <v>0</v>
      </c>
      <c r="H12" s="8">
        <f ca="1">IF((IF(EXACT(Synthese!L$1,Synthese!$E12),1,0)*(Synthese!L12))&gt;2,1,0)</f>
        <v>0</v>
      </c>
      <c r="I12" s="8">
        <f ca="1">IF((IF(EXACT(Synthese!M$1,Synthese!$E12),1,0)*(Synthese!M12))&gt;2,1,0)</f>
        <v>0</v>
      </c>
      <c r="J12" s="8">
        <f ca="1">IF((IF(EXACT(Synthese!N$1,Synthese!$E12),1,0)*(Synthese!N12))&gt;2,1,0)</f>
        <v>0</v>
      </c>
      <c r="K12" s="8">
        <f ca="1">IF((IF(EXACT(Synthese!O$1,Synthese!$E12),1,0)*(Synthese!O12))&gt;2,1,0)</f>
        <v>0</v>
      </c>
      <c r="L12" s="8">
        <f ca="1">IF((IF(EXACT(Synthese!P$1,Synthese!$E12),1,0)*(Synthese!P12))&gt;2,1,0)</f>
        <v>0</v>
      </c>
      <c r="M12" s="8">
        <f ca="1">IF((IF(EXACT(Synthese!Q$1,Synthese!$E12),1,0)*(Synthese!Q12))&gt;2,1,0)</f>
        <v>0</v>
      </c>
      <c r="N12" s="8">
        <f ca="1">IF((IF(EXACT(Synthese!R$1,Synthese!$E12),1,0)*(Synthese!R12))&gt;2,1,0)</f>
        <v>0</v>
      </c>
      <c r="O12" s="8">
        <f ca="1">IF((IF(EXACT(Synthese!S$1,Synthese!$E12),1,0)*(Synthese!S12))&gt;2,1,0)</f>
        <v>0</v>
      </c>
      <c r="P12" s="8">
        <f ca="1">IF((IF(EXACT(Synthese!T$1,Synthese!$E12),1,0)*(Synthese!T12))&gt;2,1,0)</f>
        <v>0</v>
      </c>
      <c r="Q12" s="8">
        <f ca="1">IF((IF(EXACT(Synthese!U$1,Synthese!$E12),1,0)*(Synthese!U12))&gt;2,1,0)</f>
        <v>0</v>
      </c>
      <c r="R12" s="8">
        <f ca="1">IF((IF(EXACT(Synthese!V$1,Synthese!$E12),1,0)*(Synthese!V12))&gt;2,1,0)</f>
        <v>0</v>
      </c>
      <c r="S12" s="8">
        <f ca="1">IF((IF(EXACT(Synthese!W$1,Synthese!$E12),1,0)*(Synthese!W12))&gt;2,1,0)</f>
        <v>0</v>
      </c>
      <c r="T12" s="8">
        <f ca="1">IF((IF(EXACT(Synthese!X$1,Synthese!$E12),1,0)*(Synthese!X12))&gt;2,1,0)</f>
        <v>0</v>
      </c>
      <c r="U12" s="8">
        <f ca="1">IF((IF(EXACT(Synthese!Y$1,Synthese!$E12),1,0)*(Synthese!Y12))&gt;2,1,0)</f>
        <v>0</v>
      </c>
      <c r="V12" s="8">
        <f ca="1">IF((IF(EXACT(Synthese!Z$1,Synthese!$E12),1,0)*(Synthese!Z12))&gt;2,1,0)</f>
        <v>0</v>
      </c>
      <c r="W12" s="8">
        <f ca="1">IF((IF(EXACT(Synthese!AA$1,Synthese!$E12),1,0)*(Synthese!AA12))&gt;2,1,0)</f>
        <v>0</v>
      </c>
      <c r="X12" s="8">
        <f>IF((IF(EXACT(Synthese!AB$1,Synthese!$E12),1,0)*(Synthese!AB12))&gt;2,1,0)</f>
        <v>0</v>
      </c>
    </row>
    <row r="13" spans="1:24" ht="13.8">
      <c r="A13" s="5"/>
      <c r="B13" s="5"/>
      <c r="C13" s="5">
        <v>6</v>
      </c>
      <c r="D13" s="9">
        <v>45086</v>
      </c>
      <c r="E13" s="8"/>
      <c r="F13" s="8">
        <f ca="1">IF((IF(EXACT(Synthese!J$1,Synthese!$E13),1,0)*(Synthese!J13))&gt;2,1,0)</f>
        <v>0</v>
      </c>
      <c r="G13" s="8">
        <f ca="1">IF((IF(EXACT(Synthese!K$1,Synthese!$E13),1,0)*(Synthese!K13))&gt;2,1,0)</f>
        <v>0</v>
      </c>
      <c r="H13" s="8">
        <f ca="1">IF((IF(EXACT(Synthese!L$1,Synthese!$E13),1,0)*(Synthese!L13))&gt;2,1,0)</f>
        <v>0</v>
      </c>
      <c r="I13" s="8">
        <f ca="1">IF((IF(EXACT(Synthese!M$1,Synthese!$E13),1,0)*(Synthese!M13))&gt;2,1,0)</f>
        <v>0</v>
      </c>
      <c r="J13" s="8">
        <f ca="1">IF((IF(EXACT(Synthese!N$1,Synthese!$E13),1,0)*(Synthese!N13))&gt;2,1,0)</f>
        <v>0</v>
      </c>
      <c r="K13" s="8">
        <f ca="1">IF((IF(EXACT(Synthese!O$1,Synthese!$E13),1,0)*(Synthese!O13))&gt;2,1,0)</f>
        <v>0</v>
      </c>
      <c r="L13" s="8">
        <f ca="1">IF((IF(EXACT(Synthese!P$1,Synthese!$E13),1,0)*(Synthese!P13))&gt;2,1,0)</f>
        <v>0</v>
      </c>
      <c r="M13" s="8">
        <f ca="1">IF((IF(EXACT(Synthese!Q$1,Synthese!$E13),1,0)*(Synthese!Q13))&gt;2,1,0)</f>
        <v>0</v>
      </c>
      <c r="N13" s="8">
        <f ca="1">IF((IF(EXACT(Synthese!R$1,Synthese!$E13),1,0)*(Synthese!R13))&gt;2,1,0)</f>
        <v>0</v>
      </c>
      <c r="O13" s="8">
        <f ca="1">IF((IF(EXACT(Synthese!S$1,Synthese!$E13),1,0)*(Synthese!S13))&gt;2,1,0)</f>
        <v>0</v>
      </c>
      <c r="P13" s="8">
        <f ca="1">IF((IF(EXACT(Synthese!T$1,Synthese!$E13),1,0)*(Synthese!T13))&gt;2,1,0)</f>
        <v>0</v>
      </c>
      <c r="Q13" s="8">
        <f ca="1">IF((IF(EXACT(Synthese!U$1,Synthese!$E13),1,0)*(Synthese!U13))&gt;2,1,0)</f>
        <v>0</v>
      </c>
      <c r="R13" s="8">
        <f ca="1">IF((IF(EXACT(Synthese!V$1,Synthese!$E13),1,0)*(Synthese!V13))&gt;2,1,0)</f>
        <v>0</v>
      </c>
      <c r="S13" s="8">
        <f ca="1">IF((IF(EXACT(Synthese!W$1,Synthese!$E13),1,0)*(Synthese!W13))&gt;2,1,0)</f>
        <v>0</v>
      </c>
      <c r="T13" s="8">
        <f ca="1">IF((IF(EXACT(Synthese!X$1,Synthese!$E13),1,0)*(Synthese!X13))&gt;2,1,0)</f>
        <v>0</v>
      </c>
      <c r="U13" s="8">
        <f ca="1">IF((IF(EXACT(Synthese!Y$1,Synthese!$E13),1,0)*(Synthese!Y13))&gt;2,1,0)</f>
        <v>0</v>
      </c>
      <c r="V13" s="8">
        <f ca="1">IF((IF(EXACT(Synthese!Z$1,Synthese!$E13),1,0)*(Synthese!Z13))&gt;2,1,0)</f>
        <v>0</v>
      </c>
      <c r="W13" s="8">
        <f ca="1">IF((IF(EXACT(Synthese!AA$1,Synthese!$E13),1,0)*(Synthese!AA13))&gt;2,1,0)</f>
        <v>0</v>
      </c>
      <c r="X13" s="8">
        <f>IF((IF(EXACT(Synthese!AB$1,Synthese!$E13),1,0)*(Synthese!AB13))&gt;2,1,0)</f>
        <v>0</v>
      </c>
    </row>
    <row r="14" spans="1:24" ht="13.8">
      <c r="A14" s="5"/>
      <c r="B14" s="5"/>
      <c r="C14" s="5">
        <v>7</v>
      </c>
      <c r="D14" s="9">
        <v>45087</v>
      </c>
      <c r="E14" s="8"/>
      <c r="F14" s="8">
        <f ca="1">IF((IF(EXACT(Synthese!J$1,Synthese!$E14),1,0)*(Synthese!J14))&gt;2,1,0)</f>
        <v>0</v>
      </c>
      <c r="G14" s="8">
        <f ca="1">IF((IF(EXACT(Synthese!K$1,Synthese!$E14),1,0)*(Synthese!K14))&gt;2,1,0)</f>
        <v>0</v>
      </c>
      <c r="H14" s="8">
        <f ca="1">IF((IF(EXACT(Synthese!L$1,Synthese!$E14),1,0)*(Synthese!L14))&gt;2,1,0)</f>
        <v>0</v>
      </c>
      <c r="I14" s="8">
        <f ca="1">IF((IF(EXACT(Synthese!M$1,Synthese!$E14),1,0)*(Synthese!M14))&gt;2,1,0)</f>
        <v>0</v>
      </c>
      <c r="J14" s="8">
        <f ca="1">IF((IF(EXACT(Synthese!N$1,Synthese!$E14),1,0)*(Synthese!N14))&gt;2,1,0)</f>
        <v>0</v>
      </c>
      <c r="K14" s="8">
        <f ca="1">IF((IF(EXACT(Synthese!O$1,Synthese!$E14),1,0)*(Synthese!O14))&gt;2,1,0)</f>
        <v>0</v>
      </c>
      <c r="L14" s="8">
        <f ca="1">IF((IF(EXACT(Synthese!P$1,Synthese!$E14),1,0)*(Synthese!P14))&gt;2,1,0)</f>
        <v>0</v>
      </c>
      <c r="M14" s="8">
        <f ca="1">IF((IF(EXACT(Synthese!Q$1,Synthese!$E14),1,0)*(Synthese!Q14))&gt;2,1,0)</f>
        <v>0</v>
      </c>
      <c r="N14" s="8">
        <f ca="1">IF((IF(EXACT(Synthese!R$1,Synthese!$E14),1,0)*(Synthese!R14))&gt;2,1,0)</f>
        <v>0</v>
      </c>
      <c r="O14" s="8">
        <f ca="1">IF((IF(EXACT(Synthese!S$1,Synthese!$E14),1,0)*(Synthese!S14))&gt;2,1,0)</f>
        <v>0</v>
      </c>
      <c r="P14" s="8">
        <f ca="1">IF((IF(EXACT(Synthese!T$1,Synthese!$E14),1,0)*(Synthese!T14))&gt;2,1,0)</f>
        <v>0</v>
      </c>
      <c r="Q14" s="8">
        <f ca="1">IF((IF(EXACT(Synthese!U$1,Synthese!$E14),1,0)*(Synthese!U14))&gt;2,1,0)</f>
        <v>0</v>
      </c>
      <c r="R14" s="8">
        <f ca="1">IF((IF(EXACT(Synthese!V$1,Synthese!$E14),1,0)*(Synthese!V14))&gt;2,1,0)</f>
        <v>0</v>
      </c>
      <c r="S14" s="8">
        <f ca="1">IF((IF(EXACT(Synthese!W$1,Synthese!$E14),1,0)*(Synthese!W14))&gt;2,1,0)</f>
        <v>0</v>
      </c>
      <c r="T14" s="8">
        <f ca="1">IF((IF(EXACT(Synthese!X$1,Synthese!$E14),1,0)*(Synthese!X14))&gt;2,1,0)</f>
        <v>0</v>
      </c>
      <c r="U14" s="8">
        <f ca="1">IF((IF(EXACT(Synthese!Y$1,Synthese!$E14),1,0)*(Synthese!Y14))&gt;2,1,0)</f>
        <v>0</v>
      </c>
      <c r="V14" s="8">
        <f ca="1">IF((IF(EXACT(Synthese!Z$1,Synthese!$E14),1,0)*(Synthese!Z14))&gt;2,1,0)</f>
        <v>0</v>
      </c>
      <c r="W14" s="8">
        <f ca="1">IF((IF(EXACT(Synthese!AA$1,Synthese!$E14),1,0)*(Synthese!AA14))&gt;2,1,0)</f>
        <v>0</v>
      </c>
      <c r="X14" s="8">
        <f>IF((IF(EXACT(Synthese!AB$1,Synthese!$E14),1,0)*(Synthese!AB14))&gt;2,1,0)</f>
        <v>0</v>
      </c>
    </row>
    <row r="15" spans="1:24" ht="13.8">
      <c r="A15" s="5"/>
      <c r="B15" s="5"/>
      <c r="C15" s="5">
        <v>1</v>
      </c>
      <c r="D15" s="9">
        <v>45088</v>
      </c>
      <c r="E15" s="8"/>
      <c r="F15" s="8">
        <f ca="1">IF((IF(EXACT(Synthese!J$1,Synthese!$E15),1,0)*(Synthese!J15))&gt;2,1,0)</f>
        <v>0</v>
      </c>
      <c r="G15" s="8">
        <f ca="1">IF((IF(EXACT(Synthese!K$1,Synthese!$E15),1,0)*(Synthese!K15))&gt;2,1,0)</f>
        <v>0</v>
      </c>
      <c r="H15" s="8">
        <f ca="1">IF((IF(EXACT(Synthese!L$1,Synthese!$E15),1,0)*(Synthese!L15))&gt;2,1,0)</f>
        <v>0</v>
      </c>
      <c r="I15" s="8">
        <f ca="1">IF((IF(EXACT(Synthese!M$1,Synthese!$E15),1,0)*(Synthese!M15))&gt;2,1,0)</f>
        <v>0</v>
      </c>
      <c r="J15" s="8">
        <f ca="1">IF((IF(EXACT(Synthese!N$1,Synthese!$E15),1,0)*(Synthese!N15))&gt;2,1,0)</f>
        <v>0</v>
      </c>
      <c r="K15" s="8">
        <f ca="1">IF((IF(EXACT(Synthese!O$1,Synthese!$E15),1,0)*(Synthese!O15))&gt;2,1,0)</f>
        <v>0</v>
      </c>
      <c r="L15" s="8">
        <f ca="1">IF((IF(EXACT(Synthese!P$1,Synthese!$E15),1,0)*(Synthese!P15))&gt;2,1,0)</f>
        <v>0</v>
      </c>
      <c r="M15" s="8">
        <f ca="1">IF((IF(EXACT(Synthese!Q$1,Synthese!$E15),1,0)*(Synthese!Q15))&gt;2,1,0)</f>
        <v>0</v>
      </c>
      <c r="N15" s="8">
        <f ca="1">IF((IF(EXACT(Synthese!R$1,Synthese!$E15),1,0)*(Synthese!R15))&gt;2,1,0)</f>
        <v>0</v>
      </c>
      <c r="O15" s="8">
        <f ca="1">IF((IF(EXACT(Synthese!S$1,Synthese!$E15),1,0)*(Synthese!S15))&gt;2,1,0)</f>
        <v>0</v>
      </c>
      <c r="P15" s="8">
        <f ca="1">IF((IF(EXACT(Synthese!T$1,Synthese!$E15),1,0)*(Synthese!T15))&gt;2,1,0)</f>
        <v>0</v>
      </c>
      <c r="Q15" s="8">
        <f ca="1">IF((IF(EXACT(Synthese!U$1,Synthese!$E15),1,0)*(Synthese!U15))&gt;2,1,0)</f>
        <v>0</v>
      </c>
      <c r="R15" s="8">
        <f ca="1">IF((IF(EXACT(Synthese!V$1,Synthese!$E15),1,0)*(Synthese!V15))&gt;2,1,0)</f>
        <v>0</v>
      </c>
      <c r="S15" s="8">
        <f ca="1">IF((IF(EXACT(Synthese!W$1,Synthese!$E15),1,0)*(Synthese!W15))&gt;2,1,0)</f>
        <v>0</v>
      </c>
      <c r="T15" s="8">
        <f ca="1">IF((IF(EXACT(Synthese!X$1,Synthese!$E15),1,0)*(Synthese!X15))&gt;2,1,0)</f>
        <v>0</v>
      </c>
      <c r="U15" s="8">
        <f ca="1">IF((IF(EXACT(Synthese!Y$1,Synthese!$E15),1,0)*(Synthese!Y15))&gt;2,1,0)</f>
        <v>0</v>
      </c>
      <c r="V15" s="8">
        <f ca="1">IF((IF(EXACT(Synthese!Z$1,Synthese!$E15),1,0)*(Synthese!Z15))&gt;2,1,0)</f>
        <v>0</v>
      </c>
      <c r="W15" s="8">
        <f ca="1">IF((IF(EXACT(Synthese!AA$1,Synthese!$E15),1,0)*(Synthese!AA15))&gt;2,1,0)</f>
        <v>0</v>
      </c>
      <c r="X15" s="8">
        <f>IF((IF(EXACT(Synthese!AB$1,Synthese!$E15),1,0)*(Synthese!AB15))&gt;2,1,0)</f>
        <v>0</v>
      </c>
    </row>
    <row r="16" spans="1:24" ht="13.8">
      <c r="A16" s="5"/>
      <c r="B16" s="5"/>
      <c r="C16" s="5">
        <v>2</v>
      </c>
      <c r="D16" s="9">
        <v>45089</v>
      </c>
      <c r="E16" s="8"/>
      <c r="F16" s="8">
        <f ca="1">IF((IF(EXACT(Synthese!J$1,Synthese!$E16),1,0)*(Synthese!J16))&gt;2,1,0)</f>
        <v>0</v>
      </c>
      <c r="G16" s="8">
        <f ca="1">IF((IF(EXACT(Synthese!K$1,Synthese!$E16),1,0)*(Synthese!K16))&gt;2,1,0)</f>
        <v>0</v>
      </c>
      <c r="H16" s="8">
        <f ca="1">IF((IF(EXACT(Synthese!L$1,Synthese!$E16),1,0)*(Synthese!L16))&gt;2,1,0)</f>
        <v>0</v>
      </c>
      <c r="I16" s="8">
        <f ca="1">IF((IF(EXACT(Synthese!M$1,Synthese!$E16),1,0)*(Synthese!M16))&gt;2,1,0)</f>
        <v>0</v>
      </c>
      <c r="J16" s="8">
        <f ca="1">IF((IF(EXACT(Synthese!N$1,Synthese!$E16),1,0)*(Synthese!N16))&gt;2,1,0)</f>
        <v>0</v>
      </c>
      <c r="K16" s="8">
        <f ca="1">IF((IF(EXACT(Synthese!O$1,Synthese!$E16),1,0)*(Synthese!O16))&gt;2,1,0)</f>
        <v>0</v>
      </c>
      <c r="L16" s="8">
        <f ca="1">IF((IF(EXACT(Synthese!P$1,Synthese!$E16),1,0)*(Synthese!P16))&gt;2,1,0)</f>
        <v>0</v>
      </c>
      <c r="M16" s="8">
        <f ca="1">IF((IF(EXACT(Synthese!Q$1,Synthese!$E16),1,0)*(Synthese!Q16))&gt;2,1,0)</f>
        <v>0</v>
      </c>
      <c r="N16" s="8">
        <f ca="1">IF((IF(EXACT(Synthese!R$1,Synthese!$E16),1,0)*(Synthese!R16))&gt;2,1,0)</f>
        <v>0</v>
      </c>
      <c r="O16" s="8">
        <f ca="1">IF((IF(EXACT(Synthese!S$1,Synthese!$E16),1,0)*(Synthese!S16))&gt;2,1,0)</f>
        <v>0</v>
      </c>
      <c r="P16" s="8">
        <f ca="1">IF((IF(EXACT(Synthese!T$1,Synthese!$E16),1,0)*(Synthese!T16))&gt;2,1,0)</f>
        <v>0</v>
      </c>
      <c r="Q16" s="8">
        <f ca="1">IF((IF(EXACT(Synthese!U$1,Synthese!$E16),1,0)*(Synthese!U16))&gt;2,1,0)</f>
        <v>0</v>
      </c>
      <c r="R16" s="8">
        <f ca="1">IF((IF(EXACT(Synthese!V$1,Synthese!$E16),1,0)*(Synthese!V16))&gt;2,1,0)</f>
        <v>0</v>
      </c>
      <c r="S16" s="8">
        <f ca="1">IF((IF(EXACT(Synthese!W$1,Synthese!$E16),1,0)*(Synthese!W16))&gt;2,1,0)</f>
        <v>0</v>
      </c>
      <c r="T16" s="8">
        <f ca="1">IF((IF(EXACT(Synthese!X$1,Synthese!$E16),1,0)*(Synthese!X16))&gt;2,1,0)</f>
        <v>0</v>
      </c>
      <c r="U16" s="8">
        <f ca="1">IF((IF(EXACT(Synthese!Y$1,Synthese!$E16),1,0)*(Synthese!Y16))&gt;2,1,0)</f>
        <v>0</v>
      </c>
      <c r="V16" s="8">
        <f ca="1">IF((IF(EXACT(Synthese!Z$1,Synthese!$E16),1,0)*(Synthese!Z16))&gt;2,1,0)</f>
        <v>0</v>
      </c>
      <c r="W16" s="8">
        <f ca="1">IF((IF(EXACT(Synthese!AA$1,Synthese!$E16),1,0)*(Synthese!AA16))&gt;2,1,0)</f>
        <v>0</v>
      </c>
      <c r="X16" s="8">
        <f>IF((IF(EXACT(Synthese!AB$1,Synthese!$E16),1,0)*(Synthese!AB16))&gt;2,1,0)</f>
        <v>0</v>
      </c>
    </row>
    <row r="17" spans="1:24" ht="13.8">
      <c r="A17" s="5"/>
      <c r="B17" s="5"/>
      <c r="C17" s="5">
        <v>3</v>
      </c>
      <c r="D17" s="9">
        <v>45090</v>
      </c>
      <c r="E17" s="8"/>
      <c r="F17" s="8">
        <f ca="1">IF((IF(EXACT(Synthese!J$1,Synthese!$E17),1,0)*(Synthese!J17))&gt;2,1,0)</f>
        <v>0</v>
      </c>
      <c r="G17" s="8">
        <f ca="1">IF((IF(EXACT(Synthese!K$1,Synthese!$E17),1,0)*(Synthese!K17))&gt;2,1,0)</f>
        <v>0</v>
      </c>
      <c r="H17" s="8">
        <f ca="1">IF((IF(EXACT(Synthese!L$1,Synthese!$E17),1,0)*(Synthese!L17))&gt;2,1,0)</f>
        <v>0</v>
      </c>
      <c r="I17" s="8">
        <f ca="1">IF((IF(EXACT(Synthese!M$1,Synthese!$E17),1,0)*(Synthese!M17))&gt;2,1,0)</f>
        <v>0</v>
      </c>
      <c r="J17" s="8">
        <f ca="1">IF((IF(EXACT(Synthese!N$1,Synthese!$E17),1,0)*(Synthese!N17))&gt;2,1,0)</f>
        <v>0</v>
      </c>
      <c r="K17" s="8">
        <f ca="1">IF((IF(EXACT(Synthese!O$1,Synthese!$E17),1,0)*(Synthese!O17))&gt;2,1,0)</f>
        <v>0</v>
      </c>
      <c r="L17" s="8">
        <f ca="1">IF((IF(EXACT(Synthese!P$1,Synthese!$E17),1,0)*(Synthese!P17))&gt;2,1,0)</f>
        <v>0</v>
      </c>
      <c r="M17" s="8">
        <f ca="1">IF((IF(EXACT(Synthese!Q$1,Synthese!$E17),1,0)*(Synthese!Q17))&gt;2,1,0)</f>
        <v>0</v>
      </c>
      <c r="N17" s="8">
        <f ca="1">IF((IF(EXACT(Synthese!R$1,Synthese!$E17),1,0)*(Synthese!R17))&gt;2,1,0)</f>
        <v>0</v>
      </c>
      <c r="O17" s="8">
        <f ca="1">IF((IF(EXACT(Synthese!S$1,Synthese!$E17),1,0)*(Synthese!S17))&gt;2,1,0)</f>
        <v>0</v>
      </c>
      <c r="P17" s="8">
        <f ca="1">IF((IF(EXACT(Synthese!T$1,Synthese!$E17),1,0)*(Synthese!T17))&gt;2,1,0)</f>
        <v>0</v>
      </c>
      <c r="Q17" s="8">
        <f ca="1">IF((IF(EXACT(Synthese!U$1,Synthese!$E17),1,0)*(Synthese!U17))&gt;2,1,0)</f>
        <v>0</v>
      </c>
      <c r="R17" s="8">
        <f ca="1">IF((IF(EXACT(Synthese!V$1,Synthese!$E17),1,0)*(Synthese!V17))&gt;2,1,0)</f>
        <v>0</v>
      </c>
      <c r="S17" s="8">
        <f ca="1">IF((IF(EXACT(Synthese!W$1,Synthese!$E17),1,0)*(Synthese!W17))&gt;2,1,0)</f>
        <v>0</v>
      </c>
      <c r="T17" s="8">
        <f ca="1">IF((IF(EXACT(Synthese!X$1,Synthese!$E17),1,0)*(Synthese!X17))&gt;2,1,0)</f>
        <v>0</v>
      </c>
      <c r="U17" s="8">
        <f ca="1">IF((IF(EXACT(Synthese!Y$1,Synthese!$E17),1,0)*(Synthese!Y17))&gt;2,1,0)</f>
        <v>0</v>
      </c>
      <c r="V17" s="8">
        <f ca="1">IF((IF(EXACT(Synthese!Z$1,Synthese!$E17),1,0)*(Synthese!Z17))&gt;2,1,0)</f>
        <v>0</v>
      </c>
      <c r="W17" s="8">
        <f ca="1">IF((IF(EXACT(Synthese!AA$1,Synthese!$E17),1,0)*(Synthese!AA17))&gt;2,1,0)</f>
        <v>0</v>
      </c>
      <c r="X17" s="8">
        <f>IF((IF(EXACT(Synthese!AB$1,Synthese!$E17),1,0)*(Synthese!AB17))&gt;2,1,0)</f>
        <v>0</v>
      </c>
    </row>
    <row r="18" spans="1:24" ht="13.8">
      <c r="A18" s="5"/>
      <c r="B18" s="5"/>
      <c r="C18" s="5">
        <v>4</v>
      </c>
      <c r="D18" s="9">
        <v>45091</v>
      </c>
      <c r="E18" s="8"/>
      <c r="F18" s="8">
        <f ca="1">IF((IF(EXACT(Synthese!J$1,Synthese!$E18),1,0)*(Synthese!J18))&gt;2,1,0)</f>
        <v>0</v>
      </c>
      <c r="G18" s="8">
        <f ca="1">IF((IF(EXACT(Synthese!K$1,Synthese!$E18),1,0)*(Synthese!K18))&gt;2,1,0)</f>
        <v>0</v>
      </c>
      <c r="H18" s="8">
        <f ca="1">IF((IF(EXACT(Synthese!L$1,Synthese!$E18),1,0)*(Synthese!L18))&gt;2,1,0)</f>
        <v>0</v>
      </c>
      <c r="I18" s="8">
        <f ca="1">IF((IF(EXACT(Synthese!M$1,Synthese!$E18),1,0)*(Synthese!M18))&gt;2,1,0)</f>
        <v>0</v>
      </c>
      <c r="J18" s="8">
        <f ca="1">IF((IF(EXACT(Synthese!N$1,Synthese!$E18),1,0)*(Synthese!N18))&gt;2,1,0)</f>
        <v>0</v>
      </c>
      <c r="K18" s="8">
        <f ca="1">IF((IF(EXACT(Synthese!O$1,Synthese!$E18),1,0)*(Synthese!O18))&gt;2,1,0)</f>
        <v>0</v>
      </c>
      <c r="L18" s="8">
        <f ca="1">IF((IF(EXACT(Synthese!P$1,Synthese!$E18),1,0)*(Synthese!P18))&gt;2,1,0)</f>
        <v>0</v>
      </c>
      <c r="M18" s="8">
        <f ca="1">IF((IF(EXACT(Synthese!Q$1,Synthese!$E18),1,0)*(Synthese!Q18))&gt;2,1,0)</f>
        <v>0</v>
      </c>
      <c r="N18" s="8">
        <f ca="1">IF((IF(EXACT(Synthese!R$1,Synthese!$E18),1,0)*(Synthese!R18))&gt;2,1,0)</f>
        <v>0</v>
      </c>
      <c r="O18" s="8">
        <f ca="1">IF((IF(EXACT(Synthese!S$1,Synthese!$E18),1,0)*(Synthese!S18))&gt;2,1,0)</f>
        <v>0</v>
      </c>
      <c r="P18" s="8">
        <f ca="1">IF((IF(EXACT(Synthese!T$1,Synthese!$E18),1,0)*(Synthese!T18))&gt;2,1,0)</f>
        <v>0</v>
      </c>
      <c r="Q18" s="8">
        <f ca="1">IF((IF(EXACT(Synthese!U$1,Synthese!$E18),1,0)*(Synthese!U18))&gt;2,1,0)</f>
        <v>0</v>
      </c>
      <c r="R18" s="8">
        <f ca="1">IF((IF(EXACT(Synthese!V$1,Synthese!$E18),1,0)*(Synthese!V18))&gt;2,1,0)</f>
        <v>0</v>
      </c>
      <c r="S18" s="8">
        <f ca="1">IF((IF(EXACT(Synthese!W$1,Synthese!$E18),1,0)*(Synthese!W18))&gt;2,1,0)</f>
        <v>0</v>
      </c>
      <c r="T18" s="8">
        <f ca="1">IF((IF(EXACT(Synthese!X$1,Synthese!$E18),1,0)*(Synthese!X18))&gt;2,1,0)</f>
        <v>0</v>
      </c>
      <c r="U18" s="8">
        <f ca="1">IF((IF(EXACT(Synthese!Y$1,Synthese!$E18),1,0)*(Synthese!Y18))&gt;2,1,0)</f>
        <v>0</v>
      </c>
      <c r="V18" s="8">
        <f ca="1">IF((IF(EXACT(Synthese!Z$1,Synthese!$E18),1,0)*(Synthese!Z18))&gt;2,1,0)</f>
        <v>0</v>
      </c>
      <c r="W18" s="8">
        <f ca="1">IF((IF(EXACT(Synthese!AA$1,Synthese!$E18),1,0)*(Synthese!AA18))&gt;2,1,0)</f>
        <v>0</v>
      </c>
      <c r="X18" s="8">
        <f>IF((IF(EXACT(Synthese!AB$1,Synthese!$E18),1,0)*(Synthese!AB18))&gt;2,1,0)</f>
        <v>0</v>
      </c>
    </row>
    <row r="19" spans="1:24" ht="13.8">
      <c r="A19" s="5"/>
      <c r="B19" s="5"/>
      <c r="C19" s="5">
        <v>5</v>
      </c>
      <c r="D19" s="9">
        <v>45092</v>
      </c>
      <c r="E19" s="8"/>
      <c r="F19" s="8">
        <f ca="1">IF((IF(EXACT(Synthese!J$1,Synthese!$E19),1,0)*(Synthese!J19))&gt;2,1,0)</f>
        <v>0</v>
      </c>
      <c r="G19" s="8">
        <f ca="1">IF((IF(EXACT(Synthese!K$1,Synthese!$E19),1,0)*(Synthese!K19))&gt;2,1,0)</f>
        <v>0</v>
      </c>
      <c r="H19" s="8">
        <f ca="1">IF((IF(EXACT(Synthese!L$1,Synthese!$E19),1,0)*(Synthese!L19))&gt;2,1,0)</f>
        <v>0</v>
      </c>
      <c r="I19" s="8">
        <f ca="1">IF((IF(EXACT(Synthese!M$1,Synthese!$E19),1,0)*(Synthese!M19))&gt;2,1,0)</f>
        <v>0</v>
      </c>
      <c r="J19" s="8">
        <f ca="1">IF((IF(EXACT(Synthese!N$1,Synthese!$E19),1,0)*(Synthese!N19))&gt;2,1,0)</f>
        <v>0</v>
      </c>
      <c r="K19" s="8">
        <f ca="1">IF((IF(EXACT(Synthese!O$1,Synthese!$E19),1,0)*(Synthese!O19))&gt;2,1,0)</f>
        <v>0</v>
      </c>
      <c r="L19" s="8">
        <f ca="1">IF((IF(EXACT(Synthese!P$1,Synthese!$E19),1,0)*(Synthese!P19))&gt;2,1,0)</f>
        <v>0</v>
      </c>
      <c r="M19" s="8">
        <f ca="1">IF((IF(EXACT(Synthese!Q$1,Synthese!$E19),1,0)*(Synthese!Q19))&gt;2,1,0)</f>
        <v>0</v>
      </c>
      <c r="N19" s="8">
        <f ca="1">IF((IF(EXACT(Synthese!R$1,Synthese!$E19),1,0)*(Synthese!R19))&gt;2,1,0)</f>
        <v>0</v>
      </c>
      <c r="O19" s="8">
        <f ca="1">IF((IF(EXACT(Synthese!S$1,Synthese!$E19),1,0)*(Synthese!S19))&gt;2,1,0)</f>
        <v>0</v>
      </c>
      <c r="P19" s="8">
        <f ca="1">IF((IF(EXACT(Synthese!T$1,Synthese!$E19),1,0)*(Synthese!T19))&gt;2,1,0)</f>
        <v>0</v>
      </c>
      <c r="Q19" s="8">
        <f ca="1">IF((IF(EXACT(Synthese!U$1,Synthese!$E19),1,0)*(Synthese!U19))&gt;2,1,0)</f>
        <v>0</v>
      </c>
      <c r="R19" s="8">
        <f ca="1">IF((IF(EXACT(Synthese!V$1,Synthese!$E19),1,0)*(Synthese!V19))&gt;2,1,0)</f>
        <v>0</v>
      </c>
      <c r="S19" s="8">
        <f ca="1">IF((IF(EXACT(Synthese!W$1,Synthese!$E19),1,0)*(Synthese!W19))&gt;2,1,0)</f>
        <v>0</v>
      </c>
      <c r="T19" s="8">
        <f ca="1">IF((IF(EXACT(Synthese!X$1,Synthese!$E19),1,0)*(Synthese!X19))&gt;2,1,0)</f>
        <v>0</v>
      </c>
      <c r="U19" s="8">
        <f ca="1">IF((IF(EXACT(Synthese!Y$1,Synthese!$E19),1,0)*(Synthese!Y19))&gt;2,1,0)</f>
        <v>0</v>
      </c>
      <c r="V19" s="8">
        <f ca="1">IF((IF(EXACT(Synthese!Z$1,Synthese!$E19),1,0)*(Synthese!Z19))&gt;2,1,0)</f>
        <v>0</v>
      </c>
      <c r="W19" s="8">
        <f ca="1">IF((IF(EXACT(Synthese!AA$1,Synthese!$E19),1,0)*(Synthese!AA19))&gt;2,1,0)</f>
        <v>0</v>
      </c>
      <c r="X19" s="8">
        <f>IF((IF(EXACT(Synthese!AB$1,Synthese!$E19),1,0)*(Synthese!AB19))&gt;2,1,0)</f>
        <v>0</v>
      </c>
    </row>
    <row r="20" spans="1:24" ht="13.8">
      <c r="A20" s="5"/>
      <c r="B20" s="5"/>
      <c r="C20" s="5">
        <v>6</v>
      </c>
      <c r="D20" s="9">
        <v>45093</v>
      </c>
      <c r="E20" s="8"/>
      <c r="F20" s="8">
        <f ca="1">IF((IF(EXACT(Synthese!J$1,Synthese!$E20),1,0)*(Synthese!J20))&gt;2,1,0)</f>
        <v>0</v>
      </c>
      <c r="G20" s="8">
        <f ca="1">IF((IF(EXACT(Synthese!K$1,Synthese!$E20),1,0)*(Synthese!K20))&gt;2,1,0)</f>
        <v>0</v>
      </c>
      <c r="H20" s="8">
        <f ca="1">IF((IF(EXACT(Synthese!L$1,Synthese!$E20),1,0)*(Synthese!L20))&gt;2,1,0)</f>
        <v>0</v>
      </c>
      <c r="I20" s="8">
        <f ca="1">IF((IF(EXACT(Synthese!M$1,Synthese!$E20),1,0)*(Synthese!M20))&gt;2,1,0)</f>
        <v>0</v>
      </c>
      <c r="J20" s="8">
        <f ca="1">IF((IF(EXACT(Synthese!N$1,Synthese!$E20),1,0)*(Synthese!N20))&gt;2,1,0)</f>
        <v>0</v>
      </c>
      <c r="K20" s="8">
        <f ca="1">IF((IF(EXACT(Synthese!O$1,Synthese!$E20),1,0)*(Synthese!O20))&gt;2,1,0)</f>
        <v>0</v>
      </c>
      <c r="L20" s="8">
        <f ca="1">IF((IF(EXACT(Synthese!P$1,Synthese!$E20),1,0)*(Synthese!P20))&gt;2,1,0)</f>
        <v>0</v>
      </c>
      <c r="M20" s="8">
        <f ca="1">IF((IF(EXACT(Synthese!Q$1,Synthese!$E20),1,0)*(Synthese!Q20))&gt;2,1,0)</f>
        <v>0</v>
      </c>
      <c r="N20" s="8">
        <f ca="1">IF((IF(EXACT(Synthese!R$1,Synthese!$E20),1,0)*(Synthese!R20))&gt;2,1,0)</f>
        <v>0</v>
      </c>
      <c r="O20" s="8">
        <f ca="1">IF((IF(EXACT(Synthese!S$1,Synthese!$E20),1,0)*(Synthese!S20))&gt;2,1,0)</f>
        <v>0</v>
      </c>
      <c r="P20" s="8">
        <f ca="1">IF((IF(EXACT(Synthese!T$1,Synthese!$E20),1,0)*(Synthese!T20))&gt;2,1,0)</f>
        <v>0</v>
      </c>
      <c r="Q20" s="8">
        <f ca="1">IF((IF(EXACT(Synthese!U$1,Synthese!$E20),1,0)*(Synthese!U20))&gt;2,1,0)</f>
        <v>0</v>
      </c>
      <c r="R20" s="8">
        <f ca="1">IF((IF(EXACT(Synthese!V$1,Synthese!$E20),1,0)*(Synthese!V20))&gt;2,1,0)</f>
        <v>0</v>
      </c>
      <c r="S20" s="8">
        <f ca="1">IF((IF(EXACT(Synthese!W$1,Synthese!$E20),1,0)*(Synthese!W20))&gt;2,1,0)</f>
        <v>0</v>
      </c>
      <c r="T20" s="8">
        <f ca="1">IF((IF(EXACT(Synthese!X$1,Synthese!$E20),1,0)*(Synthese!X20))&gt;2,1,0)</f>
        <v>0</v>
      </c>
      <c r="U20" s="8">
        <f ca="1">IF((IF(EXACT(Synthese!Y$1,Synthese!$E20),1,0)*(Synthese!Y20))&gt;2,1,0)</f>
        <v>0</v>
      </c>
      <c r="V20" s="8">
        <f ca="1">IF((IF(EXACT(Synthese!Z$1,Synthese!$E20),1,0)*(Synthese!Z20))&gt;2,1,0)</f>
        <v>0</v>
      </c>
      <c r="W20" s="8">
        <f ca="1">IF((IF(EXACT(Synthese!AA$1,Synthese!$E20),1,0)*(Synthese!AA20))&gt;2,1,0)</f>
        <v>0</v>
      </c>
      <c r="X20" s="8">
        <f>IF((IF(EXACT(Synthese!AB$1,Synthese!$E20),1,0)*(Synthese!AB20))&gt;2,1,0)</f>
        <v>0</v>
      </c>
    </row>
    <row r="21" spans="1:24" ht="13.8">
      <c r="A21" s="5"/>
      <c r="B21" s="5"/>
      <c r="C21" s="5">
        <v>7</v>
      </c>
      <c r="D21" s="9">
        <v>45094</v>
      </c>
      <c r="E21" s="8"/>
      <c r="F21" s="8">
        <f ca="1">IF((IF(EXACT(Synthese!J$1,Synthese!$E21),1,0)*(Synthese!J21))&gt;2,1,0)</f>
        <v>0</v>
      </c>
      <c r="G21" s="8">
        <f ca="1">IF((IF(EXACT(Synthese!K$1,Synthese!$E21),1,0)*(Synthese!K21))&gt;2,1,0)</f>
        <v>0</v>
      </c>
      <c r="H21" s="8">
        <f ca="1">IF((IF(EXACT(Synthese!L$1,Synthese!$E21),1,0)*(Synthese!L21))&gt;2,1,0)</f>
        <v>0</v>
      </c>
      <c r="I21" s="8">
        <f ca="1">IF((IF(EXACT(Synthese!M$1,Synthese!$E21),1,0)*(Synthese!M21))&gt;2,1,0)</f>
        <v>0</v>
      </c>
      <c r="J21" s="8">
        <f ca="1">IF((IF(EXACT(Synthese!N$1,Synthese!$E21),1,0)*(Synthese!N21))&gt;2,1,0)</f>
        <v>0</v>
      </c>
      <c r="K21" s="8">
        <f ca="1">IF((IF(EXACT(Synthese!O$1,Synthese!$E21),1,0)*(Synthese!O21))&gt;2,1,0)</f>
        <v>0</v>
      </c>
      <c r="L21" s="8">
        <f ca="1">IF((IF(EXACT(Synthese!P$1,Synthese!$E21),1,0)*(Synthese!P21))&gt;2,1,0)</f>
        <v>0</v>
      </c>
      <c r="M21" s="8">
        <f ca="1">IF((IF(EXACT(Synthese!Q$1,Synthese!$E21),1,0)*(Synthese!Q21))&gt;2,1,0)</f>
        <v>0</v>
      </c>
      <c r="N21" s="8">
        <f ca="1">IF((IF(EXACT(Synthese!R$1,Synthese!$E21),1,0)*(Synthese!R21))&gt;2,1,0)</f>
        <v>0</v>
      </c>
      <c r="O21" s="8">
        <f ca="1">IF((IF(EXACT(Synthese!S$1,Synthese!$E21),1,0)*(Synthese!S21))&gt;2,1,0)</f>
        <v>0</v>
      </c>
      <c r="P21" s="8">
        <f ca="1">IF((IF(EXACT(Synthese!T$1,Synthese!$E21),1,0)*(Synthese!T21))&gt;2,1,0)</f>
        <v>0</v>
      </c>
      <c r="Q21" s="8">
        <f ca="1">IF((IF(EXACT(Synthese!U$1,Synthese!$E21),1,0)*(Synthese!U21))&gt;2,1,0)</f>
        <v>0</v>
      </c>
      <c r="R21" s="8">
        <f ca="1">IF((IF(EXACT(Synthese!V$1,Synthese!$E21),1,0)*(Synthese!V21))&gt;2,1,0)</f>
        <v>0</v>
      </c>
      <c r="S21" s="8">
        <f ca="1">IF((IF(EXACT(Synthese!W$1,Synthese!$E21),1,0)*(Synthese!W21))&gt;2,1,0)</f>
        <v>0</v>
      </c>
      <c r="T21" s="8">
        <f ca="1">IF((IF(EXACT(Synthese!X$1,Synthese!$E21),1,0)*(Synthese!X21))&gt;2,1,0)</f>
        <v>0</v>
      </c>
      <c r="U21" s="8">
        <f ca="1">IF((IF(EXACT(Synthese!Y$1,Synthese!$E21),1,0)*(Synthese!Y21))&gt;2,1,0)</f>
        <v>0</v>
      </c>
      <c r="V21" s="8">
        <f ca="1">IF((IF(EXACT(Synthese!Z$1,Synthese!$E21),1,0)*(Synthese!Z21))&gt;2,1,0)</f>
        <v>0</v>
      </c>
      <c r="W21" s="8">
        <f ca="1">IF((IF(EXACT(Synthese!AA$1,Synthese!$E21),1,0)*(Synthese!AA21))&gt;2,1,0)</f>
        <v>0</v>
      </c>
      <c r="X21" s="8">
        <f>IF((IF(EXACT(Synthese!AB$1,Synthese!$E21),1,0)*(Synthese!AB21))&gt;2,1,0)</f>
        <v>0</v>
      </c>
    </row>
    <row r="22" spans="1:24" ht="13.8">
      <c r="A22" s="5"/>
      <c r="B22" s="5"/>
      <c r="C22" s="5">
        <v>1</v>
      </c>
      <c r="D22" s="9">
        <v>45095</v>
      </c>
      <c r="E22" s="8"/>
      <c r="F22" s="8">
        <f ca="1">IF((IF(EXACT(Synthese!J$1,Synthese!$E22),1,0)*(Synthese!J22))&gt;2,1,0)</f>
        <v>0</v>
      </c>
      <c r="G22" s="8">
        <f ca="1">IF((IF(EXACT(Synthese!K$1,Synthese!$E22),1,0)*(Synthese!K22))&gt;2,1,0)</f>
        <v>0</v>
      </c>
      <c r="H22" s="8">
        <f ca="1">IF((IF(EXACT(Synthese!L$1,Synthese!$E22),1,0)*(Synthese!L22))&gt;2,1,0)</f>
        <v>0</v>
      </c>
      <c r="I22" s="8">
        <f ca="1">IF((IF(EXACT(Synthese!M$1,Synthese!$E22),1,0)*(Synthese!M22))&gt;2,1,0)</f>
        <v>0</v>
      </c>
      <c r="J22" s="8">
        <f ca="1">IF((IF(EXACT(Synthese!N$1,Synthese!$E22),1,0)*(Synthese!N22))&gt;2,1,0)</f>
        <v>0</v>
      </c>
      <c r="K22" s="8">
        <f ca="1">IF((IF(EXACT(Synthese!O$1,Synthese!$E22),1,0)*(Synthese!O22))&gt;2,1,0)</f>
        <v>0</v>
      </c>
      <c r="L22" s="8">
        <f ca="1">IF((IF(EXACT(Synthese!P$1,Synthese!$E22),1,0)*(Synthese!P22))&gt;2,1,0)</f>
        <v>0</v>
      </c>
      <c r="M22" s="8">
        <f ca="1">IF((IF(EXACT(Synthese!Q$1,Synthese!$E22),1,0)*(Synthese!Q22))&gt;2,1,0)</f>
        <v>0</v>
      </c>
      <c r="N22" s="8">
        <f ca="1">IF((IF(EXACT(Synthese!R$1,Synthese!$E22),1,0)*(Synthese!R22))&gt;2,1,0)</f>
        <v>0</v>
      </c>
      <c r="O22" s="8">
        <f ca="1">IF((IF(EXACT(Synthese!S$1,Synthese!$E22),1,0)*(Synthese!S22))&gt;2,1,0)</f>
        <v>0</v>
      </c>
      <c r="P22" s="8">
        <f ca="1">IF((IF(EXACT(Synthese!T$1,Synthese!$E22),1,0)*(Synthese!T22))&gt;2,1,0)</f>
        <v>0</v>
      </c>
      <c r="Q22" s="8">
        <f ca="1">IF((IF(EXACT(Synthese!U$1,Synthese!$E22),1,0)*(Synthese!U22))&gt;2,1,0)</f>
        <v>0</v>
      </c>
      <c r="R22" s="8">
        <f ca="1">IF((IF(EXACT(Synthese!V$1,Synthese!$E22),1,0)*(Synthese!V22))&gt;2,1,0)</f>
        <v>0</v>
      </c>
      <c r="S22" s="8">
        <f ca="1">IF((IF(EXACT(Synthese!W$1,Synthese!$E22),1,0)*(Synthese!W22))&gt;2,1,0)</f>
        <v>0</v>
      </c>
      <c r="T22" s="8">
        <f ca="1">IF((IF(EXACT(Synthese!X$1,Synthese!$E22),1,0)*(Synthese!X22))&gt;2,1,0)</f>
        <v>0</v>
      </c>
      <c r="U22" s="8">
        <f ca="1">IF((IF(EXACT(Synthese!Y$1,Synthese!$E22),1,0)*(Synthese!Y22))&gt;2,1,0)</f>
        <v>0</v>
      </c>
      <c r="V22" s="8">
        <f ca="1">IF((IF(EXACT(Synthese!Z$1,Synthese!$E22),1,0)*(Synthese!Z22))&gt;2,1,0)</f>
        <v>0</v>
      </c>
      <c r="W22" s="8">
        <f ca="1">IF((IF(EXACT(Synthese!AA$1,Synthese!$E22),1,0)*(Synthese!AA22))&gt;2,1,0)</f>
        <v>0</v>
      </c>
      <c r="X22" s="8">
        <f>IF((IF(EXACT(Synthese!AB$1,Synthese!$E22),1,0)*(Synthese!AB22))&gt;2,1,0)</f>
        <v>0</v>
      </c>
    </row>
    <row r="23" spans="1:24" ht="13.8">
      <c r="A23" s="5"/>
      <c r="B23" s="5"/>
      <c r="C23" s="5">
        <v>2</v>
      </c>
      <c r="D23" s="9">
        <v>45096</v>
      </c>
      <c r="E23" s="8"/>
      <c r="F23" s="8">
        <f ca="1">IF((IF(EXACT(Synthese!J$1,Synthese!$E23),1,0)*(Synthese!J23))&gt;2,1,0)</f>
        <v>0</v>
      </c>
      <c r="G23" s="8">
        <f ca="1">IF((IF(EXACT(Synthese!K$1,Synthese!$E23),1,0)*(Synthese!K23))&gt;2,1,0)</f>
        <v>0</v>
      </c>
      <c r="H23" s="8">
        <f ca="1">IF((IF(EXACT(Synthese!L$1,Synthese!$E23),1,0)*(Synthese!L23))&gt;2,1,0)</f>
        <v>0</v>
      </c>
      <c r="I23" s="8">
        <f ca="1">IF((IF(EXACT(Synthese!M$1,Synthese!$E23),1,0)*(Synthese!M23))&gt;2,1,0)</f>
        <v>0</v>
      </c>
      <c r="J23" s="8">
        <f ca="1">IF((IF(EXACT(Synthese!N$1,Synthese!$E23),1,0)*(Synthese!N23))&gt;2,1,0)</f>
        <v>0</v>
      </c>
      <c r="K23" s="8">
        <f ca="1">IF((IF(EXACT(Synthese!O$1,Synthese!$E23),1,0)*(Synthese!O23))&gt;2,1,0)</f>
        <v>0</v>
      </c>
      <c r="L23" s="8">
        <f ca="1">IF((IF(EXACT(Synthese!P$1,Synthese!$E23),1,0)*(Synthese!P23))&gt;2,1,0)</f>
        <v>0</v>
      </c>
      <c r="M23" s="8">
        <f ca="1">IF((IF(EXACT(Synthese!Q$1,Synthese!$E23),1,0)*(Synthese!Q23))&gt;2,1,0)</f>
        <v>0</v>
      </c>
      <c r="N23" s="8">
        <f ca="1">IF((IF(EXACT(Synthese!R$1,Synthese!$E23),1,0)*(Synthese!R23))&gt;2,1,0)</f>
        <v>0</v>
      </c>
      <c r="O23" s="8">
        <f ca="1">IF((IF(EXACT(Synthese!S$1,Synthese!$E23),1,0)*(Synthese!S23))&gt;2,1,0)</f>
        <v>0</v>
      </c>
      <c r="P23" s="8">
        <f ca="1">IF((IF(EXACT(Synthese!T$1,Synthese!$E23),1,0)*(Synthese!T23))&gt;2,1,0)</f>
        <v>0</v>
      </c>
      <c r="Q23" s="8">
        <f ca="1">IF((IF(EXACT(Synthese!U$1,Synthese!$E23),1,0)*(Synthese!U23))&gt;2,1,0)</f>
        <v>0</v>
      </c>
      <c r="R23" s="8">
        <f ca="1">IF((IF(EXACT(Synthese!V$1,Synthese!$E23),1,0)*(Synthese!V23))&gt;2,1,0)</f>
        <v>0</v>
      </c>
      <c r="S23" s="8">
        <f ca="1">IF((IF(EXACT(Synthese!W$1,Synthese!$E23),1,0)*(Synthese!W23))&gt;2,1,0)</f>
        <v>0</v>
      </c>
      <c r="T23" s="8">
        <f ca="1">IF((IF(EXACT(Synthese!X$1,Synthese!$E23),1,0)*(Synthese!X23))&gt;2,1,0)</f>
        <v>0</v>
      </c>
      <c r="U23" s="8">
        <f ca="1">IF((IF(EXACT(Synthese!Y$1,Synthese!$E23),1,0)*(Synthese!Y23))&gt;2,1,0)</f>
        <v>0</v>
      </c>
      <c r="V23" s="8">
        <f ca="1">IF((IF(EXACT(Synthese!Z$1,Synthese!$E23),1,0)*(Synthese!Z23))&gt;2,1,0)</f>
        <v>0</v>
      </c>
      <c r="W23" s="8">
        <f ca="1">IF((IF(EXACT(Synthese!AA$1,Synthese!$E23),1,0)*(Synthese!AA23))&gt;2,1,0)</f>
        <v>0</v>
      </c>
      <c r="X23" s="8">
        <f>IF((IF(EXACT(Synthese!AB$1,Synthese!$E23),1,0)*(Synthese!AB23))&gt;2,1,0)</f>
        <v>0</v>
      </c>
    </row>
    <row r="24" spans="1:24" ht="13.8">
      <c r="A24" s="5"/>
      <c r="B24" s="5"/>
      <c r="C24" s="5">
        <v>3</v>
      </c>
      <c r="D24" s="9">
        <v>45097</v>
      </c>
      <c r="E24" s="8"/>
      <c r="F24" s="8">
        <f ca="1">IF((IF(EXACT(Synthese!J$1,Synthese!$E24),1,0)*(Synthese!J24))&gt;2,1,0)</f>
        <v>0</v>
      </c>
      <c r="G24" s="8">
        <f ca="1">IF((IF(EXACT(Synthese!K$1,Synthese!$E24),1,0)*(Synthese!K24))&gt;2,1,0)</f>
        <v>0</v>
      </c>
      <c r="H24" s="8">
        <f ca="1">IF((IF(EXACT(Synthese!L$1,Synthese!$E24),1,0)*(Synthese!L24))&gt;2,1,0)</f>
        <v>0</v>
      </c>
      <c r="I24" s="8">
        <f ca="1">IF((IF(EXACT(Synthese!M$1,Synthese!$E24),1,0)*(Synthese!M24))&gt;2,1,0)</f>
        <v>0</v>
      </c>
      <c r="J24" s="8">
        <f ca="1">IF((IF(EXACT(Synthese!N$1,Synthese!$E24),1,0)*(Synthese!N24))&gt;2,1,0)</f>
        <v>0</v>
      </c>
      <c r="K24" s="8">
        <f ca="1">IF((IF(EXACT(Synthese!O$1,Synthese!$E24),1,0)*(Synthese!O24))&gt;2,1,0)</f>
        <v>0</v>
      </c>
      <c r="L24" s="8">
        <f ca="1">IF((IF(EXACT(Synthese!P$1,Synthese!$E24),1,0)*(Synthese!P24))&gt;2,1,0)</f>
        <v>0</v>
      </c>
      <c r="M24" s="8">
        <f ca="1">IF((IF(EXACT(Synthese!Q$1,Synthese!$E24),1,0)*(Synthese!Q24))&gt;2,1,0)</f>
        <v>0</v>
      </c>
      <c r="N24" s="8">
        <f ca="1">IF((IF(EXACT(Synthese!R$1,Synthese!$E24),1,0)*(Synthese!R24))&gt;2,1,0)</f>
        <v>0</v>
      </c>
      <c r="O24" s="8">
        <f ca="1">IF((IF(EXACT(Synthese!S$1,Synthese!$E24),1,0)*(Synthese!S24))&gt;2,1,0)</f>
        <v>0</v>
      </c>
      <c r="P24" s="8">
        <f ca="1">IF((IF(EXACT(Synthese!T$1,Synthese!$E24),1,0)*(Synthese!T24))&gt;2,1,0)</f>
        <v>0</v>
      </c>
      <c r="Q24" s="8">
        <f ca="1">IF((IF(EXACT(Synthese!U$1,Synthese!$E24),1,0)*(Synthese!U24))&gt;2,1,0)</f>
        <v>0</v>
      </c>
      <c r="R24" s="8">
        <f ca="1">IF((IF(EXACT(Synthese!V$1,Synthese!$E24),1,0)*(Synthese!V24))&gt;2,1,0)</f>
        <v>0</v>
      </c>
      <c r="S24" s="8">
        <f ca="1">IF((IF(EXACT(Synthese!W$1,Synthese!$E24),1,0)*(Synthese!W24))&gt;2,1,0)</f>
        <v>0</v>
      </c>
      <c r="T24" s="8">
        <f ca="1">IF((IF(EXACT(Synthese!X$1,Synthese!$E24),1,0)*(Synthese!X24))&gt;2,1,0)</f>
        <v>0</v>
      </c>
      <c r="U24" s="8">
        <f ca="1">IF((IF(EXACT(Synthese!Y$1,Synthese!$E24),1,0)*(Synthese!Y24))&gt;2,1,0)</f>
        <v>0</v>
      </c>
      <c r="V24" s="8">
        <f ca="1">IF((IF(EXACT(Synthese!Z$1,Synthese!$E24),1,0)*(Synthese!Z24))&gt;2,1,0)</f>
        <v>0</v>
      </c>
      <c r="W24" s="8">
        <f ca="1">IF((IF(EXACT(Synthese!AA$1,Synthese!$E24),1,0)*(Synthese!AA24))&gt;2,1,0)</f>
        <v>0</v>
      </c>
      <c r="X24" s="8">
        <f>IF((IF(EXACT(Synthese!AB$1,Synthese!$E24),1,0)*(Synthese!AB24))&gt;2,1,0)</f>
        <v>0</v>
      </c>
    </row>
    <row r="25" spans="1:24" ht="13.8">
      <c r="A25" s="5"/>
      <c r="B25" s="5"/>
      <c r="C25" s="5">
        <v>4</v>
      </c>
      <c r="D25" s="9">
        <v>45098</v>
      </c>
      <c r="E25" s="8"/>
      <c r="F25" s="8">
        <f ca="1">IF((IF(EXACT(Synthese!J$1,Synthese!$E25),1,0)*(Synthese!J25))&gt;2,1,0)</f>
        <v>0</v>
      </c>
      <c r="G25" s="8">
        <f ca="1">IF((IF(EXACT(Synthese!K$1,Synthese!$E25),1,0)*(Synthese!K25))&gt;2,1,0)</f>
        <v>0</v>
      </c>
      <c r="H25" s="8">
        <f ca="1">IF((IF(EXACT(Synthese!L$1,Synthese!$E25),1,0)*(Synthese!L25))&gt;2,1,0)</f>
        <v>0</v>
      </c>
      <c r="I25" s="8">
        <f ca="1">IF((IF(EXACT(Synthese!M$1,Synthese!$E25),1,0)*(Synthese!M25))&gt;2,1,0)</f>
        <v>0</v>
      </c>
      <c r="J25" s="8">
        <f ca="1">IF((IF(EXACT(Synthese!N$1,Synthese!$E25),1,0)*(Synthese!N25))&gt;2,1,0)</f>
        <v>0</v>
      </c>
      <c r="K25" s="8">
        <f ca="1">IF((IF(EXACT(Synthese!O$1,Synthese!$E25),1,0)*(Synthese!O25))&gt;2,1,0)</f>
        <v>0</v>
      </c>
      <c r="L25" s="8">
        <f ca="1">IF((IF(EXACT(Synthese!P$1,Synthese!$E25),1,0)*(Synthese!P25))&gt;2,1,0)</f>
        <v>0</v>
      </c>
      <c r="M25" s="8">
        <f ca="1">IF((IF(EXACT(Synthese!Q$1,Synthese!$E25),1,0)*(Synthese!Q25))&gt;2,1,0)</f>
        <v>0</v>
      </c>
      <c r="N25" s="8">
        <f ca="1">IF((IF(EXACT(Synthese!R$1,Synthese!$E25),1,0)*(Synthese!R25))&gt;2,1,0)</f>
        <v>0</v>
      </c>
      <c r="O25" s="8">
        <f ca="1">IF((IF(EXACT(Synthese!S$1,Synthese!$E25),1,0)*(Synthese!S25))&gt;2,1,0)</f>
        <v>0</v>
      </c>
      <c r="P25" s="8">
        <f ca="1">IF((IF(EXACT(Synthese!T$1,Synthese!$E25),1,0)*(Synthese!T25))&gt;2,1,0)</f>
        <v>0</v>
      </c>
      <c r="Q25" s="8">
        <f ca="1">IF((IF(EXACT(Synthese!U$1,Synthese!$E25),1,0)*(Synthese!U25))&gt;2,1,0)</f>
        <v>0</v>
      </c>
      <c r="R25" s="8">
        <f ca="1">IF((IF(EXACT(Synthese!V$1,Synthese!$E25),1,0)*(Synthese!V25))&gt;2,1,0)</f>
        <v>0</v>
      </c>
      <c r="S25" s="8">
        <f ca="1">IF((IF(EXACT(Synthese!W$1,Synthese!$E25),1,0)*(Synthese!W25))&gt;2,1,0)</f>
        <v>0</v>
      </c>
      <c r="T25" s="8">
        <f ca="1">IF((IF(EXACT(Synthese!X$1,Synthese!$E25),1,0)*(Synthese!X25))&gt;2,1,0)</f>
        <v>0</v>
      </c>
      <c r="U25" s="8">
        <f ca="1">IF((IF(EXACT(Synthese!Y$1,Synthese!$E25),1,0)*(Synthese!Y25))&gt;2,1,0)</f>
        <v>0</v>
      </c>
      <c r="V25" s="8">
        <f ca="1">IF((IF(EXACT(Synthese!Z$1,Synthese!$E25),1,0)*(Synthese!Z25))&gt;2,1,0)</f>
        <v>0</v>
      </c>
      <c r="W25" s="8">
        <f ca="1">IF((IF(EXACT(Synthese!AA$1,Synthese!$E25),1,0)*(Synthese!AA25))&gt;2,1,0)</f>
        <v>0</v>
      </c>
      <c r="X25" s="8">
        <f>IF((IF(EXACT(Synthese!AB$1,Synthese!$E25),1,0)*(Synthese!AB25))&gt;2,1,0)</f>
        <v>0</v>
      </c>
    </row>
    <row r="26" spans="1:24" ht="13.8">
      <c r="A26" s="5"/>
      <c r="B26" s="5"/>
      <c r="C26" s="5">
        <v>5</v>
      </c>
      <c r="D26" s="9">
        <v>45099</v>
      </c>
      <c r="E26" s="8"/>
      <c r="F26" s="8">
        <f ca="1">IF((IF(EXACT(Synthese!J$1,Synthese!$E26),1,0)*(Synthese!J26))&gt;2,1,0)</f>
        <v>0</v>
      </c>
      <c r="G26" s="8">
        <f ca="1">IF((IF(EXACT(Synthese!K$1,Synthese!$E26),1,0)*(Synthese!K26))&gt;2,1,0)</f>
        <v>0</v>
      </c>
      <c r="H26" s="8">
        <f ca="1">IF((IF(EXACT(Synthese!L$1,Synthese!$E26),1,0)*(Synthese!L26))&gt;2,1,0)</f>
        <v>0</v>
      </c>
      <c r="I26" s="8">
        <f ca="1">IF((IF(EXACT(Synthese!M$1,Synthese!$E26),1,0)*(Synthese!M26))&gt;2,1,0)</f>
        <v>0</v>
      </c>
      <c r="J26" s="8">
        <f ca="1">IF((IF(EXACT(Synthese!N$1,Synthese!$E26),1,0)*(Synthese!N26))&gt;2,1,0)</f>
        <v>0</v>
      </c>
      <c r="K26" s="8">
        <f ca="1">IF((IF(EXACT(Synthese!O$1,Synthese!$E26),1,0)*(Synthese!O26))&gt;2,1,0)</f>
        <v>0</v>
      </c>
      <c r="L26" s="8">
        <f ca="1">IF((IF(EXACT(Synthese!P$1,Synthese!$E26),1,0)*(Synthese!P26))&gt;2,1,0)</f>
        <v>0</v>
      </c>
      <c r="M26" s="8">
        <f ca="1">IF((IF(EXACT(Synthese!Q$1,Synthese!$E26),1,0)*(Synthese!Q26))&gt;2,1,0)</f>
        <v>0</v>
      </c>
      <c r="N26" s="8">
        <f ca="1">IF((IF(EXACT(Synthese!R$1,Synthese!$E26),1,0)*(Synthese!R26))&gt;2,1,0)</f>
        <v>0</v>
      </c>
      <c r="O26" s="8">
        <f ca="1">IF((IF(EXACT(Synthese!S$1,Synthese!$E26),1,0)*(Synthese!S26))&gt;2,1,0)</f>
        <v>0</v>
      </c>
      <c r="P26" s="8">
        <f ca="1">IF((IF(EXACT(Synthese!T$1,Synthese!$E26),1,0)*(Synthese!T26))&gt;2,1,0)</f>
        <v>0</v>
      </c>
      <c r="Q26" s="8">
        <f ca="1">IF((IF(EXACT(Synthese!U$1,Synthese!$E26),1,0)*(Synthese!U26))&gt;2,1,0)</f>
        <v>0</v>
      </c>
      <c r="R26" s="8">
        <f ca="1">IF((IF(EXACT(Synthese!V$1,Synthese!$E26),1,0)*(Synthese!V26))&gt;2,1,0)</f>
        <v>0</v>
      </c>
      <c r="S26" s="8">
        <f ca="1">IF((IF(EXACT(Synthese!W$1,Synthese!$E26),1,0)*(Synthese!W26))&gt;2,1,0)</f>
        <v>0</v>
      </c>
      <c r="T26" s="8">
        <f ca="1">IF((IF(EXACT(Synthese!X$1,Synthese!$E26),1,0)*(Synthese!X26))&gt;2,1,0)</f>
        <v>0</v>
      </c>
      <c r="U26" s="8">
        <f ca="1">IF((IF(EXACT(Synthese!Y$1,Synthese!$E26),1,0)*(Synthese!Y26))&gt;2,1,0)</f>
        <v>0</v>
      </c>
      <c r="V26" s="8">
        <f ca="1">IF((IF(EXACT(Synthese!Z$1,Synthese!$E26),1,0)*(Synthese!Z26))&gt;2,1,0)</f>
        <v>0</v>
      </c>
      <c r="W26" s="8">
        <f ca="1">IF((IF(EXACT(Synthese!AA$1,Synthese!$E26),1,0)*(Synthese!AA26))&gt;2,1,0)</f>
        <v>0</v>
      </c>
      <c r="X26" s="8">
        <f>IF((IF(EXACT(Synthese!AB$1,Synthese!$E26),1,0)*(Synthese!AB26))&gt;2,1,0)</f>
        <v>0</v>
      </c>
    </row>
    <row r="27" spans="1:24" ht="13.8">
      <c r="A27" s="5"/>
      <c r="B27" s="5"/>
      <c r="C27" s="5">
        <v>6</v>
      </c>
      <c r="D27" s="9">
        <v>45100</v>
      </c>
      <c r="E27" s="8"/>
      <c r="F27" s="8">
        <f ca="1">IF((IF(EXACT(Synthese!J$1,Synthese!$E27),1,0)*(Synthese!J27))&gt;2,1,0)</f>
        <v>0</v>
      </c>
      <c r="G27" s="8">
        <f ca="1">IF((IF(EXACT(Synthese!K$1,Synthese!$E27),1,0)*(Synthese!K27))&gt;2,1,0)</f>
        <v>0</v>
      </c>
      <c r="H27" s="8">
        <f ca="1">IF((IF(EXACT(Synthese!L$1,Synthese!$E27),1,0)*(Synthese!L27))&gt;2,1,0)</f>
        <v>0</v>
      </c>
      <c r="I27" s="8">
        <f ca="1">IF((IF(EXACT(Synthese!M$1,Synthese!$E27),1,0)*(Synthese!M27))&gt;2,1,0)</f>
        <v>0</v>
      </c>
      <c r="J27" s="8">
        <f ca="1">IF((IF(EXACT(Synthese!N$1,Synthese!$E27),1,0)*(Synthese!N27))&gt;2,1,0)</f>
        <v>0</v>
      </c>
      <c r="K27" s="8">
        <f ca="1">IF((IF(EXACT(Synthese!O$1,Synthese!$E27),1,0)*(Synthese!O27))&gt;2,1,0)</f>
        <v>0</v>
      </c>
      <c r="L27" s="8">
        <f ca="1">IF((IF(EXACT(Synthese!P$1,Synthese!$E27),1,0)*(Synthese!P27))&gt;2,1,0)</f>
        <v>0</v>
      </c>
      <c r="M27" s="8">
        <f ca="1">IF((IF(EXACT(Synthese!Q$1,Synthese!$E27),1,0)*(Synthese!Q27))&gt;2,1,0)</f>
        <v>0</v>
      </c>
      <c r="N27" s="8">
        <f ca="1">IF((IF(EXACT(Synthese!R$1,Synthese!$E27),1,0)*(Synthese!R27))&gt;2,1,0)</f>
        <v>0</v>
      </c>
      <c r="O27" s="8">
        <f ca="1">IF((IF(EXACT(Synthese!S$1,Synthese!$E27),1,0)*(Synthese!S27))&gt;2,1,0)</f>
        <v>0</v>
      </c>
      <c r="P27" s="8">
        <f ca="1">IF((IF(EXACT(Synthese!T$1,Synthese!$E27),1,0)*(Synthese!T27))&gt;2,1,0)</f>
        <v>0</v>
      </c>
      <c r="Q27" s="8">
        <f ca="1">IF((IF(EXACT(Synthese!U$1,Synthese!$E27),1,0)*(Synthese!U27))&gt;2,1,0)</f>
        <v>0</v>
      </c>
      <c r="R27" s="8">
        <f ca="1">IF((IF(EXACT(Synthese!V$1,Synthese!$E27),1,0)*(Synthese!V27))&gt;2,1,0)</f>
        <v>0</v>
      </c>
      <c r="S27" s="8">
        <f ca="1">IF((IF(EXACT(Synthese!W$1,Synthese!$E27),1,0)*(Synthese!W27))&gt;2,1,0)</f>
        <v>0</v>
      </c>
      <c r="T27" s="8">
        <f ca="1">IF((IF(EXACT(Synthese!X$1,Synthese!$E27),1,0)*(Synthese!X27))&gt;2,1,0)</f>
        <v>0</v>
      </c>
      <c r="U27" s="8">
        <f ca="1">IF((IF(EXACT(Synthese!Y$1,Synthese!$E27),1,0)*(Synthese!Y27))&gt;2,1,0)</f>
        <v>0</v>
      </c>
      <c r="V27" s="8">
        <f ca="1">IF((IF(EXACT(Synthese!Z$1,Synthese!$E27),1,0)*(Synthese!Z27))&gt;2,1,0)</f>
        <v>0</v>
      </c>
      <c r="W27" s="8">
        <f ca="1">IF((IF(EXACT(Synthese!AA$1,Synthese!$E27),1,0)*(Synthese!AA27))&gt;2,1,0)</f>
        <v>0</v>
      </c>
      <c r="X27" s="8">
        <f>IF((IF(EXACT(Synthese!AB$1,Synthese!$E27),1,0)*(Synthese!AB27))&gt;2,1,0)</f>
        <v>0</v>
      </c>
    </row>
    <row r="28" spans="1:24" ht="13.8">
      <c r="A28" s="5"/>
      <c r="B28" s="5"/>
      <c r="C28" s="5">
        <v>7</v>
      </c>
      <c r="D28" s="9">
        <v>45101</v>
      </c>
      <c r="E28" s="8"/>
      <c r="F28" s="8">
        <f ca="1">IF((IF(EXACT(Synthese!J$1,Synthese!$E28),1,0)*(Synthese!J28))&gt;2,1,0)</f>
        <v>0</v>
      </c>
      <c r="G28" s="8">
        <f ca="1">IF((IF(EXACT(Synthese!K$1,Synthese!$E28),1,0)*(Synthese!K28))&gt;2,1,0)</f>
        <v>0</v>
      </c>
      <c r="H28" s="8">
        <f ca="1">IF((IF(EXACT(Synthese!L$1,Synthese!$E28),1,0)*(Synthese!L28))&gt;2,1,0)</f>
        <v>0</v>
      </c>
      <c r="I28" s="8">
        <f ca="1">IF((IF(EXACT(Synthese!M$1,Synthese!$E28),1,0)*(Synthese!M28))&gt;2,1,0)</f>
        <v>0</v>
      </c>
      <c r="J28" s="8">
        <f ca="1">IF((IF(EXACT(Synthese!N$1,Synthese!$E28),1,0)*(Synthese!N28))&gt;2,1,0)</f>
        <v>0</v>
      </c>
      <c r="K28" s="8">
        <f ca="1">IF((IF(EXACT(Synthese!O$1,Synthese!$E28),1,0)*(Synthese!O28))&gt;2,1,0)</f>
        <v>0</v>
      </c>
      <c r="L28" s="8">
        <f ca="1">IF((IF(EXACT(Synthese!P$1,Synthese!$E28),1,0)*(Synthese!P28))&gt;2,1,0)</f>
        <v>0</v>
      </c>
      <c r="M28" s="8">
        <f ca="1">IF((IF(EXACT(Synthese!Q$1,Synthese!$E28),1,0)*(Synthese!Q28))&gt;2,1,0)</f>
        <v>0</v>
      </c>
      <c r="N28" s="8">
        <f ca="1">IF((IF(EXACT(Synthese!R$1,Synthese!$E28),1,0)*(Synthese!R28))&gt;2,1,0)</f>
        <v>0</v>
      </c>
      <c r="O28" s="8">
        <f ca="1">IF((IF(EXACT(Synthese!S$1,Synthese!$E28),1,0)*(Synthese!S28))&gt;2,1,0)</f>
        <v>0</v>
      </c>
      <c r="P28" s="8">
        <f ca="1">IF((IF(EXACT(Synthese!T$1,Synthese!$E28),1,0)*(Synthese!T28))&gt;2,1,0)</f>
        <v>0</v>
      </c>
      <c r="Q28" s="8">
        <f ca="1">IF((IF(EXACT(Synthese!U$1,Synthese!$E28),1,0)*(Synthese!U28))&gt;2,1,0)</f>
        <v>0</v>
      </c>
      <c r="R28" s="8">
        <f ca="1">IF((IF(EXACT(Synthese!V$1,Synthese!$E28),1,0)*(Synthese!V28))&gt;2,1,0)</f>
        <v>0</v>
      </c>
      <c r="S28" s="8">
        <f ca="1">IF((IF(EXACT(Synthese!W$1,Synthese!$E28),1,0)*(Synthese!W28))&gt;2,1,0)</f>
        <v>0</v>
      </c>
      <c r="T28" s="8">
        <f ca="1">IF((IF(EXACT(Synthese!X$1,Synthese!$E28),1,0)*(Synthese!X28))&gt;2,1,0)</f>
        <v>0</v>
      </c>
      <c r="U28" s="8">
        <f ca="1">IF((IF(EXACT(Synthese!Y$1,Synthese!$E28),1,0)*(Synthese!Y28))&gt;2,1,0)</f>
        <v>0</v>
      </c>
      <c r="V28" s="8">
        <f ca="1">IF((IF(EXACT(Synthese!Z$1,Synthese!$E28),1,0)*(Synthese!Z28))&gt;2,1,0)</f>
        <v>0</v>
      </c>
      <c r="W28" s="8">
        <f ca="1">IF((IF(EXACT(Synthese!AA$1,Synthese!$E28),1,0)*(Synthese!AA28))&gt;2,1,0)</f>
        <v>0</v>
      </c>
      <c r="X28" s="8">
        <f>IF((IF(EXACT(Synthese!AB$1,Synthese!$E28),1,0)*(Synthese!AB28))&gt;2,1,0)</f>
        <v>0</v>
      </c>
    </row>
    <row r="29" spans="1:24" ht="13.8">
      <c r="A29" s="5"/>
      <c r="B29" s="5"/>
      <c r="C29" s="5">
        <v>1</v>
      </c>
      <c r="D29" s="9">
        <v>45102</v>
      </c>
      <c r="E29" s="8"/>
      <c r="F29" s="8">
        <f ca="1">IF((IF(EXACT(Synthese!J$1,Synthese!$E29),1,0)*(Synthese!J29))&gt;2,1,0)</f>
        <v>0</v>
      </c>
      <c r="G29" s="8">
        <f ca="1">IF((IF(EXACT(Synthese!K$1,Synthese!$E29),1,0)*(Synthese!K29))&gt;2,1,0)</f>
        <v>0</v>
      </c>
      <c r="H29" s="8">
        <f ca="1">IF((IF(EXACT(Synthese!L$1,Synthese!$E29),1,0)*(Synthese!L29))&gt;2,1,0)</f>
        <v>0</v>
      </c>
      <c r="I29" s="8">
        <f ca="1">IF((IF(EXACT(Synthese!M$1,Synthese!$E29),1,0)*(Synthese!M29))&gt;2,1,0)</f>
        <v>0</v>
      </c>
      <c r="J29" s="8">
        <f ca="1">IF((IF(EXACT(Synthese!N$1,Synthese!$E29),1,0)*(Synthese!N29))&gt;2,1,0)</f>
        <v>0</v>
      </c>
      <c r="K29" s="8">
        <f ca="1">IF((IF(EXACT(Synthese!O$1,Synthese!$E29),1,0)*(Synthese!O29))&gt;2,1,0)</f>
        <v>0</v>
      </c>
      <c r="L29" s="8">
        <f ca="1">IF((IF(EXACT(Synthese!P$1,Synthese!$E29),1,0)*(Synthese!P29))&gt;2,1,0)</f>
        <v>0</v>
      </c>
      <c r="M29" s="8">
        <f ca="1">IF((IF(EXACT(Synthese!Q$1,Synthese!$E29),1,0)*(Synthese!Q29))&gt;2,1,0)</f>
        <v>0</v>
      </c>
      <c r="N29" s="8">
        <f ca="1">IF((IF(EXACT(Synthese!R$1,Synthese!$E29),1,0)*(Synthese!R29))&gt;2,1,0)</f>
        <v>0</v>
      </c>
      <c r="O29" s="8">
        <f ca="1">IF((IF(EXACT(Synthese!S$1,Synthese!$E29),1,0)*(Synthese!S29))&gt;2,1,0)</f>
        <v>0</v>
      </c>
      <c r="P29" s="8">
        <f ca="1">IF((IF(EXACT(Synthese!T$1,Synthese!$E29),1,0)*(Synthese!T29))&gt;2,1,0)</f>
        <v>0</v>
      </c>
      <c r="Q29" s="8">
        <f ca="1">IF((IF(EXACT(Synthese!U$1,Synthese!$E29),1,0)*(Synthese!U29))&gt;2,1,0)</f>
        <v>0</v>
      </c>
      <c r="R29" s="8">
        <f ca="1">IF((IF(EXACT(Synthese!V$1,Synthese!$E29),1,0)*(Synthese!V29))&gt;2,1,0)</f>
        <v>0</v>
      </c>
      <c r="S29" s="8">
        <f ca="1">IF((IF(EXACT(Synthese!W$1,Synthese!$E29),1,0)*(Synthese!W29))&gt;2,1,0)</f>
        <v>0</v>
      </c>
      <c r="T29" s="8">
        <f ca="1">IF((IF(EXACT(Synthese!X$1,Synthese!$E29),1,0)*(Synthese!X29))&gt;2,1,0)</f>
        <v>0</v>
      </c>
      <c r="U29" s="8">
        <f ca="1">IF((IF(EXACT(Synthese!Y$1,Synthese!$E29),1,0)*(Synthese!Y29))&gt;2,1,0)</f>
        <v>0</v>
      </c>
      <c r="V29" s="8">
        <f ca="1">IF((IF(EXACT(Synthese!Z$1,Synthese!$E29),1,0)*(Synthese!Z29))&gt;2,1,0)</f>
        <v>0</v>
      </c>
      <c r="W29" s="8">
        <f ca="1">IF((IF(EXACT(Synthese!AA$1,Synthese!$E29),1,0)*(Synthese!AA29))&gt;2,1,0)</f>
        <v>0</v>
      </c>
      <c r="X29" s="8">
        <f>IF((IF(EXACT(Synthese!AB$1,Synthese!$E29),1,0)*(Synthese!AB29))&gt;2,1,0)</f>
        <v>0</v>
      </c>
    </row>
    <row r="30" spans="1:24" ht="13.8">
      <c r="A30" s="5"/>
      <c r="B30" s="5"/>
      <c r="C30" s="5">
        <v>2</v>
      </c>
      <c r="D30" s="9">
        <v>45103</v>
      </c>
      <c r="E30" s="8"/>
      <c r="F30" s="8">
        <f ca="1">IF((IF(EXACT(Synthese!J$1,Synthese!$E30),1,0)*(Synthese!J30))&gt;2,1,0)</f>
        <v>0</v>
      </c>
      <c r="G30" s="8">
        <f ca="1">IF((IF(EXACT(Synthese!K$1,Synthese!$E30),1,0)*(Synthese!K30))&gt;2,1,0)</f>
        <v>0</v>
      </c>
      <c r="H30" s="8">
        <f ca="1">IF((IF(EXACT(Synthese!L$1,Synthese!$E30),1,0)*(Synthese!L30))&gt;2,1,0)</f>
        <v>0</v>
      </c>
      <c r="I30" s="8">
        <f ca="1">IF((IF(EXACT(Synthese!M$1,Synthese!$E30),1,0)*(Synthese!M30))&gt;2,1,0)</f>
        <v>0</v>
      </c>
      <c r="J30" s="8">
        <f ca="1">IF((IF(EXACT(Synthese!N$1,Synthese!$E30),1,0)*(Synthese!N30))&gt;2,1,0)</f>
        <v>0</v>
      </c>
      <c r="K30" s="8">
        <f ca="1">IF((IF(EXACT(Synthese!O$1,Synthese!$E30),1,0)*(Synthese!O30))&gt;2,1,0)</f>
        <v>0</v>
      </c>
      <c r="L30" s="8">
        <f ca="1">IF((IF(EXACT(Synthese!P$1,Synthese!$E30),1,0)*(Synthese!P30))&gt;2,1,0)</f>
        <v>0</v>
      </c>
      <c r="M30" s="8">
        <f ca="1">IF((IF(EXACT(Synthese!Q$1,Synthese!$E30),1,0)*(Synthese!Q30))&gt;2,1,0)</f>
        <v>0</v>
      </c>
      <c r="N30" s="8">
        <f ca="1">IF((IF(EXACT(Synthese!R$1,Synthese!$E30),1,0)*(Synthese!R30))&gt;2,1,0)</f>
        <v>0</v>
      </c>
      <c r="O30" s="8">
        <f ca="1">IF((IF(EXACT(Synthese!S$1,Synthese!$E30),1,0)*(Synthese!S30))&gt;2,1,0)</f>
        <v>0</v>
      </c>
      <c r="P30" s="8">
        <f ca="1">IF((IF(EXACT(Synthese!T$1,Synthese!$E30),1,0)*(Synthese!T30))&gt;2,1,0)</f>
        <v>0</v>
      </c>
      <c r="Q30" s="8">
        <f ca="1">IF((IF(EXACT(Synthese!U$1,Synthese!$E30),1,0)*(Synthese!U30))&gt;2,1,0)</f>
        <v>0</v>
      </c>
      <c r="R30" s="8">
        <f ca="1">IF((IF(EXACT(Synthese!V$1,Synthese!$E30),1,0)*(Synthese!V30))&gt;2,1,0)</f>
        <v>0</v>
      </c>
      <c r="S30" s="8">
        <f ca="1">IF((IF(EXACT(Synthese!W$1,Synthese!$E30),1,0)*(Synthese!W30))&gt;2,1,0)</f>
        <v>0</v>
      </c>
      <c r="T30" s="8">
        <f ca="1">IF((IF(EXACT(Synthese!X$1,Synthese!$E30),1,0)*(Synthese!X30))&gt;2,1,0)</f>
        <v>0</v>
      </c>
      <c r="U30" s="8">
        <f ca="1">IF((IF(EXACT(Synthese!Y$1,Synthese!$E30),1,0)*(Synthese!Y30))&gt;2,1,0)</f>
        <v>0</v>
      </c>
      <c r="V30" s="8">
        <f ca="1">IF((IF(EXACT(Synthese!Z$1,Synthese!$E30),1,0)*(Synthese!Z30))&gt;2,1,0)</f>
        <v>0</v>
      </c>
      <c r="W30" s="8">
        <f ca="1">IF((IF(EXACT(Synthese!AA$1,Synthese!$E30),1,0)*(Synthese!AA30))&gt;2,1,0)</f>
        <v>0</v>
      </c>
      <c r="X30" s="8">
        <f>IF((IF(EXACT(Synthese!AB$1,Synthese!$E30),1,0)*(Synthese!AB30))&gt;2,1,0)</f>
        <v>0</v>
      </c>
    </row>
    <row r="31" spans="1:24" ht="13.8">
      <c r="A31" s="5"/>
      <c r="B31" s="5"/>
      <c r="C31" s="5">
        <v>3</v>
      </c>
      <c r="D31" s="9">
        <v>45104</v>
      </c>
      <c r="E31" s="8"/>
      <c r="F31" s="8">
        <f ca="1">IF((IF(EXACT(Synthese!J$1,Synthese!$E31),1,0)*(Synthese!J31))&gt;2,1,0)</f>
        <v>0</v>
      </c>
      <c r="G31" s="8">
        <f ca="1">IF((IF(EXACT(Synthese!K$1,Synthese!$E31),1,0)*(Synthese!K31))&gt;2,1,0)</f>
        <v>0</v>
      </c>
      <c r="H31" s="8">
        <f ca="1">IF((IF(EXACT(Synthese!L$1,Synthese!$E31),1,0)*(Synthese!L31))&gt;2,1,0)</f>
        <v>0</v>
      </c>
      <c r="I31" s="8">
        <f ca="1">IF((IF(EXACT(Synthese!M$1,Synthese!$E31),1,0)*(Synthese!M31))&gt;2,1,0)</f>
        <v>0</v>
      </c>
      <c r="J31" s="8">
        <f ca="1">IF((IF(EXACT(Synthese!N$1,Synthese!$E31),1,0)*(Synthese!N31))&gt;2,1,0)</f>
        <v>0</v>
      </c>
      <c r="K31" s="8">
        <f ca="1">IF((IF(EXACT(Synthese!O$1,Synthese!$E31),1,0)*(Synthese!O31))&gt;2,1,0)</f>
        <v>0</v>
      </c>
      <c r="L31" s="8">
        <f ca="1">IF((IF(EXACT(Synthese!P$1,Synthese!$E31),1,0)*(Synthese!P31))&gt;2,1,0)</f>
        <v>0</v>
      </c>
      <c r="M31" s="8">
        <f ca="1">IF((IF(EXACT(Synthese!Q$1,Synthese!$E31),1,0)*(Synthese!Q31))&gt;2,1,0)</f>
        <v>0</v>
      </c>
      <c r="N31" s="8">
        <f ca="1">IF((IF(EXACT(Synthese!R$1,Synthese!$E31),1,0)*(Synthese!R31))&gt;2,1,0)</f>
        <v>0</v>
      </c>
      <c r="O31" s="8">
        <f ca="1">IF((IF(EXACT(Synthese!S$1,Synthese!$E31),1,0)*(Synthese!S31))&gt;2,1,0)</f>
        <v>0</v>
      </c>
      <c r="P31" s="8">
        <f ca="1">IF((IF(EXACT(Synthese!T$1,Synthese!$E31),1,0)*(Synthese!T31))&gt;2,1,0)</f>
        <v>0</v>
      </c>
      <c r="Q31" s="8">
        <f ca="1">IF((IF(EXACT(Synthese!U$1,Synthese!$E31),1,0)*(Synthese!U31))&gt;2,1,0)</f>
        <v>0</v>
      </c>
      <c r="R31" s="8">
        <f ca="1">IF((IF(EXACT(Synthese!V$1,Synthese!$E31),1,0)*(Synthese!V31))&gt;2,1,0)</f>
        <v>0</v>
      </c>
      <c r="S31" s="8">
        <f ca="1">IF((IF(EXACT(Synthese!W$1,Synthese!$E31),1,0)*(Synthese!W31))&gt;2,1,0)</f>
        <v>0</v>
      </c>
      <c r="T31" s="8">
        <f ca="1">IF((IF(EXACT(Synthese!X$1,Synthese!$E31),1,0)*(Synthese!X31))&gt;2,1,0)</f>
        <v>0</v>
      </c>
      <c r="U31" s="8">
        <f ca="1">IF((IF(EXACT(Synthese!Y$1,Synthese!$E31),1,0)*(Synthese!Y31))&gt;2,1,0)</f>
        <v>0</v>
      </c>
      <c r="V31" s="8">
        <f ca="1">IF((IF(EXACT(Synthese!Z$1,Synthese!$E31),1,0)*(Synthese!Z31))&gt;2,1,0)</f>
        <v>0</v>
      </c>
      <c r="W31" s="8">
        <f ca="1">IF((IF(EXACT(Synthese!AA$1,Synthese!$E31),1,0)*(Synthese!AA31))&gt;2,1,0)</f>
        <v>0</v>
      </c>
      <c r="X31" s="8">
        <f>IF((IF(EXACT(Synthese!AB$1,Synthese!$E31),1,0)*(Synthese!AB31))&gt;2,1,0)</f>
        <v>0</v>
      </c>
    </row>
    <row r="32" spans="1:24" ht="13.8">
      <c r="A32" s="5"/>
      <c r="B32" s="5"/>
      <c r="C32" s="5">
        <v>4</v>
      </c>
      <c r="D32" s="9">
        <v>45105</v>
      </c>
      <c r="E32" s="8"/>
      <c r="F32" s="8">
        <f ca="1">IF((IF(EXACT(Synthese!J$1,Synthese!$E32),1,0)*(Synthese!J32))&gt;2,1,0)</f>
        <v>0</v>
      </c>
      <c r="G32" s="8">
        <f ca="1">IF((IF(EXACT(Synthese!K$1,Synthese!$E32),1,0)*(Synthese!K32))&gt;2,1,0)</f>
        <v>0</v>
      </c>
      <c r="H32" s="8">
        <f ca="1">IF((IF(EXACT(Synthese!L$1,Synthese!$E32),1,0)*(Synthese!L32))&gt;2,1,0)</f>
        <v>0</v>
      </c>
      <c r="I32" s="8">
        <f ca="1">IF((IF(EXACT(Synthese!M$1,Synthese!$E32),1,0)*(Synthese!M32))&gt;2,1,0)</f>
        <v>0</v>
      </c>
      <c r="J32" s="8">
        <f ca="1">IF((IF(EXACT(Synthese!N$1,Synthese!$E32),1,0)*(Synthese!N32))&gt;2,1,0)</f>
        <v>0</v>
      </c>
      <c r="K32" s="8">
        <f ca="1">IF((IF(EXACT(Synthese!O$1,Synthese!$E32),1,0)*(Synthese!O32))&gt;2,1,0)</f>
        <v>0</v>
      </c>
      <c r="L32" s="8">
        <f ca="1">IF((IF(EXACT(Synthese!P$1,Synthese!$E32),1,0)*(Synthese!P32))&gt;2,1,0)</f>
        <v>0</v>
      </c>
      <c r="M32" s="8">
        <f ca="1">IF((IF(EXACT(Synthese!Q$1,Synthese!$E32),1,0)*(Synthese!Q32))&gt;2,1,0)</f>
        <v>0</v>
      </c>
      <c r="N32" s="8">
        <f ca="1">IF((IF(EXACT(Synthese!R$1,Synthese!$E32),1,0)*(Synthese!R32))&gt;2,1,0)</f>
        <v>0</v>
      </c>
      <c r="O32" s="8">
        <f ca="1">IF((IF(EXACT(Synthese!S$1,Synthese!$E32),1,0)*(Synthese!S32))&gt;2,1,0)</f>
        <v>0</v>
      </c>
      <c r="P32" s="8">
        <f ca="1">IF((IF(EXACT(Synthese!T$1,Synthese!$E32),1,0)*(Synthese!T32))&gt;2,1,0)</f>
        <v>0</v>
      </c>
      <c r="Q32" s="8">
        <f ca="1">IF((IF(EXACT(Synthese!U$1,Synthese!$E32),1,0)*(Synthese!U32))&gt;2,1,0)</f>
        <v>0</v>
      </c>
      <c r="R32" s="8">
        <f ca="1">IF((IF(EXACT(Synthese!V$1,Synthese!$E32),1,0)*(Synthese!V32))&gt;2,1,0)</f>
        <v>0</v>
      </c>
      <c r="S32" s="8">
        <f ca="1">IF((IF(EXACT(Synthese!W$1,Synthese!$E32),1,0)*(Synthese!W32))&gt;2,1,0)</f>
        <v>0</v>
      </c>
      <c r="T32" s="8">
        <f ca="1">IF((IF(EXACT(Synthese!X$1,Synthese!$E32),1,0)*(Synthese!X32))&gt;2,1,0)</f>
        <v>0</v>
      </c>
      <c r="U32" s="8">
        <f ca="1">IF((IF(EXACT(Synthese!Y$1,Synthese!$E32),1,0)*(Synthese!Y32))&gt;2,1,0)</f>
        <v>0</v>
      </c>
      <c r="V32" s="8">
        <f ca="1">IF((IF(EXACT(Synthese!Z$1,Synthese!$E32),1,0)*(Synthese!Z32))&gt;2,1,0)</f>
        <v>0</v>
      </c>
      <c r="W32" s="8">
        <f ca="1">IF((IF(EXACT(Synthese!AA$1,Synthese!$E32),1,0)*(Synthese!AA32))&gt;2,1,0)</f>
        <v>0</v>
      </c>
      <c r="X32" s="8">
        <f>IF((IF(EXACT(Synthese!AB$1,Synthese!$E32),1,0)*(Synthese!AB32))&gt;2,1,0)</f>
        <v>0</v>
      </c>
    </row>
    <row r="33" spans="1:24" ht="13.8">
      <c r="A33" s="5"/>
      <c r="B33" s="5"/>
      <c r="C33" s="5">
        <v>5</v>
      </c>
      <c r="D33" s="9">
        <v>45106</v>
      </c>
      <c r="E33" s="8"/>
      <c r="F33" s="8">
        <f ca="1">IF((IF(EXACT(Synthese!J$1,Synthese!$E33),1,0)*(Synthese!J33))&gt;2,1,0)</f>
        <v>0</v>
      </c>
      <c r="G33" s="8">
        <f ca="1">IF((IF(EXACT(Synthese!K$1,Synthese!$E33),1,0)*(Synthese!K33))&gt;2,1,0)</f>
        <v>0</v>
      </c>
      <c r="H33" s="8">
        <f ca="1">IF((IF(EXACT(Synthese!L$1,Synthese!$E33),1,0)*(Synthese!L33))&gt;2,1,0)</f>
        <v>0</v>
      </c>
      <c r="I33" s="8">
        <f ca="1">IF((IF(EXACT(Synthese!M$1,Synthese!$E33),1,0)*(Synthese!M33))&gt;2,1,0)</f>
        <v>0</v>
      </c>
      <c r="J33" s="8">
        <f ca="1">IF((IF(EXACT(Synthese!N$1,Synthese!$E33),1,0)*(Synthese!N33))&gt;2,1,0)</f>
        <v>0</v>
      </c>
      <c r="K33" s="8">
        <f ca="1">IF((IF(EXACT(Synthese!O$1,Synthese!$E33),1,0)*(Synthese!O33))&gt;2,1,0)</f>
        <v>0</v>
      </c>
      <c r="L33" s="8">
        <f ca="1">IF((IF(EXACT(Synthese!P$1,Synthese!$E33),1,0)*(Synthese!P33))&gt;2,1,0)</f>
        <v>0</v>
      </c>
      <c r="M33" s="8">
        <f ca="1">IF((IF(EXACT(Synthese!Q$1,Synthese!$E33),1,0)*(Synthese!Q33))&gt;2,1,0)</f>
        <v>0</v>
      </c>
      <c r="N33" s="8">
        <f ca="1">IF((IF(EXACT(Synthese!R$1,Synthese!$E33),1,0)*(Synthese!R33))&gt;2,1,0)</f>
        <v>0</v>
      </c>
      <c r="O33" s="8">
        <f ca="1">IF((IF(EXACT(Synthese!S$1,Synthese!$E33),1,0)*(Synthese!S33))&gt;2,1,0)</f>
        <v>0</v>
      </c>
      <c r="P33" s="8">
        <f ca="1">IF((IF(EXACT(Synthese!T$1,Synthese!$E33),1,0)*(Synthese!T33))&gt;2,1,0)</f>
        <v>0</v>
      </c>
      <c r="Q33" s="8">
        <f ca="1">IF((IF(EXACT(Synthese!U$1,Synthese!$E33),1,0)*(Synthese!U33))&gt;2,1,0)</f>
        <v>0</v>
      </c>
      <c r="R33" s="8">
        <f ca="1">IF((IF(EXACT(Synthese!V$1,Synthese!$E33),1,0)*(Synthese!V33))&gt;2,1,0)</f>
        <v>0</v>
      </c>
      <c r="S33" s="8">
        <f ca="1">IF((IF(EXACT(Synthese!W$1,Synthese!$E33),1,0)*(Synthese!W33))&gt;2,1,0)</f>
        <v>0</v>
      </c>
      <c r="T33" s="8">
        <f ca="1">IF((IF(EXACT(Synthese!X$1,Synthese!$E33),1,0)*(Synthese!X33))&gt;2,1,0)</f>
        <v>0</v>
      </c>
      <c r="U33" s="8">
        <f ca="1">IF((IF(EXACT(Synthese!Y$1,Synthese!$E33),1,0)*(Synthese!Y33))&gt;2,1,0)</f>
        <v>0</v>
      </c>
      <c r="V33" s="8">
        <f ca="1">IF((IF(EXACT(Synthese!Z$1,Synthese!$E33),1,0)*(Synthese!Z33))&gt;2,1,0)</f>
        <v>0</v>
      </c>
      <c r="W33" s="8">
        <f ca="1">IF((IF(EXACT(Synthese!AA$1,Synthese!$E33),1,0)*(Synthese!AA33))&gt;2,1,0)</f>
        <v>0</v>
      </c>
      <c r="X33" s="8">
        <f>IF((IF(EXACT(Synthese!AB$1,Synthese!$E33),1,0)*(Synthese!AB33))&gt;2,1,0)</f>
        <v>0</v>
      </c>
    </row>
    <row r="34" spans="1:24" ht="13.8">
      <c r="A34" s="5"/>
      <c r="B34" s="5"/>
      <c r="C34" s="5">
        <v>6</v>
      </c>
      <c r="D34" s="9">
        <v>45107</v>
      </c>
      <c r="E34" s="8"/>
      <c r="F34" s="8">
        <f ca="1">IF((IF(EXACT(Synthese!J$1,Synthese!$E34),1,0)*(Synthese!J34))&gt;2,1,0)</f>
        <v>0</v>
      </c>
      <c r="G34" s="8">
        <f ca="1">IF((IF(EXACT(Synthese!K$1,Synthese!$E34),1,0)*(Synthese!K34))&gt;2,1,0)</f>
        <v>0</v>
      </c>
      <c r="H34" s="8">
        <f ca="1">IF((IF(EXACT(Synthese!L$1,Synthese!$E34),1,0)*(Synthese!L34))&gt;2,1,0)</f>
        <v>0</v>
      </c>
      <c r="I34" s="8">
        <f ca="1">IF((IF(EXACT(Synthese!M$1,Synthese!$E34),1,0)*(Synthese!M34))&gt;2,1,0)</f>
        <v>0</v>
      </c>
      <c r="J34" s="8">
        <f ca="1">IF((IF(EXACT(Synthese!N$1,Synthese!$E34),1,0)*(Synthese!N34))&gt;2,1,0)</f>
        <v>0</v>
      </c>
      <c r="K34" s="8">
        <f ca="1">IF((IF(EXACT(Synthese!O$1,Synthese!$E34),1,0)*(Synthese!O34))&gt;2,1,0)</f>
        <v>0</v>
      </c>
      <c r="L34" s="8">
        <f ca="1">IF((IF(EXACT(Synthese!P$1,Synthese!$E34),1,0)*(Synthese!P34))&gt;2,1,0)</f>
        <v>0</v>
      </c>
      <c r="M34" s="8">
        <f ca="1">IF((IF(EXACT(Synthese!Q$1,Synthese!$E34),1,0)*(Synthese!Q34))&gt;2,1,0)</f>
        <v>0</v>
      </c>
      <c r="N34" s="8">
        <f ca="1">IF((IF(EXACT(Synthese!R$1,Synthese!$E34),1,0)*(Synthese!R34))&gt;2,1,0)</f>
        <v>0</v>
      </c>
      <c r="O34" s="8">
        <f ca="1">IF((IF(EXACT(Synthese!S$1,Synthese!$E34),1,0)*(Synthese!S34))&gt;2,1,0)</f>
        <v>0</v>
      </c>
      <c r="P34" s="8">
        <f ca="1">IF((IF(EXACT(Synthese!T$1,Synthese!$E34),1,0)*(Synthese!T34))&gt;2,1,0)</f>
        <v>0</v>
      </c>
      <c r="Q34" s="8">
        <f ca="1">IF((IF(EXACT(Synthese!U$1,Synthese!$E34),1,0)*(Synthese!U34))&gt;2,1,0)</f>
        <v>0</v>
      </c>
      <c r="R34" s="8">
        <f ca="1">IF((IF(EXACT(Synthese!V$1,Synthese!$E34),1,0)*(Synthese!V34))&gt;2,1,0)</f>
        <v>0</v>
      </c>
      <c r="S34" s="8">
        <f ca="1">IF((IF(EXACT(Synthese!W$1,Synthese!$E34),1,0)*(Synthese!W34))&gt;2,1,0)</f>
        <v>0</v>
      </c>
      <c r="T34" s="8">
        <f ca="1">IF((IF(EXACT(Synthese!X$1,Synthese!$E34),1,0)*(Synthese!X34))&gt;2,1,0)</f>
        <v>0</v>
      </c>
      <c r="U34" s="8">
        <f ca="1">IF((IF(EXACT(Synthese!Y$1,Synthese!$E34),1,0)*(Synthese!Y34))&gt;2,1,0)</f>
        <v>0</v>
      </c>
      <c r="V34" s="8">
        <f ca="1">IF((IF(EXACT(Synthese!Z$1,Synthese!$E34),1,0)*(Synthese!Z34))&gt;2,1,0)</f>
        <v>0</v>
      </c>
      <c r="W34" s="8">
        <f ca="1">IF((IF(EXACT(Synthese!AA$1,Synthese!$E34),1,0)*(Synthese!AA34))&gt;2,1,0)</f>
        <v>0</v>
      </c>
      <c r="X34" s="8">
        <f>IF((IF(EXACT(Synthese!AB$1,Synthese!$E34),1,0)*(Synthese!AB34))&gt;2,1,0)</f>
        <v>0</v>
      </c>
    </row>
    <row r="35" spans="1:24" ht="13.8">
      <c r="A35" s="5"/>
      <c r="B35" s="5"/>
      <c r="C35" s="5">
        <v>7</v>
      </c>
      <c r="D35" s="9">
        <v>45108</v>
      </c>
      <c r="E35" s="8"/>
      <c r="F35" s="8">
        <f ca="1">IF((IF(EXACT(Synthese!J$1,Synthese!$E35),1,0)*(Synthese!J35))&gt;2,1,0)</f>
        <v>0</v>
      </c>
      <c r="G35" s="8">
        <f ca="1">IF((IF(EXACT(Synthese!K$1,Synthese!$E35),1,0)*(Synthese!K35))&gt;2,1,0)</f>
        <v>0</v>
      </c>
      <c r="H35" s="8">
        <f ca="1">IF((IF(EXACT(Synthese!L$1,Synthese!$E35),1,0)*(Synthese!L35))&gt;2,1,0)</f>
        <v>0</v>
      </c>
      <c r="I35" s="8">
        <f ca="1">IF((IF(EXACT(Synthese!M$1,Synthese!$E35),1,0)*(Synthese!M35))&gt;2,1,0)</f>
        <v>0</v>
      </c>
      <c r="J35" s="8">
        <f ca="1">IF((IF(EXACT(Synthese!N$1,Synthese!$E35),1,0)*(Synthese!N35))&gt;2,1,0)</f>
        <v>0</v>
      </c>
      <c r="K35" s="8">
        <f ca="1">IF((IF(EXACT(Synthese!O$1,Synthese!$E35),1,0)*(Synthese!O35))&gt;2,1,0)</f>
        <v>0</v>
      </c>
      <c r="L35" s="8">
        <f ca="1">IF((IF(EXACT(Synthese!P$1,Synthese!$E35),1,0)*(Synthese!P35))&gt;2,1,0)</f>
        <v>0</v>
      </c>
      <c r="M35" s="8">
        <f ca="1">IF((IF(EXACT(Synthese!Q$1,Synthese!$E35),1,0)*(Synthese!Q35))&gt;2,1,0)</f>
        <v>0</v>
      </c>
      <c r="N35" s="8">
        <f ca="1">IF((IF(EXACT(Synthese!R$1,Synthese!$E35),1,0)*(Synthese!R35))&gt;2,1,0)</f>
        <v>0</v>
      </c>
      <c r="O35" s="8">
        <f ca="1">IF((IF(EXACT(Synthese!S$1,Synthese!$E35),1,0)*(Synthese!S35))&gt;2,1,0)</f>
        <v>0</v>
      </c>
      <c r="P35" s="8">
        <f ca="1">IF((IF(EXACT(Synthese!T$1,Synthese!$E35),1,0)*(Synthese!T35))&gt;2,1,0)</f>
        <v>0</v>
      </c>
      <c r="Q35" s="8">
        <f ca="1">IF((IF(EXACT(Synthese!U$1,Synthese!$E35),1,0)*(Synthese!U35))&gt;2,1,0)</f>
        <v>0</v>
      </c>
      <c r="R35" s="8">
        <f ca="1">IF((IF(EXACT(Synthese!V$1,Synthese!$E35),1,0)*(Synthese!V35))&gt;2,1,0)</f>
        <v>0</v>
      </c>
      <c r="S35" s="8">
        <f ca="1">IF((IF(EXACT(Synthese!W$1,Synthese!$E35),1,0)*(Synthese!W35))&gt;2,1,0)</f>
        <v>0</v>
      </c>
      <c r="T35" s="8">
        <f ca="1">IF((IF(EXACT(Synthese!X$1,Synthese!$E35),1,0)*(Synthese!X35))&gt;2,1,0)</f>
        <v>0</v>
      </c>
      <c r="U35" s="8">
        <f ca="1">IF((IF(EXACT(Synthese!Y$1,Synthese!$E35),1,0)*(Synthese!Y35))&gt;2,1,0)</f>
        <v>0</v>
      </c>
      <c r="V35" s="8">
        <f ca="1">IF((IF(EXACT(Synthese!Z$1,Synthese!$E35),1,0)*(Synthese!Z35))&gt;2,1,0)</f>
        <v>0</v>
      </c>
      <c r="W35" s="8">
        <f ca="1">IF((IF(EXACT(Synthese!AA$1,Synthese!$E35),1,0)*(Synthese!AA35))&gt;2,1,0)</f>
        <v>0</v>
      </c>
      <c r="X35" s="8">
        <f>IF((IF(EXACT(Synthese!AB$1,Synthese!$E35),1,0)*(Synthese!AB35))&gt;2,1,0)</f>
        <v>0</v>
      </c>
    </row>
    <row r="36" spans="1:24" ht="13.8">
      <c r="A36" s="5"/>
      <c r="B36" s="5"/>
      <c r="C36" s="5">
        <v>1</v>
      </c>
      <c r="D36" s="9">
        <v>45109</v>
      </c>
      <c r="E36" s="8"/>
      <c r="F36" s="8">
        <f ca="1">IF((IF(EXACT(Synthese!J$1,Synthese!$E36),1,0)*(Synthese!J36))&gt;2,1,0)</f>
        <v>0</v>
      </c>
      <c r="G36" s="8">
        <f ca="1">IF((IF(EXACT(Synthese!K$1,Synthese!$E36),1,0)*(Synthese!K36))&gt;2,1,0)</f>
        <v>0</v>
      </c>
      <c r="H36" s="8">
        <f ca="1">IF((IF(EXACT(Synthese!L$1,Synthese!$E36),1,0)*(Synthese!L36))&gt;2,1,0)</f>
        <v>0</v>
      </c>
      <c r="I36" s="8">
        <f ca="1">IF((IF(EXACT(Synthese!M$1,Synthese!$E36),1,0)*(Synthese!M36))&gt;2,1,0)</f>
        <v>0</v>
      </c>
      <c r="J36" s="8">
        <f ca="1">IF((IF(EXACT(Synthese!N$1,Synthese!$E36),1,0)*(Synthese!N36))&gt;2,1,0)</f>
        <v>0</v>
      </c>
      <c r="K36" s="8">
        <f ca="1">IF((IF(EXACT(Synthese!O$1,Synthese!$E36),1,0)*(Synthese!O36))&gt;2,1,0)</f>
        <v>0</v>
      </c>
      <c r="L36" s="8">
        <f ca="1">IF((IF(EXACT(Synthese!P$1,Synthese!$E36),1,0)*(Synthese!P36))&gt;2,1,0)</f>
        <v>0</v>
      </c>
      <c r="M36" s="8">
        <f ca="1">IF((IF(EXACT(Synthese!Q$1,Synthese!$E36),1,0)*(Synthese!Q36))&gt;2,1,0)</f>
        <v>0</v>
      </c>
      <c r="N36" s="8">
        <f ca="1">IF((IF(EXACT(Synthese!R$1,Synthese!$E36),1,0)*(Synthese!R36))&gt;2,1,0)</f>
        <v>0</v>
      </c>
      <c r="O36" s="8">
        <f ca="1">IF((IF(EXACT(Synthese!S$1,Synthese!$E36),1,0)*(Synthese!S36))&gt;2,1,0)</f>
        <v>0</v>
      </c>
      <c r="P36" s="8">
        <f ca="1">IF((IF(EXACT(Synthese!T$1,Synthese!$E36),1,0)*(Synthese!T36))&gt;2,1,0)</f>
        <v>0</v>
      </c>
      <c r="Q36" s="8">
        <f ca="1">IF((IF(EXACT(Synthese!U$1,Synthese!$E36),1,0)*(Synthese!U36))&gt;2,1,0)</f>
        <v>0</v>
      </c>
      <c r="R36" s="8">
        <f ca="1">IF((IF(EXACT(Synthese!V$1,Synthese!$E36),1,0)*(Synthese!V36))&gt;2,1,0)</f>
        <v>0</v>
      </c>
      <c r="S36" s="8">
        <f ca="1">IF((IF(EXACT(Synthese!W$1,Synthese!$E36),1,0)*(Synthese!W36))&gt;2,1,0)</f>
        <v>0</v>
      </c>
      <c r="T36" s="8">
        <f ca="1">IF((IF(EXACT(Synthese!X$1,Synthese!$E36),1,0)*(Synthese!X36))&gt;2,1,0)</f>
        <v>0</v>
      </c>
      <c r="U36" s="8">
        <f ca="1">IF((IF(EXACT(Synthese!Y$1,Synthese!$E36),1,0)*(Synthese!Y36))&gt;2,1,0)</f>
        <v>0</v>
      </c>
      <c r="V36" s="8">
        <f ca="1">IF((IF(EXACT(Synthese!Z$1,Synthese!$E36),1,0)*(Synthese!Z36))&gt;2,1,0)</f>
        <v>0</v>
      </c>
      <c r="W36" s="8">
        <f ca="1">IF((IF(EXACT(Synthese!AA$1,Synthese!$E36),1,0)*(Synthese!AA36))&gt;2,1,0)</f>
        <v>0</v>
      </c>
      <c r="X36" s="8">
        <f>IF((IF(EXACT(Synthese!AB$1,Synthese!$E36),1,0)*(Synthese!AB36))&gt;2,1,0)</f>
        <v>0</v>
      </c>
    </row>
    <row r="37" spans="1:24" ht="13.8">
      <c r="A37" s="5"/>
      <c r="B37" s="5"/>
      <c r="C37" s="5">
        <v>2</v>
      </c>
      <c r="D37" s="9">
        <v>45110</v>
      </c>
      <c r="E37" s="8"/>
      <c r="F37" s="8">
        <f ca="1">IF((IF(EXACT(Synthese!J$1,Synthese!$E37),1,0)*(Synthese!J37))&gt;2,1,0)</f>
        <v>0</v>
      </c>
      <c r="G37" s="8">
        <f ca="1">IF((IF(EXACT(Synthese!K$1,Synthese!$E37),1,0)*(Synthese!K37))&gt;2,1,0)</f>
        <v>0</v>
      </c>
      <c r="H37" s="8">
        <f ca="1">IF((IF(EXACT(Synthese!L$1,Synthese!$E37),1,0)*(Synthese!L37))&gt;2,1,0)</f>
        <v>0</v>
      </c>
      <c r="I37" s="8">
        <f ca="1">IF((IF(EXACT(Synthese!M$1,Synthese!$E37),1,0)*(Synthese!M37))&gt;2,1,0)</f>
        <v>0</v>
      </c>
      <c r="J37" s="8">
        <f ca="1">IF((IF(EXACT(Synthese!N$1,Synthese!$E37),1,0)*(Synthese!N37))&gt;2,1,0)</f>
        <v>0</v>
      </c>
      <c r="K37" s="8">
        <f ca="1">IF((IF(EXACT(Synthese!O$1,Synthese!$E37),1,0)*(Synthese!O37))&gt;2,1,0)</f>
        <v>0</v>
      </c>
      <c r="L37" s="8">
        <f ca="1">IF((IF(EXACT(Synthese!P$1,Synthese!$E37),1,0)*(Synthese!P37))&gt;2,1,0)</f>
        <v>0</v>
      </c>
      <c r="M37" s="8">
        <f ca="1">IF((IF(EXACT(Synthese!Q$1,Synthese!$E37),1,0)*(Synthese!Q37))&gt;2,1,0)</f>
        <v>0</v>
      </c>
      <c r="N37" s="8">
        <f ca="1">IF((IF(EXACT(Synthese!R$1,Synthese!$E37),1,0)*(Synthese!R37))&gt;2,1,0)</f>
        <v>0</v>
      </c>
      <c r="O37" s="8">
        <f ca="1">IF((IF(EXACT(Synthese!S$1,Synthese!$E37),1,0)*(Synthese!S37))&gt;2,1,0)</f>
        <v>0</v>
      </c>
      <c r="P37" s="8">
        <f ca="1">IF((IF(EXACT(Synthese!T$1,Synthese!$E37),1,0)*(Synthese!T37))&gt;2,1,0)</f>
        <v>0</v>
      </c>
      <c r="Q37" s="8">
        <f ca="1">IF((IF(EXACT(Synthese!U$1,Synthese!$E37),1,0)*(Synthese!U37))&gt;2,1,0)</f>
        <v>0</v>
      </c>
      <c r="R37" s="8">
        <f ca="1">IF((IF(EXACT(Synthese!V$1,Synthese!$E37),1,0)*(Synthese!V37))&gt;2,1,0)</f>
        <v>0</v>
      </c>
      <c r="S37" s="8">
        <f ca="1">IF((IF(EXACT(Synthese!W$1,Synthese!$E37),1,0)*(Synthese!W37))&gt;2,1,0)</f>
        <v>0</v>
      </c>
      <c r="T37" s="8">
        <f ca="1">IF((IF(EXACT(Synthese!X$1,Synthese!$E37),1,0)*(Synthese!X37))&gt;2,1,0)</f>
        <v>0</v>
      </c>
      <c r="U37" s="8">
        <f ca="1">IF((IF(EXACT(Synthese!Y$1,Synthese!$E37),1,0)*(Synthese!Y37))&gt;2,1,0)</f>
        <v>0</v>
      </c>
      <c r="V37" s="8">
        <f ca="1">IF((IF(EXACT(Synthese!Z$1,Synthese!$E37),1,0)*(Synthese!Z37))&gt;2,1,0)</f>
        <v>0</v>
      </c>
      <c r="W37" s="8">
        <f ca="1">IF((IF(EXACT(Synthese!AA$1,Synthese!$E37),1,0)*(Synthese!AA37))&gt;2,1,0)</f>
        <v>0</v>
      </c>
      <c r="X37" s="8">
        <f>IF((IF(EXACT(Synthese!AB$1,Synthese!$E37),1,0)*(Synthese!AB37))&gt;2,1,0)</f>
        <v>0</v>
      </c>
    </row>
    <row r="38" spans="1:24" ht="13.8">
      <c r="A38" s="5"/>
      <c r="B38" s="5"/>
      <c r="C38" s="5">
        <v>3</v>
      </c>
      <c r="D38" s="9">
        <v>45111</v>
      </c>
      <c r="E38" s="8"/>
      <c r="F38" s="8">
        <f ca="1">IF((IF(EXACT(Synthese!J$1,Synthese!$E38),1,0)*(Synthese!J38))&gt;2,1,0)</f>
        <v>0</v>
      </c>
      <c r="G38" s="8">
        <f ca="1">IF((IF(EXACT(Synthese!K$1,Synthese!$E38),1,0)*(Synthese!K38))&gt;2,1,0)</f>
        <v>0</v>
      </c>
      <c r="H38" s="8">
        <f ca="1">IF((IF(EXACT(Synthese!L$1,Synthese!$E38),1,0)*(Synthese!L38))&gt;2,1,0)</f>
        <v>0</v>
      </c>
      <c r="I38" s="8">
        <f ca="1">IF((IF(EXACT(Synthese!M$1,Synthese!$E38),1,0)*(Synthese!M38))&gt;2,1,0)</f>
        <v>0</v>
      </c>
      <c r="J38" s="8">
        <f ca="1">IF((IF(EXACT(Synthese!N$1,Synthese!$E38),1,0)*(Synthese!N38))&gt;2,1,0)</f>
        <v>0</v>
      </c>
      <c r="K38" s="8">
        <f ca="1">IF((IF(EXACT(Synthese!O$1,Synthese!$E38),1,0)*(Synthese!O38))&gt;2,1,0)</f>
        <v>0</v>
      </c>
      <c r="L38" s="8">
        <f ca="1">IF((IF(EXACT(Synthese!P$1,Synthese!$E38),1,0)*(Synthese!P38))&gt;2,1,0)</f>
        <v>0</v>
      </c>
      <c r="M38" s="8">
        <f ca="1">IF((IF(EXACT(Synthese!Q$1,Synthese!$E38),1,0)*(Synthese!Q38))&gt;2,1,0)</f>
        <v>0</v>
      </c>
      <c r="N38" s="8">
        <f ca="1">IF((IF(EXACT(Synthese!R$1,Synthese!$E38),1,0)*(Synthese!R38))&gt;2,1,0)</f>
        <v>0</v>
      </c>
      <c r="O38" s="8">
        <f ca="1">IF((IF(EXACT(Synthese!S$1,Synthese!$E38),1,0)*(Synthese!S38))&gt;2,1,0)</f>
        <v>0</v>
      </c>
      <c r="P38" s="8">
        <f ca="1">IF((IF(EXACT(Synthese!T$1,Synthese!$E38),1,0)*(Synthese!T38))&gt;2,1,0)</f>
        <v>0</v>
      </c>
      <c r="Q38" s="8">
        <f ca="1">IF((IF(EXACT(Synthese!U$1,Synthese!$E38),1,0)*(Synthese!U38))&gt;2,1,0)</f>
        <v>0</v>
      </c>
      <c r="R38" s="8">
        <f ca="1">IF((IF(EXACT(Synthese!V$1,Synthese!$E38),1,0)*(Synthese!V38))&gt;2,1,0)</f>
        <v>0</v>
      </c>
      <c r="S38" s="8">
        <f ca="1">IF((IF(EXACT(Synthese!W$1,Synthese!$E38),1,0)*(Synthese!W38))&gt;2,1,0)</f>
        <v>0</v>
      </c>
      <c r="T38" s="8">
        <f ca="1">IF((IF(EXACT(Synthese!X$1,Synthese!$E38),1,0)*(Synthese!X38))&gt;2,1,0)</f>
        <v>0</v>
      </c>
      <c r="U38" s="8">
        <f ca="1">IF((IF(EXACT(Synthese!Y$1,Synthese!$E38),1,0)*(Synthese!Y38))&gt;2,1,0)</f>
        <v>0</v>
      </c>
      <c r="V38" s="8">
        <f ca="1">IF((IF(EXACT(Synthese!Z$1,Synthese!$E38),1,0)*(Synthese!Z38))&gt;2,1,0)</f>
        <v>0</v>
      </c>
      <c r="W38" s="8">
        <f ca="1">IF((IF(EXACT(Synthese!AA$1,Synthese!$E38),1,0)*(Synthese!AA38))&gt;2,1,0)</f>
        <v>0</v>
      </c>
      <c r="X38" s="8">
        <f>IF((IF(EXACT(Synthese!AB$1,Synthese!$E38),1,0)*(Synthese!AB38))&gt;2,1,0)</f>
        <v>0</v>
      </c>
    </row>
    <row r="39" spans="1:24" ht="13.8">
      <c r="A39" s="5"/>
      <c r="B39" s="5"/>
      <c r="C39" s="5">
        <v>4</v>
      </c>
      <c r="D39" s="9">
        <v>45112</v>
      </c>
      <c r="E39" s="8"/>
      <c r="F39" s="8">
        <f ca="1">IF((IF(EXACT(Synthese!J$1,Synthese!$E39),1,0)*(Synthese!J39))&gt;2,1,0)</f>
        <v>0</v>
      </c>
      <c r="G39" s="8">
        <f ca="1">IF((IF(EXACT(Synthese!K$1,Synthese!$E39),1,0)*(Synthese!K39))&gt;2,1,0)</f>
        <v>0</v>
      </c>
      <c r="H39" s="8">
        <f ca="1">IF((IF(EXACT(Synthese!L$1,Synthese!$E39),1,0)*(Synthese!L39))&gt;2,1,0)</f>
        <v>0</v>
      </c>
      <c r="I39" s="8">
        <f ca="1">IF((IF(EXACT(Synthese!M$1,Synthese!$E39),1,0)*(Synthese!M39))&gt;2,1,0)</f>
        <v>0</v>
      </c>
      <c r="J39" s="8">
        <f ca="1">IF((IF(EXACT(Synthese!N$1,Synthese!$E39),1,0)*(Synthese!N39))&gt;2,1,0)</f>
        <v>0</v>
      </c>
      <c r="K39" s="8">
        <f ca="1">IF((IF(EXACT(Synthese!O$1,Synthese!$E39),1,0)*(Synthese!O39))&gt;2,1,0)</f>
        <v>0</v>
      </c>
      <c r="L39" s="8">
        <f ca="1">IF((IF(EXACT(Synthese!P$1,Synthese!$E39),1,0)*(Synthese!P39))&gt;2,1,0)</f>
        <v>0</v>
      </c>
      <c r="M39" s="8">
        <f ca="1">IF((IF(EXACT(Synthese!Q$1,Synthese!$E39),1,0)*(Synthese!Q39))&gt;2,1,0)</f>
        <v>0</v>
      </c>
      <c r="N39" s="8">
        <f ca="1">IF((IF(EXACT(Synthese!R$1,Synthese!$E39),1,0)*(Synthese!R39))&gt;2,1,0)</f>
        <v>0</v>
      </c>
      <c r="O39" s="8">
        <f ca="1">IF((IF(EXACT(Synthese!S$1,Synthese!$E39),1,0)*(Synthese!S39))&gt;2,1,0)</f>
        <v>0</v>
      </c>
      <c r="P39" s="8">
        <f ca="1">IF((IF(EXACT(Synthese!T$1,Synthese!$E39),1,0)*(Synthese!T39))&gt;2,1,0)</f>
        <v>0</v>
      </c>
      <c r="Q39" s="8">
        <f ca="1">IF((IF(EXACT(Synthese!U$1,Synthese!$E39),1,0)*(Synthese!U39))&gt;2,1,0)</f>
        <v>0</v>
      </c>
      <c r="R39" s="8">
        <f ca="1">IF((IF(EXACT(Synthese!V$1,Synthese!$E39),1,0)*(Synthese!V39))&gt;2,1,0)</f>
        <v>0</v>
      </c>
      <c r="S39" s="8">
        <f ca="1">IF((IF(EXACT(Synthese!W$1,Synthese!$E39),1,0)*(Synthese!W39))&gt;2,1,0)</f>
        <v>0</v>
      </c>
      <c r="T39" s="8">
        <f ca="1">IF((IF(EXACT(Synthese!X$1,Synthese!$E39),1,0)*(Synthese!X39))&gt;2,1,0)</f>
        <v>0</v>
      </c>
      <c r="U39" s="8">
        <f ca="1">IF((IF(EXACT(Synthese!Y$1,Synthese!$E39),1,0)*(Synthese!Y39))&gt;2,1,0)</f>
        <v>0</v>
      </c>
      <c r="V39" s="8">
        <f ca="1">IF((IF(EXACT(Synthese!Z$1,Synthese!$E39),1,0)*(Synthese!Z39))&gt;2,1,0)</f>
        <v>0</v>
      </c>
      <c r="W39" s="8">
        <f ca="1">IF((IF(EXACT(Synthese!AA$1,Synthese!$E39),1,0)*(Synthese!AA39))&gt;2,1,0)</f>
        <v>0</v>
      </c>
      <c r="X39" s="8">
        <f>IF((IF(EXACT(Synthese!AB$1,Synthese!$E39),1,0)*(Synthese!AB39))&gt;2,1,0)</f>
        <v>0</v>
      </c>
    </row>
    <row r="40" spans="1:24" ht="13.8">
      <c r="A40" s="5"/>
      <c r="B40" s="5"/>
      <c r="C40" s="5">
        <v>5</v>
      </c>
      <c r="D40" s="9">
        <v>45113</v>
      </c>
      <c r="E40" s="8"/>
      <c r="F40" s="8">
        <f ca="1">IF((IF(EXACT(Synthese!J$1,Synthese!$E40),1,0)*(Synthese!J40))&gt;2,1,0)</f>
        <v>0</v>
      </c>
      <c r="G40" s="8">
        <f ca="1">IF((IF(EXACT(Synthese!K$1,Synthese!$E40),1,0)*(Synthese!K40))&gt;2,1,0)</f>
        <v>0</v>
      </c>
      <c r="H40" s="8">
        <f ca="1">IF((IF(EXACT(Synthese!L$1,Synthese!$E40),1,0)*(Synthese!L40))&gt;2,1,0)</f>
        <v>0</v>
      </c>
      <c r="I40" s="8">
        <f ca="1">IF((IF(EXACT(Synthese!M$1,Synthese!$E40),1,0)*(Synthese!M40))&gt;2,1,0)</f>
        <v>0</v>
      </c>
      <c r="J40" s="8">
        <f ca="1">IF((IF(EXACT(Synthese!N$1,Synthese!$E40),1,0)*(Synthese!N40))&gt;2,1,0)</f>
        <v>0</v>
      </c>
      <c r="K40" s="8">
        <f ca="1">IF((IF(EXACT(Synthese!O$1,Synthese!$E40),1,0)*(Synthese!O40))&gt;2,1,0)</f>
        <v>0</v>
      </c>
      <c r="L40" s="8">
        <f ca="1">IF((IF(EXACT(Synthese!P$1,Synthese!$E40),1,0)*(Synthese!P40))&gt;2,1,0)</f>
        <v>0</v>
      </c>
      <c r="M40" s="8">
        <f ca="1">IF((IF(EXACT(Synthese!Q$1,Synthese!$E40),1,0)*(Synthese!Q40))&gt;2,1,0)</f>
        <v>0</v>
      </c>
      <c r="N40" s="8">
        <f ca="1">IF((IF(EXACT(Synthese!R$1,Synthese!$E40),1,0)*(Synthese!R40))&gt;2,1,0)</f>
        <v>0</v>
      </c>
      <c r="O40" s="8">
        <f ca="1">IF((IF(EXACT(Synthese!S$1,Synthese!$E40),1,0)*(Synthese!S40))&gt;2,1,0)</f>
        <v>0</v>
      </c>
      <c r="P40" s="8">
        <f ca="1">IF((IF(EXACT(Synthese!T$1,Synthese!$E40),1,0)*(Synthese!T40))&gt;2,1,0)</f>
        <v>0</v>
      </c>
      <c r="Q40" s="8">
        <f ca="1">IF((IF(EXACT(Synthese!U$1,Synthese!$E40),1,0)*(Synthese!U40))&gt;2,1,0)</f>
        <v>0</v>
      </c>
      <c r="R40" s="8">
        <f ca="1">IF((IF(EXACT(Synthese!V$1,Synthese!$E40),1,0)*(Synthese!V40))&gt;2,1,0)</f>
        <v>0</v>
      </c>
      <c r="S40" s="8">
        <f ca="1">IF((IF(EXACT(Synthese!W$1,Synthese!$E40),1,0)*(Synthese!W40))&gt;2,1,0)</f>
        <v>0</v>
      </c>
      <c r="T40" s="8">
        <f ca="1">IF((IF(EXACT(Synthese!X$1,Synthese!$E40),1,0)*(Synthese!X40))&gt;2,1,0)</f>
        <v>0</v>
      </c>
      <c r="U40" s="8">
        <f ca="1">IF((IF(EXACT(Synthese!Y$1,Synthese!$E40),1,0)*(Synthese!Y40))&gt;2,1,0)</f>
        <v>0</v>
      </c>
      <c r="V40" s="8">
        <f ca="1">IF((IF(EXACT(Synthese!Z$1,Synthese!$E40),1,0)*(Synthese!Z40))&gt;2,1,0)</f>
        <v>0</v>
      </c>
      <c r="W40" s="8">
        <f ca="1">IF((IF(EXACT(Synthese!AA$1,Synthese!$E40),1,0)*(Synthese!AA40))&gt;2,1,0)</f>
        <v>0</v>
      </c>
      <c r="X40" s="8">
        <f>IF((IF(EXACT(Synthese!AB$1,Synthese!$E40),1,0)*(Synthese!AB40))&gt;2,1,0)</f>
        <v>0</v>
      </c>
    </row>
    <row r="41" spans="1:24" ht="13.8">
      <c r="A41" s="5"/>
      <c r="B41" s="5"/>
      <c r="C41" s="5">
        <v>6</v>
      </c>
      <c r="D41" s="9">
        <v>45114</v>
      </c>
      <c r="E41" s="8"/>
      <c r="F41" s="8">
        <f ca="1">IF((IF(EXACT(Synthese!J$1,Synthese!$E41),1,0)*(Synthese!J41))&gt;2,1,0)</f>
        <v>0</v>
      </c>
      <c r="G41" s="8">
        <f ca="1">IF((IF(EXACT(Synthese!K$1,Synthese!$E41),1,0)*(Synthese!K41))&gt;2,1,0)</f>
        <v>0</v>
      </c>
      <c r="H41" s="8">
        <f ca="1">IF((IF(EXACT(Synthese!L$1,Synthese!$E41),1,0)*(Synthese!L41))&gt;2,1,0)</f>
        <v>0</v>
      </c>
      <c r="I41" s="8">
        <f ca="1">IF((IF(EXACT(Synthese!M$1,Synthese!$E41),1,0)*(Synthese!M41))&gt;2,1,0)</f>
        <v>0</v>
      </c>
      <c r="J41" s="8">
        <f ca="1">IF((IF(EXACT(Synthese!N$1,Synthese!$E41),1,0)*(Synthese!N41))&gt;2,1,0)</f>
        <v>0</v>
      </c>
      <c r="K41" s="8">
        <f ca="1">IF((IF(EXACT(Synthese!O$1,Synthese!$E41),1,0)*(Synthese!O41))&gt;2,1,0)</f>
        <v>0</v>
      </c>
      <c r="L41" s="8">
        <f ca="1">IF((IF(EXACT(Synthese!P$1,Synthese!$E41),1,0)*(Synthese!P41))&gt;2,1,0)</f>
        <v>0</v>
      </c>
      <c r="M41" s="8">
        <f ca="1">IF((IF(EXACT(Synthese!Q$1,Synthese!$E41),1,0)*(Synthese!Q41))&gt;2,1,0)</f>
        <v>0</v>
      </c>
      <c r="N41" s="8">
        <f ca="1">IF((IF(EXACT(Synthese!R$1,Synthese!$E41),1,0)*(Synthese!R41))&gt;2,1,0)</f>
        <v>0</v>
      </c>
      <c r="O41" s="8">
        <f ca="1">IF((IF(EXACT(Synthese!S$1,Synthese!$E41),1,0)*(Synthese!S41))&gt;2,1,0)</f>
        <v>0</v>
      </c>
      <c r="P41" s="8">
        <f ca="1">IF((IF(EXACT(Synthese!T$1,Synthese!$E41),1,0)*(Synthese!T41))&gt;2,1,0)</f>
        <v>0</v>
      </c>
      <c r="Q41" s="8">
        <f ca="1">IF((IF(EXACT(Synthese!U$1,Synthese!$E41),1,0)*(Synthese!U41))&gt;2,1,0)</f>
        <v>0</v>
      </c>
      <c r="R41" s="8">
        <f ca="1">IF((IF(EXACT(Synthese!V$1,Synthese!$E41),1,0)*(Synthese!V41))&gt;2,1,0)</f>
        <v>0</v>
      </c>
      <c r="S41" s="8">
        <f ca="1">IF((IF(EXACT(Synthese!W$1,Synthese!$E41),1,0)*(Synthese!W41))&gt;2,1,0)</f>
        <v>0</v>
      </c>
      <c r="T41" s="8">
        <f ca="1">IF((IF(EXACT(Synthese!X$1,Synthese!$E41),1,0)*(Synthese!X41))&gt;2,1,0)</f>
        <v>0</v>
      </c>
      <c r="U41" s="8">
        <f ca="1">IF((IF(EXACT(Synthese!Y$1,Synthese!$E41),1,0)*(Synthese!Y41))&gt;2,1,0)</f>
        <v>0</v>
      </c>
      <c r="V41" s="8">
        <f ca="1">IF((IF(EXACT(Synthese!Z$1,Synthese!$E41),1,0)*(Synthese!Z41))&gt;2,1,0)</f>
        <v>0</v>
      </c>
      <c r="W41" s="8">
        <f ca="1">IF((IF(EXACT(Synthese!AA$1,Synthese!$E41),1,0)*(Synthese!AA41))&gt;2,1,0)</f>
        <v>0</v>
      </c>
      <c r="X41" s="8">
        <f>IF((IF(EXACT(Synthese!AB$1,Synthese!$E41),1,0)*(Synthese!AB41))&gt;2,1,0)</f>
        <v>0</v>
      </c>
    </row>
    <row r="42" spans="1:24" ht="13.8">
      <c r="A42" s="5">
        <v>1</v>
      </c>
      <c r="B42" s="5"/>
      <c r="C42" s="5">
        <v>7</v>
      </c>
      <c r="D42" s="9">
        <v>45115</v>
      </c>
      <c r="E42" s="8"/>
      <c r="F42" s="8">
        <f ca="1">IF((IF(EXACT(Synthese!J$1,Synthese!$E42),1,0)*(Synthese!J42))&gt;2,1,0)</f>
        <v>0</v>
      </c>
      <c r="G42" s="8">
        <f ca="1">IF((IF(EXACT(Synthese!K$1,Synthese!$E42),1,0)*(Synthese!K42))&gt;2,1,0)</f>
        <v>0</v>
      </c>
      <c r="H42" s="8">
        <f ca="1">IF((IF(EXACT(Synthese!L$1,Synthese!$E42),1,0)*(Synthese!L42))&gt;2,1,0)</f>
        <v>0</v>
      </c>
      <c r="I42" s="8">
        <f ca="1">IF((IF(EXACT(Synthese!M$1,Synthese!$E42),1,0)*(Synthese!M42))&gt;2,1,0)</f>
        <v>0</v>
      </c>
      <c r="J42" s="8">
        <f ca="1">IF((IF(EXACT(Synthese!N$1,Synthese!$E42),1,0)*(Synthese!N42))&gt;2,1,0)</f>
        <v>0</v>
      </c>
      <c r="K42" s="8">
        <f ca="1">IF((IF(EXACT(Synthese!O$1,Synthese!$E42),1,0)*(Synthese!O42))&gt;2,1,0)</f>
        <v>0</v>
      </c>
      <c r="L42" s="8">
        <f ca="1">IF((IF(EXACT(Synthese!P$1,Synthese!$E42),1,0)*(Synthese!P42))&gt;2,1,0)</f>
        <v>0</v>
      </c>
      <c r="M42" s="8">
        <f ca="1">IF((IF(EXACT(Synthese!Q$1,Synthese!$E42),1,0)*(Synthese!Q42))&gt;2,1,0)</f>
        <v>0</v>
      </c>
      <c r="N42" s="8">
        <f ca="1">IF((IF(EXACT(Synthese!R$1,Synthese!$E42),1,0)*(Synthese!R42))&gt;2,1,0)</f>
        <v>0</v>
      </c>
      <c r="O42" s="8">
        <f ca="1">IF((IF(EXACT(Synthese!S$1,Synthese!$E42),1,0)*(Synthese!S42))&gt;2,1,0)</f>
        <v>0</v>
      </c>
      <c r="P42" s="8">
        <f ca="1">IF((IF(EXACT(Synthese!T$1,Synthese!$E42),1,0)*(Synthese!T42))&gt;2,1,0)</f>
        <v>0</v>
      </c>
      <c r="Q42" s="8">
        <f ca="1">IF((IF(EXACT(Synthese!U$1,Synthese!$E42),1,0)*(Synthese!U42))&gt;2,1,0)</f>
        <v>0</v>
      </c>
      <c r="R42" s="8">
        <f ca="1">IF((IF(EXACT(Synthese!V$1,Synthese!$E42),1,0)*(Synthese!V42))&gt;2,1,0)</f>
        <v>0</v>
      </c>
      <c r="S42" s="8">
        <f ca="1">IF((IF(EXACT(Synthese!W$1,Synthese!$E42),1,0)*(Synthese!W42))&gt;2,1,0)</f>
        <v>0</v>
      </c>
      <c r="T42" s="8">
        <f ca="1">IF((IF(EXACT(Synthese!X$1,Synthese!$E42),1,0)*(Synthese!X42))&gt;2,1,0)</f>
        <v>0</v>
      </c>
      <c r="U42" s="8">
        <f ca="1">IF((IF(EXACT(Synthese!Y$1,Synthese!$E42),1,0)*(Synthese!Y42))&gt;2,1,0)</f>
        <v>0</v>
      </c>
      <c r="V42" s="8">
        <f ca="1">IF((IF(EXACT(Synthese!Z$1,Synthese!$E42),1,0)*(Synthese!Z42))&gt;2,1,0)</f>
        <v>0</v>
      </c>
      <c r="W42" s="8">
        <f ca="1">IF((IF(EXACT(Synthese!AA$1,Synthese!$E42),1,0)*(Synthese!AA42))&gt;2,1,0)</f>
        <v>0</v>
      </c>
      <c r="X42" s="8">
        <f>IF((IF(EXACT(Synthese!AB$1,Synthese!$E42),1,0)*(Synthese!AB42))&gt;2,1,0)</f>
        <v>0</v>
      </c>
    </row>
    <row r="43" spans="1:24" ht="13.8">
      <c r="A43" s="5">
        <v>1</v>
      </c>
      <c r="B43" s="5"/>
      <c r="C43" s="5">
        <v>1</v>
      </c>
      <c r="D43" s="9">
        <v>45116</v>
      </c>
      <c r="E43" s="8"/>
      <c r="F43" s="8">
        <f ca="1">IF((IF(EXACT(Synthese!J$1,Synthese!$E43),1,0)*(Synthese!J43))&gt;2,1,0)</f>
        <v>0</v>
      </c>
      <c r="G43" s="8">
        <f ca="1">IF((IF(EXACT(Synthese!K$1,Synthese!$E43),1,0)*(Synthese!K43))&gt;2,1,0)</f>
        <v>0</v>
      </c>
      <c r="H43" s="8">
        <f ca="1">IF((IF(EXACT(Synthese!L$1,Synthese!$E43),1,0)*(Synthese!L43))&gt;2,1,0)</f>
        <v>0</v>
      </c>
      <c r="I43" s="8">
        <f ca="1">IF((IF(EXACT(Synthese!M$1,Synthese!$E43),1,0)*(Synthese!M43))&gt;2,1,0)</f>
        <v>0</v>
      </c>
      <c r="J43" s="8">
        <f ca="1">IF((IF(EXACT(Synthese!N$1,Synthese!$E43),1,0)*(Synthese!N43))&gt;2,1,0)</f>
        <v>0</v>
      </c>
      <c r="K43" s="8">
        <f ca="1">IF((IF(EXACT(Synthese!O$1,Synthese!$E43),1,0)*(Synthese!O43))&gt;2,1,0)</f>
        <v>0</v>
      </c>
      <c r="L43" s="8">
        <f ca="1">IF((IF(EXACT(Synthese!P$1,Synthese!$E43),1,0)*(Synthese!P43))&gt;2,1,0)</f>
        <v>0</v>
      </c>
      <c r="M43" s="8">
        <f ca="1">IF((IF(EXACT(Synthese!Q$1,Synthese!$E43),1,0)*(Synthese!Q43))&gt;2,1,0)</f>
        <v>0</v>
      </c>
      <c r="N43" s="8">
        <f ca="1">IF((IF(EXACT(Synthese!R$1,Synthese!$E43),1,0)*(Synthese!R43))&gt;2,1,0)</f>
        <v>0</v>
      </c>
      <c r="O43" s="8">
        <f ca="1">IF((IF(EXACT(Synthese!S$1,Synthese!$E43),1,0)*(Synthese!S43))&gt;2,1,0)</f>
        <v>0</v>
      </c>
      <c r="P43" s="8">
        <f ca="1">IF((IF(EXACT(Synthese!T$1,Synthese!$E43),1,0)*(Synthese!T43))&gt;2,1,0)</f>
        <v>0</v>
      </c>
      <c r="Q43" s="8">
        <f ca="1">IF((IF(EXACT(Synthese!U$1,Synthese!$E43),1,0)*(Synthese!U43))&gt;2,1,0)</f>
        <v>0</v>
      </c>
      <c r="R43" s="8">
        <f ca="1">IF((IF(EXACT(Synthese!V$1,Synthese!$E43),1,0)*(Synthese!V43))&gt;2,1,0)</f>
        <v>0</v>
      </c>
      <c r="S43" s="8">
        <f ca="1">IF((IF(EXACT(Synthese!W$1,Synthese!$E43),1,0)*(Synthese!W43))&gt;2,1,0)</f>
        <v>0</v>
      </c>
      <c r="T43" s="8">
        <f ca="1">IF((IF(EXACT(Synthese!X$1,Synthese!$E43),1,0)*(Synthese!X43))&gt;2,1,0)</f>
        <v>0</v>
      </c>
      <c r="U43" s="8">
        <f ca="1">IF((IF(EXACT(Synthese!Y$1,Synthese!$E43),1,0)*(Synthese!Y43))&gt;2,1,0)</f>
        <v>0</v>
      </c>
      <c r="V43" s="8">
        <f ca="1">IF((IF(EXACT(Synthese!Z$1,Synthese!$E43),1,0)*(Synthese!Z43))&gt;2,1,0)</f>
        <v>0</v>
      </c>
      <c r="W43" s="8">
        <f ca="1">IF((IF(EXACT(Synthese!AA$1,Synthese!$E43),1,0)*(Synthese!AA43))&gt;2,1,0)</f>
        <v>0</v>
      </c>
      <c r="X43" s="8">
        <f>IF((IF(EXACT(Synthese!AB$1,Synthese!$E43),1,0)*(Synthese!AB43))&gt;2,1,0)</f>
        <v>0</v>
      </c>
    </row>
    <row r="44" spans="1:24" ht="13.8">
      <c r="A44" s="5">
        <v>1</v>
      </c>
      <c r="B44" s="5"/>
      <c r="C44" s="5">
        <v>2</v>
      </c>
      <c r="D44" s="9">
        <v>45117</v>
      </c>
      <c r="E44" s="8"/>
      <c r="F44" s="8">
        <f ca="1">IF((IF(EXACT(Synthese!J$1,Synthese!$E44),1,0)*(Synthese!J44))&gt;2,1,0)</f>
        <v>0</v>
      </c>
      <c r="G44" s="8">
        <f ca="1">IF((IF(EXACT(Synthese!K$1,Synthese!$E44),1,0)*(Synthese!K44))&gt;2,1,0)</f>
        <v>0</v>
      </c>
      <c r="H44" s="8">
        <f ca="1">IF((IF(EXACT(Synthese!L$1,Synthese!$E44),1,0)*(Synthese!L44))&gt;2,1,0)</f>
        <v>0</v>
      </c>
      <c r="I44" s="8">
        <f ca="1">IF((IF(EXACT(Synthese!M$1,Synthese!$E44),1,0)*(Synthese!M44))&gt;2,1,0)</f>
        <v>0</v>
      </c>
      <c r="J44" s="8">
        <f ca="1">IF((IF(EXACT(Synthese!N$1,Synthese!$E44),1,0)*(Synthese!N44))&gt;2,1,0)</f>
        <v>0</v>
      </c>
      <c r="K44" s="8">
        <f ca="1">IF((IF(EXACT(Synthese!O$1,Synthese!$E44),1,0)*(Synthese!O44))&gt;2,1,0)</f>
        <v>0</v>
      </c>
      <c r="L44" s="8">
        <f ca="1">IF((IF(EXACT(Synthese!P$1,Synthese!$E44),1,0)*(Synthese!P44))&gt;2,1,0)</f>
        <v>0</v>
      </c>
      <c r="M44" s="8">
        <f ca="1">IF((IF(EXACT(Synthese!Q$1,Synthese!$E44),1,0)*(Synthese!Q44))&gt;2,1,0)</f>
        <v>0</v>
      </c>
      <c r="N44" s="8">
        <f ca="1">IF((IF(EXACT(Synthese!R$1,Synthese!$E44),1,0)*(Synthese!R44))&gt;2,1,0)</f>
        <v>0</v>
      </c>
      <c r="O44" s="8">
        <f ca="1">IF((IF(EXACT(Synthese!S$1,Synthese!$E44),1,0)*(Synthese!S44))&gt;2,1,0)</f>
        <v>0</v>
      </c>
      <c r="P44" s="8">
        <f ca="1">IF((IF(EXACT(Synthese!T$1,Synthese!$E44),1,0)*(Synthese!T44))&gt;2,1,0)</f>
        <v>0</v>
      </c>
      <c r="Q44" s="8">
        <f ca="1">IF((IF(EXACT(Synthese!U$1,Synthese!$E44),1,0)*(Synthese!U44))&gt;2,1,0)</f>
        <v>0</v>
      </c>
      <c r="R44" s="8">
        <f ca="1">IF((IF(EXACT(Synthese!V$1,Synthese!$E44),1,0)*(Synthese!V44))&gt;2,1,0)</f>
        <v>0</v>
      </c>
      <c r="S44" s="8">
        <f ca="1">IF((IF(EXACT(Synthese!W$1,Synthese!$E44),1,0)*(Synthese!W44))&gt;2,1,0)</f>
        <v>0</v>
      </c>
      <c r="T44" s="8">
        <f ca="1">IF((IF(EXACT(Synthese!X$1,Synthese!$E44),1,0)*(Synthese!X44))&gt;2,1,0)</f>
        <v>0</v>
      </c>
      <c r="U44" s="8">
        <f ca="1">IF((IF(EXACT(Synthese!Y$1,Synthese!$E44),1,0)*(Synthese!Y44))&gt;2,1,0)</f>
        <v>0</v>
      </c>
      <c r="V44" s="8">
        <f ca="1">IF((IF(EXACT(Synthese!Z$1,Synthese!$E44),1,0)*(Synthese!Z44))&gt;2,1,0)</f>
        <v>0</v>
      </c>
      <c r="W44" s="8">
        <f ca="1">IF((IF(EXACT(Synthese!AA$1,Synthese!$E44),1,0)*(Synthese!AA44))&gt;2,1,0)</f>
        <v>0</v>
      </c>
      <c r="X44" s="8">
        <f>IF((IF(EXACT(Synthese!AB$1,Synthese!$E44),1,0)*(Synthese!AB44))&gt;2,1,0)</f>
        <v>0</v>
      </c>
    </row>
    <row r="45" spans="1:24" ht="13.8">
      <c r="A45" s="5">
        <v>1</v>
      </c>
      <c r="B45" s="5"/>
      <c r="C45" s="5">
        <v>3</v>
      </c>
      <c r="D45" s="9">
        <v>45118</v>
      </c>
      <c r="E45" s="8"/>
      <c r="F45" s="8">
        <f ca="1">IF((IF(EXACT(Synthese!J$1,Synthese!$E45),1,0)*(Synthese!J45))&gt;2,1,0)</f>
        <v>0</v>
      </c>
      <c r="G45" s="8">
        <f ca="1">IF((IF(EXACT(Synthese!K$1,Synthese!$E45),1,0)*(Synthese!K45))&gt;2,1,0)</f>
        <v>0</v>
      </c>
      <c r="H45" s="8">
        <f ca="1">IF((IF(EXACT(Synthese!L$1,Synthese!$E45),1,0)*(Synthese!L45))&gt;2,1,0)</f>
        <v>0</v>
      </c>
      <c r="I45" s="8">
        <f ca="1">IF((IF(EXACT(Synthese!M$1,Synthese!$E45),1,0)*(Synthese!M45))&gt;2,1,0)</f>
        <v>0</v>
      </c>
      <c r="J45" s="8">
        <f ca="1">IF((IF(EXACT(Synthese!N$1,Synthese!$E45),1,0)*(Synthese!N45))&gt;2,1,0)</f>
        <v>0</v>
      </c>
      <c r="K45" s="8">
        <f ca="1">IF((IF(EXACT(Synthese!O$1,Synthese!$E45),1,0)*(Synthese!O45))&gt;2,1,0)</f>
        <v>0</v>
      </c>
      <c r="L45" s="8">
        <f ca="1">IF((IF(EXACT(Synthese!P$1,Synthese!$E45),1,0)*(Synthese!P45))&gt;2,1,0)</f>
        <v>0</v>
      </c>
      <c r="M45" s="8">
        <f ca="1">IF((IF(EXACT(Synthese!Q$1,Synthese!$E45),1,0)*(Synthese!Q45))&gt;2,1,0)</f>
        <v>0</v>
      </c>
      <c r="N45" s="8">
        <f ca="1">IF((IF(EXACT(Synthese!R$1,Synthese!$E45),1,0)*(Synthese!R45))&gt;2,1,0)</f>
        <v>0</v>
      </c>
      <c r="O45" s="8">
        <f ca="1">IF((IF(EXACT(Synthese!S$1,Synthese!$E45),1,0)*(Synthese!S45))&gt;2,1,0)</f>
        <v>0</v>
      </c>
      <c r="P45" s="8">
        <f ca="1">IF((IF(EXACT(Synthese!T$1,Synthese!$E45),1,0)*(Synthese!T45))&gt;2,1,0)</f>
        <v>0</v>
      </c>
      <c r="Q45" s="8">
        <f ca="1">IF((IF(EXACT(Synthese!U$1,Synthese!$E45),1,0)*(Synthese!U45))&gt;2,1,0)</f>
        <v>0</v>
      </c>
      <c r="R45" s="8">
        <f ca="1">IF((IF(EXACT(Synthese!V$1,Synthese!$E45),1,0)*(Synthese!V45))&gt;2,1,0)</f>
        <v>0</v>
      </c>
      <c r="S45" s="8">
        <f ca="1">IF((IF(EXACT(Synthese!W$1,Synthese!$E45),1,0)*(Synthese!W45))&gt;2,1,0)</f>
        <v>0</v>
      </c>
      <c r="T45" s="8">
        <f ca="1">IF((IF(EXACT(Synthese!X$1,Synthese!$E45),1,0)*(Synthese!X45))&gt;2,1,0)</f>
        <v>0</v>
      </c>
      <c r="U45" s="8">
        <f ca="1">IF((IF(EXACT(Synthese!Y$1,Synthese!$E45),1,0)*(Synthese!Y45))&gt;2,1,0)</f>
        <v>0</v>
      </c>
      <c r="V45" s="8">
        <f ca="1">IF((IF(EXACT(Synthese!Z$1,Synthese!$E45),1,0)*(Synthese!Z45))&gt;2,1,0)</f>
        <v>0</v>
      </c>
      <c r="W45" s="8">
        <f ca="1">IF((IF(EXACT(Synthese!AA$1,Synthese!$E45),1,0)*(Synthese!AA45))&gt;2,1,0)</f>
        <v>0</v>
      </c>
      <c r="X45" s="8">
        <f>IF((IF(EXACT(Synthese!AB$1,Synthese!$E45),1,0)*(Synthese!AB45))&gt;2,1,0)</f>
        <v>0</v>
      </c>
    </row>
    <row r="46" spans="1:24" ht="13.8">
      <c r="A46" s="5">
        <v>1</v>
      </c>
      <c r="B46" s="5"/>
      <c r="C46" s="5">
        <v>4</v>
      </c>
      <c r="D46" s="9">
        <v>45119</v>
      </c>
      <c r="E46" s="8"/>
      <c r="F46" s="8">
        <f ca="1">IF((IF(EXACT(Synthese!J$1,Synthese!$E46),1,0)*(Synthese!J46))&gt;2,1,0)</f>
        <v>0</v>
      </c>
      <c r="G46" s="8">
        <f ca="1">IF((IF(EXACT(Synthese!K$1,Synthese!$E46),1,0)*(Synthese!K46))&gt;2,1,0)</f>
        <v>0</v>
      </c>
      <c r="H46" s="8">
        <f ca="1">IF((IF(EXACT(Synthese!L$1,Synthese!$E46),1,0)*(Synthese!L46))&gt;2,1,0)</f>
        <v>0</v>
      </c>
      <c r="I46" s="8">
        <f ca="1">IF((IF(EXACT(Synthese!M$1,Synthese!$E46),1,0)*(Synthese!M46))&gt;2,1,0)</f>
        <v>0</v>
      </c>
      <c r="J46" s="8">
        <f ca="1">IF((IF(EXACT(Synthese!N$1,Synthese!$E46),1,0)*(Synthese!N46))&gt;2,1,0)</f>
        <v>0</v>
      </c>
      <c r="K46" s="8">
        <f ca="1">IF((IF(EXACT(Synthese!O$1,Synthese!$E46),1,0)*(Synthese!O46))&gt;2,1,0)</f>
        <v>0</v>
      </c>
      <c r="L46" s="8">
        <f ca="1">IF((IF(EXACT(Synthese!P$1,Synthese!$E46),1,0)*(Synthese!P46))&gt;2,1,0)</f>
        <v>0</v>
      </c>
      <c r="M46" s="8">
        <f ca="1">IF((IF(EXACT(Synthese!Q$1,Synthese!$E46),1,0)*(Synthese!Q46))&gt;2,1,0)</f>
        <v>0</v>
      </c>
      <c r="N46" s="8">
        <f ca="1">IF((IF(EXACT(Synthese!R$1,Synthese!$E46),1,0)*(Synthese!R46))&gt;2,1,0)</f>
        <v>0</v>
      </c>
      <c r="O46" s="8">
        <f ca="1">IF((IF(EXACT(Synthese!S$1,Synthese!$E46),1,0)*(Synthese!S46))&gt;2,1,0)</f>
        <v>0</v>
      </c>
      <c r="P46" s="8">
        <f ca="1">IF((IF(EXACT(Synthese!T$1,Synthese!$E46),1,0)*(Synthese!T46))&gt;2,1,0)</f>
        <v>0</v>
      </c>
      <c r="Q46" s="8">
        <f ca="1">IF((IF(EXACT(Synthese!U$1,Synthese!$E46),1,0)*(Synthese!U46))&gt;2,1,0)</f>
        <v>0</v>
      </c>
      <c r="R46" s="8">
        <f ca="1">IF((IF(EXACT(Synthese!V$1,Synthese!$E46),1,0)*(Synthese!V46))&gt;2,1,0)</f>
        <v>0</v>
      </c>
      <c r="S46" s="8">
        <f ca="1">IF((IF(EXACT(Synthese!W$1,Synthese!$E46),1,0)*(Synthese!W46))&gt;2,1,0)</f>
        <v>0</v>
      </c>
      <c r="T46" s="8">
        <f ca="1">IF((IF(EXACT(Synthese!X$1,Synthese!$E46),1,0)*(Synthese!X46))&gt;2,1,0)</f>
        <v>0</v>
      </c>
      <c r="U46" s="8">
        <f ca="1">IF((IF(EXACT(Synthese!Y$1,Synthese!$E46),1,0)*(Synthese!Y46))&gt;2,1,0)</f>
        <v>0</v>
      </c>
      <c r="V46" s="8">
        <f ca="1">IF((IF(EXACT(Synthese!Z$1,Synthese!$E46),1,0)*(Synthese!Z46))&gt;2,1,0)</f>
        <v>0</v>
      </c>
      <c r="W46" s="8">
        <f ca="1">IF((IF(EXACT(Synthese!AA$1,Synthese!$E46),1,0)*(Synthese!AA46))&gt;2,1,0)</f>
        <v>0</v>
      </c>
      <c r="X46" s="8">
        <f>IF((IF(EXACT(Synthese!AB$1,Synthese!$E46),1,0)*(Synthese!AB46))&gt;2,1,0)</f>
        <v>0</v>
      </c>
    </row>
    <row r="47" spans="1:24" ht="13.8">
      <c r="A47" s="5">
        <v>1</v>
      </c>
      <c r="B47" s="5"/>
      <c r="C47" s="5">
        <v>5</v>
      </c>
      <c r="D47" s="9">
        <v>45120</v>
      </c>
      <c r="E47" s="8"/>
      <c r="F47" s="8">
        <f ca="1">IF((IF(EXACT(Synthese!J$1,Synthese!$E47),1,0)*(Synthese!J47))&gt;2,1,0)</f>
        <v>0</v>
      </c>
      <c r="G47" s="8">
        <f ca="1">IF((IF(EXACT(Synthese!K$1,Synthese!$E47),1,0)*(Synthese!K47))&gt;2,1,0)</f>
        <v>0</v>
      </c>
      <c r="H47" s="8">
        <f ca="1">IF((IF(EXACT(Synthese!L$1,Synthese!$E47),1,0)*(Synthese!L47))&gt;2,1,0)</f>
        <v>0</v>
      </c>
      <c r="I47" s="8">
        <f ca="1">IF((IF(EXACT(Synthese!M$1,Synthese!$E47),1,0)*(Synthese!M47))&gt;2,1,0)</f>
        <v>0</v>
      </c>
      <c r="J47" s="8">
        <f ca="1">IF((IF(EXACT(Synthese!N$1,Synthese!$E47),1,0)*(Synthese!N47))&gt;2,1,0)</f>
        <v>0</v>
      </c>
      <c r="K47" s="8">
        <f ca="1">IF((IF(EXACT(Synthese!O$1,Synthese!$E47),1,0)*(Synthese!O47))&gt;2,1,0)</f>
        <v>0</v>
      </c>
      <c r="L47" s="8">
        <f ca="1">IF((IF(EXACT(Synthese!P$1,Synthese!$E47),1,0)*(Synthese!P47))&gt;2,1,0)</f>
        <v>0</v>
      </c>
      <c r="M47" s="8">
        <f ca="1">IF((IF(EXACT(Synthese!Q$1,Synthese!$E47),1,0)*(Synthese!Q47))&gt;2,1,0)</f>
        <v>0</v>
      </c>
      <c r="N47" s="8">
        <f ca="1">IF((IF(EXACT(Synthese!R$1,Synthese!$E47),1,0)*(Synthese!R47))&gt;2,1,0)</f>
        <v>0</v>
      </c>
      <c r="O47" s="8">
        <f ca="1">IF((IF(EXACT(Synthese!S$1,Synthese!$E47),1,0)*(Synthese!S47))&gt;2,1,0)</f>
        <v>0</v>
      </c>
      <c r="P47" s="8">
        <f ca="1">IF((IF(EXACT(Synthese!T$1,Synthese!$E47),1,0)*(Synthese!T47))&gt;2,1,0)</f>
        <v>0</v>
      </c>
      <c r="Q47" s="8">
        <f ca="1">IF((IF(EXACT(Synthese!U$1,Synthese!$E47),1,0)*(Synthese!U47))&gt;2,1,0)</f>
        <v>0</v>
      </c>
      <c r="R47" s="8">
        <f ca="1">IF((IF(EXACT(Synthese!V$1,Synthese!$E47),1,0)*(Synthese!V47))&gt;2,1,0)</f>
        <v>0</v>
      </c>
      <c r="S47" s="8">
        <f ca="1">IF((IF(EXACT(Synthese!W$1,Synthese!$E47),1,0)*(Synthese!W47))&gt;2,1,0)</f>
        <v>0</v>
      </c>
      <c r="T47" s="8">
        <f ca="1">IF((IF(EXACT(Synthese!X$1,Synthese!$E47),1,0)*(Synthese!X47))&gt;2,1,0)</f>
        <v>0</v>
      </c>
      <c r="U47" s="8">
        <f ca="1">IF((IF(EXACT(Synthese!Y$1,Synthese!$E47),1,0)*(Synthese!Y47))&gt;2,1,0)</f>
        <v>0</v>
      </c>
      <c r="V47" s="8">
        <f ca="1">IF((IF(EXACT(Synthese!Z$1,Synthese!$E47),1,0)*(Synthese!Z47))&gt;2,1,0)</f>
        <v>0</v>
      </c>
      <c r="W47" s="8">
        <f ca="1">IF((IF(EXACT(Synthese!AA$1,Synthese!$E47),1,0)*(Synthese!AA47))&gt;2,1,0)</f>
        <v>0</v>
      </c>
      <c r="X47" s="8">
        <f>IF((IF(EXACT(Synthese!AB$1,Synthese!$E47),1,0)*(Synthese!AB47))&gt;2,1,0)</f>
        <v>0</v>
      </c>
    </row>
    <row r="48" spans="1:24" ht="13.8">
      <c r="A48" s="5">
        <v>1</v>
      </c>
      <c r="B48" s="5">
        <v>1</v>
      </c>
      <c r="C48" s="5">
        <v>6</v>
      </c>
      <c r="D48" s="9">
        <v>45121</v>
      </c>
      <c r="E48" s="8"/>
      <c r="F48" s="8">
        <f ca="1">IF((IF(EXACT(Synthese!J$1,Synthese!$E48),1,0)*(Synthese!J48))&gt;2,1,0)</f>
        <v>0</v>
      </c>
      <c r="G48" s="8">
        <f ca="1">IF((IF(EXACT(Synthese!K$1,Synthese!$E48),1,0)*(Synthese!K48))&gt;2,1,0)</f>
        <v>0</v>
      </c>
      <c r="H48" s="8">
        <f ca="1">IF((IF(EXACT(Synthese!L$1,Synthese!$E48),1,0)*(Synthese!L48))&gt;2,1,0)</f>
        <v>0</v>
      </c>
      <c r="I48" s="8">
        <f ca="1">IF((IF(EXACT(Synthese!M$1,Synthese!$E48),1,0)*(Synthese!M48))&gt;2,1,0)</f>
        <v>0</v>
      </c>
      <c r="J48" s="8">
        <f ca="1">IF((IF(EXACT(Synthese!N$1,Synthese!$E48),1,0)*(Synthese!N48))&gt;2,1,0)</f>
        <v>0</v>
      </c>
      <c r="K48" s="8">
        <f ca="1">IF((IF(EXACT(Synthese!O$1,Synthese!$E48),1,0)*(Synthese!O48))&gt;2,1,0)</f>
        <v>0</v>
      </c>
      <c r="L48" s="8">
        <f ca="1">IF((IF(EXACT(Synthese!P$1,Synthese!$E48),1,0)*(Synthese!P48))&gt;2,1,0)</f>
        <v>0</v>
      </c>
      <c r="M48" s="8">
        <f ca="1">IF((IF(EXACT(Synthese!Q$1,Synthese!$E48),1,0)*(Synthese!Q48))&gt;2,1,0)</f>
        <v>0</v>
      </c>
      <c r="N48" s="8">
        <f ca="1">IF((IF(EXACT(Synthese!R$1,Synthese!$E48),1,0)*(Synthese!R48))&gt;2,1,0)</f>
        <v>0</v>
      </c>
      <c r="O48" s="8">
        <f ca="1">IF((IF(EXACT(Synthese!S$1,Synthese!$E48),1,0)*(Synthese!S48))&gt;2,1,0)</f>
        <v>0</v>
      </c>
      <c r="P48" s="8">
        <f ca="1">IF((IF(EXACT(Synthese!T$1,Synthese!$E48),1,0)*(Synthese!T48))&gt;2,1,0)</f>
        <v>0</v>
      </c>
      <c r="Q48" s="8">
        <f ca="1">IF((IF(EXACT(Synthese!U$1,Synthese!$E48),1,0)*(Synthese!U48))&gt;2,1,0)</f>
        <v>0</v>
      </c>
      <c r="R48" s="8">
        <f ca="1">IF((IF(EXACT(Synthese!V$1,Synthese!$E48),1,0)*(Synthese!V48))&gt;2,1,0)</f>
        <v>0</v>
      </c>
      <c r="S48" s="8">
        <f ca="1">IF((IF(EXACT(Synthese!W$1,Synthese!$E48),1,0)*(Synthese!W48))&gt;2,1,0)</f>
        <v>0</v>
      </c>
      <c r="T48" s="8">
        <f ca="1">IF((IF(EXACT(Synthese!X$1,Synthese!$E48),1,0)*(Synthese!X48))&gt;2,1,0)</f>
        <v>0</v>
      </c>
      <c r="U48" s="8">
        <f ca="1">IF((IF(EXACT(Synthese!Y$1,Synthese!$E48),1,0)*(Synthese!Y48))&gt;2,1,0)</f>
        <v>0</v>
      </c>
      <c r="V48" s="8">
        <f ca="1">IF((IF(EXACT(Synthese!Z$1,Synthese!$E48),1,0)*(Synthese!Z48))&gt;2,1,0)</f>
        <v>0</v>
      </c>
      <c r="W48" s="8">
        <f ca="1">IF((IF(EXACT(Synthese!AA$1,Synthese!$E48),1,0)*(Synthese!AA48))&gt;2,1,0)</f>
        <v>0</v>
      </c>
      <c r="X48" s="8">
        <f>IF((IF(EXACT(Synthese!AB$1,Synthese!$E48),1,0)*(Synthese!AB48))&gt;2,1,0)</f>
        <v>0</v>
      </c>
    </row>
    <row r="49" spans="1:24" ht="13.8">
      <c r="A49" s="5">
        <v>1</v>
      </c>
      <c r="B49" s="5"/>
      <c r="C49" s="5">
        <v>7</v>
      </c>
      <c r="D49" s="9">
        <v>45122</v>
      </c>
      <c r="E49" s="8"/>
      <c r="F49" s="8">
        <f ca="1">IF((IF(EXACT(Synthese!J$1,Synthese!$E49),1,0)*(Synthese!J49))&gt;2,1,0)</f>
        <v>0</v>
      </c>
      <c r="G49" s="8">
        <f ca="1">IF((IF(EXACT(Synthese!K$1,Synthese!$E49),1,0)*(Synthese!K49))&gt;2,1,0)</f>
        <v>0</v>
      </c>
      <c r="H49" s="8">
        <f ca="1">IF((IF(EXACT(Synthese!L$1,Synthese!$E49),1,0)*(Synthese!L49))&gt;2,1,0)</f>
        <v>0</v>
      </c>
      <c r="I49" s="8">
        <f ca="1">IF((IF(EXACT(Synthese!M$1,Synthese!$E49),1,0)*(Synthese!M49))&gt;2,1,0)</f>
        <v>0</v>
      </c>
      <c r="J49" s="8">
        <f ca="1">IF((IF(EXACT(Synthese!N$1,Synthese!$E49),1,0)*(Synthese!N49))&gt;2,1,0)</f>
        <v>0</v>
      </c>
      <c r="K49" s="8">
        <f ca="1">IF((IF(EXACT(Synthese!O$1,Synthese!$E49),1,0)*(Synthese!O49))&gt;2,1,0)</f>
        <v>0</v>
      </c>
      <c r="L49" s="8">
        <f ca="1">IF((IF(EXACT(Synthese!P$1,Synthese!$E49),1,0)*(Synthese!P49))&gt;2,1,0)</f>
        <v>0</v>
      </c>
      <c r="M49" s="8">
        <f ca="1">IF((IF(EXACT(Synthese!Q$1,Synthese!$E49),1,0)*(Synthese!Q49))&gt;2,1,0)</f>
        <v>0</v>
      </c>
      <c r="N49" s="8">
        <f ca="1">IF((IF(EXACT(Synthese!R$1,Synthese!$E49),1,0)*(Synthese!R49))&gt;2,1,0)</f>
        <v>0</v>
      </c>
      <c r="O49" s="8">
        <f ca="1">IF((IF(EXACT(Synthese!S$1,Synthese!$E49),1,0)*(Synthese!S49))&gt;2,1,0)</f>
        <v>0</v>
      </c>
      <c r="P49" s="8">
        <f ca="1">IF((IF(EXACT(Synthese!T$1,Synthese!$E49),1,0)*(Synthese!T49))&gt;2,1,0)</f>
        <v>0</v>
      </c>
      <c r="Q49" s="8">
        <f ca="1">IF((IF(EXACT(Synthese!U$1,Synthese!$E49),1,0)*(Synthese!U49))&gt;2,1,0)</f>
        <v>0</v>
      </c>
      <c r="R49" s="8">
        <f ca="1">IF((IF(EXACT(Synthese!V$1,Synthese!$E49),1,0)*(Synthese!V49))&gt;2,1,0)</f>
        <v>0</v>
      </c>
      <c r="S49" s="8">
        <f ca="1">IF((IF(EXACT(Synthese!W$1,Synthese!$E49),1,0)*(Synthese!W49))&gt;2,1,0)</f>
        <v>0</v>
      </c>
      <c r="T49" s="8">
        <f ca="1">IF((IF(EXACT(Synthese!X$1,Synthese!$E49),1,0)*(Synthese!X49))&gt;2,1,0)</f>
        <v>0</v>
      </c>
      <c r="U49" s="8">
        <f ca="1">IF((IF(EXACT(Synthese!Y$1,Synthese!$E49),1,0)*(Synthese!Y49))&gt;2,1,0)</f>
        <v>0</v>
      </c>
      <c r="V49" s="8">
        <f ca="1">IF((IF(EXACT(Synthese!Z$1,Synthese!$E49),1,0)*(Synthese!Z49))&gt;2,1,0)</f>
        <v>0</v>
      </c>
      <c r="W49" s="8">
        <f ca="1">IF((IF(EXACT(Synthese!AA$1,Synthese!$E49),1,0)*(Synthese!AA49))&gt;2,1,0)</f>
        <v>0</v>
      </c>
      <c r="X49" s="8">
        <f>IF((IF(EXACT(Synthese!AB$1,Synthese!$E49),1,0)*(Synthese!AB49))&gt;2,1,0)</f>
        <v>0</v>
      </c>
    </row>
    <row r="50" spans="1:24" ht="13.8">
      <c r="A50" s="5">
        <v>1</v>
      </c>
      <c r="B50" s="5"/>
      <c r="C50" s="5">
        <v>1</v>
      </c>
      <c r="D50" s="9">
        <v>45123</v>
      </c>
      <c r="E50" s="8"/>
      <c r="F50" s="8">
        <f ca="1">IF((IF(EXACT(Synthese!J$1,Synthese!$E50),1,0)*(Synthese!J50))&gt;2,1,0)</f>
        <v>0</v>
      </c>
      <c r="G50" s="8">
        <f ca="1">IF((IF(EXACT(Synthese!K$1,Synthese!$E50),1,0)*(Synthese!K50))&gt;2,1,0)</f>
        <v>0</v>
      </c>
      <c r="H50" s="8">
        <f ca="1">IF((IF(EXACT(Synthese!L$1,Synthese!$E50),1,0)*(Synthese!L50))&gt;2,1,0)</f>
        <v>0</v>
      </c>
      <c r="I50" s="8">
        <f ca="1">IF((IF(EXACT(Synthese!M$1,Synthese!$E50),1,0)*(Synthese!M50))&gt;2,1,0)</f>
        <v>0</v>
      </c>
      <c r="J50" s="8">
        <f ca="1">IF((IF(EXACT(Synthese!N$1,Synthese!$E50),1,0)*(Synthese!N50))&gt;2,1,0)</f>
        <v>0</v>
      </c>
      <c r="K50" s="8">
        <f ca="1">IF((IF(EXACT(Synthese!O$1,Synthese!$E50),1,0)*(Synthese!O50))&gt;2,1,0)</f>
        <v>0</v>
      </c>
      <c r="L50" s="8">
        <f ca="1">IF((IF(EXACT(Synthese!P$1,Synthese!$E50),1,0)*(Synthese!P50))&gt;2,1,0)</f>
        <v>0</v>
      </c>
      <c r="M50" s="8">
        <f ca="1">IF((IF(EXACT(Synthese!Q$1,Synthese!$E50),1,0)*(Synthese!Q50))&gt;2,1,0)</f>
        <v>0</v>
      </c>
      <c r="N50" s="8">
        <f ca="1">IF((IF(EXACT(Synthese!R$1,Synthese!$E50),1,0)*(Synthese!R50))&gt;2,1,0)</f>
        <v>0</v>
      </c>
      <c r="O50" s="8">
        <f ca="1">IF((IF(EXACT(Synthese!S$1,Synthese!$E50),1,0)*(Synthese!S50))&gt;2,1,0)</f>
        <v>0</v>
      </c>
      <c r="P50" s="8">
        <f ca="1">IF((IF(EXACT(Synthese!T$1,Synthese!$E50),1,0)*(Synthese!T50))&gt;2,1,0)</f>
        <v>0</v>
      </c>
      <c r="Q50" s="8">
        <f ca="1">IF((IF(EXACT(Synthese!U$1,Synthese!$E50),1,0)*(Synthese!U50))&gt;2,1,0)</f>
        <v>0</v>
      </c>
      <c r="R50" s="8">
        <f ca="1">IF((IF(EXACT(Synthese!V$1,Synthese!$E50),1,0)*(Synthese!V50))&gt;2,1,0)</f>
        <v>0</v>
      </c>
      <c r="S50" s="8">
        <f ca="1">IF((IF(EXACT(Synthese!W$1,Synthese!$E50),1,0)*(Synthese!W50))&gt;2,1,0)</f>
        <v>0</v>
      </c>
      <c r="T50" s="8">
        <f ca="1">IF((IF(EXACT(Synthese!X$1,Synthese!$E50),1,0)*(Synthese!X50))&gt;2,1,0)</f>
        <v>0</v>
      </c>
      <c r="U50" s="8">
        <f ca="1">IF((IF(EXACT(Synthese!Y$1,Synthese!$E50),1,0)*(Synthese!Y50))&gt;2,1,0)</f>
        <v>0</v>
      </c>
      <c r="V50" s="8">
        <f ca="1">IF((IF(EXACT(Synthese!Z$1,Synthese!$E50),1,0)*(Synthese!Z50))&gt;2,1,0)</f>
        <v>0</v>
      </c>
      <c r="W50" s="8">
        <f ca="1">IF((IF(EXACT(Synthese!AA$1,Synthese!$E50),1,0)*(Synthese!AA50))&gt;2,1,0)</f>
        <v>0</v>
      </c>
      <c r="X50" s="8">
        <f>IF((IF(EXACT(Synthese!AB$1,Synthese!$E50),1,0)*(Synthese!AB50))&gt;2,1,0)</f>
        <v>0</v>
      </c>
    </row>
    <row r="51" spans="1:24" ht="13.8">
      <c r="A51" s="5">
        <v>1</v>
      </c>
      <c r="B51" s="5"/>
      <c r="C51" s="5">
        <v>2</v>
      </c>
      <c r="D51" s="9">
        <v>45124</v>
      </c>
      <c r="E51" s="8"/>
      <c r="F51" s="8">
        <f ca="1">IF((IF(EXACT(Synthese!J$1,Synthese!$E51),1,0)*(Synthese!J51))&gt;2,1,0)</f>
        <v>0</v>
      </c>
      <c r="G51" s="8">
        <f ca="1">IF((IF(EXACT(Synthese!K$1,Synthese!$E51),1,0)*(Synthese!K51))&gt;2,1,0)</f>
        <v>0</v>
      </c>
      <c r="H51" s="8">
        <f ca="1">IF((IF(EXACT(Synthese!L$1,Synthese!$E51),1,0)*(Synthese!L51))&gt;2,1,0)</f>
        <v>0</v>
      </c>
      <c r="I51" s="8">
        <f ca="1">IF((IF(EXACT(Synthese!M$1,Synthese!$E51),1,0)*(Synthese!M51))&gt;2,1,0)</f>
        <v>0</v>
      </c>
      <c r="J51" s="8">
        <f ca="1">IF((IF(EXACT(Synthese!N$1,Synthese!$E51),1,0)*(Synthese!N51))&gt;2,1,0)</f>
        <v>0</v>
      </c>
      <c r="K51" s="8">
        <f ca="1">IF((IF(EXACT(Synthese!O$1,Synthese!$E51),1,0)*(Synthese!O51))&gt;2,1,0)</f>
        <v>0</v>
      </c>
      <c r="L51" s="8">
        <f ca="1">IF((IF(EXACT(Synthese!P$1,Synthese!$E51),1,0)*(Synthese!P51))&gt;2,1,0)</f>
        <v>0</v>
      </c>
      <c r="M51" s="8">
        <f ca="1">IF((IF(EXACT(Synthese!Q$1,Synthese!$E51),1,0)*(Synthese!Q51))&gt;2,1,0)</f>
        <v>0</v>
      </c>
      <c r="N51" s="8">
        <f ca="1">IF((IF(EXACT(Synthese!R$1,Synthese!$E51),1,0)*(Synthese!R51))&gt;2,1,0)</f>
        <v>0</v>
      </c>
      <c r="O51" s="8">
        <f ca="1">IF((IF(EXACT(Synthese!S$1,Synthese!$E51),1,0)*(Synthese!S51))&gt;2,1,0)</f>
        <v>0</v>
      </c>
      <c r="P51" s="8">
        <f ca="1">IF((IF(EXACT(Synthese!T$1,Synthese!$E51),1,0)*(Synthese!T51))&gt;2,1,0)</f>
        <v>0</v>
      </c>
      <c r="Q51" s="8">
        <f ca="1">IF((IF(EXACT(Synthese!U$1,Synthese!$E51),1,0)*(Synthese!U51))&gt;2,1,0)</f>
        <v>0</v>
      </c>
      <c r="R51" s="8">
        <f ca="1">IF((IF(EXACT(Synthese!V$1,Synthese!$E51),1,0)*(Synthese!V51))&gt;2,1,0)</f>
        <v>0</v>
      </c>
      <c r="S51" s="8">
        <f ca="1">IF((IF(EXACT(Synthese!W$1,Synthese!$E51),1,0)*(Synthese!W51))&gt;2,1,0)</f>
        <v>0</v>
      </c>
      <c r="T51" s="8">
        <f ca="1">IF((IF(EXACT(Synthese!X$1,Synthese!$E51),1,0)*(Synthese!X51))&gt;2,1,0)</f>
        <v>0</v>
      </c>
      <c r="U51" s="8">
        <f ca="1">IF((IF(EXACT(Synthese!Y$1,Synthese!$E51),1,0)*(Synthese!Y51))&gt;2,1,0)</f>
        <v>0</v>
      </c>
      <c r="V51" s="8">
        <f ca="1">IF((IF(EXACT(Synthese!Z$1,Synthese!$E51),1,0)*(Synthese!Z51))&gt;2,1,0)</f>
        <v>0</v>
      </c>
      <c r="W51" s="8">
        <f ca="1">IF((IF(EXACT(Synthese!AA$1,Synthese!$E51),1,0)*(Synthese!AA51))&gt;2,1,0)</f>
        <v>0</v>
      </c>
      <c r="X51" s="8">
        <f>IF((IF(EXACT(Synthese!AB$1,Synthese!$E51),1,0)*(Synthese!AB51))&gt;2,1,0)</f>
        <v>0</v>
      </c>
    </row>
    <row r="52" spans="1:24" ht="13.8">
      <c r="A52" s="5">
        <v>1</v>
      </c>
      <c r="B52" s="5"/>
      <c r="C52" s="5">
        <v>3</v>
      </c>
      <c r="D52" s="9">
        <v>45125</v>
      </c>
      <c r="E52" s="8"/>
      <c r="F52" s="8">
        <f ca="1">IF((IF(EXACT(Synthese!J$1,Synthese!$E52),1,0)*(Synthese!J52))&gt;2,1,0)</f>
        <v>0</v>
      </c>
      <c r="G52" s="8">
        <f ca="1">IF((IF(EXACT(Synthese!K$1,Synthese!$E52),1,0)*(Synthese!K52))&gt;2,1,0)</f>
        <v>0</v>
      </c>
      <c r="H52" s="8">
        <f ca="1">IF((IF(EXACT(Synthese!L$1,Synthese!$E52),1,0)*(Synthese!L52))&gt;2,1,0)</f>
        <v>0</v>
      </c>
      <c r="I52" s="8">
        <f ca="1">IF((IF(EXACT(Synthese!M$1,Synthese!$E52),1,0)*(Synthese!M52))&gt;2,1,0)</f>
        <v>0</v>
      </c>
      <c r="J52" s="8">
        <f ca="1">IF((IF(EXACT(Synthese!N$1,Synthese!$E52),1,0)*(Synthese!N52))&gt;2,1,0)</f>
        <v>0</v>
      </c>
      <c r="K52" s="8">
        <f ca="1">IF((IF(EXACT(Synthese!O$1,Synthese!$E52),1,0)*(Synthese!O52))&gt;2,1,0)</f>
        <v>0</v>
      </c>
      <c r="L52" s="8">
        <f ca="1">IF((IF(EXACT(Synthese!P$1,Synthese!$E52),1,0)*(Synthese!P52))&gt;2,1,0)</f>
        <v>0</v>
      </c>
      <c r="M52" s="8">
        <f ca="1">IF((IF(EXACT(Synthese!Q$1,Synthese!$E52),1,0)*(Synthese!Q52))&gt;2,1,0)</f>
        <v>0</v>
      </c>
      <c r="N52" s="8">
        <f ca="1">IF((IF(EXACT(Synthese!R$1,Synthese!$E52),1,0)*(Synthese!R52))&gt;2,1,0)</f>
        <v>0</v>
      </c>
      <c r="O52" s="8">
        <f ca="1">IF((IF(EXACT(Synthese!S$1,Synthese!$E52),1,0)*(Synthese!S52))&gt;2,1,0)</f>
        <v>0</v>
      </c>
      <c r="P52" s="8">
        <f ca="1">IF((IF(EXACT(Synthese!T$1,Synthese!$E52),1,0)*(Synthese!T52))&gt;2,1,0)</f>
        <v>0</v>
      </c>
      <c r="Q52" s="8">
        <f ca="1">IF((IF(EXACT(Synthese!U$1,Synthese!$E52),1,0)*(Synthese!U52))&gt;2,1,0)</f>
        <v>0</v>
      </c>
      <c r="R52" s="8">
        <f ca="1">IF((IF(EXACT(Synthese!V$1,Synthese!$E52),1,0)*(Synthese!V52))&gt;2,1,0)</f>
        <v>0</v>
      </c>
      <c r="S52" s="8">
        <f ca="1">IF((IF(EXACT(Synthese!W$1,Synthese!$E52),1,0)*(Synthese!W52))&gt;2,1,0)</f>
        <v>0</v>
      </c>
      <c r="T52" s="8">
        <f ca="1">IF((IF(EXACT(Synthese!X$1,Synthese!$E52),1,0)*(Synthese!X52))&gt;2,1,0)</f>
        <v>0</v>
      </c>
      <c r="U52" s="8">
        <f ca="1">IF((IF(EXACT(Synthese!Y$1,Synthese!$E52),1,0)*(Synthese!Y52))&gt;2,1,0)</f>
        <v>0</v>
      </c>
      <c r="V52" s="8">
        <f ca="1">IF((IF(EXACT(Synthese!Z$1,Synthese!$E52),1,0)*(Synthese!Z52))&gt;2,1,0)</f>
        <v>0</v>
      </c>
      <c r="W52" s="8">
        <f ca="1">IF((IF(EXACT(Synthese!AA$1,Synthese!$E52),1,0)*(Synthese!AA52))&gt;2,1,0)</f>
        <v>0</v>
      </c>
      <c r="X52" s="8">
        <f>IF((IF(EXACT(Synthese!AB$1,Synthese!$E52),1,0)*(Synthese!AB52))&gt;2,1,0)</f>
        <v>0</v>
      </c>
    </row>
    <row r="53" spans="1:24" ht="13.8">
      <c r="A53" s="5">
        <v>1</v>
      </c>
      <c r="B53" s="5"/>
      <c r="C53" s="5">
        <v>4</v>
      </c>
      <c r="D53" s="9">
        <v>45126</v>
      </c>
      <c r="E53" s="8"/>
      <c r="F53" s="8">
        <f ca="1">IF((IF(EXACT(Synthese!J$1,Synthese!$E53),1,0)*(Synthese!J53))&gt;2,1,0)</f>
        <v>0</v>
      </c>
      <c r="G53" s="8">
        <f ca="1">IF((IF(EXACT(Synthese!K$1,Synthese!$E53),1,0)*(Synthese!K53))&gt;2,1,0)</f>
        <v>0</v>
      </c>
      <c r="H53" s="8">
        <f ca="1">IF((IF(EXACT(Synthese!L$1,Synthese!$E53),1,0)*(Synthese!L53))&gt;2,1,0)</f>
        <v>0</v>
      </c>
      <c r="I53" s="8">
        <f ca="1">IF((IF(EXACT(Synthese!M$1,Synthese!$E53),1,0)*(Synthese!M53))&gt;2,1,0)</f>
        <v>0</v>
      </c>
      <c r="J53" s="8">
        <f ca="1">IF((IF(EXACT(Synthese!N$1,Synthese!$E53),1,0)*(Synthese!N53))&gt;2,1,0)</f>
        <v>0</v>
      </c>
      <c r="K53" s="8">
        <f ca="1">IF((IF(EXACT(Synthese!O$1,Synthese!$E53),1,0)*(Synthese!O53))&gt;2,1,0)</f>
        <v>0</v>
      </c>
      <c r="L53" s="8">
        <f ca="1">IF((IF(EXACT(Synthese!P$1,Synthese!$E53),1,0)*(Synthese!P53))&gt;2,1,0)</f>
        <v>0</v>
      </c>
      <c r="M53" s="8">
        <f ca="1">IF((IF(EXACT(Synthese!Q$1,Synthese!$E53),1,0)*(Synthese!Q53))&gt;2,1,0)</f>
        <v>0</v>
      </c>
      <c r="N53" s="8">
        <f ca="1">IF((IF(EXACT(Synthese!R$1,Synthese!$E53),1,0)*(Synthese!R53))&gt;2,1,0)</f>
        <v>0</v>
      </c>
      <c r="O53" s="8">
        <f ca="1">IF((IF(EXACT(Synthese!S$1,Synthese!$E53),1,0)*(Synthese!S53))&gt;2,1,0)</f>
        <v>0</v>
      </c>
      <c r="P53" s="8">
        <f ca="1">IF((IF(EXACT(Synthese!T$1,Synthese!$E53),1,0)*(Synthese!T53))&gt;2,1,0)</f>
        <v>0</v>
      </c>
      <c r="Q53" s="8">
        <f ca="1">IF((IF(EXACT(Synthese!U$1,Synthese!$E53),1,0)*(Synthese!U53))&gt;2,1,0)</f>
        <v>0</v>
      </c>
      <c r="R53" s="8">
        <f ca="1">IF((IF(EXACT(Synthese!V$1,Synthese!$E53),1,0)*(Synthese!V53))&gt;2,1,0)</f>
        <v>0</v>
      </c>
      <c r="S53" s="8">
        <f ca="1">IF((IF(EXACT(Synthese!W$1,Synthese!$E53),1,0)*(Synthese!W53))&gt;2,1,0)</f>
        <v>0</v>
      </c>
      <c r="T53" s="8">
        <f ca="1">IF((IF(EXACT(Synthese!X$1,Synthese!$E53),1,0)*(Synthese!X53))&gt;2,1,0)</f>
        <v>0</v>
      </c>
      <c r="U53" s="8">
        <f ca="1">IF((IF(EXACT(Synthese!Y$1,Synthese!$E53),1,0)*(Synthese!Y53))&gt;2,1,0)</f>
        <v>0</v>
      </c>
      <c r="V53" s="8">
        <f ca="1">IF((IF(EXACT(Synthese!Z$1,Synthese!$E53),1,0)*(Synthese!Z53))&gt;2,1,0)</f>
        <v>0</v>
      </c>
      <c r="W53" s="8">
        <f ca="1">IF((IF(EXACT(Synthese!AA$1,Synthese!$E53),1,0)*(Synthese!AA53))&gt;2,1,0)</f>
        <v>0</v>
      </c>
      <c r="X53" s="8">
        <f>IF((IF(EXACT(Synthese!AB$1,Synthese!$E53),1,0)*(Synthese!AB53))&gt;2,1,0)</f>
        <v>0</v>
      </c>
    </row>
    <row r="54" spans="1:24" ht="13.8">
      <c r="A54" s="5">
        <v>1</v>
      </c>
      <c r="B54" s="5"/>
      <c r="C54" s="5">
        <v>5</v>
      </c>
      <c r="D54" s="9">
        <v>45127</v>
      </c>
      <c r="E54" s="8"/>
      <c r="F54" s="8">
        <f ca="1">IF((IF(EXACT(Synthese!J$1,Synthese!$E54),1,0)*(Synthese!J54))&gt;2,1,0)</f>
        <v>0</v>
      </c>
      <c r="G54" s="8">
        <f ca="1">IF((IF(EXACT(Synthese!K$1,Synthese!$E54),1,0)*(Synthese!K54))&gt;2,1,0)</f>
        <v>0</v>
      </c>
      <c r="H54" s="8">
        <f ca="1">IF((IF(EXACT(Synthese!L$1,Synthese!$E54),1,0)*(Synthese!L54))&gt;2,1,0)</f>
        <v>0</v>
      </c>
      <c r="I54" s="8">
        <f ca="1">IF((IF(EXACT(Synthese!M$1,Synthese!$E54),1,0)*(Synthese!M54))&gt;2,1,0)</f>
        <v>0</v>
      </c>
      <c r="J54" s="8">
        <f ca="1">IF((IF(EXACT(Synthese!N$1,Synthese!$E54),1,0)*(Synthese!N54))&gt;2,1,0)</f>
        <v>0</v>
      </c>
      <c r="K54" s="8">
        <f ca="1">IF((IF(EXACT(Synthese!O$1,Synthese!$E54),1,0)*(Synthese!O54))&gt;2,1,0)</f>
        <v>0</v>
      </c>
      <c r="L54" s="8">
        <f ca="1">IF((IF(EXACT(Synthese!P$1,Synthese!$E54),1,0)*(Synthese!P54))&gt;2,1,0)</f>
        <v>0</v>
      </c>
      <c r="M54" s="8">
        <f ca="1">IF((IF(EXACT(Synthese!Q$1,Synthese!$E54),1,0)*(Synthese!Q54))&gt;2,1,0)</f>
        <v>0</v>
      </c>
      <c r="N54" s="8">
        <f ca="1">IF((IF(EXACT(Synthese!R$1,Synthese!$E54),1,0)*(Synthese!R54))&gt;2,1,0)</f>
        <v>0</v>
      </c>
      <c r="O54" s="8">
        <f ca="1">IF((IF(EXACT(Synthese!S$1,Synthese!$E54),1,0)*(Synthese!S54))&gt;2,1,0)</f>
        <v>0</v>
      </c>
      <c r="P54" s="8">
        <f ca="1">IF((IF(EXACT(Synthese!T$1,Synthese!$E54),1,0)*(Synthese!T54))&gt;2,1,0)</f>
        <v>0</v>
      </c>
      <c r="Q54" s="8">
        <f ca="1">IF((IF(EXACT(Synthese!U$1,Synthese!$E54),1,0)*(Synthese!U54))&gt;2,1,0)</f>
        <v>0</v>
      </c>
      <c r="R54" s="8">
        <f ca="1">IF((IF(EXACT(Synthese!V$1,Synthese!$E54),1,0)*(Synthese!V54))&gt;2,1,0)</f>
        <v>0</v>
      </c>
      <c r="S54" s="8">
        <f ca="1">IF((IF(EXACT(Synthese!W$1,Synthese!$E54),1,0)*(Synthese!W54))&gt;2,1,0)</f>
        <v>0</v>
      </c>
      <c r="T54" s="8">
        <f ca="1">IF((IF(EXACT(Synthese!X$1,Synthese!$E54),1,0)*(Synthese!X54))&gt;2,1,0)</f>
        <v>0</v>
      </c>
      <c r="U54" s="8">
        <f ca="1">IF((IF(EXACT(Synthese!Y$1,Synthese!$E54),1,0)*(Synthese!Y54))&gt;2,1,0)</f>
        <v>0</v>
      </c>
      <c r="V54" s="8">
        <f ca="1">IF((IF(EXACT(Synthese!Z$1,Synthese!$E54),1,0)*(Synthese!Z54))&gt;2,1,0)</f>
        <v>0</v>
      </c>
      <c r="W54" s="8">
        <f ca="1">IF((IF(EXACT(Synthese!AA$1,Synthese!$E54),1,0)*(Synthese!AA54))&gt;2,1,0)</f>
        <v>0</v>
      </c>
      <c r="X54" s="8">
        <f>IF((IF(EXACT(Synthese!AB$1,Synthese!$E54),1,0)*(Synthese!AB54))&gt;2,1,0)</f>
        <v>0</v>
      </c>
    </row>
    <row r="55" spans="1:24" ht="13.8">
      <c r="A55" s="5">
        <v>1</v>
      </c>
      <c r="B55" s="5"/>
      <c r="C55" s="5">
        <v>6</v>
      </c>
      <c r="D55" s="9">
        <v>45128</v>
      </c>
      <c r="E55" s="8"/>
      <c r="F55" s="8">
        <f ca="1">IF((IF(EXACT(Synthese!J$1,Synthese!$E55),1,0)*(Synthese!J55))&gt;2,1,0)</f>
        <v>0</v>
      </c>
      <c r="G55" s="8">
        <f ca="1">IF((IF(EXACT(Synthese!K$1,Synthese!$E55),1,0)*(Synthese!K55))&gt;2,1,0)</f>
        <v>0</v>
      </c>
      <c r="H55" s="8">
        <f ca="1">IF((IF(EXACT(Synthese!L$1,Synthese!$E55),1,0)*(Synthese!L55))&gt;2,1,0)</f>
        <v>0</v>
      </c>
      <c r="I55" s="8">
        <f ca="1">IF((IF(EXACT(Synthese!M$1,Synthese!$E55),1,0)*(Synthese!M55))&gt;2,1,0)</f>
        <v>0</v>
      </c>
      <c r="J55" s="8">
        <f ca="1">IF((IF(EXACT(Synthese!N$1,Synthese!$E55),1,0)*(Synthese!N55))&gt;2,1,0)</f>
        <v>0</v>
      </c>
      <c r="K55" s="8">
        <f ca="1">IF((IF(EXACT(Synthese!O$1,Synthese!$E55),1,0)*(Synthese!O55))&gt;2,1,0)</f>
        <v>0</v>
      </c>
      <c r="L55" s="8">
        <f ca="1">IF((IF(EXACT(Synthese!P$1,Synthese!$E55),1,0)*(Synthese!P55))&gt;2,1,0)</f>
        <v>0</v>
      </c>
      <c r="M55" s="8">
        <f ca="1">IF((IF(EXACT(Synthese!Q$1,Synthese!$E55),1,0)*(Synthese!Q55))&gt;2,1,0)</f>
        <v>0</v>
      </c>
      <c r="N55" s="8">
        <f ca="1">IF((IF(EXACT(Synthese!R$1,Synthese!$E55),1,0)*(Synthese!R55))&gt;2,1,0)</f>
        <v>0</v>
      </c>
      <c r="O55" s="8">
        <f ca="1">IF((IF(EXACT(Synthese!S$1,Synthese!$E55),1,0)*(Synthese!S55))&gt;2,1,0)</f>
        <v>0</v>
      </c>
      <c r="P55" s="8">
        <f ca="1">IF((IF(EXACT(Synthese!T$1,Synthese!$E55),1,0)*(Synthese!T55))&gt;2,1,0)</f>
        <v>0</v>
      </c>
      <c r="Q55" s="8">
        <f ca="1">IF((IF(EXACT(Synthese!U$1,Synthese!$E55),1,0)*(Synthese!U55))&gt;2,1,0)</f>
        <v>0</v>
      </c>
      <c r="R55" s="8">
        <f ca="1">IF((IF(EXACT(Synthese!V$1,Synthese!$E55),1,0)*(Synthese!V55))&gt;2,1,0)</f>
        <v>0</v>
      </c>
      <c r="S55" s="8">
        <f ca="1">IF((IF(EXACT(Synthese!W$1,Synthese!$E55),1,0)*(Synthese!W55))&gt;2,1,0)</f>
        <v>0</v>
      </c>
      <c r="T55" s="8">
        <f ca="1">IF((IF(EXACT(Synthese!X$1,Synthese!$E55),1,0)*(Synthese!X55))&gt;2,1,0)</f>
        <v>0</v>
      </c>
      <c r="U55" s="8">
        <f ca="1">IF((IF(EXACT(Synthese!Y$1,Synthese!$E55),1,0)*(Synthese!Y55))&gt;2,1,0)</f>
        <v>0</v>
      </c>
      <c r="V55" s="8">
        <f ca="1">IF((IF(EXACT(Synthese!Z$1,Synthese!$E55),1,0)*(Synthese!Z55))&gt;2,1,0)</f>
        <v>0</v>
      </c>
      <c r="W55" s="8">
        <f ca="1">IF((IF(EXACT(Synthese!AA$1,Synthese!$E55),1,0)*(Synthese!AA55))&gt;2,1,0)</f>
        <v>0</v>
      </c>
      <c r="X55" s="8">
        <f>IF((IF(EXACT(Synthese!AB$1,Synthese!$E55),1,0)*(Synthese!AB55))&gt;2,1,0)</f>
        <v>0</v>
      </c>
    </row>
    <row r="56" spans="1:24" ht="13.8">
      <c r="A56" s="5">
        <v>1</v>
      </c>
      <c r="B56" s="5"/>
      <c r="C56" s="5">
        <v>7</v>
      </c>
      <c r="D56" s="9">
        <v>45129</v>
      </c>
      <c r="E56" s="8"/>
      <c r="F56" s="8">
        <f ca="1">IF((IF(EXACT(Synthese!J$1,Synthese!$E56),1,0)*(Synthese!J56))&gt;2,1,0)</f>
        <v>0</v>
      </c>
      <c r="G56" s="8">
        <f ca="1">IF((IF(EXACT(Synthese!K$1,Synthese!$E56),1,0)*(Synthese!K56))&gt;2,1,0)</f>
        <v>0</v>
      </c>
      <c r="H56" s="8">
        <f ca="1">IF((IF(EXACT(Synthese!L$1,Synthese!$E56),1,0)*(Synthese!L56))&gt;2,1,0)</f>
        <v>0</v>
      </c>
      <c r="I56" s="8">
        <f ca="1">IF((IF(EXACT(Synthese!M$1,Synthese!$E56),1,0)*(Synthese!M56))&gt;2,1,0)</f>
        <v>0</v>
      </c>
      <c r="J56" s="8">
        <f ca="1">IF((IF(EXACT(Synthese!N$1,Synthese!$E56),1,0)*(Synthese!N56))&gt;2,1,0)</f>
        <v>0</v>
      </c>
      <c r="K56" s="8">
        <f ca="1">IF((IF(EXACT(Synthese!O$1,Synthese!$E56),1,0)*(Synthese!O56))&gt;2,1,0)</f>
        <v>0</v>
      </c>
      <c r="L56" s="8">
        <f ca="1">IF((IF(EXACT(Synthese!P$1,Synthese!$E56),1,0)*(Synthese!P56))&gt;2,1,0)</f>
        <v>0</v>
      </c>
      <c r="M56" s="8">
        <f ca="1">IF((IF(EXACT(Synthese!Q$1,Synthese!$E56),1,0)*(Synthese!Q56))&gt;2,1,0)</f>
        <v>0</v>
      </c>
      <c r="N56" s="8">
        <f ca="1">IF((IF(EXACT(Synthese!R$1,Synthese!$E56),1,0)*(Synthese!R56))&gt;2,1,0)</f>
        <v>0</v>
      </c>
      <c r="O56" s="8">
        <f ca="1">IF((IF(EXACT(Synthese!S$1,Synthese!$E56),1,0)*(Synthese!S56))&gt;2,1,0)</f>
        <v>0</v>
      </c>
      <c r="P56" s="8">
        <f ca="1">IF((IF(EXACT(Synthese!T$1,Synthese!$E56),1,0)*(Synthese!T56))&gt;2,1,0)</f>
        <v>0</v>
      </c>
      <c r="Q56" s="8">
        <f ca="1">IF((IF(EXACT(Synthese!U$1,Synthese!$E56),1,0)*(Synthese!U56))&gt;2,1,0)</f>
        <v>0</v>
      </c>
      <c r="R56" s="8">
        <f ca="1">IF((IF(EXACT(Synthese!V$1,Synthese!$E56),1,0)*(Synthese!V56))&gt;2,1,0)</f>
        <v>0</v>
      </c>
      <c r="S56" s="8">
        <f ca="1">IF((IF(EXACT(Synthese!W$1,Synthese!$E56),1,0)*(Synthese!W56))&gt;2,1,0)</f>
        <v>0</v>
      </c>
      <c r="T56" s="8">
        <f ca="1">IF((IF(EXACT(Synthese!X$1,Synthese!$E56),1,0)*(Synthese!X56))&gt;2,1,0)</f>
        <v>0</v>
      </c>
      <c r="U56" s="8">
        <f ca="1">IF((IF(EXACT(Synthese!Y$1,Synthese!$E56),1,0)*(Synthese!Y56))&gt;2,1,0)</f>
        <v>0</v>
      </c>
      <c r="V56" s="8">
        <f ca="1">IF((IF(EXACT(Synthese!Z$1,Synthese!$E56),1,0)*(Synthese!Z56))&gt;2,1,0)</f>
        <v>0</v>
      </c>
      <c r="W56" s="8">
        <f ca="1">IF((IF(EXACT(Synthese!AA$1,Synthese!$E56),1,0)*(Synthese!AA56))&gt;2,1,0)</f>
        <v>0</v>
      </c>
      <c r="X56" s="8">
        <f>IF((IF(EXACT(Synthese!AB$1,Synthese!$E56),1,0)*(Synthese!AB56))&gt;2,1,0)</f>
        <v>0</v>
      </c>
    </row>
    <row r="57" spans="1:24" ht="13.8">
      <c r="A57" s="5">
        <v>1</v>
      </c>
      <c r="B57" s="5"/>
      <c r="C57" s="5">
        <v>1</v>
      </c>
      <c r="D57" s="9">
        <v>45130</v>
      </c>
      <c r="E57" s="8"/>
      <c r="F57" s="8">
        <f ca="1">IF((IF(EXACT(Synthese!J$1,Synthese!$E57),1,0)*(Synthese!J57))&gt;2,1,0)</f>
        <v>0</v>
      </c>
      <c r="G57" s="8">
        <f ca="1">IF((IF(EXACT(Synthese!K$1,Synthese!$E57),1,0)*(Synthese!K57))&gt;2,1,0)</f>
        <v>0</v>
      </c>
      <c r="H57" s="8">
        <f ca="1">IF((IF(EXACT(Synthese!L$1,Synthese!$E57),1,0)*(Synthese!L57))&gt;2,1,0)</f>
        <v>0</v>
      </c>
      <c r="I57" s="8">
        <f ca="1">IF((IF(EXACT(Synthese!M$1,Synthese!$E57),1,0)*(Synthese!M57))&gt;2,1,0)</f>
        <v>0</v>
      </c>
      <c r="J57" s="8">
        <f ca="1">IF((IF(EXACT(Synthese!N$1,Synthese!$E57),1,0)*(Synthese!N57))&gt;2,1,0)</f>
        <v>0</v>
      </c>
      <c r="K57" s="8">
        <f ca="1">IF((IF(EXACT(Synthese!O$1,Synthese!$E57),1,0)*(Synthese!O57))&gt;2,1,0)</f>
        <v>0</v>
      </c>
      <c r="L57" s="8">
        <f ca="1">IF((IF(EXACT(Synthese!P$1,Synthese!$E57),1,0)*(Synthese!P57))&gt;2,1,0)</f>
        <v>0</v>
      </c>
      <c r="M57" s="8">
        <f ca="1">IF((IF(EXACT(Synthese!Q$1,Synthese!$E57),1,0)*(Synthese!Q57))&gt;2,1,0)</f>
        <v>0</v>
      </c>
      <c r="N57" s="8">
        <f ca="1">IF((IF(EXACT(Synthese!R$1,Synthese!$E57),1,0)*(Synthese!R57))&gt;2,1,0)</f>
        <v>0</v>
      </c>
      <c r="O57" s="8">
        <f ca="1">IF((IF(EXACT(Synthese!S$1,Synthese!$E57),1,0)*(Synthese!S57))&gt;2,1,0)</f>
        <v>0</v>
      </c>
      <c r="P57" s="8">
        <f ca="1">IF((IF(EXACT(Synthese!T$1,Synthese!$E57),1,0)*(Synthese!T57))&gt;2,1,0)</f>
        <v>0</v>
      </c>
      <c r="Q57" s="8">
        <f ca="1">IF((IF(EXACT(Synthese!U$1,Synthese!$E57),1,0)*(Synthese!U57))&gt;2,1,0)</f>
        <v>0</v>
      </c>
      <c r="R57" s="8">
        <f ca="1">IF((IF(EXACT(Synthese!V$1,Synthese!$E57),1,0)*(Synthese!V57))&gt;2,1,0)</f>
        <v>0</v>
      </c>
      <c r="S57" s="8">
        <f ca="1">IF((IF(EXACT(Synthese!W$1,Synthese!$E57),1,0)*(Synthese!W57))&gt;2,1,0)</f>
        <v>0</v>
      </c>
      <c r="T57" s="8">
        <f ca="1">IF((IF(EXACT(Synthese!X$1,Synthese!$E57),1,0)*(Synthese!X57))&gt;2,1,0)</f>
        <v>0</v>
      </c>
      <c r="U57" s="8">
        <f ca="1">IF((IF(EXACT(Synthese!Y$1,Synthese!$E57),1,0)*(Synthese!Y57))&gt;2,1,0)</f>
        <v>0</v>
      </c>
      <c r="V57" s="8">
        <f ca="1">IF((IF(EXACT(Synthese!Z$1,Synthese!$E57),1,0)*(Synthese!Z57))&gt;2,1,0)</f>
        <v>0</v>
      </c>
      <c r="W57" s="8">
        <f ca="1">IF((IF(EXACT(Synthese!AA$1,Synthese!$E57),1,0)*(Synthese!AA57))&gt;2,1,0)</f>
        <v>0</v>
      </c>
      <c r="X57" s="8">
        <f>IF((IF(EXACT(Synthese!AB$1,Synthese!$E57),1,0)*(Synthese!AB57))&gt;2,1,0)</f>
        <v>0</v>
      </c>
    </row>
    <row r="58" spans="1:24" ht="13.8">
      <c r="A58" s="5">
        <v>1</v>
      </c>
      <c r="B58" s="5"/>
      <c r="C58" s="5">
        <v>2</v>
      </c>
      <c r="D58" s="9">
        <v>45131</v>
      </c>
      <c r="E58" s="8"/>
      <c r="F58" s="8">
        <f ca="1">IF((IF(EXACT(Synthese!J$1,Synthese!$E58),1,0)*(Synthese!J58))&gt;2,1,0)</f>
        <v>0</v>
      </c>
      <c r="G58" s="8">
        <f ca="1">IF((IF(EXACT(Synthese!K$1,Synthese!$E58),1,0)*(Synthese!K58))&gt;2,1,0)</f>
        <v>0</v>
      </c>
      <c r="H58" s="8">
        <f ca="1">IF((IF(EXACT(Synthese!L$1,Synthese!$E58),1,0)*(Synthese!L58))&gt;2,1,0)</f>
        <v>0</v>
      </c>
      <c r="I58" s="8">
        <f ca="1">IF((IF(EXACT(Synthese!M$1,Synthese!$E58),1,0)*(Synthese!M58))&gt;2,1,0)</f>
        <v>0</v>
      </c>
      <c r="J58" s="8">
        <f ca="1">IF((IF(EXACT(Synthese!N$1,Synthese!$E58),1,0)*(Synthese!N58))&gt;2,1,0)</f>
        <v>0</v>
      </c>
      <c r="K58" s="8">
        <f ca="1">IF((IF(EXACT(Synthese!O$1,Synthese!$E58),1,0)*(Synthese!O58))&gt;2,1,0)</f>
        <v>0</v>
      </c>
      <c r="L58" s="8">
        <f ca="1">IF((IF(EXACT(Synthese!P$1,Synthese!$E58),1,0)*(Synthese!P58))&gt;2,1,0)</f>
        <v>0</v>
      </c>
      <c r="M58" s="8">
        <f ca="1">IF((IF(EXACT(Synthese!Q$1,Synthese!$E58),1,0)*(Synthese!Q58))&gt;2,1,0)</f>
        <v>0</v>
      </c>
      <c r="N58" s="8">
        <f ca="1">IF((IF(EXACT(Synthese!R$1,Synthese!$E58),1,0)*(Synthese!R58))&gt;2,1,0)</f>
        <v>0</v>
      </c>
      <c r="O58" s="8">
        <f ca="1">IF((IF(EXACT(Synthese!S$1,Synthese!$E58),1,0)*(Synthese!S58))&gt;2,1,0)</f>
        <v>0</v>
      </c>
      <c r="P58" s="8">
        <f ca="1">IF((IF(EXACT(Synthese!T$1,Synthese!$E58),1,0)*(Synthese!T58))&gt;2,1,0)</f>
        <v>0</v>
      </c>
      <c r="Q58" s="8">
        <f ca="1">IF((IF(EXACT(Synthese!U$1,Synthese!$E58),1,0)*(Synthese!U58))&gt;2,1,0)</f>
        <v>0</v>
      </c>
      <c r="R58" s="8">
        <f ca="1">IF((IF(EXACT(Synthese!V$1,Synthese!$E58),1,0)*(Synthese!V58))&gt;2,1,0)</f>
        <v>0</v>
      </c>
      <c r="S58" s="8">
        <f ca="1">IF((IF(EXACT(Synthese!W$1,Synthese!$E58),1,0)*(Synthese!W58))&gt;2,1,0)</f>
        <v>0</v>
      </c>
      <c r="T58" s="8">
        <f ca="1">IF((IF(EXACT(Synthese!X$1,Synthese!$E58),1,0)*(Synthese!X58))&gt;2,1,0)</f>
        <v>0</v>
      </c>
      <c r="U58" s="8">
        <f ca="1">IF((IF(EXACT(Synthese!Y$1,Synthese!$E58),1,0)*(Synthese!Y58))&gt;2,1,0)</f>
        <v>0</v>
      </c>
      <c r="V58" s="8">
        <f ca="1">IF((IF(EXACT(Synthese!Z$1,Synthese!$E58),1,0)*(Synthese!Z58))&gt;2,1,0)</f>
        <v>0</v>
      </c>
      <c r="W58" s="8">
        <f ca="1">IF((IF(EXACT(Synthese!AA$1,Synthese!$E58),1,0)*(Synthese!AA58))&gt;2,1,0)</f>
        <v>0</v>
      </c>
      <c r="X58" s="8">
        <f>IF((IF(EXACT(Synthese!AB$1,Synthese!$E58),1,0)*(Synthese!AB58))&gt;2,1,0)</f>
        <v>0</v>
      </c>
    </row>
    <row r="59" spans="1:24" ht="13.8">
      <c r="A59" s="5">
        <v>1</v>
      </c>
      <c r="B59" s="5"/>
      <c r="C59" s="5">
        <v>3</v>
      </c>
      <c r="D59" s="9">
        <v>45132</v>
      </c>
      <c r="E59" s="8"/>
      <c r="F59" s="8">
        <f ca="1">IF((IF(EXACT(Synthese!J$1,Synthese!$E59),1,0)*(Synthese!J59))&gt;2,1,0)</f>
        <v>0</v>
      </c>
      <c r="G59" s="8">
        <f ca="1">IF((IF(EXACT(Synthese!K$1,Synthese!$E59),1,0)*(Synthese!K59))&gt;2,1,0)</f>
        <v>0</v>
      </c>
      <c r="H59" s="8">
        <f ca="1">IF((IF(EXACT(Synthese!L$1,Synthese!$E59),1,0)*(Synthese!L59))&gt;2,1,0)</f>
        <v>0</v>
      </c>
      <c r="I59" s="8">
        <f ca="1">IF((IF(EXACT(Synthese!M$1,Synthese!$E59),1,0)*(Synthese!M59))&gt;2,1,0)</f>
        <v>0</v>
      </c>
      <c r="J59" s="8">
        <f ca="1">IF((IF(EXACT(Synthese!N$1,Synthese!$E59),1,0)*(Synthese!N59))&gt;2,1,0)</f>
        <v>0</v>
      </c>
      <c r="K59" s="8">
        <f ca="1">IF((IF(EXACT(Synthese!O$1,Synthese!$E59),1,0)*(Synthese!O59))&gt;2,1,0)</f>
        <v>0</v>
      </c>
      <c r="L59" s="8">
        <f ca="1">IF((IF(EXACT(Synthese!P$1,Synthese!$E59),1,0)*(Synthese!P59))&gt;2,1,0)</f>
        <v>0</v>
      </c>
      <c r="M59" s="8">
        <f ca="1">IF((IF(EXACT(Synthese!Q$1,Synthese!$E59),1,0)*(Synthese!Q59))&gt;2,1,0)</f>
        <v>0</v>
      </c>
      <c r="N59" s="8">
        <f ca="1">IF((IF(EXACT(Synthese!R$1,Synthese!$E59),1,0)*(Synthese!R59))&gt;2,1,0)</f>
        <v>0</v>
      </c>
      <c r="O59" s="8">
        <f ca="1">IF((IF(EXACT(Synthese!S$1,Synthese!$E59),1,0)*(Synthese!S59))&gt;2,1,0)</f>
        <v>0</v>
      </c>
      <c r="P59" s="8">
        <f ca="1">IF((IF(EXACT(Synthese!T$1,Synthese!$E59),1,0)*(Synthese!T59))&gt;2,1,0)</f>
        <v>0</v>
      </c>
      <c r="Q59" s="8">
        <f ca="1">IF((IF(EXACT(Synthese!U$1,Synthese!$E59),1,0)*(Synthese!U59))&gt;2,1,0)</f>
        <v>0</v>
      </c>
      <c r="R59" s="8">
        <f ca="1">IF((IF(EXACT(Synthese!V$1,Synthese!$E59),1,0)*(Synthese!V59))&gt;2,1,0)</f>
        <v>0</v>
      </c>
      <c r="S59" s="8">
        <f ca="1">IF((IF(EXACT(Synthese!W$1,Synthese!$E59),1,0)*(Synthese!W59))&gt;2,1,0)</f>
        <v>0</v>
      </c>
      <c r="T59" s="8">
        <f ca="1">IF((IF(EXACT(Synthese!X$1,Synthese!$E59),1,0)*(Synthese!X59))&gt;2,1,0)</f>
        <v>0</v>
      </c>
      <c r="U59" s="8">
        <f ca="1">IF((IF(EXACT(Synthese!Y$1,Synthese!$E59),1,0)*(Synthese!Y59))&gt;2,1,0)</f>
        <v>0</v>
      </c>
      <c r="V59" s="8">
        <f ca="1">IF((IF(EXACT(Synthese!Z$1,Synthese!$E59),1,0)*(Synthese!Z59))&gt;2,1,0)</f>
        <v>0</v>
      </c>
      <c r="W59" s="8">
        <f ca="1">IF((IF(EXACT(Synthese!AA$1,Synthese!$E59),1,0)*(Synthese!AA59))&gt;2,1,0)</f>
        <v>0</v>
      </c>
      <c r="X59" s="8">
        <f>IF((IF(EXACT(Synthese!AB$1,Synthese!$E59),1,0)*(Synthese!AB59))&gt;2,1,0)</f>
        <v>0</v>
      </c>
    </row>
    <row r="60" spans="1:24" ht="13.8">
      <c r="A60" s="5">
        <v>1</v>
      </c>
      <c r="B60" s="5"/>
      <c r="C60" s="5">
        <v>4</v>
      </c>
      <c r="D60" s="9">
        <v>45133</v>
      </c>
      <c r="E60" s="8"/>
      <c r="F60" s="8">
        <f ca="1">IF((IF(EXACT(Synthese!J$1,Synthese!$E60),1,0)*(Synthese!J60))&gt;2,1,0)</f>
        <v>0</v>
      </c>
      <c r="G60" s="8">
        <f ca="1">IF((IF(EXACT(Synthese!K$1,Synthese!$E60),1,0)*(Synthese!K60))&gt;2,1,0)</f>
        <v>0</v>
      </c>
      <c r="H60" s="8">
        <f ca="1">IF((IF(EXACT(Synthese!L$1,Synthese!$E60),1,0)*(Synthese!L60))&gt;2,1,0)</f>
        <v>0</v>
      </c>
      <c r="I60" s="8">
        <f ca="1">IF((IF(EXACT(Synthese!M$1,Synthese!$E60),1,0)*(Synthese!M60))&gt;2,1,0)</f>
        <v>0</v>
      </c>
      <c r="J60" s="8">
        <f ca="1">IF((IF(EXACT(Synthese!N$1,Synthese!$E60),1,0)*(Synthese!N60))&gt;2,1,0)</f>
        <v>0</v>
      </c>
      <c r="K60" s="8">
        <f ca="1">IF((IF(EXACT(Synthese!O$1,Synthese!$E60),1,0)*(Synthese!O60))&gt;2,1,0)</f>
        <v>0</v>
      </c>
      <c r="L60" s="8">
        <f ca="1">IF((IF(EXACT(Synthese!P$1,Synthese!$E60),1,0)*(Synthese!P60))&gt;2,1,0)</f>
        <v>0</v>
      </c>
      <c r="M60" s="8">
        <f ca="1">IF((IF(EXACT(Synthese!Q$1,Synthese!$E60),1,0)*(Synthese!Q60))&gt;2,1,0)</f>
        <v>0</v>
      </c>
      <c r="N60" s="8">
        <f ca="1">IF((IF(EXACT(Synthese!R$1,Synthese!$E60),1,0)*(Synthese!R60))&gt;2,1,0)</f>
        <v>0</v>
      </c>
      <c r="O60" s="8">
        <f ca="1">IF((IF(EXACT(Synthese!S$1,Synthese!$E60),1,0)*(Synthese!S60))&gt;2,1,0)</f>
        <v>0</v>
      </c>
      <c r="P60" s="8">
        <f ca="1">IF((IF(EXACT(Synthese!T$1,Synthese!$E60),1,0)*(Synthese!T60))&gt;2,1,0)</f>
        <v>0</v>
      </c>
      <c r="Q60" s="8">
        <f ca="1">IF((IF(EXACT(Synthese!U$1,Synthese!$E60),1,0)*(Synthese!U60))&gt;2,1,0)</f>
        <v>0</v>
      </c>
      <c r="R60" s="8">
        <f ca="1">IF((IF(EXACT(Synthese!V$1,Synthese!$E60),1,0)*(Synthese!V60))&gt;2,1,0)</f>
        <v>0</v>
      </c>
      <c r="S60" s="8">
        <f ca="1">IF((IF(EXACT(Synthese!W$1,Synthese!$E60),1,0)*(Synthese!W60))&gt;2,1,0)</f>
        <v>0</v>
      </c>
      <c r="T60" s="8">
        <f ca="1">IF((IF(EXACT(Synthese!X$1,Synthese!$E60),1,0)*(Synthese!X60))&gt;2,1,0)</f>
        <v>0</v>
      </c>
      <c r="U60" s="8">
        <f ca="1">IF((IF(EXACT(Synthese!Y$1,Synthese!$E60),1,0)*(Synthese!Y60))&gt;2,1,0)</f>
        <v>0</v>
      </c>
      <c r="V60" s="8">
        <f ca="1">IF((IF(EXACT(Synthese!Z$1,Synthese!$E60),1,0)*(Synthese!Z60))&gt;2,1,0)</f>
        <v>0</v>
      </c>
      <c r="W60" s="8">
        <f ca="1">IF((IF(EXACT(Synthese!AA$1,Synthese!$E60),1,0)*(Synthese!AA60))&gt;2,1,0)</f>
        <v>0</v>
      </c>
      <c r="X60" s="8">
        <f>IF((IF(EXACT(Synthese!AB$1,Synthese!$E60),1,0)*(Synthese!AB60))&gt;2,1,0)</f>
        <v>0</v>
      </c>
    </row>
    <row r="61" spans="1:24" ht="13.8">
      <c r="A61" s="5">
        <v>1</v>
      </c>
      <c r="B61" s="5"/>
      <c r="C61" s="5">
        <v>5</v>
      </c>
      <c r="D61" s="9">
        <v>45134</v>
      </c>
      <c r="E61" s="8"/>
      <c r="F61" s="8">
        <f ca="1">IF((IF(EXACT(Synthese!J$1,Synthese!$E61),1,0)*(Synthese!J61))&gt;2,1,0)</f>
        <v>0</v>
      </c>
      <c r="G61" s="8">
        <f ca="1">IF((IF(EXACT(Synthese!K$1,Synthese!$E61),1,0)*(Synthese!K61))&gt;2,1,0)</f>
        <v>0</v>
      </c>
      <c r="H61" s="8">
        <f ca="1">IF((IF(EXACT(Synthese!L$1,Synthese!$E61),1,0)*(Synthese!L61))&gt;2,1,0)</f>
        <v>0</v>
      </c>
      <c r="I61" s="8">
        <f ca="1">IF((IF(EXACT(Synthese!M$1,Synthese!$E61),1,0)*(Synthese!M61))&gt;2,1,0)</f>
        <v>0</v>
      </c>
      <c r="J61" s="8">
        <f ca="1">IF((IF(EXACT(Synthese!N$1,Synthese!$E61),1,0)*(Synthese!N61))&gt;2,1,0)</f>
        <v>0</v>
      </c>
      <c r="K61" s="8">
        <f ca="1">IF((IF(EXACT(Synthese!O$1,Synthese!$E61),1,0)*(Synthese!O61))&gt;2,1,0)</f>
        <v>0</v>
      </c>
      <c r="L61" s="8">
        <f ca="1">IF((IF(EXACT(Synthese!P$1,Synthese!$E61),1,0)*(Synthese!P61))&gt;2,1,0)</f>
        <v>0</v>
      </c>
      <c r="M61" s="8">
        <f ca="1">IF((IF(EXACT(Synthese!Q$1,Synthese!$E61),1,0)*(Synthese!Q61))&gt;2,1,0)</f>
        <v>0</v>
      </c>
      <c r="N61" s="8">
        <f ca="1">IF((IF(EXACT(Synthese!R$1,Synthese!$E61),1,0)*(Synthese!R61))&gt;2,1,0)</f>
        <v>0</v>
      </c>
      <c r="O61" s="8">
        <f ca="1">IF((IF(EXACT(Synthese!S$1,Synthese!$E61),1,0)*(Synthese!S61))&gt;2,1,0)</f>
        <v>0</v>
      </c>
      <c r="P61" s="8">
        <f ca="1">IF((IF(EXACT(Synthese!T$1,Synthese!$E61),1,0)*(Synthese!T61))&gt;2,1,0)</f>
        <v>0</v>
      </c>
      <c r="Q61" s="8">
        <f ca="1">IF((IF(EXACT(Synthese!U$1,Synthese!$E61),1,0)*(Synthese!U61))&gt;2,1,0)</f>
        <v>0</v>
      </c>
      <c r="R61" s="8">
        <f ca="1">IF((IF(EXACT(Synthese!V$1,Synthese!$E61),1,0)*(Synthese!V61))&gt;2,1,0)</f>
        <v>0</v>
      </c>
      <c r="S61" s="8">
        <f ca="1">IF((IF(EXACT(Synthese!W$1,Synthese!$E61),1,0)*(Synthese!W61))&gt;2,1,0)</f>
        <v>0</v>
      </c>
      <c r="T61" s="8">
        <f ca="1">IF((IF(EXACT(Synthese!X$1,Synthese!$E61),1,0)*(Synthese!X61))&gt;2,1,0)</f>
        <v>0</v>
      </c>
      <c r="U61" s="8">
        <f ca="1">IF((IF(EXACT(Synthese!Y$1,Synthese!$E61),1,0)*(Synthese!Y61))&gt;2,1,0)</f>
        <v>0</v>
      </c>
      <c r="V61" s="8">
        <f ca="1">IF((IF(EXACT(Synthese!Z$1,Synthese!$E61),1,0)*(Synthese!Z61))&gt;2,1,0)</f>
        <v>0</v>
      </c>
      <c r="W61" s="8">
        <f ca="1">IF((IF(EXACT(Synthese!AA$1,Synthese!$E61),1,0)*(Synthese!AA61))&gt;2,1,0)</f>
        <v>0</v>
      </c>
      <c r="X61" s="8">
        <f>IF((IF(EXACT(Synthese!AB$1,Synthese!$E61),1,0)*(Synthese!AB61))&gt;2,1,0)</f>
        <v>0</v>
      </c>
    </row>
    <row r="62" spans="1:24" ht="13.8">
      <c r="A62" s="5">
        <v>1</v>
      </c>
      <c r="B62" s="5"/>
      <c r="C62" s="5">
        <v>6</v>
      </c>
      <c r="D62" s="9">
        <v>45135</v>
      </c>
      <c r="E62" s="8"/>
      <c r="F62" s="8">
        <f ca="1">IF((IF(EXACT(Synthese!J$1,Synthese!$E62),1,0)*(Synthese!J62))&gt;2,1,0)</f>
        <v>0</v>
      </c>
      <c r="G62" s="8">
        <f ca="1">IF((IF(EXACT(Synthese!K$1,Synthese!$E62),1,0)*(Synthese!K62))&gt;2,1,0)</f>
        <v>0</v>
      </c>
      <c r="H62" s="8">
        <f ca="1">IF((IF(EXACT(Synthese!L$1,Synthese!$E62),1,0)*(Synthese!L62))&gt;2,1,0)</f>
        <v>0</v>
      </c>
      <c r="I62" s="8">
        <f ca="1">IF((IF(EXACT(Synthese!M$1,Synthese!$E62),1,0)*(Synthese!M62))&gt;2,1,0)</f>
        <v>0</v>
      </c>
      <c r="J62" s="8">
        <f ca="1">IF((IF(EXACT(Synthese!N$1,Synthese!$E62),1,0)*(Synthese!N62))&gt;2,1,0)</f>
        <v>0</v>
      </c>
      <c r="K62" s="8">
        <f ca="1">IF((IF(EXACT(Synthese!O$1,Synthese!$E62),1,0)*(Synthese!O62))&gt;2,1,0)</f>
        <v>0</v>
      </c>
      <c r="L62" s="8">
        <f ca="1">IF((IF(EXACT(Synthese!P$1,Synthese!$E62),1,0)*(Synthese!P62))&gt;2,1,0)</f>
        <v>0</v>
      </c>
      <c r="M62" s="8">
        <f ca="1">IF((IF(EXACT(Synthese!Q$1,Synthese!$E62),1,0)*(Synthese!Q62))&gt;2,1,0)</f>
        <v>0</v>
      </c>
      <c r="N62" s="8">
        <f ca="1">IF((IF(EXACT(Synthese!R$1,Synthese!$E62),1,0)*(Synthese!R62))&gt;2,1,0)</f>
        <v>0</v>
      </c>
      <c r="O62" s="8">
        <f ca="1">IF((IF(EXACT(Synthese!S$1,Synthese!$E62),1,0)*(Synthese!S62))&gt;2,1,0)</f>
        <v>0</v>
      </c>
      <c r="P62" s="8">
        <f ca="1">IF((IF(EXACT(Synthese!T$1,Synthese!$E62),1,0)*(Synthese!T62))&gt;2,1,0)</f>
        <v>1</v>
      </c>
      <c r="Q62" s="8">
        <f ca="1">IF((IF(EXACT(Synthese!U$1,Synthese!$E62),1,0)*(Synthese!U62))&gt;2,1,0)</f>
        <v>0</v>
      </c>
      <c r="R62" s="8">
        <f ca="1">IF((IF(EXACT(Synthese!V$1,Synthese!$E62),1,0)*(Synthese!V62))&gt;2,1,0)</f>
        <v>0</v>
      </c>
      <c r="S62" s="8">
        <f ca="1">IF((IF(EXACT(Synthese!W$1,Synthese!$E62),1,0)*(Synthese!W62))&gt;2,1,0)</f>
        <v>0</v>
      </c>
      <c r="T62" s="8">
        <f ca="1">IF((IF(EXACT(Synthese!X$1,Synthese!$E62),1,0)*(Synthese!X62))&gt;2,1,0)</f>
        <v>0</v>
      </c>
      <c r="U62" s="8">
        <f ca="1">IF((IF(EXACT(Synthese!Y$1,Synthese!$E62),1,0)*(Synthese!Y62))&gt;2,1,0)</f>
        <v>0</v>
      </c>
      <c r="V62" s="8">
        <f ca="1">IF((IF(EXACT(Synthese!Z$1,Synthese!$E62),1,0)*(Synthese!Z62))&gt;2,1,0)</f>
        <v>0</v>
      </c>
      <c r="W62" s="8">
        <f ca="1">IF((IF(EXACT(Synthese!AA$1,Synthese!$E62),1,0)*(Synthese!AA62))&gt;2,1,0)</f>
        <v>0</v>
      </c>
      <c r="X62" s="8">
        <f>IF((IF(EXACT(Synthese!AB$1,Synthese!$E62),1,0)*(Synthese!AB62))&gt;2,1,0)</f>
        <v>0</v>
      </c>
    </row>
    <row r="63" spans="1:24" ht="13.8">
      <c r="A63" s="5">
        <v>1</v>
      </c>
      <c r="B63" s="5"/>
      <c r="C63" s="5">
        <v>7</v>
      </c>
      <c r="D63" s="9">
        <v>45136</v>
      </c>
      <c r="E63" s="8"/>
      <c r="F63" s="8">
        <f ca="1">IF((IF(EXACT(Synthese!J$1,Synthese!$E63),1,0)*(Synthese!J63))&gt;2,1,0)</f>
        <v>0</v>
      </c>
      <c r="G63" s="8">
        <f ca="1">IF((IF(EXACT(Synthese!K$1,Synthese!$E63),1,0)*(Synthese!K63))&gt;2,1,0)</f>
        <v>0</v>
      </c>
      <c r="H63" s="8">
        <f ca="1">IF((IF(EXACT(Synthese!L$1,Synthese!$E63),1,0)*(Synthese!L63))&gt;2,1,0)</f>
        <v>0</v>
      </c>
      <c r="I63" s="8">
        <f ca="1">IF((IF(EXACT(Synthese!M$1,Synthese!$E63),1,0)*(Synthese!M63))&gt;2,1,0)</f>
        <v>0</v>
      </c>
      <c r="J63" s="8">
        <f ca="1">IF((IF(EXACT(Synthese!N$1,Synthese!$E63),1,0)*(Synthese!N63))&gt;2,1,0)</f>
        <v>0</v>
      </c>
      <c r="K63" s="8">
        <f ca="1">IF((IF(EXACT(Synthese!O$1,Synthese!$E63),1,0)*(Synthese!O63))&gt;2,1,0)</f>
        <v>0</v>
      </c>
      <c r="L63" s="8">
        <f ca="1">IF((IF(EXACT(Synthese!P$1,Synthese!$E63),1,0)*(Synthese!P63))&gt;2,1,0)</f>
        <v>0</v>
      </c>
      <c r="M63" s="8">
        <f ca="1">IF((IF(EXACT(Synthese!Q$1,Synthese!$E63),1,0)*(Synthese!Q63))&gt;2,1,0)</f>
        <v>0</v>
      </c>
      <c r="N63" s="8">
        <f ca="1">IF((IF(EXACT(Synthese!R$1,Synthese!$E63),1,0)*(Synthese!R63))&gt;2,1,0)</f>
        <v>0</v>
      </c>
      <c r="O63" s="8">
        <f ca="1">IF((IF(EXACT(Synthese!S$1,Synthese!$E63),1,0)*(Synthese!S63))&gt;2,1,0)</f>
        <v>0</v>
      </c>
      <c r="P63" s="8">
        <f ca="1">IF((IF(EXACT(Synthese!T$1,Synthese!$E63),1,0)*(Synthese!T63))&gt;2,1,0)</f>
        <v>0</v>
      </c>
      <c r="Q63" s="8">
        <f ca="1">IF((IF(EXACT(Synthese!U$1,Synthese!$E63),1,0)*(Synthese!U63))&gt;2,1,0)</f>
        <v>0</v>
      </c>
      <c r="R63" s="8">
        <f ca="1">IF((IF(EXACT(Synthese!V$1,Synthese!$E63),1,0)*(Synthese!V63))&gt;2,1,0)</f>
        <v>0</v>
      </c>
      <c r="S63" s="8">
        <f ca="1">IF((IF(EXACT(Synthese!W$1,Synthese!$E63),1,0)*(Synthese!W63))&gt;2,1,0)</f>
        <v>0</v>
      </c>
      <c r="T63" s="8">
        <f ca="1">IF((IF(EXACT(Synthese!X$1,Synthese!$E63),1,0)*(Synthese!X63))&gt;2,1,0)</f>
        <v>0</v>
      </c>
      <c r="U63" s="8">
        <f ca="1">IF((IF(EXACT(Synthese!Y$1,Synthese!$E63),1,0)*(Synthese!Y63))&gt;2,1,0)</f>
        <v>0</v>
      </c>
      <c r="V63" s="8">
        <f ca="1">IF((IF(EXACT(Synthese!Z$1,Synthese!$E63),1,0)*(Synthese!Z63))&gt;2,1,0)</f>
        <v>0</v>
      </c>
      <c r="W63" s="8">
        <f ca="1">IF((IF(EXACT(Synthese!AA$1,Synthese!$E63),1,0)*(Synthese!AA63))&gt;2,1,0)</f>
        <v>0</v>
      </c>
      <c r="X63" s="8">
        <f>IF((IF(EXACT(Synthese!AB$1,Synthese!$E63),1,0)*(Synthese!AB63))&gt;2,1,0)</f>
        <v>0</v>
      </c>
    </row>
    <row r="64" spans="1:24" ht="13.8">
      <c r="A64" s="5">
        <v>1</v>
      </c>
      <c r="B64" s="5"/>
      <c r="C64" s="5">
        <v>1</v>
      </c>
      <c r="D64" s="9">
        <v>45137</v>
      </c>
      <c r="E64" s="8"/>
      <c r="F64" s="8">
        <f ca="1">IF((IF(EXACT(Synthese!J$1,Synthese!$E64),1,0)*(Synthese!J64))&gt;2,1,0)</f>
        <v>0</v>
      </c>
      <c r="G64" s="8">
        <f ca="1">IF((IF(EXACT(Synthese!K$1,Synthese!$E64),1,0)*(Synthese!K64))&gt;2,1,0)</f>
        <v>0</v>
      </c>
      <c r="H64" s="8">
        <f ca="1">IF((IF(EXACT(Synthese!L$1,Synthese!$E64),1,0)*(Synthese!L64))&gt;2,1,0)</f>
        <v>0</v>
      </c>
      <c r="I64" s="8">
        <f ca="1">IF((IF(EXACT(Synthese!M$1,Synthese!$E64),1,0)*(Synthese!M64))&gt;2,1,0)</f>
        <v>0</v>
      </c>
      <c r="J64" s="8">
        <f ca="1">IF((IF(EXACT(Synthese!N$1,Synthese!$E64),1,0)*(Synthese!N64))&gt;2,1,0)</f>
        <v>0</v>
      </c>
      <c r="K64" s="8">
        <f ca="1">IF((IF(EXACT(Synthese!O$1,Synthese!$E64),1,0)*(Synthese!O64))&gt;2,1,0)</f>
        <v>0</v>
      </c>
      <c r="L64" s="8">
        <f ca="1">IF((IF(EXACT(Synthese!P$1,Synthese!$E64),1,0)*(Synthese!P64))&gt;2,1,0)</f>
        <v>0</v>
      </c>
      <c r="M64" s="8">
        <f ca="1">IF((IF(EXACT(Synthese!Q$1,Synthese!$E64),1,0)*(Synthese!Q64))&gt;2,1,0)</f>
        <v>0</v>
      </c>
      <c r="N64" s="8">
        <f ca="1">IF((IF(EXACT(Synthese!R$1,Synthese!$E64),1,0)*(Synthese!R64))&gt;2,1,0)</f>
        <v>0</v>
      </c>
      <c r="O64" s="8">
        <f ca="1">IF((IF(EXACT(Synthese!S$1,Synthese!$E64),1,0)*(Synthese!S64))&gt;2,1,0)</f>
        <v>0</v>
      </c>
      <c r="P64" s="8">
        <f ca="1">IF((IF(EXACT(Synthese!T$1,Synthese!$E64),1,0)*(Synthese!T64))&gt;2,1,0)</f>
        <v>0</v>
      </c>
      <c r="Q64" s="8">
        <f ca="1">IF((IF(EXACT(Synthese!U$1,Synthese!$E64),1,0)*(Synthese!U64))&gt;2,1,0)</f>
        <v>0</v>
      </c>
      <c r="R64" s="8">
        <f ca="1">IF((IF(EXACT(Synthese!V$1,Synthese!$E64),1,0)*(Synthese!V64))&gt;2,1,0)</f>
        <v>0</v>
      </c>
      <c r="S64" s="8">
        <f ca="1">IF((IF(EXACT(Synthese!W$1,Synthese!$E64),1,0)*(Synthese!W64))&gt;2,1,0)</f>
        <v>0</v>
      </c>
      <c r="T64" s="8">
        <f ca="1">IF((IF(EXACT(Synthese!X$1,Synthese!$E64),1,0)*(Synthese!X64))&gt;2,1,0)</f>
        <v>0</v>
      </c>
      <c r="U64" s="8">
        <f ca="1">IF((IF(EXACT(Synthese!Y$1,Synthese!$E64),1,0)*(Synthese!Y64))&gt;2,1,0)</f>
        <v>0</v>
      </c>
      <c r="V64" s="8">
        <f ca="1">IF((IF(EXACT(Synthese!Z$1,Synthese!$E64),1,0)*(Synthese!Z64))&gt;2,1,0)</f>
        <v>0</v>
      </c>
      <c r="W64" s="8">
        <f ca="1">IF((IF(EXACT(Synthese!AA$1,Synthese!$E64),1,0)*(Synthese!AA64))&gt;2,1,0)</f>
        <v>0</v>
      </c>
      <c r="X64" s="8">
        <f>IF((IF(EXACT(Synthese!AB$1,Synthese!$E64),1,0)*(Synthese!AB64))&gt;2,1,0)</f>
        <v>0</v>
      </c>
    </row>
    <row r="65" spans="1:24" ht="13.8">
      <c r="A65" s="5">
        <v>1</v>
      </c>
      <c r="B65" s="5"/>
      <c r="C65" s="5">
        <v>2</v>
      </c>
      <c r="D65" s="9">
        <v>45138</v>
      </c>
      <c r="E65" s="8"/>
      <c r="F65" s="8">
        <f ca="1">IF((IF(EXACT(Synthese!J$1,Synthese!$E65),1,0)*(Synthese!J65))&gt;2,1,0)</f>
        <v>0</v>
      </c>
      <c r="G65" s="8">
        <f ca="1">IF((IF(EXACT(Synthese!K$1,Synthese!$E65),1,0)*(Synthese!K65))&gt;2,1,0)</f>
        <v>0</v>
      </c>
      <c r="H65" s="8">
        <f ca="1">IF((IF(EXACT(Synthese!L$1,Synthese!$E65),1,0)*(Synthese!L65))&gt;2,1,0)</f>
        <v>0</v>
      </c>
      <c r="I65" s="8">
        <f ca="1">IF((IF(EXACT(Synthese!M$1,Synthese!$E65),1,0)*(Synthese!M65))&gt;2,1,0)</f>
        <v>0</v>
      </c>
      <c r="J65" s="8">
        <f ca="1">IF((IF(EXACT(Synthese!N$1,Synthese!$E65),1,0)*(Synthese!N65))&gt;2,1,0)</f>
        <v>0</v>
      </c>
      <c r="K65" s="8">
        <f ca="1">IF((IF(EXACT(Synthese!O$1,Synthese!$E65),1,0)*(Synthese!O65))&gt;2,1,0)</f>
        <v>0</v>
      </c>
      <c r="L65" s="8">
        <f ca="1">IF((IF(EXACT(Synthese!P$1,Synthese!$E65),1,0)*(Synthese!P65))&gt;2,1,0)</f>
        <v>0</v>
      </c>
      <c r="M65" s="8">
        <f ca="1">IF((IF(EXACT(Synthese!Q$1,Synthese!$E65),1,0)*(Synthese!Q65))&gt;2,1,0)</f>
        <v>0</v>
      </c>
      <c r="N65" s="8">
        <f ca="1">IF((IF(EXACT(Synthese!R$1,Synthese!$E65),1,0)*(Synthese!R65))&gt;2,1,0)</f>
        <v>0</v>
      </c>
      <c r="O65" s="8">
        <f ca="1">IF((IF(EXACT(Synthese!S$1,Synthese!$E65),1,0)*(Synthese!S65))&gt;2,1,0)</f>
        <v>0</v>
      </c>
      <c r="P65" s="8">
        <f ca="1">IF((IF(EXACT(Synthese!T$1,Synthese!$E65),1,0)*(Synthese!T65))&gt;2,1,0)</f>
        <v>0</v>
      </c>
      <c r="Q65" s="8">
        <f ca="1">IF((IF(EXACT(Synthese!U$1,Synthese!$E65),1,0)*(Synthese!U65))&gt;2,1,0)</f>
        <v>0</v>
      </c>
      <c r="R65" s="8">
        <f ca="1">IF((IF(EXACT(Synthese!V$1,Synthese!$E65),1,0)*(Synthese!V65))&gt;2,1,0)</f>
        <v>0</v>
      </c>
      <c r="S65" s="8">
        <f ca="1">IF((IF(EXACT(Synthese!W$1,Synthese!$E65),1,0)*(Synthese!W65))&gt;2,1,0)</f>
        <v>0</v>
      </c>
      <c r="T65" s="8">
        <f ca="1">IF((IF(EXACT(Synthese!X$1,Synthese!$E65),1,0)*(Synthese!X65))&gt;2,1,0)</f>
        <v>0</v>
      </c>
      <c r="U65" s="8">
        <f ca="1">IF((IF(EXACT(Synthese!Y$1,Synthese!$E65),1,0)*(Synthese!Y65))&gt;2,1,0)</f>
        <v>0</v>
      </c>
      <c r="V65" s="8">
        <f ca="1">IF((IF(EXACT(Synthese!Z$1,Synthese!$E65),1,0)*(Synthese!Z65))&gt;2,1,0)</f>
        <v>0</v>
      </c>
      <c r="W65" s="8">
        <f ca="1">IF((IF(EXACT(Synthese!AA$1,Synthese!$E65),1,0)*(Synthese!AA65))&gt;2,1,0)</f>
        <v>0</v>
      </c>
      <c r="X65" s="8">
        <f>IF((IF(EXACT(Synthese!AB$1,Synthese!$E65),1,0)*(Synthese!AB65))&gt;2,1,0)</f>
        <v>0</v>
      </c>
    </row>
    <row r="66" spans="1:24" ht="13.8">
      <c r="A66" s="5">
        <v>1</v>
      </c>
      <c r="B66" s="5"/>
      <c r="C66" s="5">
        <v>3</v>
      </c>
      <c r="D66" s="9">
        <v>45139</v>
      </c>
      <c r="E66" s="8"/>
      <c r="F66" s="8">
        <f ca="1">IF((IF(EXACT(Synthese!J$1,Synthese!$E66),1,0)*(Synthese!J66))&gt;2,1,0)</f>
        <v>0</v>
      </c>
      <c r="G66" s="8">
        <f ca="1">IF((IF(EXACT(Synthese!K$1,Synthese!$E66),1,0)*(Synthese!K66))&gt;2,1,0)</f>
        <v>0</v>
      </c>
      <c r="H66" s="8">
        <f ca="1">IF((IF(EXACT(Synthese!L$1,Synthese!$E66),1,0)*(Synthese!L66))&gt;2,1,0)</f>
        <v>0</v>
      </c>
      <c r="I66" s="8">
        <f ca="1">IF((IF(EXACT(Synthese!M$1,Synthese!$E66),1,0)*(Synthese!M66))&gt;2,1,0)</f>
        <v>0</v>
      </c>
      <c r="J66" s="8">
        <f ca="1">IF((IF(EXACT(Synthese!N$1,Synthese!$E66),1,0)*(Synthese!N66))&gt;2,1,0)</f>
        <v>0</v>
      </c>
      <c r="K66" s="8">
        <f ca="1">IF((IF(EXACT(Synthese!O$1,Synthese!$E66),1,0)*(Synthese!O66))&gt;2,1,0)</f>
        <v>0</v>
      </c>
      <c r="L66" s="8">
        <f ca="1">IF((IF(EXACT(Synthese!P$1,Synthese!$E66),1,0)*(Synthese!P66))&gt;2,1,0)</f>
        <v>0</v>
      </c>
      <c r="M66" s="8">
        <f ca="1">IF((IF(EXACT(Synthese!Q$1,Synthese!$E66),1,0)*(Synthese!Q66))&gt;2,1,0)</f>
        <v>0</v>
      </c>
      <c r="N66" s="8">
        <f ca="1">IF((IF(EXACT(Synthese!R$1,Synthese!$E66),1,0)*(Synthese!R66))&gt;2,1,0)</f>
        <v>0</v>
      </c>
      <c r="O66" s="8">
        <f ca="1">IF((IF(EXACT(Synthese!S$1,Synthese!$E66),1,0)*(Synthese!S66))&gt;2,1,0)</f>
        <v>0</v>
      </c>
      <c r="P66" s="8">
        <f ca="1">IF((IF(EXACT(Synthese!T$1,Synthese!$E66),1,0)*(Synthese!T66))&gt;2,1,0)</f>
        <v>0</v>
      </c>
      <c r="Q66" s="8">
        <f ca="1">IF((IF(EXACT(Synthese!U$1,Synthese!$E66),1,0)*(Synthese!U66))&gt;2,1,0)</f>
        <v>0</v>
      </c>
      <c r="R66" s="8">
        <f ca="1">IF((IF(EXACT(Synthese!V$1,Synthese!$E66),1,0)*(Synthese!V66))&gt;2,1,0)</f>
        <v>0</v>
      </c>
      <c r="S66" s="8">
        <f ca="1">IF((IF(EXACT(Synthese!W$1,Synthese!$E66),1,0)*(Synthese!W66))&gt;2,1,0)</f>
        <v>0</v>
      </c>
      <c r="T66" s="8">
        <f ca="1">IF((IF(EXACT(Synthese!X$1,Synthese!$E66),1,0)*(Synthese!X66))&gt;2,1,0)</f>
        <v>0</v>
      </c>
      <c r="U66" s="8">
        <f ca="1">IF((IF(EXACT(Synthese!Y$1,Synthese!$E66),1,0)*(Synthese!Y66))&gt;2,1,0)</f>
        <v>0</v>
      </c>
      <c r="V66" s="8">
        <f ca="1">IF((IF(EXACT(Synthese!Z$1,Synthese!$E66),1,0)*(Synthese!Z66))&gt;2,1,0)</f>
        <v>0</v>
      </c>
      <c r="W66" s="8">
        <f ca="1">IF((IF(EXACT(Synthese!AA$1,Synthese!$E66),1,0)*(Synthese!AA66))&gt;2,1,0)</f>
        <v>0</v>
      </c>
      <c r="X66" s="8">
        <f>IF((IF(EXACT(Synthese!AB$1,Synthese!$E66),1,0)*(Synthese!AB66))&gt;2,1,0)</f>
        <v>0</v>
      </c>
    </row>
    <row r="67" spans="1:24" ht="13.8">
      <c r="A67" s="5">
        <v>1</v>
      </c>
      <c r="B67" s="5"/>
      <c r="C67" s="5">
        <v>4</v>
      </c>
      <c r="D67" s="9">
        <v>45140</v>
      </c>
      <c r="E67" s="8"/>
      <c r="F67" s="8">
        <f ca="1">IF((IF(EXACT(Synthese!J$1,Synthese!$E67),1,0)*(Synthese!J67))&gt;2,1,0)</f>
        <v>0</v>
      </c>
      <c r="G67" s="8">
        <f ca="1">IF((IF(EXACT(Synthese!K$1,Synthese!$E67),1,0)*(Synthese!K67))&gt;2,1,0)</f>
        <v>0</v>
      </c>
      <c r="H67" s="8">
        <f ca="1">IF((IF(EXACT(Synthese!L$1,Synthese!$E67),1,0)*(Synthese!L67))&gt;2,1,0)</f>
        <v>0</v>
      </c>
      <c r="I67" s="8">
        <f ca="1">IF((IF(EXACT(Synthese!M$1,Synthese!$E67),1,0)*(Synthese!M67))&gt;2,1,0)</f>
        <v>0</v>
      </c>
      <c r="J67" s="8">
        <f ca="1">IF((IF(EXACT(Synthese!N$1,Synthese!$E67),1,0)*(Synthese!N67))&gt;2,1,0)</f>
        <v>0</v>
      </c>
      <c r="K67" s="8">
        <f ca="1">IF((IF(EXACT(Synthese!O$1,Synthese!$E67),1,0)*(Synthese!O67))&gt;2,1,0)</f>
        <v>0</v>
      </c>
      <c r="L67" s="8">
        <f ca="1">IF((IF(EXACT(Synthese!P$1,Synthese!$E67),1,0)*(Synthese!P67))&gt;2,1,0)</f>
        <v>0</v>
      </c>
      <c r="M67" s="8">
        <f ca="1">IF((IF(EXACT(Synthese!Q$1,Synthese!$E67),1,0)*(Synthese!Q67))&gt;2,1,0)</f>
        <v>0</v>
      </c>
      <c r="N67" s="8">
        <f ca="1">IF((IF(EXACT(Synthese!R$1,Synthese!$E67),1,0)*(Synthese!R67))&gt;2,1,0)</f>
        <v>0</v>
      </c>
      <c r="O67" s="8">
        <f ca="1">IF((IF(EXACT(Synthese!S$1,Synthese!$E67),1,0)*(Synthese!S67))&gt;2,1,0)</f>
        <v>0</v>
      </c>
      <c r="P67" s="8">
        <f ca="1">IF((IF(EXACT(Synthese!T$1,Synthese!$E67),1,0)*(Synthese!T67))&gt;2,1,0)</f>
        <v>0</v>
      </c>
      <c r="Q67" s="8">
        <f ca="1">IF((IF(EXACT(Synthese!U$1,Synthese!$E67),1,0)*(Synthese!U67))&gt;2,1,0)</f>
        <v>0</v>
      </c>
      <c r="R67" s="8">
        <f ca="1">IF((IF(EXACT(Synthese!V$1,Synthese!$E67),1,0)*(Synthese!V67))&gt;2,1,0)</f>
        <v>0</v>
      </c>
      <c r="S67" s="8">
        <f ca="1">IF((IF(EXACT(Synthese!W$1,Synthese!$E67),1,0)*(Synthese!W67))&gt;2,1,0)</f>
        <v>0</v>
      </c>
      <c r="T67" s="8">
        <f ca="1">IF((IF(EXACT(Synthese!X$1,Synthese!$E67),1,0)*(Synthese!X67))&gt;2,1,0)</f>
        <v>0</v>
      </c>
      <c r="U67" s="8">
        <f ca="1">IF((IF(EXACT(Synthese!Y$1,Synthese!$E67),1,0)*(Synthese!Y67))&gt;2,1,0)</f>
        <v>0</v>
      </c>
      <c r="V67" s="8">
        <f ca="1">IF((IF(EXACT(Synthese!Z$1,Synthese!$E67),1,0)*(Synthese!Z67))&gt;2,1,0)</f>
        <v>0</v>
      </c>
      <c r="W67" s="8">
        <f ca="1">IF((IF(EXACT(Synthese!AA$1,Synthese!$E67),1,0)*(Synthese!AA67))&gt;2,1,0)</f>
        <v>0</v>
      </c>
      <c r="X67" s="8">
        <f>IF((IF(EXACT(Synthese!AB$1,Synthese!$E67),1,0)*(Synthese!AB67))&gt;2,1,0)</f>
        <v>0</v>
      </c>
    </row>
    <row r="68" spans="1:24" ht="13.8">
      <c r="A68" s="5">
        <v>1</v>
      </c>
      <c r="B68" s="5"/>
      <c r="C68" s="5">
        <v>5</v>
      </c>
      <c r="D68" s="9">
        <v>45141</v>
      </c>
      <c r="E68" s="8"/>
      <c r="F68" s="8">
        <f ca="1">IF((IF(EXACT(Synthese!J$1,Synthese!$E68),1,0)*(Synthese!J68))&gt;2,1,0)</f>
        <v>0</v>
      </c>
      <c r="G68" s="8">
        <f ca="1">IF((IF(EXACT(Synthese!K$1,Synthese!$E68),1,0)*(Synthese!K68))&gt;2,1,0)</f>
        <v>0</v>
      </c>
      <c r="H68" s="8">
        <f ca="1">IF((IF(EXACT(Synthese!L$1,Synthese!$E68),1,0)*(Synthese!L68))&gt;2,1,0)</f>
        <v>0</v>
      </c>
      <c r="I68" s="8">
        <f ca="1">IF((IF(EXACT(Synthese!M$1,Synthese!$E68),1,0)*(Synthese!M68))&gt;2,1,0)</f>
        <v>1</v>
      </c>
      <c r="J68" s="8">
        <f ca="1">IF((IF(EXACT(Synthese!N$1,Synthese!$E68),1,0)*(Synthese!N68))&gt;2,1,0)</f>
        <v>0</v>
      </c>
      <c r="K68" s="8">
        <f ca="1">IF((IF(EXACT(Synthese!O$1,Synthese!$E68),1,0)*(Synthese!O68))&gt;2,1,0)</f>
        <v>0</v>
      </c>
      <c r="L68" s="8">
        <f ca="1">IF((IF(EXACT(Synthese!P$1,Synthese!$E68),1,0)*(Synthese!P68))&gt;2,1,0)</f>
        <v>0</v>
      </c>
      <c r="M68" s="8">
        <f ca="1">IF((IF(EXACT(Synthese!Q$1,Synthese!$E68),1,0)*(Synthese!Q68))&gt;2,1,0)</f>
        <v>0</v>
      </c>
      <c r="N68" s="8">
        <f ca="1">IF((IF(EXACT(Synthese!R$1,Synthese!$E68),1,0)*(Synthese!R68))&gt;2,1,0)</f>
        <v>0</v>
      </c>
      <c r="O68" s="8">
        <f ca="1">IF((IF(EXACT(Synthese!S$1,Synthese!$E68),1,0)*(Synthese!S68))&gt;2,1,0)</f>
        <v>0</v>
      </c>
      <c r="P68" s="8">
        <f ca="1">IF((IF(EXACT(Synthese!T$1,Synthese!$E68),1,0)*(Synthese!T68))&gt;2,1,0)</f>
        <v>0</v>
      </c>
      <c r="Q68" s="8">
        <f ca="1">IF((IF(EXACT(Synthese!U$1,Synthese!$E68),1,0)*(Synthese!U68))&gt;2,1,0)</f>
        <v>0</v>
      </c>
      <c r="R68" s="8">
        <f ca="1">IF((IF(EXACT(Synthese!V$1,Synthese!$E68),1,0)*(Synthese!V68))&gt;2,1,0)</f>
        <v>0</v>
      </c>
      <c r="S68" s="8">
        <f ca="1">IF((IF(EXACT(Synthese!W$1,Synthese!$E68),1,0)*(Synthese!W68))&gt;2,1,0)</f>
        <v>0</v>
      </c>
      <c r="T68" s="8">
        <f ca="1">IF((IF(EXACT(Synthese!X$1,Synthese!$E68),1,0)*(Synthese!X68))&gt;2,1,0)</f>
        <v>0</v>
      </c>
      <c r="U68" s="8">
        <f ca="1">IF((IF(EXACT(Synthese!Y$1,Synthese!$E68),1,0)*(Synthese!Y68))&gt;2,1,0)</f>
        <v>0</v>
      </c>
      <c r="V68" s="8">
        <f ca="1">IF((IF(EXACT(Synthese!Z$1,Synthese!$E68),1,0)*(Synthese!Z68))&gt;2,1,0)</f>
        <v>0</v>
      </c>
      <c r="W68" s="8">
        <f ca="1">IF((IF(EXACT(Synthese!AA$1,Synthese!$E68),1,0)*(Synthese!AA68))&gt;2,1,0)</f>
        <v>0</v>
      </c>
      <c r="X68" s="8">
        <f>IF((IF(EXACT(Synthese!AB$1,Synthese!$E68),1,0)*(Synthese!AB68))&gt;2,1,0)</f>
        <v>0</v>
      </c>
    </row>
    <row r="69" spans="1:24" ht="13.8">
      <c r="A69" s="5">
        <v>1</v>
      </c>
      <c r="B69" s="5"/>
      <c r="C69" s="5">
        <v>6</v>
      </c>
      <c r="D69" s="9">
        <v>45142</v>
      </c>
      <c r="E69" s="8"/>
      <c r="F69" s="8">
        <f ca="1">IF((IF(EXACT(Synthese!J$1,Synthese!$E69),1,0)*(Synthese!J69))&gt;2,1,0)</f>
        <v>0</v>
      </c>
      <c r="G69" s="8">
        <f ca="1">IF((IF(EXACT(Synthese!K$1,Synthese!$E69),1,0)*(Synthese!K69))&gt;2,1,0)</f>
        <v>0</v>
      </c>
      <c r="H69" s="8">
        <f ca="1">IF((IF(EXACT(Synthese!L$1,Synthese!$E69),1,0)*(Synthese!L69))&gt;2,1,0)</f>
        <v>0</v>
      </c>
      <c r="I69" s="8">
        <f ca="1">IF((IF(EXACT(Synthese!M$1,Synthese!$E69),1,0)*(Synthese!M69))&gt;2,1,0)</f>
        <v>0</v>
      </c>
      <c r="J69" s="8">
        <f ca="1">IF((IF(EXACT(Synthese!N$1,Synthese!$E69),1,0)*(Synthese!N69))&gt;2,1,0)</f>
        <v>0</v>
      </c>
      <c r="K69" s="8">
        <f ca="1">IF((IF(EXACT(Synthese!O$1,Synthese!$E69),1,0)*(Synthese!O69))&gt;2,1,0)</f>
        <v>0</v>
      </c>
      <c r="L69" s="8">
        <f ca="1">IF((IF(EXACT(Synthese!P$1,Synthese!$E69),1,0)*(Synthese!P69))&gt;2,1,0)</f>
        <v>0</v>
      </c>
      <c r="M69" s="8">
        <f ca="1">IF((IF(EXACT(Synthese!Q$1,Synthese!$E69),1,0)*(Synthese!Q69))&gt;2,1,0)</f>
        <v>0</v>
      </c>
      <c r="N69" s="8">
        <f ca="1">IF((IF(EXACT(Synthese!R$1,Synthese!$E69),1,0)*(Synthese!R69))&gt;2,1,0)</f>
        <v>0</v>
      </c>
      <c r="O69" s="8">
        <f ca="1">IF((IF(EXACT(Synthese!S$1,Synthese!$E69),1,0)*(Synthese!S69))&gt;2,1,0)</f>
        <v>0</v>
      </c>
      <c r="P69" s="8">
        <f ca="1">IF((IF(EXACT(Synthese!T$1,Synthese!$E69),1,0)*(Synthese!T69))&gt;2,1,0)</f>
        <v>0</v>
      </c>
      <c r="Q69" s="8">
        <f ca="1">IF((IF(EXACT(Synthese!U$1,Synthese!$E69),1,0)*(Synthese!U69))&gt;2,1,0)</f>
        <v>0</v>
      </c>
      <c r="R69" s="8">
        <f ca="1">IF((IF(EXACT(Synthese!V$1,Synthese!$E69),1,0)*(Synthese!V69))&gt;2,1,0)</f>
        <v>0</v>
      </c>
      <c r="S69" s="8">
        <f ca="1">IF((IF(EXACT(Synthese!W$1,Synthese!$E69),1,0)*(Synthese!W69))&gt;2,1,0)</f>
        <v>0</v>
      </c>
      <c r="T69" s="8">
        <f ca="1">IF((IF(EXACT(Synthese!X$1,Synthese!$E69),1,0)*(Synthese!X69))&gt;2,1,0)</f>
        <v>0</v>
      </c>
      <c r="U69" s="8">
        <f ca="1">IF((IF(EXACT(Synthese!Y$1,Synthese!$E69),1,0)*(Synthese!Y69))&gt;2,1,0)</f>
        <v>0</v>
      </c>
      <c r="V69" s="8">
        <f ca="1">IF((IF(EXACT(Synthese!Z$1,Synthese!$E69),1,0)*(Synthese!Z69))&gt;2,1,0)</f>
        <v>0</v>
      </c>
      <c r="W69" s="8">
        <f ca="1">IF((IF(EXACT(Synthese!AA$1,Synthese!$E69),1,0)*(Synthese!AA69))&gt;2,1,0)</f>
        <v>0</v>
      </c>
      <c r="X69" s="8">
        <f>IF((IF(EXACT(Synthese!AB$1,Synthese!$E69),1,0)*(Synthese!AB69))&gt;2,1,0)</f>
        <v>0</v>
      </c>
    </row>
    <row r="70" spans="1:24" ht="13.8">
      <c r="A70" s="5">
        <v>1</v>
      </c>
      <c r="B70" s="5"/>
      <c r="C70" s="5">
        <v>7</v>
      </c>
      <c r="D70" s="9">
        <v>45143</v>
      </c>
      <c r="E70" s="8"/>
      <c r="F70" s="8">
        <f ca="1">IF((IF(EXACT(Synthese!J$1,Synthese!$E70),1,0)*(Synthese!J70))&gt;2,1,0)</f>
        <v>0</v>
      </c>
      <c r="G70" s="8">
        <f ca="1">IF((IF(EXACT(Synthese!K$1,Synthese!$E70),1,0)*(Synthese!K70))&gt;2,1,0)</f>
        <v>0</v>
      </c>
      <c r="H70" s="8">
        <f ca="1">IF((IF(EXACT(Synthese!L$1,Synthese!$E70),1,0)*(Synthese!L70))&gt;2,1,0)</f>
        <v>0</v>
      </c>
      <c r="I70" s="8">
        <f ca="1">IF((IF(EXACT(Synthese!M$1,Synthese!$E70),1,0)*(Synthese!M70))&gt;2,1,0)</f>
        <v>0</v>
      </c>
      <c r="J70" s="8">
        <f ca="1">IF((IF(EXACT(Synthese!N$1,Synthese!$E70),1,0)*(Synthese!N70))&gt;2,1,0)</f>
        <v>0</v>
      </c>
      <c r="K70" s="8">
        <f ca="1">IF((IF(EXACT(Synthese!O$1,Synthese!$E70),1,0)*(Synthese!O70))&gt;2,1,0)</f>
        <v>0</v>
      </c>
      <c r="L70" s="8">
        <f ca="1">IF((IF(EXACT(Synthese!P$1,Synthese!$E70),1,0)*(Synthese!P70))&gt;2,1,0)</f>
        <v>0</v>
      </c>
      <c r="M70" s="8">
        <f ca="1">IF((IF(EXACT(Synthese!Q$1,Synthese!$E70),1,0)*(Synthese!Q70))&gt;2,1,0)</f>
        <v>0</v>
      </c>
      <c r="N70" s="8">
        <f ca="1">IF((IF(EXACT(Synthese!R$1,Synthese!$E70),1,0)*(Synthese!R70))&gt;2,1,0)</f>
        <v>0</v>
      </c>
      <c r="O70" s="8">
        <f ca="1">IF((IF(EXACT(Synthese!S$1,Synthese!$E70),1,0)*(Synthese!S70))&gt;2,1,0)</f>
        <v>0</v>
      </c>
      <c r="P70" s="8">
        <f ca="1">IF((IF(EXACT(Synthese!T$1,Synthese!$E70),1,0)*(Synthese!T70))&gt;2,1,0)</f>
        <v>0</v>
      </c>
      <c r="Q70" s="8">
        <f ca="1">IF((IF(EXACT(Synthese!U$1,Synthese!$E70),1,0)*(Synthese!U70))&gt;2,1,0)</f>
        <v>0</v>
      </c>
      <c r="R70" s="8">
        <f ca="1">IF((IF(EXACT(Synthese!V$1,Synthese!$E70),1,0)*(Synthese!V70))&gt;2,1,0)</f>
        <v>0</v>
      </c>
      <c r="S70" s="8">
        <f ca="1">IF((IF(EXACT(Synthese!W$1,Synthese!$E70),1,0)*(Synthese!W70))&gt;2,1,0)</f>
        <v>0</v>
      </c>
      <c r="T70" s="8">
        <f ca="1">IF((IF(EXACT(Synthese!X$1,Synthese!$E70),1,0)*(Synthese!X70))&gt;2,1,0)</f>
        <v>0</v>
      </c>
      <c r="U70" s="8">
        <f ca="1">IF((IF(EXACT(Synthese!Y$1,Synthese!$E70),1,0)*(Synthese!Y70))&gt;2,1,0)</f>
        <v>0</v>
      </c>
      <c r="V70" s="8">
        <f ca="1">IF((IF(EXACT(Synthese!Z$1,Synthese!$E70),1,0)*(Synthese!Z70))&gt;2,1,0)</f>
        <v>0</v>
      </c>
      <c r="W70" s="8">
        <f ca="1">IF((IF(EXACT(Synthese!AA$1,Synthese!$E70),1,0)*(Synthese!AA70))&gt;2,1,0)</f>
        <v>0</v>
      </c>
      <c r="X70" s="8">
        <f>IF((IF(EXACT(Synthese!AB$1,Synthese!$E70),1,0)*(Synthese!AB70))&gt;2,1,0)</f>
        <v>0</v>
      </c>
    </row>
    <row r="71" spans="1:24" ht="13.8">
      <c r="A71" s="5">
        <v>1</v>
      </c>
      <c r="B71" s="5"/>
      <c r="C71" s="5">
        <v>1</v>
      </c>
      <c r="D71" s="9">
        <v>45144</v>
      </c>
      <c r="E71" s="8"/>
      <c r="F71" s="8">
        <f ca="1">IF((IF(EXACT(Synthese!J$1,Synthese!$E71),1,0)*(Synthese!J71))&gt;2,1,0)</f>
        <v>0</v>
      </c>
      <c r="G71" s="8">
        <f ca="1">IF((IF(EXACT(Synthese!K$1,Synthese!$E71),1,0)*(Synthese!K71))&gt;2,1,0)</f>
        <v>0</v>
      </c>
      <c r="H71" s="8">
        <f ca="1">IF((IF(EXACT(Synthese!L$1,Synthese!$E71),1,0)*(Synthese!L71))&gt;2,1,0)</f>
        <v>0</v>
      </c>
      <c r="I71" s="8">
        <f ca="1">IF((IF(EXACT(Synthese!M$1,Synthese!$E71),1,0)*(Synthese!M71))&gt;2,1,0)</f>
        <v>0</v>
      </c>
      <c r="J71" s="8">
        <f ca="1">IF((IF(EXACT(Synthese!N$1,Synthese!$E71),1,0)*(Synthese!N71))&gt;2,1,0)</f>
        <v>0</v>
      </c>
      <c r="K71" s="8">
        <f ca="1">IF((IF(EXACT(Synthese!O$1,Synthese!$E71),1,0)*(Synthese!O71))&gt;2,1,0)</f>
        <v>0</v>
      </c>
      <c r="L71" s="8">
        <f ca="1">IF((IF(EXACT(Synthese!P$1,Synthese!$E71),1,0)*(Synthese!P71))&gt;2,1,0)</f>
        <v>0</v>
      </c>
      <c r="M71" s="8">
        <f ca="1">IF((IF(EXACT(Synthese!Q$1,Synthese!$E71),1,0)*(Synthese!Q71))&gt;2,1,0)</f>
        <v>0</v>
      </c>
      <c r="N71" s="8">
        <f ca="1">IF((IF(EXACT(Synthese!R$1,Synthese!$E71),1,0)*(Synthese!R71))&gt;2,1,0)</f>
        <v>0</v>
      </c>
      <c r="O71" s="8">
        <f ca="1">IF((IF(EXACT(Synthese!S$1,Synthese!$E71),1,0)*(Synthese!S71))&gt;2,1,0)</f>
        <v>0</v>
      </c>
      <c r="P71" s="8">
        <f ca="1">IF((IF(EXACT(Synthese!T$1,Synthese!$E71),1,0)*(Synthese!T71))&gt;2,1,0)</f>
        <v>0</v>
      </c>
      <c r="Q71" s="8">
        <f ca="1">IF((IF(EXACT(Synthese!U$1,Synthese!$E71),1,0)*(Synthese!U71))&gt;2,1,0)</f>
        <v>0</v>
      </c>
      <c r="R71" s="8">
        <f ca="1">IF((IF(EXACT(Synthese!V$1,Synthese!$E71),1,0)*(Synthese!V71))&gt;2,1,0)</f>
        <v>0</v>
      </c>
      <c r="S71" s="8">
        <f ca="1">IF((IF(EXACT(Synthese!W$1,Synthese!$E71),1,0)*(Synthese!W71))&gt;2,1,0)</f>
        <v>0</v>
      </c>
      <c r="T71" s="8">
        <f ca="1">IF((IF(EXACT(Synthese!X$1,Synthese!$E71),1,0)*(Synthese!X71))&gt;2,1,0)</f>
        <v>0</v>
      </c>
      <c r="U71" s="8">
        <f ca="1">IF((IF(EXACT(Synthese!Y$1,Synthese!$E71),1,0)*(Synthese!Y71))&gt;2,1,0)</f>
        <v>0</v>
      </c>
      <c r="V71" s="8">
        <f ca="1">IF((IF(EXACT(Synthese!Z$1,Synthese!$E71),1,0)*(Synthese!Z71))&gt;2,1,0)</f>
        <v>0</v>
      </c>
      <c r="W71" s="8">
        <f ca="1">IF((IF(EXACT(Synthese!AA$1,Synthese!$E71),1,0)*(Synthese!AA71))&gt;2,1,0)</f>
        <v>0</v>
      </c>
      <c r="X71" s="8">
        <f>IF((IF(EXACT(Synthese!AB$1,Synthese!$E71),1,0)*(Synthese!AB71))&gt;2,1,0)</f>
        <v>0</v>
      </c>
    </row>
    <row r="72" spans="1:24" ht="13.8">
      <c r="A72" s="5">
        <v>1</v>
      </c>
      <c r="B72" s="5"/>
      <c r="C72" s="5">
        <v>2</v>
      </c>
      <c r="D72" s="9">
        <v>45145</v>
      </c>
      <c r="E72" s="8"/>
      <c r="F72" s="8">
        <f ca="1">IF((IF(EXACT(Synthese!J$1,Synthese!$E72),1,0)*(Synthese!J72))&gt;2,1,0)</f>
        <v>0</v>
      </c>
      <c r="G72" s="8">
        <f ca="1">IF((IF(EXACT(Synthese!K$1,Synthese!$E72),1,0)*(Synthese!K72))&gt;2,1,0)</f>
        <v>0</v>
      </c>
      <c r="H72" s="8">
        <f ca="1">IF((IF(EXACT(Synthese!L$1,Synthese!$E72),1,0)*(Synthese!L72))&gt;2,1,0)</f>
        <v>0</v>
      </c>
      <c r="I72" s="8">
        <f ca="1">IF((IF(EXACT(Synthese!M$1,Synthese!$E72),1,0)*(Synthese!M72))&gt;2,1,0)</f>
        <v>0</v>
      </c>
      <c r="J72" s="8">
        <f ca="1">IF((IF(EXACT(Synthese!N$1,Synthese!$E72),1,0)*(Synthese!N72))&gt;2,1,0)</f>
        <v>0</v>
      </c>
      <c r="K72" s="8">
        <f ca="1">IF((IF(EXACT(Synthese!O$1,Synthese!$E72),1,0)*(Synthese!O72))&gt;2,1,0)</f>
        <v>0</v>
      </c>
      <c r="L72" s="8">
        <f ca="1">IF((IF(EXACT(Synthese!P$1,Synthese!$E72),1,0)*(Synthese!P72))&gt;2,1,0)</f>
        <v>0</v>
      </c>
      <c r="M72" s="8">
        <f ca="1">IF((IF(EXACT(Synthese!Q$1,Synthese!$E72),1,0)*(Synthese!Q72))&gt;2,1,0)</f>
        <v>0</v>
      </c>
      <c r="N72" s="8">
        <f ca="1">IF((IF(EXACT(Synthese!R$1,Synthese!$E72),1,0)*(Synthese!R72))&gt;2,1,0)</f>
        <v>0</v>
      </c>
      <c r="O72" s="8">
        <f ca="1">IF((IF(EXACT(Synthese!S$1,Synthese!$E72),1,0)*(Synthese!S72))&gt;2,1,0)</f>
        <v>0</v>
      </c>
      <c r="P72" s="8">
        <f ca="1">IF((IF(EXACT(Synthese!T$1,Synthese!$E72),1,0)*(Synthese!T72))&gt;2,1,0)</f>
        <v>0</v>
      </c>
      <c r="Q72" s="8">
        <f ca="1">IF((IF(EXACT(Synthese!U$1,Synthese!$E72),1,0)*(Synthese!U72))&gt;2,1,0)</f>
        <v>0</v>
      </c>
      <c r="R72" s="8">
        <f ca="1">IF((IF(EXACT(Synthese!V$1,Synthese!$E72),1,0)*(Synthese!V72))&gt;2,1,0)</f>
        <v>0</v>
      </c>
      <c r="S72" s="8">
        <f ca="1">IF((IF(EXACT(Synthese!W$1,Synthese!$E72),1,0)*(Synthese!W72))&gt;2,1,0)</f>
        <v>0</v>
      </c>
      <c r="T72" s="8">
        <f ca="1">IF((IF(EXACT(Synthese!X$1,Synthese!$E72),1,0)*(Synthese!X72))&gt;2,1,0)</f>
        <v>0</v>
      </c>
      <c r="U72" s="8">
        <f ca="1">IF((IF(EXACT(Synthese!Y$1,Synthese!$E72),1,0)*(Synthese!Y72))&gt;2,1,0)</f>
        <v>0</v>
      </c>
      <c r="V72" s="8">
        <f ca="1">IF((IF(EXACT(Synthese!Z$1,Synthese!$E72),1,0)*(Synthese!Z72))&gt;2,1,0)</f>
        <v>0</v>
      </c>
      <c r="W72" s="8">
        <f ca="1">IF((IF(EXACT(Synthese!AA$1,Synthese!$E72),1,0)*(Synthese!AA72))&gt;2,1,0)</f>
        <v>0</v>
      </c>
      <c r="X72" s="8">
        <f>IF((IF(EXACT(Synthese!AB$1,Synthese!$E72),1,0)*(Synthese!AB72))&gt;2,1,0)</f>
        <v>0</v>
      </c>
    </row>
    <row r="73" spans="1:24" ht="13.8">
      <c r="A73" s="5">
        <v>1</v>
      </c>
      <c r="B73" s="5"/>
      <c r="C73" s="5">
        <v>3</v>
      </c>
      <c r="D73" s="9">
        <v>45146</v>
      </c>
      <c r="E73" s="8"/>
      <c r="F73" s="8">
        <f ca="1">IF((IF(EXACT(Synthese!J$1,Synthese!$E73),1,0)*(Synthese!J73))&gt;2,1,0)</f>
        <v>0</v>
      </c>
      <c r="G73" s="8">
        <f ca="1">IF((IF(EXACT(Synthese!K$1,Synthese!$E73),1,0)*(Synthese!K73))&gt;2,1,0)</f>
        <v>0</v>
      </c>
      <c r="H73" s="8">
        <f ca="1">IF((IF(EXACT(Synthese!L$1,Synthese!$E73),1,0)*(Synthese!L73))&gt;2,1,0)</f>
        <v>0</v>
      </c>
      <c r="I73" s="8">
        <f ca="1">IF((IF(EXACT(Synthese!M$1,Synthese!$E73),1,0)*(Synthese!M73))&gt;2,1,0)</f>
        <v>0</v>
      </c>
      <c r="J73" s="8">
        <f ca="1">IF((IF(EXACT(Synthese!N$1,Synthese!$E73),1,0)*(Synthese!N73))&gt;2,1,0)</f>
        <v>0</v>
      </c>
      <c r="K73" s="8">
        <f ca="1">IF((IF(EXACT(Synthese!O$1,Synthese!$E73),1,0)*(Synthese!O73))&gt;2,1,0)</f>
        <v>0</v>
      </c>
      <c r="L73" s="8">
        <f ca="1">IF((IF(EXACT(Synthese!P$1,Synthese!$E73),1,0)*(Synthese!P73))&gt;2,1,0)</f>
        <v>0</v>
      </c>
      <c r="M73" s="8">
        <f ca="1">IF((IF(EXACT(Synthese!Q$1,Synthese!$E73),1,0)*(Synthese!Q73))&gt;2,1,0)</f>
        <v>0</v>
      </c>
      <c r="N73" s="8">
        <f ca="1">IF((IF(EXACT(Synthese!R$1,Synthese!$E73),1,0)*(Synthese!R73))&gt;2,1,0)</f>
        <v>0</v>
      </c>
      <c r="O73" s="8">
        <f ca="1">IF((IF(EXACT(Synthese!S$1,Synthese!$E73),1,0)*(Synthese!S73))&gt;2,1,0)</f>
        <v>0</v>
      </c>
      <c r="P73" s="8">
        <f ca="1">IF((IF(EXACT(Synthese!T$1,Synthese!$E73),1,0)*(Synthese!T73))&gt;2,1,0)</f>
        <v>0</v>
      </c>
      <c r="Q73" s="8">
        <f ca="1">IF((IF(EXACT(Synthese!U$1,Synthese!$E73),1,0)*(Synthese!U73))&gt;2,1,0)</f>
        <v>0</v>
      </c>
      <c r="R73" s="8">
        <f ca="1">IF((IF(EXACT(Synthese!V$1,Synthese!$E73),1,0)*(Synthese!V73))&gt;2,1,0)</f>
        <v>0</v>
      </c>
      <c r="S73" s="8">
        <f ca="1">IF((IF(EXACT(Synthese!W$1,Synthese!$E73),1,0)*(Synthese!W73))&gt;2,1,0)</f>
        <v>0</v>
      </c>
      <c r="T73" s="8">
        <f ca="1">IF((IF(EXACT(Synthese!X$1,Synthese!$E73),1,0)*(Synthese!X73))&gt;2,1,0)</f>
        <v>0</v>
      </c>
      <c r="U73" s="8">
        <f ca="1">IF((IF(EXACT(Synthese!Y$1,Synthese!$E73),1,0)*(Synthese!Y73))&gt;2,1,0)</f>
        <v>0</v>
      </c>
      <c r="V73" s="8">
        <f ca="1">IF((IF(EXACT(Synthese!Z$1,Synthese!$E73),1,0)*(Synthese!Z73))&gt;2,1,0)</f>
        <v>0</v>
      </c>
      <c r="W73" s="8">
        <f ca="1">IF((IF(EXACT(Synthese!AA$1,Synthese!$E73),1,0)*(Synthese!AA73))&gt;2,1,0)</f>
        <v>0</v>
      </c>
      <c r="X73" s="8">
        <f>IF((IF(EXACT(Synthese!AB$1,Synthese!$E73),1,0)*(Synthese!AB73))&gt;2,1,0)</f>
        <v>0</v>
      </c>
    </row>
    <row r="74" spans="1:24" ht="13.8">
      <c r="A74" s="5">
        <v>1</v>
      </c>
      <c r="B74" s="5"/>
      <c r="C74" s="5">
        <v>4</v>
      </c>
      <c r="D74" s="9">
        <v>45147</v>
      </c>
      <c r="E74" s="8"/>
      <c r="F74" s="8">
        <f ca="1">IF((IF(EXACT(Synthese!J$1,Synthese!$E74),1,0)*(Synthese!J74))&gt;2,1,0)</f>
        <v>0</v>
      </c>
      <c r="G74" s="8">
        <f ca="1">IF((IF(EXACT(Synthese!K$1,Synthese!$E74),1,0)*(Synthese!K74))&gt;2,1,0)</f>
        <v>0</v>
      </c>
      <c r="H74" s="8">
        <f ca="1">IF((IF(EXACT(Synthese!L$1,Synthese!$E74),1,0)*(Synthese!L74))&gt;2,1,0)</f>
        <v>0</v>
      </c>
      <c r="I74" s="8">
        <f ca="1">IF((IF(EXACT(Synthese!M$1,Synthese!$E74),1,0)*(Synthese!M74))&gt;2,1,0)</f>
        <v>0</v>
      </c>
      <c r="J74" s="8">
        <f ca="1">IF((IF(EXACT(Synthese!N$1,Synthese!$E74),1,0)*(Synthese!N74))&gt;2,1,0)</f>
        <v>0</v>
      </c>
      <c r="K74" s="8">
        <f ca="1">IF((IF(EXACT(Synthese!O$1,Synthese!$E74),1,0)*(Synthese!O74))&gt;2,1,0)</f>
        <v>0</v>
      </c>
      <c r="L74" s="8">
        <f ca="1">IF((IF(EXACT(Synthese!P$1,Synthese!$E74),1,0)*(Synthese!P74))&gt;2,1,0)</f>
        <v>0</v>
      </c>
      <c r="M74" s="8">
        <f ca="1">IF((IF(EXACT(Synthese!Q$1,Synthese!$E74),1,0)*(Synthese!Q74))&gt;2,1,0)</f>
        <v>0</v>
      </c>
      <c r="N74" s="8">
        <f ca="1">IF((IF(EXACT(Synthese!R$1,Synthese!$E74),1,0)*(Synthese!R74))&gt;2,1,0)</f>
        <v>0</v>
      </c>
      <c r="O74" s="8">
        <f ca="1">IF((IF(EXACT(Synthese!S$1,Synthese!$E74),1,0)*(Synthese!S74))&gt;2,1,0)</f>
        <v>0</v>
      </c>
      <c r="P74" s="8">
        <f ca="1">IF((IF(EXACT(Synthese!T$1,Synthese!$E74),1,0)*(Synthese!T74))&gt;2,1,0)</f>
        <v>0</v>
      </c>
      <c r="Q74" s="8">
        <f ca="1">IF((IF(EXACT(Synthese!U$1,Synthese!$E74),1,0)*(Synthese!U74))&gt;2,1,0)</f>
        <v>0</v>
      </c>
      <c r="R74" s="8">
        <f ca="1">IF((IF(EXACT(Synthese!V$1,Synthese!$E74),1,0)*(Synthese!V74))&gt;2,1,0)</f>
        <v>0</v>
      </c>
      <c r="S74" s="8">
        <f ca="1">IF((IF(EXACT(Synthese!W$1,Synthese!$E74),1,0)*(Synthese!W74))&gt;2,1,0)</f>
        <v>0</v>
      </c>
      <c r="T74" s="8">
        <f ca="1">IF((IF(EXACT(Synthese!X$1,Synthese!$E74),1,0)*(Synthese!X74))&gt;2,1,0)</f>
        <v>0</v>
      </c>
      <c r="U74" s="8">
        <f ca="1">IF((IF(EXACT(Synthese!Y$1,Synthese!$E74),1,0)*(Synthese!Y74))&gt;2,1,0)</f>
        <v>0</v>
      </c>
      <c r="V74" s="8">
        <f ca="1">IF((IF(EXACT(Synthese!Z$1,Synthese!$E74),1,0)*(Synthese!Z74))&gt;2,1,0)</f>
        <v>0</v>
      </c>
      <c r="W74" s="8">
        <f ca="1">IF((IF(EXACT(Synthese!AA$1,Synthese!$E74),1,0)*(Synthese!AA74))&gt;2,1,0)</f>
        <v>0</v>
      </c>
      <c r="X74" s="8">
        <f>IF((IF(EXACT(Synthese!AB$1,Synthese!$E74),1,0)*(Synthese!AB74))&gt;2,1,0)</f>
        <v>0</v>
      </c>
    </row>
    <row r="75" spans="1:24" ht="13.8">
      <c r="A75" s="5">
        <v>1</v>
      </c>
      <c r="B75" s="5"/>
      <c r="C75" s="5">
        <v>5</v>
      </c>
      <c r="D75" s="9">
        <v>45148</v>
      </c>
      <c r="E75" s="8"/>
      <c r="F75" s="8">
        <f ca="1">IF((IF(EXACT(Synthese!J$1,Synthese!$E75),1,0)*(Synthese!J75))&gt;2,1,0)</f>
        <v>0</v>
      </c>
      <c r="G75" s="8">
        <f ca="1">IF((IF(EXACT(Synthese!K$1,Synthese!$E75),1,0)*(Synthese!K75))&gt;2,1,0)</f>
        <v>0</v>
      </c>
      <c r="H75" s="8">
        <f ca="1">IF((IF(EXACT(Synthese!L$1,Synthese!$E75),1,0)*(Synthese!L75))&gt;2,1,0)</f>
        <v>0</v>
      </c>
      <c r="I75" s="8">
        <f ca="1">IF((IF(EXACT(Synthese!M$1,Synthese!$E75),1,0)*(Synthese!M75))&gt;2,1,0)</f>
        <v>0</v>
      </c>
      <c r="J75" s="8">
        <f ca="1">IF((IF(EXACT(Synthese!N$1,Synthese!$E75),1,0)*(Synthese!N75))&gt;2,1,0)</f>
        <v>0</v>
      </c>
      <c r="K75" s="8">
        <f ca="1">IF((IF(EXACT(Synthese!O$1,Synthese!$E75),1,0)*(Synthese!O75))&gt;2,1,0)</f>
        <v>0</v>
      </c>
      <c r="L75" s="8">
        <f ca="1">IF((IF(EXACT(Synthese!P$1,Synthese!$E75),1,0)*(Synthese!P75))&gt;2,1,0)</f>
        <v>0</v>
      </c>
      <c r="M75" s="8">
        <f ca="1">IF((IF(EXACT(Synthese!Q$1,Synthese!$E75),1,0)*(Synthese!Q75))&gt;2,1,0)</f>
        <v>0</v>
      </c>
      <c r="N75" s="8">
        <f ca="1">IF((IF(EXACT(Synthese!R$1,Synthese!$E75),1,0)*(Synthese!R75))&gt;2,1,0)</f>
        <v>0</v>
      </c>
      <c r="O75" s="8">
        <f ca="1">IF((IF(EXACT(Synthese!S$1,Synthese!$E75),1,0)*(Synthese!S75))&gt;2,1,0)</f>
        <v>0</v>
      </c>
      <c r="P75" s="8">
        <f ca="1">IF((IF(EXACT(Synthese!T$1,Synthese!$E75),1,0)*(Synthese!T75))&gt;2,1,0)</f>
        <v>0</v>
      </c>
      <c r="Q75" s="8">
        <f ca="1">IF((IF(EXACT(Synthese!U$1,Synthese!$E75),1,0)*(Synthese!U75))&gt;2,1,0)</f>
        <v>0</v>
      </c>
      <c r="R75" s="8">
        <f ca="1">IF((IF(EXACT(Synthese!V$1,Synthese!$E75),1,0)*(Synthese!V75))&gt;2,1,0)</f>
        <v>0</v>
      </c>
      <c r="S75" s="8">
        <f ca="1">IF((IF(EXACT(Synthese!W$1,Synthese!$E75),1,0)*(Synthese!W75))&gt;2,1,0)</f>
        <v>0</v>
      </c>
      <c r="T75" s="8">
        <f ca="1">IF((IF(EXACT(Synthese!X$1,Synthese!$E75),1,0)*(Synthese!X75))&gt;2,1,0)</f>
        <v>0</v>
      </c>
      <c r="U75" s="8">
        <f ca="1">IF((IF(EXACT(Synthese!Y$1,Synthese!$E75),1,0)*(Synthese!Y75))&gt;2,1,0)</f>
        <v>0</v>
      </c>
      <c r="V75" s="8">
        <f ca="1">IF((IF(EXACT(Synthese!Z$1,Synthese!$E75),1,0)*(Synthese!Z75))&gt;2,1,0)</f>
        <v>0</v>
      </c>
      <c r="W75" s="8">
        <f ca="1">IF((IF(EXACT(Synthese!AA$1,Synthese!$E75),1,0)*(Synthese!AA75))&gt;2,1,0)</f>
        <v>0</v>
      </c>
      <c r="X75" s="8">
        <f>IF((IF(EXACT(Synthese!AB$1,Synthese!$E75),1,0)*(Synthese!AB75))&gt;2,1,0)</f>
        <v>0</v>
      </c>
    </row>
    <row r="76" spans="1:24" ht="13.8">
      <c r="A76" s="5">
        <v>1</v>
      </c>
      <c r="B76" s="5"/>
      <c r="C76" s="5">
        <v>6</v>
      </c>
      <c r="D76" s="9">
        <v>45149</v>
      </c>
      <c r="E76" s="8"/>
      <c r="F76" s="8">
        <f ca="1">IF((IF(EXACT(Synthese!J$1,Synthese!$E76),1,0)*(Synthese!J76))&gt;2,1,0)</f>
        <v>0</v>
      </c>
      <c r="G76" s="8">
        <f ca="1">IF((IF(EXACT(Synthese!K$1,Synthese!$E76),1,0)*(Synthese!K76))&gt;2,1,0)</f>
        <v>0</v>
      </c>
      <c r="H76" s="8">
        <f ca="1">IF((IF(EXACT(Synthese!L$1,Synthese!$E76),1,0)*(Synthese!L76))&gt;2,1,0)</f>
        <v>0</v>
      </c>
      <c r="I76" s="8">
        <f ca="1">IF((IF(EXACT(Synthese!M$1,Synthese!$E76),1,0)*(Synthese!M76))&gt;2,1,0)</f>
        <v>0</v>
      </c>
      <c r="J76" s="8">
        <f ca="1">IF((IF(EXACT(Synthese!N$1,Synthese!$E76),1,0)*(Synthese!N76))&gt;2,1,0)</f>
        <v>0</v>
      </c>
      <c r="K76" s="8">
        <f ca="1">IF((IF(EXACT(Synthese!O$1,Synthese!$E76),1,0)*(Synthese!O76))&gt;2,1,0)</f>
        <v>0</v>
      </c>
      <c r="L76" s="8">
        <f ca="1">IF((IF(EXACT(Synthese!P$1,Synthese!$E76),1,0)*(Synthese!P76))&gt;2,1,0)</f>
        <v>0</v>
      </c>
      <c r="M76" s="8">
        <f ca="1">IF((IF(EXACT(Synthese!Q$1,Synthese!$E76),1,0)*(Synthese!Q76))&gt;2,1,0)</f>
        <v>0</v>
      </c>
      <c r="N76" s="8">
        <f ca="1">IF((IF(EXACT(Synthese!R$1,Synthese!$E76),1,0)*(Synthese!R76))&gt;2,1,0)</f>
        <v>0</v>
      </c>
      <c r="O76" s="8">
        <f ca="1">IF((IF(EXACT(Synthese!S$1,Synthese!$E76),1,0)*(Synthese!S76))&gt;2,1,0)</f>
        <v>0</v>
      </c>
      <c r="P76" s="8">
        <f ca="1">IF((IF(EXACT(Synthese!T$1,Synthese!$E76),1,0)*(Synthese!T76))&gt;2,1,0)</f>
        <v>0</v>
      </c>
      <c r="Q76" s="8">
        <f ca="1">IF((IF(EXACT(Synthese!U$1,Synthese!$E76),1,0)*(Synthese!U76))&gt;2,1,0)</f>
        <v>0</v>
      </c>
      <c r="R76" s="8">
        <f ca="1">IF((IF(EXACT(Synthese!V$1,Synthese!$E76),1,0)*(Synthese!V76))&gt;2,1,0)</f>
        <v>0</v>
      </c>
      <c r="S76" s="8">
        <f ca="1">IF((IF(EXACT(Synthese!W$1,Synthese!$E76),1,0)*(Synthese!W76))&gt;2,1,0)</f>
        <v>0</v>
      </c>
      <c r="T76" s="8">
        <f ca="1">IF((IF(EXACT(Synthese!X$1,Synthese!$E76),1,0)*(Synthese!X76))&gt;2,1,0)</f>
        <v>0</v>
      </c>
      <c r="U76" s="8">
        <f ca="1">IF((IF(EXACT(Synthese!Y$1,Synthese!$E76),1,0)*(Synthese!Y76))&gt;2,1,0)</f>
        <v>0</v>
      </c>
      <c r="V76" s="8">
        <f ca="1">IF((IF(EXACT(Synthese!Z$1,Synthese!$E76),1,0)*(Synthese!Z76))&gt;2,1,0)</f>
        <v>0</v>
      </c>
      <c r="W76" s="8">
        <f ca="1">IF((IF(EXACT(Synthese!AA$1,Synthese!$E76),1,0)*(Synthese!AA76))&gt;2,1,0)</f>
        <v>0</v>
      </c>
      <c r="X76" s="8">
        <f>IF((IF(EXACT(Synthese!AB$1,Synthese!$E76),1,0)*(Synthese!AB76))&gt;2,1,0)</f>
        <v>0</v>
      </c>
    </row>
    <row r="77" spans="1:24" ht="13.8">
      <c r="A77" s="5">
        <v>1</v>
      </c>
      <c r="B77" s="5"/>
      <c r="C77" s="5">
        <v>7</v>
      </c>
      <c r="D77" s="9">
        <v>45150</v>
      </c>
      <c r="E77" s="8"/>
      <c r="F77" s="8">
        <f ca="1">IF((IF(EXACT(Synthese!J$1,Synthese!$E77),1,0)*(Synthese!J77))&gt;2,1,0)</f>
        <v>0</v>
      </c>
      <c r="G77" s="8">
        <f ca="1">IF((IF(EXACT(Synthese!K$1,Synthese!$E77),1,0)*(Synthese!K77))&gt;2,1,0)</f>
        <v>0</v>
      </c>
      <c r="H77" s="8">
        <f ca="1">IF((IF(EXACT(Synthese!L$1,Synthese!$E77),1,0)*(Synthese!L77))&gt;2,1,0)</f>
        <v>0</v>
      </c>
      <c r="I77" s="8">
        <f ca="1">IF((IF(EXACT(Synthese!M$1,Synthese!$E77),1,0)*(Synthese!M77))&gt;2,1,0)</f>
        <v>0</v>
      </c>
      <c r="J77" s="8">
        <f ca="1">IF((IF(EXACT(Synthese!N$1,Synthese!$E77),1,0)*(Synthese!N77))&gt;2,1,0)</f>
        <v>0</v>
      </c>
      <c r="K77" s="8">
        <f ca="1">IF((IF(EXACT(Synthese!O$1,Synthese!$E77),1,0)*(Synthese!O77))&gt;2,1,0)</f>
        <v>0</v>
      </c>
      <c r="L77" s="8">
        <f ca="1">IF((IF(EXACT(Synthese!P$1,Synthese!$E77),1,0)*(Synthese!P77))&gt;2,1,0)</f>
        <v>0</v>
      </c>
      <c r="M77" s="8">
        <f ca="1">IF((IF(EXACT(Synthese!Q$1,Synthese!$E77),1,0)*(Synthese!Q77))&gt;2,1,0)</f>
        <v>0</v>
      </c>
      <c r="N77" s="8">
        <f ca="1">IF((IF(EXACT(Synthese!R$1,Synthese!$E77),1,0)*(Synthese!R77))&gt;2,1,0)</f>
        <v>0</v>
      </c>
      <c r="O77" s="8">
        <f ca="1">IF((IF(EXACT(Synthese!S$1,Synthese!$E77),1,0)*(Synthese!S77))&gt;2,1,0)</f>
        <v>0</v>
      </c>
      <c r="P77" s="8">
        <f ca="1">IF((IF(EXACT(Synthese!T$1,Synthese!$E77),1,0)*(Synthese!T77))&gt;2,1,0)</f>
        <v>0</v>
      </c>
      <c r="Q77" s="8">
        <f ca="1">IF((IF(EXACT(Synthese!U$1,Synthese!$E77),1,0)*(Synthese!U77))&gt;2,1,0)</f>
        <v>0</v>
      </c>
      <c r="R77" s="8">
        <f ca="1">IF((IF(EXACT(Synthese!V$1,Synthese!$E77),1,0)*(Synthese!V77))&gt;2,1,0)</f>
        <v>0</v>
      </c>
      <c r="S77" s="8">
        <f ca="1">IF((IF(EXACT(Synthese!W$1,Synthese!$E77),1,0)*(Synthese!W77))&gt;2,1,0)</f>
        <v>0</v>
      </c>
      <c r="T77" s="8">
        <f ca="1">IF((IF(EXACT(Synthese!X$1,Synthese!$E77),1,0)*(Synthese!X77))&gt;2,1,0)</f>
        <v>0</v>
      </c>
      <c r="U77" s="8">
        <f ca="1">IF((IF(EXACT(Synthese!Y$1,Synthese!$E77),1,0)*(Synthese!Y77))&gt;2,1,0)</f>
        <v>0</v>
      </c>
      <c r="V77" s="8">
        <f ca="1">IF((IF(EXACT(Synthese!Z$1,Synthese!$E77),1,0)*(Synthese!Z77))&gt;2,1,0)</f>
        <v>0</v>
      </c>
      <c r="W77" s="8">
        <f ca="1">IF((IF(EXACT(Synthese!AA$1,Synthese!$E77),1,0)*(Synthese!AA77))&gt;2,1,0)</f>
        <v>0</v>
      </c>
      <c r="X77" s="8">
        <f>IF((IF(EXACT(Synthese!AB$1,Synthese!$E77),1,0)*(Synthese!AB77))&gt;2,1,0)</f>
        <v>0</v>
      </c>
    </row>
    <row r="78" spans="1:24" ht="13.8">
      <c r="A78" s="5">
        <v>1</v>
      </c>
      <c r="B78" s="5"/>
      <c r="C78" s="5">
        <v>1</v>
      </c>
      <c r="D78" s="9">
        <v>45151</v>
      </c>
      <c r="E78" s="8"/>
      <c r="F78" s="8">
        <f ca="1">IF((IF(EXACT(Synthese!J$1,Synthese!$E78),1,0)*(Synthese!J78))&gt;2,1,0)</f>
        <v>0</v>
      </c>
      <c r="G78" s="8">
        <f ca="1">IF((IF(EXACT(Synthese!K$1,Synthese!$E78),1,0)*(Synthese!K78))&gt;2,1,0)</f>
        <v>0</v>
      </c>
      <c r="H78" s="8">
        <f ca="1">IF((IF(EXACT(Synthese!L$1,Synthese!$E78),1,0)*(Synthese!L78))&gt;2,1,0)</f>
        <v>0</v>
      </c>
      <c r="I78" s="8">
        <f ca="1">IF((IF(EXACT(Synthese!M$1,Synthese!$E78),1,0)*(Synthese!M78))&gt;2,1,0)</f>
        <v>0</v>
      </c>
      <c r="J78" s="8">
        <f ca="1">IF((IF(EXACT(Synthese!N$1,Synthese!$E78),1,0)*(Synthese!N78))&gt;2,1,0)</f>
        <v>0</v>
      </c>
      <c r="K78" s="8">
        <f ca="1">IF((IF(EXACT(Synthese!O$1,Synthese!$E78),1,0)*(Synthese!O78))&gt;2,1,0)</f>
        <v>0</v>
      </c>
      <c r="L78" s="8">
        <f ca="1">IF((IF(EXACT(Synthese!P$1,Synthese!$E78),1,0)*(Synthese!P78))&gt;2,1,0)</f>
        <v>0</v>
      </c>
      <c r="M78" s="8">
        <f ca="1">IF((IF(EXACT(Synthese!Q$1,Synthese!$E78),1,0)*(Synthese!Q78))&gt;2,1,0)</f>
        <v>0</v>
      </c>
      <c r="N78" s="8">
        <f ca="1">IF((IF(EXACT(Synthese!R$1,Synthese!$E78),1,0)*(Synthese!R78))&gt;2,1,0)</f>
        <v>0</v>
      </c>
      <c r="O78" s="8">
        <f ca="1">IF((IF(EXACT(Synthese!S$1,Synthese!$E78),1,0)*(Synthese!S78))&gt;2,1,0)</f>
        <v>0</v>
      </c>
      <c r="P78" s="8">
        <f ca="1">IF((IF(EXACT(Synthese!T$1,Synthese!$E78),1,0)*(Synthese!T78))&gt;2,1,0)</f>
        <v>0</v>
      </c>
      <c r="Q78" s="8">
        <f ca="1">IF((IF(EXACT(Synthese!U$1,Synthese!$E78),1,0)*(Synthese!U78))&gt;2,1,0)</f>
        <v>0</v>
      </c>
      <c r="R78" s="8">
        <f ca="1">IF((IF(EXACT(Synthese!V$1,Synthese!$E78),1,0)*(Synthese!V78))&gt;2,1,0)</f>
        <v>0</v>
      </c>
      <c r="S78" s="8">
        <f ca="1">IF((IF(EXACT(Synthese!W$1,Synthese!$E78),1,0)*(Synthese!W78))&gt;2,1,0)</f>
        <v>0</v>
      </c>
      <c r="T78" s="8">
        <f ca="1">IF((IF(EXACT(Synthese!X$1,Synthese!$E78),1,0)*(Synthese!X78))&gt;2,1,0)</f>
        <v>0</v>
      </c>
      <c r="U78" s="8">
        <f ca="1">IF((IF(EXACT(Synthese!Y$1,Synthese!$E78),1,0)*(Synthese!Y78))&gt;2,1,0)</f>
        <v>0</v>
      </c>
      <c r="V78" s="8">
        <f ca="1">IF((IF(EXACT(Synthese!Z$1,Synthese!$E78),1,0)*(Synthese!Z78))&gt;2,1,0)</f>
        <v>0</v>
      </c>
      <c r="W78" s="8">
        <f ca="1">IF((IF(EXACT(Synthese!AA$1,Synthese!$E78),1,0)*(Synthese!AA78))&gt;2,1,0)</f>
        <v>0</v>
      </c>
      <c r="X78" s="8">
        <f>IF((IF(EXACT(Synthese!AB$1,Synthese!$E78),1,0)*(Synthese!AB78))&gt;2,1,0)</f>
        <v>0</v>
      </c>
    </row>
    <row r="79" spans="1:24" ht="13.8">
      <c r="A79" s="5">
        <v>1</v>
      </c>
      <c r="B79" s="5"/>
      <c r="C79" s="5">
        <v>2</v>
      </c>
      <c r="D79" s="9">
        <v>45152</v>
      </c>
      <c r="E79" s="8"/>
      <c r="F79" s="8">
        <f ca="1">IF((IF(EXACT(Synthese!J$1,Synthese!$E79),1,0)*(Synthese!J79))&gt;2,1,0)</f>
        <v>0</v>
      </c>
      <c r="G79" s="8">
        <f ca="1">IF((IF(EXACT(Synthese!K$1,Synthese!$E79),1,0)*(Synthese!K79))&gt;2,1,0)</f>
        <v>0</v>
      </c>
      <c r="H79" s="8">
        <f ca="1">IF((IF(EXACT(Synthese!L$1,Synthese!$E79),1,0)*(Synthese!L79))&gt;2,1,0)</f>
        <v>0</v>
      </c>
      <c r="I79" s="8">
        <f ca="1">IF((IF(EXACT(Synthese!M$1,Synthese!$E79),1,0)*(Synthese!M79))&gt;2,1,0)</f>
        <v>0</v>
      </c>
      <c r="J79" s="8">
        <f ca="1">IF((IF(EXACT(Synthese!N$1,Synthese!$E79),1,0)*(Synthese!N79))&gt;2,1,0)</f>
        <v>0</v>
      </c>
      <c r="K79" s="8">
        <f ca="1">IF((IF(EXACT(Synthese!O$1,Synthese!$E79),1,0)*(Synthese!O79))&gt;2,1,0)</f>
        <v>0</v>
      </c>
      <c r="L79" s="8">
        <f ca="1">IF((IF(EXACT(Synthese!P$1,Synthese!$E79),1,0)*(Synthese!P79))&gt;2,1,0)</f>
        <v>0</v>
      </c>
      <c r="M79" s="8">
        <f ca="1">IF((IF(EXACT(Synthese!Q$1,Synthese!$E79),1,0)*(Synthese!Q79))&gt;2,1,0)</f>
        <v>0</v>
      </c>
      <c r="N79" s="8">
        <f ca="1">IF((IF(EXACT(Synthese!R$1,Synthese!$E79),1,0)*(Synthese!R79))&gt;2,1,0)</f>
        <v>0</v>
      </c>
      <c r="O79" s="8">
        <f ca="1">IF((IF(EXACT(Synthese!S$1,Synthese!$E79),1,0)*(Synthese!S79))&gt;2,1,0)</f>
        <v>0</v>
      </c>
      <c r="P79" s="8">
        <f ca="1">IF((IF(EXACT(Synthese!T$1,Synthese!$E79),1,0)*(Synthese!T79))&gt;2,1,0)</f>
        <v>0</v>
      </c>
      <c r="Q79" s="8">
        <f ca="1">IF((IF(EXACT(Synthese!U$1,Synthese!$E79),1,0)*(Synthese!U79))&gt;2,1,0)</f>
        <v>0</v>
      </c>
      <c r="R79" s="8">
        <f ca="1">IF((IF(EXACT(Synthese!V$1,Synthese!$E79),1,0)*(Synthese!V79))&gt;2,1,0)</f>
        <v>0</v>
      </c>
      <c r="S79" s="8">
        <f ca="1">IF((IF(EXACT(Synthese!W$1,Synthese!$E79),1,0)*(Synthese!W79))&gt;2,1,0)</f>
        <v>0</v>
      </c>
      <c r="T79" s="8">
        <f ca="1">IF((IF(EXACT(Synthese!X$1,Synthese!$E79),1,0)*(Synthese!X79))&gt;2,1,0)</f>
        <v>0</v>
      </c>
      <c r="U79" s="8">
        <f ca="1">IF((IF(EXACT(Synthese!Y$1,Synthese!$E79),1,0)*(Synthese!Y79))&gt;2,1,0)</f>
        <v>0</v>
      </c>
      <c r="V79" s="8">
        <f ca="1">IF((IF(EXACT(Synthese!Z$1,Synthese!$E79),1,0)*(Synthese!Z79))&gt;2,1,0)</f>
        <v>0</v>
      </c>
      <c r="W79" s="8">
        <f ca="1">IF((IF(EXACT(Synthese!AA$1,Synthese!$E79),1,0)*(Synthese!AA79))&gt;2,1,0)</f>
        <v>0</v>
      </c>
      <c r="X79" s="8">
        <f>IF((IF(EXACT(Synthese!AB$1,Synthese!$E79),1,0)*(Synthese!AB79))&gt;2,1,0)</f>
        <v>0</v>
      </c>
    </row>
    <row r="80" spans="1:24" ht="13.8">
      <c r="A80" s="5">
        <v>1</v>
      </c>
      <c r="B80" s="5">
        <v>1</v>
      </c>
      <c r="C80" s="5">
        <v>3</v>
      </c>
      <c r="D80" s="9">
        <v>45153</v>
      </c>
      <c r="E80" s="8"/>
      <c r="F80" s="8">
        <f ca="1">IF((IF(EXACT(Synthese!J$1,Synthese!$E80),1,0)*(Synthese!J80))&gt;2,1,0)</f>
        <v>0</v>
      </c>
      <c r="G80" s="8">
        <f ca="1">IF((IF(EXACT(Synthese!K$1,Synthese!$E80),1,0)*(Synthese!K80))&gt;2,1,0)</f>
        <v>0</v>
      </c>
      <c r="H80" s="8">
        <f ca="1">IF((IF(EXACT(Synthese!L$1,Synthese!$E80),1,0)*(Synthese!L80))&gt;2,1,0)</f>
        <v>0</v>
      </c>
      <c r="I80" s="8">
        <f ca="1">IF((IF(EXACT(Synthese!M$1,Synthese!$E80),1,0)*(Synthese!M80))&gt;2,1,0)</f>
        <v>0</v>
      </c>
      <c r="J80" s="8">
        <f ca="1">IF((IF(EXACT(Synthese!N$1,Synthese!$E80),1,0)*(Synthese!N80))&gt;2,1,0)</f>
        <v>0</v>
      </c>
      <c r="K80" s="8">
        <f ca="1">IF((IF(EXACT(Synthese!O$1,Synthese!$E80),1,0)*(Synthese!O80))&gt;2,1,0)</f>
        <v>0</v>
      </c>
      <c r="L80" s="8">
        <f ca="1">IF((IF(EXACT(Synthese!P$1,Synthese!$E80),1,0)*(Synthese!P80))&gt;2,1,0)</f>
        <v>0</v>
      </c>
      <c r="M80" s="8">
        <f ca="1">IF((IF(EXACT(Synthese!Q$1,Synthese!$E80),1,0)*(Synthese!Q80))&gt;2,1,0)</f>
        <v>0</v>
      </c>
      <c r="N80" s="8">
        <f ca="1">IF((IF(EXACT(Synthese!R$1,Synthese!$E80),1,0)*(Synthese!R80))&gt;2,1,0)</f>
        <v>0</v>
      </c>
      <c r="O80" s="8">
        <f ca="1">IF((IF(EXACT(Synthese!S$1,Synthese!$E80),1,0)*(Synthese!S80))&gt;2,1,0)</f>
        <v>0</v>
      </c>
      <c r="P80" s="8">
        <f ca="1">IF((IF(EXACT(Synthese!T$1,Synthese!$E80),1,0)*(Synthese!T80))&gt;2,1,0)</f>
        <v>0</v>
      </c>
      <c r="Q80" s="8">
        <f ca="1">IF((IF(EXACT(Synthese!U$1,Synthese!$E80),1,0)*(Synthese!U80))&gt;2,1,0)</f>
        <v>0</v>
      </c>
      <c r="R80" s="8">
        <f ca="1">IF((IF(EXACT(Synthese!V$1,Synthese!$E80),1,0)*(Synthese!V80))&gt;2,1,0)</f>
        <v>0</v>
      </c>
      <c r="S80" s="8">
        <f ca="1">IF((IF(EXACT(Synthese!W$1,Synthese!$E80),1,0)*(Synthese!W80))&gt;2,1,0)</f>
        <v>0</v>
      </c>
      <c r="T80" s="8">
        <f ca="1">IF((IF(EXACT(Synthese!X$1,Synthese!$E80),1,0)*(Synthese!X80))&gt;2,1,0)</f>
        <v>0</v>
      </c>
      <c r="U80" s="8">
        <f ca="1">IF((IF(EXACT(Synthese!Y$1,Synthese!$E80),1,0)*(Synthese!Y80))&gt;2,1,0)</f>
        <v>0</v>
      </c>
      <c r="V80" s="8">
        <f ca="1">IF((IF(EXACT(Synthese!Z$1,Synthese!$E80),1,0)*(Synthese!Z80))&gt;2,1,0)</f>
        <v>0</v>
      </c>
      <c r="W80" s="8">
        <f ca="1">IF((IF(EXACT(Synthese!AA$1,Synthese!$E80),1,0)*(Synthese!AA80))&gt;2,1,0)</f>
        <v>0</v>
      </c>
      <c r="X80" s="8">
        <f>IF((IF(EXACT(Synthese!AB$1,Synthese!$E80),1,0)*(Synthese!AB80))&gt;2,1,0)</f>
        <v>0</v>
      </c>
    </row>
    <row r="81" spans="1:24" ht="13.8">
      <c r="A81" s="5">
        <v>1</v>
      </c>
      <c r="B81" s="5"/>
      <c r="C81" s="5">
        <v>4</v>
      </c>
      <c r="D81" s="9">
        <v>45154</v>
      </c>
      <c r="E81" s="8"/>
      <c r="F81" s="8">
        <f ca="1">IF((IF(EXACT(Synthese!J$1,Synthese!$E81),1,0)*(Synthese!J81))&gt;2,1,0)</f>
        <v>0</v>
      </c>
      <c r="G81" s="8">
        <f ca="1">IF((IF(EXACT(Synthese!K$1,Synthese!$E81),1,0)*(Synthese!K81))&gt;2,1,0)</f>
        <v>0</v>
      </c>
      <c r="H81" s="8">
        <f ca="1">IF((IF(EXACT(Synthese!L$1,Synthese!$E81),1,0)*(Synthese!L81))&gt;2,1,0)</f>
        <v>0</v>
      </c>
      <c r="I81" s="8">
        <f ca="1">IF((IF(EXACT(Synthese!M$1,Synthese!$E81),1,0)*(Synthese!M81))&gt;2,1,0)</f>
        <v>0</v>
      </c>
      <c r="J81" s="8">
        <f ca="1">IF((IF(EXACT(Synthese!N$1,Synthese!$E81),1,0)*(Synthese!N81))&gt;2,1,0)</f>
        <v>0</v>
      </c>
      <c r="K81" s="8">
        <f ca="1">IF((IF(EXACT(Synthese!O$1,Synthese!$E81),1,0)*(Synthese!O81))&gt;2,1,0)</f>
        <v>0</v>
      </c>
      <c r="L81" s="8">
        <f ca="1">IF((IF(EXACT(Synthese!P$1,Synthese!$E81),1,0)*(Synthese!P81))&gt;2,1,0)</f>
        <v>0</v>
      </c>
      <c r="M81" s="8">
        <f ca="1">IF((IF(EXACT(Synthese!Q$1,Synthese!$E81),1,0)*(Synthese!Q81))&gt;2,1,0)</f>
        <v>0</v>
      </c>
      <c r="N81" s="8">
        <f ca="1">IF((IF(EXACT(Synthese!R$1,Synthese!$E81),1,0)*(Synthese!R81))&gt;2,1,0)</f>
        <v>0</v>
      </c>
      <c r="O81" s="8">
        <f ca="1">IF((IF(EXACT(Synthese!S$1,Synthese!$E81),1,0)*(Synthese!S81))&gt;2,1,0)</f>
        <v>0</v>
      </c>
      <c r="P81" s="8">
        <f ca="1">IF((IF(EXACT(Synthese!T$1,Synthese!$E81),1,0)*(Synthese!T81))&gt;2,1,0)</f>
        <v>0</v>
      </c>
      <c r="Q81" s="8">
        <f ca="1">IF((IF(EXACT(Synthese!U$1,Synthese!$E81),1,0)*(Synthese!U81))&gt;2,1,0)</f>
        <v>0</v>
      </c>
      <c r="R81" s="8">
        <f ca="1">IF((IF(EXACT(Synthese!V$1,Synthese!$E81),1,0)*(Synthese!V81))&gt;2,1,0)</f>
        <v>0</v>
      </c>
      <c r="S81" s="8">
        <f ca="1">IF((IF(EXACT(Synthese!W$1,Synthese!$E81),1,0)*(Synthese!W81))&gt;2,1,0)</f>
        <v>0</v>
      </c>
      <c r="T81" s="8">
        <f ca="1">IF((IF(EXACT(Synthese!X$1,Synthese!$E81),1,0)*(Synthese!X81))&gt;2,1,0)</f>
        <v>0</v>
      </c>
      <c r="U81" s="8">
        <f ca="1">IF((IF(EXACT(Synthese!Y$1,Synthese!$E81),1,0)*(Synthese!Y81))&gt;2,1,0)</f>
        <v>0</v>
      </c>
      <c r="V81" s="8">
        <f ca="1">IF((IF(EXACT(Synthese!Z$1,Synthese!$E81),1,0)*(Synthese!Z81))&gt;2,1,0)</f>
        <v>0</v>
      </c>
      <c r="W81" s="8">
        <f ca="1">IF((IF(EXACT(Synthese!AA$1,Synthese!$E81),1,0)*(Synthese!AA81))&gt;2,1,0)</f>
        <v>0</v>
      </c>
      <c r="X81" s="8">
        <f>IF((IF(EXACT(Synthese!AB$1,Synthese!$E81),1,0)*(Synthese!AB81))&gt;2,1,0)</f>
        <v>0</v>
      </c>
    </row>
    <row r="82" spans="1:24" ht="13.8">
      <c r="A82" s="5">
        <v>1</v>
      </c>
      <c r="B82" s="5"/>
      <c r="C82" s="5">
        <v>5</v>
      </c>
      <c r="D82" s="9">
        <v>45155</v>
      </c>
      <c r="E82" s="8"/>
      <c r="F82" s="8">
        <f ca="1">IF((IF(EXACT(Synthese!J$1,Synthese!$E82),1,0)*(Synthese!J82))&gt;2,1,0)</f>
        <v>0</v>
      </c>
      <c r="G82" s="8">
        <f ca="1">IF((IF(EXACT(Synthese!K$1,Synthese!$E82),1,0)*(Synthese!K82))&gt;2,1,0)</f>
        <v>0</v>
      </c>
      <c r="H82" s="8">
        <f ca="1">IF((IF(EXACT(Synthese!L$1,Synthese!$E82),1,0)*(Synthese!L82))&gt;2,1,0)</f>
        <v>0</v>
      </c>
      <c r="I82" s="8">
        <f ca="1">IF((IF(EXACT(Synthese!M$1,Synthese!$E82),1,0)*(Synthese!M82))&gt;2,1,0)</f>
        <v>0</v>
      </c>
      <c r="J82" s="8">
        <f ca="1">IF((IF(EXACT(Synthese!N$1,Synthese!$E82),1,0)*(Synthese!N82))&gt;2,1,0)</f>
        <v>0</v>
      </c>
      <c r="K82" s="8">
        <f ca="1">IF((IF(EXACT(Synthese!O$1,Synthese!$E82),1,0)*(Synthese!O82))&gt;2,1,0)</f>
        <v>0</v>
      </c>
      <c r="L82" s="8">
        <f ca="1">IF((IF(EXACT(Synthese!P$1,Synthese!$E82),1,0)*(Synthese!P82))&gt;2,1,0)</f>
        <v>0</v>
      </c>
      <c r="M82" s="8">
        <f ca="1">IF((IF(EXACT(Synthese!Q$1,Synthese!$E82),1,0)*(Synthese!Q82))&gt;2,1,0)</f>
        <v>0</v>
      </c>
      <c r="N82" s="8">
        <f ca="1">IF((IF(EXACT(Synthese!R$1,Synthese!$E82),1,0)*(Synthese!R82))&gt;2,1,0)</f>
        <v>0</v>
      </c>
      <c r="O82" s="8">
        <f ca="1">IF((IF(EXACT(Synthese!S$1,Synthese!$E82),1,0)*(Synthese!S82))&gt;2,1,0)</f>
        <v>0</v>
      </c>
      <c r="P82" s="8">
        <f ca="1">IF((IF(EXACT(Synthese!T$1,Synthese!$E82),1,0)*(Synthese!T82))&gt;2,1,0)</f>
        <v>0</v>
      </c>
      <c r="Q82" s="8">
        <f ca="1">IF((IF(EXACT(Synthese!U$1,Synthese!$E82),1,0)*(Synthese!U82))&gt;2,1,0)</f>
        <v>0</v>
      </c>
      <c r="R82" s="8">
        <f ca="1">IF((IF(EXACT(Synthese!V$1,Synthese!$E82),1,0)*(Synthese!V82))&gt;2,1,0)</f>
        <v>0</v>
      </c>
      <c r="S82" s="8">
        <f ca="1">IF((IF(EXACT(Synthese!W$1,Synthese!$E82),1,0)*(Synthese!W82))&gt;2,1,0)</f>
        <v>0</v>
      </c>
      <c r="T82" s="8">
        <f ca="1">IF((IF(EXACT(Synthese!X$1,Synthese!$E82),1,0)*(Synthese!X82))&gt;2,1,0)</f>
        <v>0</v>
      </c>
      <c r="U82" s="8">
        <f ca="1">IF((IF(EXACT(Synthese!Y$1,Synthese!$E82),1,0)*(Synthese!Y82))&gt;2,1,0)</f>
        <v>0</v>
      </c>
      <c r="V82" s="8">
        <f ca="1">IF((IF(EXACT(Synthese!Z$1,Synthese!$E82),1,0)*(Synthese!Z82))&gt;2,1,0)</f>
        <v>0</v>
      </c>
      <c r="W82" s="8">
        <f ca="1">IF((IF(EXACT(Synthese!AA$1,Synthese!$E82),1,0)*(Synthese!AA82))&gt;2,1,0)</f>
        <v>0</v>
      </c>
      <c r="X82" s="8">
        <f>IF((IF(EXACT(Synthese!AB$1,Synthese!$E82),1,0)*(Synthese!AB82))&gt;2,1,0)</f>
        <v>0</v>
      </c>
    </row>
    <row r="83" spans="1:24" ht="13.8">
      <c r="A83" s="5">
        <v>1</v>
      </c>
      <c r="B83" s="5"/>
      <c r="C83" s="5">
        <v>6</v>
      </c>
      <c r="D83" s="9">
        <v>45156</v>
      </c>
      <c r="E83" s="8"/>
      <c r="F83" s="8">
        <f ca="1">IF((IF(EXACT(Synthese!J$1,Synthese!$E83),1,0)*(Synthese!J83))&gt;2,1,0)</f>
        <v>0</v>
      </c>
      <c r="G83" s="8">
        <f ca="1">IF((IF(EXACT(Synthese!K$1,Synthese!$E83),1,0)*(Synthese!K83))&gt;2,1,0)</f>
        <v>0</v>
      </c>
      <c r="H83" s="8">
        <f ca="1">IF((IF(EXACT(Synthese!L$1,Synthese!$E83),1,0)*(Synthese!L83))&gt;2,1,0)</f>
        <v>0</v>
      </c>
      <c r="I83" s="8">
        <f ca="1">IF((IF(EXACT(Synthese!M$1,Synthese!$E83),1,0)*(Synthese!M83))&gt;2,1,0)</f>
        <v>0</v>
      </c>
      <c r="J83" s="8">
        <f ca="1">IF((IF(EXACT(Synthese!N$1,Synthese!$E83),1,0)*(Synthese!N83))&gt;2,1,0)</f>
        <v>0</v>
      </c>
      <c r="K83" s="8">
        <f ca="1">IF((IF(EXACT(Synthese!O$1,Synthese!$E83),1,0)*(Synthese!O83))&gt;2,1,0)</f>
        <v>0</v>
      </c>
      <c r="L83" s="8">
        <f ca="1">IF((IF(EXACT(Synthese!P$1,Synthese!$E83),1,0)*(Synthese!P83))&gt;2,1,0)</f>
        <v>0</v>
      </c>
      <c r="M83" s="8">
        <f ca="1">IF((IF(EXACT(Synthese!Q$1,Synthese!$E83),1,0)*(Synthese!Q83))&gt;2,1,0)</f>
        <v>0</v>
      </c>
      <c r="N83" s="8">
        <f ca="1">IF((IF(EXACT(Synthese!R$1,Synthese!$E83),1,0)*(Synthese!R83))&gt;2,1,0)</f>
        <v>0</v>
      </c>
      <c r="O83" s="8">
        <f ca="1">IF((IF(EXACT(Synthese!S$1,Synthese!$E83),1,0)*(Synthese!S83))&gt;2,1,0)</f>
        <v>0</v>
      </c>
      <c r="P83" s="8">
        <f ca="1">IF((IF(EXACT(Synthese!T$1,Synthese!$E83),1,0)*(Synthese!T83))&gt;2,1,0)</f>
        <v>0</v>
      </c>
      <c r="Q83" s="8">
        <f ca="1">IF((IF(EXACT(Synthese!U$1,Synthese!$E83),1,0)*(Synthese!U83))&gt;2,1,0)</f>
        <v>0</v>
      </c>
      <c r="R83" s="8">
        <f ca="1">IF((IF(EXACT(Synthese!V$1,Synthese!$E83),1,0)*(Synthese!V83))&gt;2,1,0)</f>
        <v>0</v>
      </c>
      <c r="S83" s="8">
        <f ca="1">IF((IF(EXACT(Synthese!W$1,Synthese!$E83),1,0)*(Synthese!W83))&gt;2,1,0)</f>
        <v>0</v>
      </c>
      <c r="T83" s="8">
        <f ca="1">IF((IF(EXACT(Synthese!X$1,Synthese!$E83),1,0)*(Synthese!X83))&gt;2,1,0)</f>
        <v>0</v>
      </c>
      <c r="U83" s="8">
        <f ca="1">IF((IF(EXACT(Synthese!Y$1,Synthese!$E83),1,0)*(Synthese!Y83))&gt;2,1,0)</f>
        <v>0</v>
      </c>
      <c r="V83" s="8">
        <f ca="1">IF((IF(EXACT(Synthese!Z$1,Synthese!$E83),1,0)*(Synthese!Z83))&gt;2,1,0)</f>
        <v>0</v>
      </c>
      <c r="W83" s="8">
        <f ca="1">IF((IF(EXACT(Synthese!AA$1,Synthese!$E83),1,0)*(Synthese!AA83))&gt;2,1,0)</f>
        <v>0</v>
      </c>
      <c r="X83" s="8">
        <f>IF((IF(EXACT(Synthese!AB$1,Synthese!$E83),1,0)*(Synthese!AB83))&gt;2,1,0)</f>
        <v>0</v>
      </c>
    </row>
    <row r="84" spans="1:24" ht="13.8">
      <c r="A84" s="5">
        <v>1</v>
      </c>
      <c r="B84" s="5"/>
      <c r="C84" s="5">
        <v>7</v>
      </c>
      <c r="D84" s="9">
        <v>45157</v>
      </c>
      <c r="E84" s="8"/>
      <c r="F84" s="8">
        <f ca="1">IF((IF(EXACT(Synthese!J$1,Synthese!$E84),1,0)*(Synthese!J84))&gt;2,1,0)</f>
        <v>0</v>
      </c>
      <c r="G84" s="8">
        <f ca="1">IF((IF(EXACT(Synthese!K$1,Synthese!$E84),1,0)*(Synthese!K84))&gt;2,1,0)</f>
        <v>0</v>
      </c>
      <c r="H84" s="8">
        <f ca="1">IF((IF(EXACT(Synthese!L$1,Synthese!$E84),1,0)*(Synthese!L84))&gt;2,1,0)</f>
        <v>0</v>
      </c>
      <c r="I84" s="8">
        <f ca="1">IF((IF(EXACT(Synthese!M$1,Synthese!$E84),1,0)*(Synthese!M84))&gt;2,1,0)</f>
        <v>0</v>
      </c>
      <c r="J84" s="8">
        <f ca="1">IF((IF(EXACT(Synthese!N$1,Synthese!$E84),1,0)*(Synthese!N84))&gt;2,1,0)</f>
        <v>0</v>
      </c>
      <c r="K84" s="8">
        <f ca="1">IF((IF(EXACT(Synthese!O$1,Synthese!$E84),1,0)*(Synthese!O84))&gt;2,1,0)</f>
        <v>0</v>
      </c>
      <c r="L84" s="8">
        <f ca="1">IF((IF(EXACT(Synthese!P$1,Synthese!$E84),1,0)*(Synthese!P84))&gt;2,1,0)</f>
        <v>0</v>
      </c>
      <c r="M84" s="8">
        <f ca="1">IF((IF(EXACT(Synthese!Q$1,Synthese!$E84),1,0)*(Synthese!Q84))&gt;2,1,0)</f>
        <v>0</v>
      </c>
      <c r="N84" s="8">
        <f ca="1">IF((IF(EXACT(Synthese!R$1,Synthese!$E84),1,0)*(Synthese!R84))&gt;2,1,0)</f>
        <v>0</v>
      </c>
      <c r="O84" s="8">
        <f ca="1">IF((IF(EXACT(Synthese!S$1,Synthese!$E84),1,0)*(Synthese!S84))&gt;2,1,0)</f>
        <v>0</v>
      </c>
      <c r="P84" s="8">
        <f ca="1">IF((IF(EXACT(Synthese!T$1,Synthese!$E84),1,0)*(Synthese!T84))&gt;2,1,0)</f>
        <v>0</v>
      </c>
      <c r="Q84" s="8">
        <f ca="1">IF((IF(EXACT(Synthese!U$1,Synthese!$E84),1,0)*(Synthese!U84))&gt;2,1,0)</f>
        <v>0</v>
      </c>
      <c r="R84" s="8">
        <f ca="1">IF((IF(EXACT(Synthese!V$1,Synthese!$E84),1,0)*(Synthese!V84))&gt;2,1,0)</f>
        <v>0</v>
      </c>
      <c r="S84" s="8">
        <f ca="1">IF((IF(EXACT(Synthese!W$1,Synthese!$E84),1,0)*(Synthese!W84))&gt;2,1,0)</f>
        <v>0</v>
      </c>
      <c r="T84" s="8">
        <f ca="1">IF((IF(EXACT(Synthese!X$1,Synthese!$E84),1,0)*(Synthese!X84))&gt;2,1,0)</f>
        <v>0</v>
      </c>
      <c r="U84" s="8">
        <f ca="1">IF((IF(EXACT(Synthese!Y$1,Synthese!$E84),1,0)*(Synthese!Y84))&gt;2,1,0)</f>
        <v>0</v>
      </c>
      <c r="V84" s="8">
        <f ca="1">IF((IF(EXACT(Synthese!Z$1,Synthese!$E84),1,0)*(Synthese!Z84))&gt;2,1,0)</f>
        <v>0</v>
      </c>
      <c r="W84" s="8">
        <f ca="1">IF((IF(EXACT(Synthese!AA$1,Synthese!$E84),1,0)*(Synthese!AA84))&gt;2,1,0)</f>
        <v>0</v>
      </c>
      <c r="X84" s="8">
        <f>IF((IF(EXACT(Synthese!AB$1,Synthese!$E84),1,0)*(Synthese!AB84))&gt;2,1,0)</f>
        <v>0</v>
      </c>
    </row>
    <row r="85" spans="1:24" ht="13.8">
      <c r="A85" s="5">
        <v>1</v>
      </c>
      <c r="B85" s="5"/>
      <c r="C85" s="5">
        <v>1</v>
      </c>
      <c r="D85" s="9">
        <v>45158</v>
      </c>
      <c r="E85" s="8"/>
      <c r="F85" s="8">
        <f ca="1">IF((IF(EXACT(Synthese!J$1,Synthese!$E85),1,0)*(Synthese!J85))&gt;2,1,0)</f>
        <v>0</v>
      </c>
      <c r="G85" s="8">
        <f ca="1">IF((IF(EXACT(Synthese!K$1,Synthese!$E85),1,0)*(Synthese!K85))&gt;2,1,0)</f>
        <v>0</v>
      </c>
      <c r="H85" s="8">
        <f ca="1">IF((IF(EXACT(Synthese!L$1,Synthese!$E85),1,0)*(Synthese!L85))&gt;2,1,0)</f>
        <v>0</v>
      </c>
      <c r="I85" s="8">
        <f ca="1">IF((IF(EXACT(Synthese!M$1,Synthese!$E85),1,0)*(Synthese!M85))&gt;2,1,0)</f>
        <v>0</v>
      </c>
      <c r="J85" s="8">
        <f ca="1">IF((IF(EXACT(Synthese!N$1,Synthese!$E85),1,0)*(Synthese!N85))&gt;2,1,0)</f>
        <v>0</v>
      </c>
      <c r="K85" s="8">
        <f ca="1">IF((IF(EXACT(Synthese!O$1,Synthese!$E85),1,0)*(Synthese!O85))&gt;2,1,0)</f>
        <v>0</v>
      </c>
      <c r="L85" s="8">
        <f ca="1">IF((IF(EXACT(Synthese!P$1,Synthese!$E85),1,0)*(Synthese!P85))&gt;2,1,0)</f>
        <v>0</v>
      </c>
      <c r="M85" s="8">
        <f ca="1">IF((IF(EXACT(Synthese!Q$1,Synthese!$E85),1,0)*(Synthese!Q85))&gt;2,1,0)</f>
        <v>0</v>
      </c>
      <c r="N85" s="8">
        <f ca="1">IF((IF(EXACT(Synthese!R$1,Synthese!$E85),1,0)*(Synthese!R85))&gt;2,1,0)</f>
        <v>0</v>
      </c>
      <c r="O85" s="8">
        <f ca="1">IF((IF(EXACT(Synthese!S$1,Synthese!$E85),1,0)*(Synthese!S85))&gt;2,1,0)</f>
        <v>0</v>
      </c>
      <c r="P85" s="8">
        <f ca="1">IF((IF(EXACT(Synthese!T$1,Synthese!$E85),1,0)*(Synthese!T85))&gt;2,1,0)</f>
        <v>0</v>
      </c>
      <c r="Q85" s="8">
        <f ca="1">IF((IF(EXACT(Synthese!U$1,Synthese!$E85),1,0)*(Synthese!U85))&gt;2,1,0)</f>
        <v>0</v>
      </c>
      <c r="R85" s="8">
        <f ca="1">IF((IF(EXACT(Synthese!V$1,Synthese!$E85),1,0)*(Synthese!V85))&gt;2,1,0)</f>
        <v>0</v>
      </c>
      <c r="S85" s="8">
        <f ca="1">IF((IF(EXACT(Synthese!W$1,Synthese!$E85),1,0)*(Synthese!W85))&gt;2,1,0)</f>
        <v>0</v>
      </c>
      <c r="T85" s="8">
        <f ca="1">IF((IF(EXACT(Synthese!X$1,Synthese!$E85),1,0)*(Synthese!X85))&gt;2,1,0)</f>
        <v>0</v>
      </c>
      <c r="U85" s="8">
        <f ca="1">IF((IF(EXACT(Synthese!Y$1,Synthese!$E85),1,0)*(Synthese!Y85))&gt;2,1,0)</f>
        <v>0</v>
      </c>
      <c r="V85" s="8">
        <f ca="1">IF((IF(EXACT(Synthese!Z$1,Synthese!$E85),1,0)*(Synthese!Z85))&gt;2,1,0)</f>
        <v>0</v>
      </c>
      <c r="W85" s="8">
        <f ca="1">IF((IF(EXACT(Synthese!AA$1,Synthese!$E85),1,0)*(Synthese!AA85))&gt;2,1,0)</f>
        <v>0</v>
      </c>
      <c r="X85" s="8">
        <f>IF((IF(EXACT(Synthese!AB$1,Synthese!$E85),1,0)*(Synthese!AB85))&gt;2,1,0)</f>
        <v>0</v>
      </c>
    </row>
    <row r="86" spans="1:24" ht="13.8">
      <c r="A86" s="5">
        <v>1</v>
      </c>
      <c r="B86" s="5"/>
      <c r="C86" s="5">
        <v>2</v>
      </c>
      <c r="D86" s="9">
        <v>45159</v>
      </c>
      <c r="E86" s="8"/>
      <c r="F86" s="8">
        <f ca="1">IF((IF(EXACT(Synthese!J$1,Synthese!$E86),1,0)*(Synthese!J86))&gt;2,1,0)</f>
        <v>0</v>
      </c>
      <c r="G86" s="8">
        <f ca="1">IF((IF(EXACT(Synthese!K$1,Synthese!$E86),1,0)*(Synthese!K86))&gt;2,1,0)</f>
        <v>0</v>
      </c>
      <c r="H86" s="8">
        <f ca="1">IF((IF(EXACT(Synthese!L$1,Synthese!$E86),1,0)*(Synthese!L86))&gt;2,1,0)</f>
        <v>0</v>
      </c>
      <c r="I86" s="8">
        <f ca="1">IF((IF(EXACT(Synthese!M$1,Synthese!$E86),1,0)*(Synthese!M86))&gt;2,1,0)</f>
        <v>0</v>
      </c>
      <c r="J86" s="8">
        <f ca="1">IF((IF(EXACT(Synthese!N$1,Synthese!$E86),1,0)*(Synthese!N86))&gt;2,1,0)</f>
        <v>0</v>
      </c>
      <c r="K86" s="8">
        <f ca="1">IF((IF(EXACT(Synthese!O$1,Synthese!$E86),1,0)*(Synthese!O86))&gt;2,1,0)</f>
        <v>0</v>
      </c>
      <c r="L86" s="8">
        <f ca="1">IF((IF(EXACT(Synthese!P$1,Synthese!$E86),1,0)*(Synthese!P86))&gt;2,1,0)</f>
        <v>0</v>
      </c>
      <c r="M86" s="8">
        <f ca="1">IF((IF(EXACT(Synthese!Q$1,Synthese!$E86),1,0)*(Synthese!Q86))&gt;2,1,0)</f>
        <v>0</v>
      </c>
      <c r="N86" s="8">
        <f ca="1">IF((IF(EXACT(Synthese!R$1,Synthese!$E86),1,0)*(Synthese!R86))&gt;2,1,0)</f>
        <v>0</v>
      </c>
      <c r="O86" s="8">
        <f ca="1">IF((IF(EXACT(Synthese!S$1,Synthese!$E86),1,0)*(Synthese!S86))&gt;2,1,0)</f>
        <v>0</v>
      </c>
      <c r="P86" s="8">
        <f ca="1">IF((IF(EXACT(Synthese!T$1,Synthese!$E86),1,0)*(Synthese!T86))&gt;2,1,0)</f>
        <v>0</v>
      </c>
      <c r="Q86" s="8">
        <f ca="1">IF((IF(EXACT(Synthese!U$1,Synthese!$E86),1,0)*(Synthese!U86))&gt;2,1,0)</f>
        <v>0</v>
      </c>
      <c r="R86" s="8">
        <f ca="1">IF((IF(EXACT(Synthese!V$1,Synthese!$E86),1,0)*(Synthese!V86))&gt;2,1,0)</f>
        <v>0</v>
      </c>
      <c r="S86" s="8">
        <f ca="1">IF((IF(EXACT(Synthese!W$1,Synthese!$E86),1,0)*(Synthese!W86))&gt;2,1,0)</f>
        <v>0</v>
      </c>
      <c r="T86" s="8">
        <f ca="1">IF((IF(EXACT(Synthese!X$1,Synthese!$E86),1,0)*(Synthese!X86))&gt;2,1,0)</f>
        <v>0</v>
      </c>
      <c r="U86" s="8">
        <f ca="1">IF((IF(EXACT(Synthese!Y$1,Synthese!$E86),1,0)*(Synthese!Y86))&gt;2,1,0)</f>
        <v>0</v>
      </c>
      <c r="V86" s="8">
        <f ca="1">IF((IF(EXACT(Synthese!Z$1,Synthese!$E86),1,0)*(Synthese!Z86))&gt;2,1,0)</f>
        <v>0</v>
      </c>
      <c r="W86" s="8">
        <f ca="1">IF((IF(EXACT(Synthese!AA$1,Synthese!$E86),1,0)*(Synthese!AA86))&gt;2,1,0)</f>
        <v>0</v>
      </c>
      <c r="X86" s="8">
        <f>IF((IF(EXACT(Synthese!AB$1,Synthese!$E86),1,0)*(Synthese!AB86))&gt;2,1,0)</f>
        <v>0</v>
      </c>
    </row>
    <row r="87" spans="1:24" ht="13.8">
      <c r="A87" s="5">
        <v>1</v>
      </c>
      <c r="B87" s="5"/>
      <c r="C87" s="5">
        <v>3</v>
      </c>
      <c r="D87" s="9">
        <v>45160</v>
      </c>
      <c r="E87" s="8"/>
      <c r="F87" s="8">
        <f ca="1">IF((IF(EXACT(Synthese!J$1,Synthese!$E87),1,0)*(Synthese!J87))&gt;2,1,0)</f>
        <v>0</v>
      </c>
      <c r="G87" s="8">
        <f ca="1">IF((IF(EXACT(Synthese!K$1,Synthese!$E87),1,0)*(Synthese!K87))&gt;2,1,0)</f>
        <v>0</v>
      </c>
      <c r="H87" s="8">
        <f ca="1">IF((IF(EXACT(Synthese!L$1,Synthese!$E87),1,0)*(Synthese!L87))&gt;2,1,0)</f>
        <v>0</v>
      </c>
      <c r="I87" s="8">
        <f ca="1">IF((IF(EXACT(Synthese!M$1,Synthese!$E87),1,0)*(Synthese!M87))&gt;2,1,0)</f>
        <v>0</v>
      </c>
      <c r="J87" s="8">
        <f ca="1">IF((IF(EXACT(Synthese!N$1,Synthese!$E87),1,0)*(Synthese!N87))&gt;2,1,0)</f>
        <v>0</v>
      </c>
      <c r="K87" s="8">
        <f ca="1">IF((IF(EXACT(Synthese!O$1,Synthese!$E87),1,0)*(Synthese!O87))&gt;2,1,0)</f>
        <v>0</v>
      </c>
      <c r="L87" s="8">
        <f ca="1">IF((IF(EXACT(Synthese!P$1,Synthese!$E87),1,0)*(Synthese!P87))&gt;2,1,0)</f>
        <v>0</v>
      </c>
      <c r="M87" s="8">
        <f ca="1">IF((IF(EXACT(Synthese!Q$1,Synthese!$E87),1,0)*(Synthese!Q87))&gt;2,1,0)</f>
        <v>0</v>
      </c>
      <c r="N87" s="8">
        <f ca="1">IF((IF(EXACT(Synthese!R$1,Synthese!$E87),1,0)*(Synthese!R87))&gt;2,1,0)</f>
        <v>0</v>
      </c>
      <c r="O87" s="8">
        <f ca="1">IF((IF(EXACT(Synthese!S$1,Synthese!$E87),1,0)*(Synthese!S87))&gt;2,1,0)</f>
        <v>0</v>
      </c>
      <c r="P87" s="8">
        <f ca="1">IF((IF(EXACT(Synthese!T$1,Synthese!$E87),1,0)*(Synthese!T87))&gt;2,1,0)</f>
        <v>0</v>
      </c>
      <c r="Q87" s="8">
        <f ca="1">IF((IF(EXACT(Synthese!U$1,Synthese!$E87),1,0)*(Synthese!U87))&gt;2,1,0)</f>
        <v>0</v>
      </c>
      <c r="R87" s="8">
        <f ca="1">IF((IF(EXACT(Synthese!V$1,Synthese!$E87),1,0)*(Synthese!V87))&gt;2,1,0)</f>
        <v>0</v>
      </c>
      <c r="S87" s="8">
        <f ca="1">IF((IF(EXACT(Synthese!W$1,Synthese!$E87),1,0)*(Synthese!W87))&gt;2,1,0)</f>
        <v>0</v>
      </c>
      <c r="T87" s="8">
        <f ca="1">IF((IF(EXACT(Synthese!X$1,Synthese!$E87),1,0)*(Synthese!X87))&gt;2,1,0)</f>
        <v>0</v>
      </c>
      <c r="U87" s="8">
        <f ca="1">IF((IF(EXACT(Synthese!Y$1,Synthese!$E87),1,0)*(Synthese!Y87))&gt;2,1,0)</f>
        <v>0</v>
      </c>
      <c r="V87" s="8">
        <f ca="1">IF((IF(EXACT(Synthese!Z$1,Synthese!$E87),1,0)*(Synthese!Z87))&gt;2,1,0)</f>
        <v>0</v>
      </c>
      <c r="W87" s="8">
        <f ca="1">IF((IF(EXACT(Synthese!AA$1,Synthese!$E87),1,0)*(Synthese!AA87))&gt;2,1,0)</f>
        <v>0</v>
      </c>
      <c r="X87" s="8">
        <f>IF((IF(EXACT(Synthese!AB$1,Synthese!$E87),1,0)*(Synthese!AB87))&gt;2,1,0)</f>
        <v>0</v>
      </c>
    </row>
    <row r="88" spans="1:24" ht="13.8">
      <c r="A88" s="5">
        <v>1</v>
      </c>
      <c r="B88" s="5"/>
      <c r="C88" s="5">
        <v>4</v>
      </c>
      <c r="D88" s="9">
        <v>45161</v>
      </c>
      <c r="E88" s="8"/>
      <c r="F88" s="8">
        <f ca="1">IF((IF(EXACT(Synthese!J$1,Synthese!$E88),1,0)*(Synthese!J88))&gt;2,1,0)</f>
        <v>0</v>
      </c>
      <c r="G88" s="8">
        <f ca="1">IF((IF(EXACT(Synthese!K$1,Synthese!$E88),1,0)*(Synthese!K88))&gt;2,1,0)</f>
        <v>0</v>
      </c>
      <c r="H88" s="8">
        <f ca="1">IF((IF(EXACT(Synthese!L$1,Synthese!$E88),1,0)*(Synthese!L88))&gt;2,1,0)</f>
        <v>0</v>
      </c>
      <c r="I88" s="8">
        <f ca="1">IF((IF(EXACT(Synthese!M$1,Synthese!$E88),1,0)*(Synthese!M88))&gt;2,1,0)</f>
        <v>0</v>
      </c>
      <c r="J88" s="8">
        <f ca="1">IF((IF(EXACT(Synthese!N$1,Synthese!$E88),1,0)*(Synthese!N88))&gt;2,1,0)</f>
        <v>0</v>
      </c>
      <c r="K88" s="8">
        <f ca="1">IF((IF(EXACT(Synthese!O$1,Synthese!$E88),1,0)*(Synthese!O88))&gt;2,1,0)</f>
        <v>0</v>
      </c>
      <c r="L88" s="8">
        <f ca="1">IF((IF(EXACT(Synthese!P$1,Synthese!$E88),1,0)*(Synthese!P88))&gt;2,1,0)</f>
        <v>0</v>
      </c>
      <c r="M88" s="8">
        <f ca="1">IF((IF(EXACT(Synthese!Q$1,Synthese!$E88),1,0)*(Synthese!Q88))&gt;2,1,0)</f>
        <v>0</v>
      </c>
      <c r="N88" s="8">
        <f ca="1">IF((IF(EXACT(Synthese!R$1,Synthese!$E88),1,0)*(Synthese!R88))&gt;2,1,0)</f>
        <v>0</v>
      </c>
      <c r="O88" s="8">
        <f ca="1">IF((IF(EXACT(Synthese!S$1,Synthese!$E88),1,0)*(Synthese!S88))&gt;2,1,0)</f>
        <v>0</v>
      </c>
      <c r="P88" s="8">
        <f ca="1">IF((IF(EXACT(Synthese!T$1,Synthese!$E88),1,0)*(Synthese!T88))&gt;2,1,0)</f>
        <v>0</v>
      </c>
      <c r="Q88" s="8">
        <f ca="1">IF((IF(EXACT(Synthese!U$1,Synthese!$E88),1,0)*(Synthese!U88))&gt;2,1,0)</f>
        <v>0</v>
      </c>
      <c r="R88" s="8">
        <f ca="1">IF((IF(EXACT(Synthese!V$1,Synthese!$E88),1,0)*(Synthese!V88))&gt;2,1,0)</f>
        <v>0</v>
      </c>
      <c r="S88" s="8">
        <f ca="1">IF((IF(EXACT(Synthese!W$1,Synthese!$E88),1,0)*(Synthese!W88))&gt;2,1,0)</f>
        <v>0</v>
      </c>
      <c r="T88" s="8">
        <f ca="1">IF((IF(EXACT(Synthese!X$1,Synthese!$E88),1,0)*(Synthese!X88))&gt;2,1,0)</f>
        <v>0</v>
      </c>
      <c r="U88" s="8">
        <f ca="1">IF((IF(EXACT(Synthese!Y$1,Synthese!$E88),1,0)*(Synthese!Y88))&gt;2,1,0)</f>
        <v>0</v>
      </c>
      <c r="V88" s="8">
        <f ca="1">IF((IF(EXACT(Synthese!Z$1,Synthese!$E88),1,0)*(Synthese!Z88))&gt;2,1,0)</f>
        <v>0</v>
      </c>
      <c r="W88" s="8">
        <f ca="1">IF((IF(EXACT(Synthese!AA$1,Synthese!$E88),1,0)*(Synthese!AA88))&gt;2,1,0)</f>
        <v>0</v>
      </c>
      <c r="X88" s="8">
        <f>IF((IF(EXACT(Synthese!AB$1,Synthese!$E88),1,0)*(Synthese!AB88))&gt;2,1,0)</f>
        <v>0</v>
      </c>
    </row>
    <row r="89" spans="1:24" ht="13.8">
      <c r="A89" s="5">
        <v>1</v>
      </c>
      <c r="B89" s="5"/>
      <c r="C89" s="5">
        <v>5</v>
      </c>
      <c r="D89" s="9">
        <v>45162</v>
      </c>
      <c r="E89" s="8"/>
      <c r="F89" s="8">
        <f ca="1">IF((IF(EXACT(Synthese!J$1,Synthese!$E89),1,0)*(Synthese!J89))&gt;2,1,0)</f>
        <v>1</v>
      </c>
      <c r="G89" s="8">
        <f ca="1">IF((IF(EXACT(Synthese!K$1,Synthese!$E89),1,0)*(Synthese!K89))&gt;2,1,0)</f>
        <v>0</v>
      </c>
      <c r="H89" s="8">
        <f ca="1">IF((IF(EXACT(Synthese!L$1,Synthese!$E89),1,0)*(Synthese!L89))&gt;2,1,0)</f>
        <v>0</v>
      </c>
      <c r="I89" s="8">
        <f ca="1">IF((IF(EXACT(Synthese!M$1,Synthese!$E89),1,0)*(Synthese!M89))&gt;2,1,0)</f>
        <v>0</v>
      </c>
      <c r="J89" s="8">
        <f ca="1">IF((IF(EXACT(Synthese!N$1,Synthese!$E89),1,0)*(Synthese!N89))&gt;2,1,0)</f>
        <v>0</v>
      </c>
      <c r="K89" s="8">
        <f ca="1">IF((IF(EXACT(Synthese!O$1,Synthese!$E89),1,0)*(Synthese!O89))&gt;2,1,0)</f>
        <v>0</v>
      </c>
      <c r="L89" s="8">
        <f ca="1">IF((IF(EXACT(Synthese!P$1,Synthese!$E89),1,0)*(Synthese!P89))&gt;2,1,0)</f>
        <v>0</v>
      </c>
      <c r="M89" s="8">
        <f ca="1">IF((IF(EXACT(Synthese!Q$1,Synthese!$E89),1,0)*(Synthese!Q89))&gt;2,1,0)</f>
        <v>0</v>
      </c>
      <c r="N89" s="8">
        <f ca="1">IF((IF(EXACT(Synthese!R$1,Synthese!$E89),1,0)*(Synthese!R89))&gt;2,1,0)</f>
        <v>0</v>
      </c>
      <c r="O89" s="8">
        <f ca="1">IF((IF(EXACT(Synthese!S$1,Synthese!$E89),1,0)*(Synthese!S89))&gt;2,1,0)</f>
        <v>0</v>
      </c>
      <c r="P89" s="8">
        <f ca="1">IF((IF(EXACT(Synthese!T$1,Synthese!$E89),1,0)*(Synthese!T89))&gt;2,1,0)</f>
        <v>0</v>
      </c>
      <c r="Q89" s="8">
        <f ca="1">IF((IF(EXACT(Synthese!U$1,Synthese!$E89),1,0)*(Synthese!U89))&gt;2,1,0)</f>
        <v>0</v>
      </c>
      <c r="R89" s="8">
        <f ca="1">IF((IF(EXACT(Synthese!V$1,Synthese!$E89),1,0)*(Synthese!V89))&gt;2,1,0)</f>
        <v>0</v>
      </c>
      <c r="S89" s="8">
        <f ca="1">IF((IF(EXACT(Synthese!W$1,Synthese!$E89),1,0)*(Synthese!W89))&gt;2,1,0)</f>
        <v>0</v>
      </c>
      <c r="T89" s="8">
        <f ca="1">IF((IF(EXACT(Synthese!X$1,Synthese!$E89),1,0)*(Synthese!X89))&gt;2,1,0)</f>
        <v>0</v>
      </c>
      <c r="U89" s="8">
        <f ca="1">IF((IF(EXACT(Synthese!Y$1,Synthese!$E89),1,0)*(Synthese!Y89))&gt;2,1,0)</f>
        <v>0</v>
      </c>
      <c r="V89" s="8">
        <f ca="1">IF((IF(EXACT(Synthese!Z$1,Synthese!$E89),1,0)*(Synthese!Z89))&gt;2,1,0)</f>
        <v>0</v>
      </c>
      <c r="W89" s="8">
        <f ca="1">IF((IF(EXACT(Synthese!AA$1,Synthese!$E89),1,0)*(Synthese!AA89))&gt;2,1,0)</f>
        <v>0</v>
      </c>
      <c r="X89" s="8">
        <f>IF((IF(EXACT(Synthese!AB$1,Synthese!$E89),1,0)*(Synthese!AB89))&gt;2,1,0)</f>
        <v>0</v>
      </c>
    </row>
    <row r="90" spans="1:24" ht="13.8">
      <c r="A90" s="5">
        <v>1</v>
      </c>
      <c r="B90" s="5"/>
      <c r="C90" s="5">
        <v>6</v>
      </c>
      <c r="D90" s="9">
        <v>45163</v>
      </c>
      <c r="E90" s="8"/>
      <c r="F90" s="8">
        <f ca="1">IF((IF(EXACT(Synthese!J$1,Synthese!$E90),1,0)*(Synthese!J90))&gt;2,1,0)</f>
        <v>0</v>
      </c>
      <c r="G90" s="8">
        <f ca="1">IF((IF(EXACT(Synthese!K$1,Synthese!$E90),1,0)*(Synthese!K90))&gt;2,1,0)</f>
        <v>0</v>
      </c>
      <c r="H90" s="8">
        <f ca="1">IF((IF(EXACT(Synthese!L$1,Synthese!$E90),1,0)*(Synthese!L90))&gt;2,1,0)</f>
        <v>0</v>
      </c>
      <c r="I90" s="8">
        <f ca="1">IF((IF(EXACT(Synthese!M$1,Synthese!$E90),1,0)*(Synthese!M90))&gt;2,1,0)</f>
        <v>0</v>
      </c>
      <c r="J90" s="8">
        <f ca="1">IF((IF(EXACT(Synthese!N$1,Synthese!$E90),1,0)*(Synthese!N90))&gt;2,1,0)</f>
        <v>0</v>
      </c>
      <c r="K90" s="8">
        <f ca="1">IF((IF(EXACT(Synthese!O$1,Synthese!$E90),1,0)*(Synthese!O90))&gt;2,1,0)</f>
        <v>0</v>
      </c>
      <c r="L90" s="8">
        <f ca="1">IF((IF(EXACT(Synthese!P$1,Synthese!$E90),1,0)*(Synthese!P90))&gt;2,1,0)</f>
        <v>0</v>
      </c>
      <c r="M90" s="8">
        <f ca="1">IF((IF(EXACT(Synthese!Q$1,Synthese!$E90),1,0)*(Synthese!Q90))&gt;2,1,0)</f>
        <v>0</v>
      </c>
      <c r="N90" s="8">
        <f ca="1">IF((IF(EXACT(Synthese!R$1,Synthese!$E90),1,0)*(Synthese!R90))&gt;2,1,0)</f>
        <v>0</v>
      </c>
      <c r="O90" s="8">
        <f ca="1">IF((IF(EXACT(Synthese!S$1,Synthese!$E90),1,0)*(Synthese!S90))&gt;2,1,0)</f>
        <v>0</v>
      </c>
      <c r="P90" s="8">
        <f ca="1">IF((IF(EXACT(Synthese!T$1,Synthese!$E90),1,0)*(Synthese!T90))&gt;2,1,0)</f>
        <v>0</v>
      </c>
      <c r="Q90" s="8">
        <f ca="1">IF((IF(EXACT(Synthese!U$1,Synthese!$E90),1,0)*(Synthese!U90))&gt;2,1,0)</f>
        <v>0</v>
      </c>
      <c r="R90" s="8">
        <f ca="1">IF((IF(EXACT(Synthese!V$1,Synthese!$E90),1,0)*(Synthese!V90))&gt;2,1,0)</f>
        <v>0</v>
      </c>
      <c r="S90" s="8">
        <f ca="1">IF((IF(EXACT(Synthese!W$1,Synthese!$E90),1,0)*(Synthese!W90))&gt;2,1,0)</f>
        <v>0</v>
      </c>
      <c r="T90" s="8">
        <f ca="1">IF((IF(EXACT(Synthese!X$1,Synthese!$E90),1,0)*(Synthese!X90))&gt;2,1,0)</f>
        <v>0</v>
      </c>
      <c r="U90" s="8">
        <f ca="1">IF((IF(EXACT(Synthese!Y$1,Synthese!$E90),1,0)*(Synthese!Y90))&gt;2,1,0)</f>
        <v>0</v>
      </c>
      <c r="V90" s="8">
        <f ca="1">IF((IF(EXACT(Synthese!Z$1,Synthese!$E90),1,0)*(Synthese!Z90))&gt;2,1,0)</f>
        <v>0</v>
      </c>
      <c r="W90" s="8">
        <f ca="1">IF((IF(EXACT(Synthese!AA$1,Synthese!$E90),1,0)*(Synthese!AA90))&gt;2,1,0)</f>
        <v>0</v>
      </c>
      <c r="X90" s="8">
        <f>IF((IF(EXACT(Synthese!AB$1,Synthese!$E90),1,0)*(Synthese!AB90))&gt;2,1,0)</f>
        <v>0</v>
      </c>
    </row>
    <row r="91" spans="1:24" ht="13.8">
      <c r="A91" s="5">
        <v>1</v>
      </c>
      <c r="B91" s="5"/>
      <c r="C91" s="5">
        <v>7</v>
      </c>
      <c r="D91" s="9">
        <v>45164</v>
      </c>
      <c r="E91" s="8"/>
      <c r="F91" s="8">
        <f ca="1">IF((IF(EXACT(Synthese!J$1,Synthese!$E91),1,0)*(Synthese!J91))&gt;2,1,0)</f>
        <v>0</v>
      </c>
      <c r="G91" s="8">
        <f ca="1">IF((IF(EXACT(Synthese!K$1,Synthese!$E91),1,0)*(Synthese!K91))&gt;2,1,0)</f>
        <v>0</v>
      </c>
      <c r="H91" s="8">
        <f ca="1">IF((IF(EXACT(Synthese!L$1,Synthese!$E91),1,0)*(Synthese!L91))&gt;2,1,0)</f>
        <v>0</v>
      </c>
      <c r="I91" s="8">
        <f ca="1">IF((IF(EXACT(Synthese!M$1,Synthese!$E91),1,0)*(Synthese!M91))&gt;2,1,0)</f>
        <v>0</v>
      </c>
      <c r="J91" s="8">
        <f ca="1">IF((IF(EXACT(Synthese!N$1,Synthese!$E91),1,0)*(Synthese!N91))&gt;2,1,0)</f>
        <v>0</v>
      </c>
      <c r="K91" s="8">
        <f ca="1">IF((IF(EXACT(Synthese!O$1,Synthese!$E91),1,0)*(Synthese!O91))&gt;2,1,0)</f>
        <v>0</v>
      </c>
      <c r="L91" s="8">
        <f ca="1">IF((IF(EXACT(Synthese!P$1,Synthese!$E91),1,0)*(Synthese!P91))&gt;2,1,0)</f>
        <v>0</v>
      </c>
      <c r="M91" s="8">
        <f ca="1">IF((IF(EXACT(Synthese!Q$1,Synthese!$E91),1,0)*(Synthese!Q91))&gt;2,1,0)</f>
        <v>0</v>
      </c>
      <c r="N91" s="8">
        <f ca="1">IF((IF(EXACT(Synthese!R$1,Synthese!$E91),1,0)*(Synthese!R91))&gt;2,1,0)</f>
        <v>0</v>
      </c>
      <c r="O91" s="8">
        <f ca="1">IF((IF(EXACT(Synthese!S$1,Synthese!$E91),1,0)*(Synthese!S91))&gt;2,1,0)</f>
        <v>0</v>
      </c>
      <c r="P91" s="8">
        <f ca="1">IF((IF(EXACT(Synthese!T$1,Synthese!$E91),1,0)*(Synthese!T91))&gt;2,1,0)</f>
        <v>0</v>
      </c>
      <c r="Q91" s="8">
        <f ca="1">IF((IF(EXACT(Synthese!U$1,Synthese!$E91),1,0)*(Synthese!U91))&gt;2,1,0)</f>
        <v>0</v>
      </c>
      <c r="R91" s="8">
        <f ca="1">IF((IF(EXACT(Synthese!V$1,Synthese!$E91),1,0)*(Synthese!V91))&gt;2,1,0)</f>
        <v>0</v>
      </c>
      <c r="S91" s="8">
        <f ca="1">IF((IF(EXACT(Synthese!W$1,Synthese!$E91),1,0)*(Synthese!W91))&gt;2,1,0)</f>
        <v>0</v>
      </c>
      <c r="T91" s="8">
        <f ca="1">IF((IF(EXACT(Synthese!X$1,Synthese!$E91),1,0)*(Synthese!X91))&gt;2,1,0)</f>
        <v>0</v>
      </c>
      <c r="U91" s="8">
        <f ca="1">IF((IF(EXACT(Synthese!Y$1,Synthese!$E91),1,0)*(Synthese!Y91))&gt;2,1,0)</f>
        <v>0</v>
      </c>
      <c r="V91" s="8">
        <f ca="1">IF((IF(EXACT(Synthese!Z$1,Synthese!$E91),1,0)*(Synthese!Z91))&gt;2,1,0)</f>
        <v>0</v>
      </c>
      <c r="W91" s="8">
        <f ca="1">IF((IF(EXACT(Synthese!AA$1,Synthese!$E91),1,0)*(Synthese!AA91))&gt;2,1,0)</f>
        <v>0</v>
      </c>
      <c r="X91" s="8">
        <f>IF((IF(EXACT(Synthese!AB$1,Synthese!$E91),1,0)*(Synthese!AB91))&gt;2,1,0)</f>
        <v>0</v>
      </c>
    </row>
    <row r="92" spans="1:24" ht="13.8">
      <c r="A92" s="5">
        <v>1</v>
      </c>
      <c r="B92" s="5"/>
      <c r="C92" s="5">
        <v>1</v>
      </c>
      <c r="D92" s="9">
        <v>45165</v>
      </c>
      <c r="E92" s="8"/>
      <c r="F92" s="8">
        <f ca="1">IF((IF(EXACT(Synthese!J$1,Synthese!$E92),1,0)*(Synthese!J92))&gt;2,1,0)</f>
        <v>0</v>
      </c>
      <c r="G92" s="8">
        <f ca="1">IF((IF(EXACT(Synthese!K$1,Synthese!$E92),1,0)*(Synthese!K92))&gt;2,1,0)</f>
        <v>0</v>
      </c>
      <c r="H92" s="8">
        <f ca="1">IF((IF(EXACT(Synthese!L$1,Synthese!$E92),1,0)*(Synthese!L92))&gt;2,1,0)</f>
        <v>0</v>
      </c>
      <c r="I92" s="8">
        <f ca="1">IF((IF(EXACT(Synthese!M$1,Synthese!$E92),1,0)*(Synthese!M92))&gt;2,1,0)</f>
        <v>0</v>
      </c>
      <c r="J92" s="8">
        <f ca="1">IF((IF(EXACT(Synthese!N$1,Synthese!$E92),1,0)*(Synthese!N92))&gt;2,1,0)</f>
        <v>0</v>
      </c>
      <c r="K92" s="8">
        <f ca="1">IF((IF(EXACT(Synthese!O$1,Synthese!$E92),1,0)*(Synthese!O92))&gt;2,1,0)</f>
        <v>0</v>
      </c>
      <c r="L92" s="8">
        <f ca="1">IF((IF(EXACT(Synthese!P$1,Synthese!$E92),1,0)*(Synthese!P92))&gt;2,1,0)</f>
        <v>0</v>
      </c>
      <c r="M92" s="8">
        <f ca="1">IF((IF(EXACT(Synthese!Q$1,Synthese!$E92),1,0)*(Synthese!Q92))&gt;2,1,0)</f>
        <v>0</v>
      </c>
      <c r="N92" s="8">
        <f ca="1">IF((IF(EXACT(Synthese!R$1,Synthese!$E92),1,0)*(Synthese!R92))&gt;2,1,0)</f>
        <v>0</v>
      </c>
      <c r="O92" s="8">
        <f ca="1">IF((IF(EXACT(Synthese!S$1,Synthese!$E92),1,0)*(Synthese!S92))&gt;2,1,0)</f>
        <v>0</v>
      </c>
      <c r="P92" s="8">
        <f ca="1">IF((IF(EXACT(Synthese!T$1,Synthese!$E92),1,0)*(Synthese!T92))&gt;2,1,0)</f>
        <v>1</v>
      </c>
      <c r="Q92" s="8">
        <f ca="1">IF((IF(EXACT(Synthese!U$1,Synthese!$E92),1,0)*(Synthese!U92))&gt;2,1,0)</f>
        <v>0</v>
      </c>
      <c r="R92" s="8">
        <f ca="1">IF((IF(EXACT(Synthese!V$1,Synthese!$E92),1,0)*(Synthese!V92))&gt;2,1,0)</f>
        <v>0</v>
      </c>
      <c r="S92" s="8">
        <f ca="1">IF((IF(EXACT(Synthese!W$1,Synthese!$E92),1,0)*(Synthese!W92))&gt;2,1,0)</f>
        <v>0</v>
      </c>
      <c r="T92" s="8">
        <f ca="1">IF((IF(EXACT(Synthese!X$1,Synthese!$E92),1,0)*(Synthese!X92))&gt;2,1,0)</f>
        <v>0</v>
      </c>
      <c r="U92" s="8">
        <f ca="1">IF((IF(EXACT(Synthese!Y$1,Synthese!$E92),1,0)*(Synthese!Y92))&gt;2,1,0)</f>
        <v>0</v>
      </c>
      <c r="V92" s="8">
        <f ca="1">IF((IF(EXACT(Synthese!Z$1,Synthese!$E92),1,0)*(Synthese!Z92))&gt;2,1,0)</f>
        <v>0</v>
      </c>
      <c r="W92" s="8">
        <f ca="1">IF((IF(EXACT(Synthese!AA$1,Synthese!$E92),1,0)*(Synthese!AA92))&gt;2,1,0)</f>
        <v>0</v>
      </c>
      <c r="X92" s="8">
        <f>IF((IF(EXACT(Synthese!AB$1,Synthese!$E92),1,0)*(Synthese!AB92))&gt;2,1,0)</f>
        <v>0</v>
      </c>
    </row>
    <row r="93" spans="1:24" ht="13.8">
      <c r="A93" s="5">
        <v>1</v>
      </c>
      <c r="B93" s="5"/>
      <c r="C93" s="5">
        <v>2</v>
      </c>
      <c r="D93" s="9">
        <v>45166</v>
      </c>
      <c r="E93" s="8"/>
      <c r="F93" s="8">
        <f ca="1">IF((IF(EXACT(Synthese!J$1,Synthese!$E93),1,0)*(Synthese!J93))&gt;2,1,0)</f>
        <v>0</v>
      </c>
      <c r="G93" s="8">
        <f ca="1">IF((IF(EXACT(Synthese!K$1,Synthese!$E93),1,0)*(Synthese!K93))&gt;2,1,0)</f>
        <v>0</v>
      </c>
      <c r="H93" s="8">
        <f ca="1">IF((IF(EXACT(Synthese!L$1,Synthese!$E93),1,0)*(Synthese!L93))&gt;2,1,0)</f>
        <v>0</v>
      </c>
      <c r="I93" s="8">
        <f ca="1">IF((IF(EXACT(Synthese!M$1,Synthese!$E93),1,0)*(Synthese!M93))&gt;2,1,0)</f>
        <v>0</v>
      </c>
      <c r="J93" s="8">
        <f ca="1">IF((IF(EXACT(Synthese!N$1,Synthese!$E93),1,0)*(Synthese!N93))&gt;2,1,0)</f>
        <v>0</v>
      </c>
      <c r="K93" s="8">
        <f ca="1">IF((IF(EXACT(Synthese!O$1,Synthese!$E93),1,0)*(Synthese!O93))&gt;2,1,0)</f>
        <v>0</v>
      </c>
      <c r="L93" s="8">
        <f ca="1">IF((IF(EXACT(Synthese!P$1,Synthese!$E93),1,0)*(Synthese!P93))&gt;2,1,0)</f>
        <v>0</v>
      </c>
      <c r="M93" s="8">
        <f ca="1">IF((IF(EXACT(Synthese!Q$1,Synthese!$E93),1,0)*(Synthese!Q93))&gt;2,1,0)</f>
        <v>0</v>
      </c>
      <c r="N93" s="8">
        <f ca="1">IF((IF(EXACT(Synthese!R$1,Synthese!$E93),1,0)*(Synthese!R93))&gt;2,1,0)</f>
        <v>0</v>
      </c>
      <c r="O93" s="8">
        <f ca="1">IF((IF(EXACT(Synthese!S$1,Synthese!$E93),1,0)*(Synthese!S93))&gt;2,1,0)</f>
        <v>1</v>
      </c>
      <c r="P93" s="8">
        <f ca="1">IF((IF(EXACT(Synthese!T$1,Synthese!$E93),1,0)*(Synthese!T93))&gt;2,1,0)</f>
        <v>0</v>
      </c>
      <c r="Q93" s="8">
        <f ca="1">IF((IF(EXACT(Synthese!U$1,Synthese!$E93),1,0)*(Synthese!U93))&gt;2,1,0)</f>
        <v>0</v>
      </c>
      <c r="R93" s="8">
        <f ca="1">IF((IF(EXACT(Synthese!V$1,Synthese!$E93),1,0)*(Synthese!V93))&gt;2,1,0)</f>
        <v>0</v>
      </c>
      <c r="S93" s="8">
        <f ca="1">IF((IF(EXACT(Synthese!W$1,Synthese!$E93),1,0)*(Synthese!W93))&gt;2,1,0)</f>
        <v>0</v>
      </c>
      <c r="T93" s="8">
        <f ca="1">IF((IF(EXACT(Synthese!X$1,Synthese!$E93),1,0)*(Synthese!X93))&gt;2,1,0)</f>
        <v>0</v>
      </c>
      <c r="U93" s="8">
        <f ca="1">IF((IF(EXACT(Synthese!Y$1,Synthese!$E93),1,0)*(Synthese!Y93))&gt;2,1,0)</f>
        <v>0</v>
      </c>
      <c r="V93" s="8">
        <f ca="1">IF((IF(EXACT(Synthese!Z$1,Synthese!$E93),1,0)*(Synthese!Z93))&gt;2,1,0)</f>
        <v>0</v>
      </c>
      <c r="W93" s="8">
        <f ca="1">IF((IF(EXACT(Synthese!AA$1,Synthese!$E93),1,0)*(Synthese!AA93))&gt;2,1,0)</f>
        <v>0</v>
      </c>
      <c r="X93" s="8">
        <f>IF((IF(EXACT(Synthese!AB$1,Synthese!$E93),1,0)*(Synthese!AB93))&gt;2,1,0)</f>
        <v>0</v>
      </c>
    </row>
    <row r="94" spans="1:24" ht="13.8">
      <c r="A94" s="5">
        <v>1</v>
      </c>
      <c r="B94" s="5"/>
      <c r="C94" s="5">
        <v>3</v>
      </c>
      <c r="D94" s="9">
        <v>45167</v>
      </c>
      <c r="E94" s="8"/>
      <c r="F94" s="8">
        <f ca="1">IF((IF(EXACT(Synthese!J$1,Synthese!$E94),1,0)*(Synthese!J94))&gt;2,1,0)</f>
        <v>0</v>
      </c>
      <c r="G94" s="8">
        <f ca="1">IF((IF(EXACT(Synthese!K$1,Synthese!$E94),1,0)*(Synthese!K94))&gt;2,1,0)</f>
        <v>0</v>
      </c>
      <c r="H94" s="8">
        <f ca="1">IF((IF(EXACT(Synthese!L$1,Synthese!$E94),1,0)*(Synthese!L94))&gt;2,1,0)</f>
        <v>0</v>
      </c>
      <c r="I94" s="8">
        <f ca="1">IF((IF(EXACT(Synthese!M$1,Synthese!$E94),1,0)*(Synthese!M94))&gt;2,1,0)</f>
        <v>0</v>
      </c>
      <c r="J94" s="8">
        <f ca="1">IF((IF(EXACT(Synthese!N$1,Synthese!$E94),1,0)*(Synthese!N94))&gt;2,1,0)</f>
        <v>0</v>
      </c>
      <c r="K94" s="8">
        <f ca="1">IF((IF(EXACT(Synthese!O$1,Synthese!$E94),1,0)*(Synthese!O94))&gt;2,1,0)</f>
        <v>0</v>
      </c>
      <c r="L94" s="8">
        <f ca="1">IF((IF(EXACT(Synthese!P$1,Synthese!$E94),1,0)*(Synthese!P94))&gt;2,1,0)</f>
        <v>0</v>
      </c>
      <c r="M94" s="8">
        <f ca="1">IF((IF(EXACT(Synthese!Q$1,Synthese!$E94),1,0)*(Synthese!Q94))&gt;2,1,0)</f>
        <v>0</v>
      </c>
      <c r="N94" s="8">
        <f ca="1">IF((IF(EXACT(Synthese!R$1,Synthese!$E94),1,0)*(Synthese!R94))&gt;2,1,0)</f>
        <v>0</v>
      </c>
      <c r="O94" s="8">
        <f ca="1">IF((IF(EXACT(Synthese!S$1,Synthese!$E94),1,0)*(Synthese!S94))&gt;2,1,0)</f>
        <v>0</v>
      </c>
      <c r="P94" s="8">
        <f ca="1">IF((IF(EXACT(Synthese!T$1,Synthese!$E94),1,0)*(Synthese!T94))&gt;2,1,0)</f>
        <v>0</v>
      </c>
      <c r="Q94" s="8">
        <f ca="1">IF((IF(EXACT(Synthese!U$1,Synthese!$E94),1,0)*(Synthese!U94))&gt;2,1,0)</f>
        <v>0</v>
      </c>
      <c r="R94" s="8">
        <f ca="1">IF((IF(EXACT(Synthese!V$1,Synthese!$E94),1,0)*(Synthese!V94))&gt;2,1,0)</f>
        <v>0</v>
      </c>
      <c r="S94" s="8">
        <f ca="1">IF((IF(EXACT(Synthese!W$1,Synthese!$E94),1,0)*(Synthese!W94))&gt;2,1,0)</f>
        <v>0</v>
      </c>
      <c r="T94" s="8">
        <f ca="1">IF((IF(EXACT(Synthese!X$1,Synthese!$E94),1,0)*(Synthese!X94))&gt;2,1,0)</f>
        <v>0</v>
      </c>
      <c r="U94" s="8">
        <f ca="1">IF((IF(EXACT(Synthese!Y$1,Synthese!$E94),1,0)*(Synthese!Y94))&gt;2,1,0)</f>
        <v>0</v>
      </c>
      <c r="V94" s="8">
        <f ca="1">IF((IF(EXACT(Synthese!Z$1,Synthese!$E94),1,0)*(Synthese!Z94))&gt;2,1,0)</f>
        <v>0</v>
      </c>
      <c r="W94" s="8">
        <f ca="1">IF((IF(EXACT(Synthese!AA$1,Synthese!$E94),1,0)*(Synthese!AA94))&gt;2,1,0)</f>
        <v>0</v>
      </c>
      <c r="X94" s="8">
        <f>IF((IF(EXACT(Synthese!AB$1,Synthese!$E94),1,0)*(Synthese!AB94))&gt;2,1,0)</f>
        <v>0</v>
      </c>
    </row>
    <row r="95" spans="1:24" ht="13.8">
      <c r="A95" s="5">
        <v>1</v>
      </c>
      <c r="B95" s="5"/>
      <c r="C95" s="5">
        <v>4</v>
      </c>
      <c r="D95" s="9">
        <v>45168</v>
      </c>
      <c r="E95" s="8"/>
      <c r="F95" s="8">
        <f ca="1">IF((IF(EXACT(Synthese!J$1,Synthese!$E95),1,0)*(Synthese!J95))&gt;2,1,0)</f>
        <v>0</v>
      </c>
      <c r="G95" s="8">
        <f ca="1">IF((IF(EXACT(Synthese!K$1,Synthese!$E95),1,0)*(Synthese!K95))&gt;2,1,0)</f>
        <v>0</v>
      </c>
      <c r="H95" s="8">
        <f ca="1">IF((IF(EXACT(Synthese!L$1,Synthese!$E95),1,0)*(Synthese!L95))&gt;2,1,0)</f>
        <v>0</v>
      </c>
      <c r="I95" s="8">
        <f ca="1">IF((IF(EXACT(Synthese!M$1,Synthese!$E95),1,0)*(Synthese!M95))&gt;2,1,0)</f>
        <v>0</v>
      </c>
      <c r="J95" s="8">
        <f ca="1">IF((IF(EXACT(Synthese!N$1,Synthese!$E95),1,0)*(Synthese!N95))&gt;2,1,0)</f>
        <v>0</v>
      </c>
      <c r="K95" s="8">
        <f ca="1">IF((IF(EXACT(Synthese!O$1,Synthese!$E95),1,0)*(Synthese!O95))&gt;2,1,0)</f>
        <v>0</v>
      </c>
      <c r="L95" s="8">
        <f ca="1">IF((IF(EXACT(Synthese!P$1,Synthese!$E95),1,0)*(Synthese!P95))&gt;2,1,0)</f>
        <v>0</v>
      </c>
      <c r="M95" s="8">
        <f ca="1">IF((IF(EXACT(Synthese!Q$1,Synthese!$E95),1,0)*(Synthese!Q95))&gt;2,1,0)</f>
        <v>0</v>
      </c>
      <c r="N95" s="8">
        <f ca="1">IF((IF(EXACT(Synthese!R$1,Synthese!$E95),1,0)*(Synthese!R95))&gt;2,1,0)</f>
        <v>0</v>
      </c>
      <c r="O95" s="8">
        <f ca="1">IF((IF(EXACT(Synthese!S$1,Synthese!$E95),1,0)*(Synthese!S95))&gt;2,1,0)</f>
        <v>0</v>
      </c>
      <c r="P95" s="8">
        <f ca="1">IF((IF(EXACT(Synthese!T$1,Synthese!$E95),1,0)*(Synthese!T95))&gt;2,1,0)</f>
        <v>0</v>
      </c>
      <c r="Q95" s="8">
        <f ca="1">IF((IF(EXACT(Synthese!U$1,Synthese!$E95),1,0)*(Synthese!U95))&gt;2,1,0)</f>
        <v>0</v>
      </c>
      <c r="R95" s="8">
        <f ca="1">IF((IF(EXACT(Synthese!V$1,Synthese!$E95),1,0)*(Synthese!V95))&gt;2,1,0)</f>
        <v>0</v>
      </c>
      <c r="S95" s="8">
        <f ca="1">IF((IF(EXACT(Synthese!W$1,Synthese!$E95),1,0)*(Synthese!W95))&gt;2,1,0)</f>
        <v>0</v>
      </c>
      <c r="T95" s="8">
        <f ca="1">IF((IF(EXACT(Synthese!X$1,Synthese!$E95),1,0)*(Synthese!X95))&gt;2,1,0)</f>
        <v>0</v>
      </c>
      <c r="U95" s="8">
        <f ca="1">IF((IF(EXACT(Synthese!Y$1,Synthese!$E95),1,0)*(Synthese!Y95))&gt;2,1,0)</f>
        <v>0</v>
      </c>
      <c r="V95" s="8">
        <f ca="1">IF((IF(EXACT(Synthese!Z$1,Synthese!$E95),1,0)*(Synthese!Z95))&gt;2,1,0)</f>
        <v>0</v>
      </c>
      <c r="W95" s="8">
        <f ca="1">IF((IF(EXACT(Synthese!AA$1,Synthese!$E95),1,0)*(Synthese!AA95))&gt;2,1,0)</f>
        <v>0</v>
      </c>
      <c r="X95" s="8">
        <f>IF((IF(EXACT(Synthese!AB$1,Synthese!$E95),1,0)*(Synthese!AB95))&gt;2,1,0)</f>
        <v>0</v>
      </c>
    </row>
    <row r="96" spans="1:24" ht="13.8">
      <c r="A96" s="5">
        <v>1</v>
      </c>
      <c r="B96" s="5"/>
      <c r="C96" s="5">
        <v>5</v>
      </c>
      <c r="D96" s="9">
        <v>45169</v>
      </c>
      <c r="E96" s="8"/>
      <c r="F96" s="8">
        <f ca="1">IF((IF(EXACT(Synthese!J$1,Synthese!$E96),1,0)*(Synthese!J96))&gt;2,1,0)</f>
        <v>0</v>
      </c>
      <c r="G96" s="8">
        <f ca="1">IF((IF(EXACT(Synthese!K$1,Synthese!$E96),1,0)*(Synthese!K96))&gt;2,1,0)</f>
        <v>0</v>
      </c>
      <c r="H96" s="8">
        <f ca="1">IF((IF(EXACT(Synthese!L$1,Synthese!$E96),1,0)*(Synthese!L96))&gt;2,1,0)</f>
        <v>0</v>
      </c>
      <c r="I96" s="8">
        <f ca="1">IF((IF(EXACT(Synthese!M$1,Synthese!$E96),1,0)*(Synthese!M96))&gt;2,1,0)</f>
        <v>0</v>
      </c>
      <c r="J96" s="8">
        <f ca="1">IF((IF(EXACT(Synthese!N$1,Synthese!$E96),1,0)*(Synthese!N96))&gt;2,1,0)</f>
        <v>0</v>
      </c>
      <c r="K96" s="8">
        <f ca="1">IF((IF(EXACT(Synthese!O$1,Synthese!$E96),1,0)*(Synthese!O96))&gt;2,1,0)</f>
        <v>0</v>
      </c>
      <c r="L96" s="8">
        <f ca="1">IF((IF(EXACT(Synthese!P$1,Synthese!$E96),1,0)*(Synthese!P96))&gt;2,1,0)</f>
        <v>0</v>
      </c>
      <c r="M96" s="8">
        <f ca="1">IF((IF(EXACT(Synthese!Q$1,Synthese!$E96),1,0)*(Synthese!Q96))&gt;2,1,0)</f>
        <v>0</v>
      </c>
      <c r="N96" s="8">
        <f ca="1">IF((IF(EXACT(Synthese!R$1,Synthese!$E96),1,0)*(Synthese!R96))&gt;2,1,0)</f>
        <v>0</v>
      </c>
      <c r="O96" s="8">
        <f ca="1">IF((IF(EXACT(Synthese!S$1,Synthese!$E96),1,0)*(Synthese!S96))&gt;2,1,0)</f>
        <v>0</v>
      </c>
      <c r="P96" s="8">
        <f ca="1">IF((IF(EXACT(Synthese!T$1,Synthese!$E96),1,0)*(Synthese!T96))&gt;2,1,0)</f>
        <v>0</v>
      </c>
      <c r="Q96" s="8">
        <f ca="1">IF((IF(EXACT(Synthese!U$1,Synthese!$E96),1,0)*(Synthese!U96))&gt;2,1,0)</f>
        <v>0</v>
      </c>
      <c r="R96" s="8">
        <f ca="1">IF((IF(EXACT(Synthese!V$1,Synthese!$E96),1,0)*(Synthese!V96))&gt;2,1,0)</f>
        <v>0</v>
      </c>
      <c r="S96" s="8">
        <f ca="1">IF((IF(EXACT(Synthese!W$1,Synthese!$E96),1,0)*(Synthese!W96))&gt;2,1,0)</f>
        <v>0</v>
      </c>
      <c r="T96" s="8">
        <f ca="1">IF((IF(EXACT(Synthese!X$1,Synthese!$E96),1,0)*(Synthese!X96))&gt;2,1,0)</f>
        <v>0</v>
      </c>
      <c r="U96" s="8">
        <f ca="1">IF((IF(EXACT(Synthese!Y$1,Synthese!$E96),1,0)*(Synthese!Y96))&gt;2,1,0)</f>
        <v>0</v>
      </c>
      <c r="V96" s="8">
        <f ca="1">IF((IF(EXACT(Synthese!Z$1,Synthese!$E96),1,0)*(Synthese!Z96))&gt;2,1,0)</f>
        <v>0</v>
      </c>
      <c r="W96" s="8">
        <f ca="1">IF((IF(EXACT(Synthese!AA$1,Synthese!$E96),1,0)*(Synthese!AA96))&gt;2,1,0)</f>
        <v>0</v>
      </c>
      <c r="X96" s="8">
        <f>IF((IF(EXACT(Synthese!AB$1,Synthese!$E96),1,0)*(Synthese!AB96))&gt;2,1,0)</f>
        <v>0</v>
      </c>
    </row>
    <row r="97" spans="1:24" ht="13.8">
      <c r="A97" s="5">
        <v>1</v>
      </c>
      <c r="B97" s="5"/>
      <c r="C97" s="5">
        <v>6</v>
      </c>
      <c r="D97" s="9">
        <v>45170</v>
      </c>
      <c r="E97" s="8"/>
      <c r="F97" s="8">
        <f ca="1">IF((IF(EXACT(Synthese!J$1,Synthese!$E97),1,0)*(Synthese!J97))&gt;2,1,0)</f>
        <v>0</v>
      </c>
      <c r="G97" s="8">
        <f ca="1">IF((IF(EXACT(Synthese!K$1,Synthese!$E97),1,0)*(Synthese!K97))&gt;2,1,0)</f>
        <v>0</v>
      </c>
      <c r="H97" s="8">
        <f ca="1">IF((IF(EXACT(Synthese!L$1,Synthese!$E97),1,0)*(Synthese!L97))&gt;2,1,0)</f>
        <v>0</v>
      </c>
      <c r="I97" s="8">
        <f ca="1">IF((IF(EXACT(Synthese!M$1,Synthese!$E97),1,0)*(Synthese!M97))&gt;2,1,0)</f>
        <v>0</v>
      </c>
      <c r="J97" s="8">
        <f ca="1">IF((IF(EXACT(Synthese!N$1,Synthese!$E97),1,0)*(Synthese!N97))&gt;2,1,0)</f>
        <v>0</v>
      </c>
      <c r="K97" s="8">
        <f ca="1">IF((IF(EXACT(Synthese!O$1,Synthese!$E97),1,0)*(Synthese!O97))&gt;2,1,0)</f>
        <v>0</v>
      </c>
      <c r="L97" s="8">
        <f ca="1">IF((IF(EXACT(Synthese!P$1,Synthese!$E97),1,0)*(Synthese!P97))&gt;2,1,0)</f>
        <v>0</v>
      </c>
      <c r="M97" s="8">
        <f ca="1">IF((IF(EXACT(Synthese!Q$1,Synthese!$E97),1,0)*(Synthese!Q97))&gt;2,1,0)</f>
        <v>0</v>
      </c>
      <c r="N97" s="8">
        <f ca="1">IF((IF(EXACT(Synthese!R$1,Synthese!$E97),1,0)*(Synthese!R97))&gt;2,1,0)</f>
        <v>0</v>
      </c>
      <c r="O97" s="8">
        <f ca="1">IF((IF(EXACT(Synthese!S$1,Synthese!$E97),1,0)*(Synthese!S97))&gt;2,1,0)</f>
        <v>0</v>
      </c>
      <c r="P97" s="8">
        <f ca="1">IF((IF(EXACT(Synthese!T$1,Synthese!$E97),1,0)*(Synthese!T97))&gt;2,1,0)</f>
        <v>1</v>
      </c>
      <c r="Q97" s="8">
        <f ca="1">IF((IF(EXACT(Synthese!U$1,Synthese!$E97),1,0)*(Synthese!U97))&gt;2,1,0)</f>
        <v>0</v>
      </c>
      <c r="R97" s="8">
        <f ca="1">IF((IF(EXACT(Synthese!V$1,Synthese!$E97),1,0)*(Synthese!V97))&gt;2,1,0)</f>
        <v>0</v>
      </c>
      <c r="S97" s="8">
        <f ca="1">IF((IF(EXACT(Synthese!W$1,Synthese!$E97),1,0)*(Synthese!W97))&gt;2,1,0)</f>
        <v>0</v>
      </c>
      <c r="T97" s="8">
        <f ca="1">IF((IF(EXACT(Synthese!X$1,Synthese!$E97),1,0)*(Synthese!X97))&gt;2,1,0)</f>
        <v>0</v>
      </c>
      <c r="U97" s="8">
        <f ca="1">IF((IF(EXACT(Synthese!Y$1,Synthese!$E97),1,0)*(Synthese!Y97))&gt;2,1,0)</f>
        <v>0</v>
      </c>
      <c r="V97" s="8">
        <f ca="1">IF((IF(EXACT(Synthese!Z$1,Synthese!$E97),1,0)*(Synthese!Z97))&gt;2,1,0)</f>
        <v>0</v>
      </c>
      <c r="W97" s="8">
        <f ca="1">IF((IF(EXACT(Synthese!AA$1,Synthese!$E97),1,0)*(Synthese!AA97))&gt;2,1,0)</f>
        <v>0</v>
      </c>
      <c r="X97" s="8">
        <f>IF((IF(EXACT(Synthese!AB$1,Synthese!$E97),1,0)*(Synthese!AB97))&gt;2,1,0)</f>
        <v>0</v>
      </c>
    </row>
    <row r="98" spans="1:24" ht="13.8">
      <c r="A98" s="5">
        <v>1</v>
      </c>
      <c r="B98" s="5"/>
      <c r="C98" s="5">
        <v>7</v>
      </c>
      <c r="D98" s="9">
        <v>45171</v>
      </c>
      <c r="E98" s="8"/>
      <c r="F98" s="8">
        <f ca="1">IF((IF(EXACT(Synthese!J$1,Synthese!$E98),1,0)*(Synthese!J98))&gt;2,1,0)</f>
        <v>0</v>
      </c>
      <c r="G98" s="8">
        <f ca="1">IF((IF(EXACT(Synthese!K$1,Synthese!$E98),1,0)*(Synthese!K98))&gt;2,1,0)</f>
        <v>0</v>
      </c>
      <c r="H98" s="8">
        <f ca="1">IF((IF(EXACT(Synthese!L$1,Synthese!$E98),1,0)*(Synthese!L98))&gt;2,1,0)</f>
        <v>0</v>
      </c>
      <c r="I98" s="8">
        <f ca="1">IF((IF(EXACT(Synthese!M$1,Synthese!$E98),1,0)*(Synthese!M98))&gt;2,1,0)</f>
        <v>0</v>
      </c>
      <c r="J98" s="8">
        <f ca="1">IF((IF(EXACT(Synthese!N$1,Synthese!$E98),1,0)*(Synthese!N98))&gt;2,1,0)</f>
        <v>0</v>
      </c>
      <c r="K98" s="8">
        <f ca="1">IF((IF(EXACT(Synthese!O$1,Synthese!$E98),1,0)*(Synthese!O98))&gt;2,1,0)</f>
        <v>0</v>
      </c>
      <c r="L98" s="8">
        <f ca="1">IF((IF(EXACT(Synthese!P$1,Synthese!$E98),1,0)*(Synthese!P98))&gt;2,1,0)</f>
        <v>0</v>
      </c>
      <c r="M98" s="8">
        <f ca="1">IF((IF(EXACT(Synthese!Q$1,Synthese!$E98),1,0)*(Synthese!Q98))&gt;2,1,0)</f>
        <v>0</v>
      </c>
      <c r="N98" s="8">
        <f ca="1">IF((IF(EXACT(Synthese!R$1,Synthese!$E98),1,0)*(Synthese!R98))&gt;2,1,0)</f>
        <v>0</v>
      </c>
      <c r="O98" s="8">
        <f ca="1">IF((IF(EXACT(Synthese!S$1,Synthese!$E98),1,0)*(Synthese!S98))&gt;2,1,0)</f>
        <v>0</v>
      </c>
      <c r="P98" s="8">
        <f ca="1">IF((IF(EXACT(Synthese!T$1,Synthese!$E98),1,0)*(Synthese!T98))&gt;2,1,0)</f>
        <v>0</v>
      </c>
      <c r="Q98" s="8">
        <f ca="1">IF((IF(EXACT(Synthese!U$1,Synthese!$E98),1,0)*(Synthese!U98))&gt;2,1,0)</f>
        <v>0</v>
      </c>
      <c r="R98" s="8">
        <f ca="1">IF((IF(EXACT(Synthese!V$1,Synthese!$E98),1,0)*(Synthese!V98))&gt;2,1,0)</f>
        <v>0</v>
      </c>
      <c r="S98" s="8">
        <f ca="1">IF((IF(EXACT(Synthese!W$1,Synthese!$E98),1,0)*(Synthese!W98))&gt;2,1,0)</f>
        <v>0</v>
      </c>
      <c r="T98" s="8">
        <f ca="1">IF((IF(EXACT(Synthese!X$1,Synthese!$E98),1,0)*(Synthese!X98))&gt;2,1,0)</f>
        <v>0</v>
      </c>
      <c r="U98" s="8">
        <f ca="1">IF((IF(EXACT(Synthese!Y$1,Synthese!$E98),1,0)*(Synthese!Y98))&gt;2,1,0)</f>
        <v>0</v>
      </c>
      <c r="V98" s="8">
        <f ca="1">IF((IF(EXACT(Synthese!Z$1,Synthese!$E98),1,0)*(Synthese!Z98))&gt;2,1,0)</f>
        <v>0</v>
      </c>
      <c r="W98" s="8">
        <f ca="1">IF((IF(EXACT(Synthese!AA$1,Synthese!$E98),1,0)*(Synthese!AA98))&gt;2,1,0)</f>
        <v>0</v>
      </c>
      <c r="X98" s="8">
        <f>IF((IF(EXACT(Synthese!AB$1,Synthese!$E98),1,0)*(Synthese!AB98))&gt;2,1,0)</f>
        <v>0</v>
      </c>
    </row>
    <row r="99" spans="1:24" ht="13.8">
      <c r="A99" s="5">
        <v>1</v>
      </c>
      <c r="B99" s="5"/>
      <c r="C99" s="5">
        <v>1</v>
      </c>
      <c r="D99" s="9">
        <v>45172</v>
      </c>
      <c r="E99" s="8"/>
      <c r="F99" s="8">
        <f ca="1">IF((IF(EXACT(Synthese!J$1,Synthese!$E99),1,0)*(Synthese!J99))&gt;2,1,0)</f>
        <v>0</v>
      </c>
      <c r="G99" s="8">
        <f ca="1">IF((IF(EXACT(Synthese!K$1,Synthese!$E99),1,0)*(Synthese!K99))&gt;2,1,0)</f>
        <v>0</v>
      </c>
      <c r="H99" s="8">
        <f ca="1">IF((IF(EXACT(Synthese!L$1,Synthese!$E99),1,0)*(Synthese!L99))&gt;2,1,0)</f>
        <v>0</v>
      </c>
      <c r="I99" s="8">
        <f ca="1">IF((IF(EXACT(Synthese!M$1,Synthese!$E99),1,0)*(Synthese!M99))&gt;2,1,0)</f>
        <v>0</v>
      </c>
      <c r="J99" s="8">
        <f ca="1">IF((IF(EXACT(Synthese!N$1,Synthese!$E99),1,0)*(Synthese!N99))&gt;2,1,0)</f>
        <v>0</v>
      </c>
      <c r="K99" s="8">
        <f ca="1">IF((IF(EXACT(Synthese!O$1,Synthese!$E99),1,0)*(Synthese!O99))&gt;2,1,0)</f>
        <v>0</v>
      </c>
      <c r="L99" s="8">
        <f ca="1">IF((IF(EXACT(Synthese!P$1,Synthese!$E99),1,0)*(Synthese!P99))&gt;2,1,0)</f>
        <v>0</v>
      </c>
      <c r="M99" s="8">
        <f ca="1">IF((IF(EXACT(Synthese!Q$1,Synthese!$E99),1,0)*(Synthese!Q99))&gt;2,1,0)</f>
        <v>0</v>
      </c>
      <c r="N99" s="8">
        <f ca="1">IF((IF(EXACT(Synthese!R$1,Synthese!$E99),1,0)*(Synthese!R99))&gt;2,1,0)</f>
        <v>0</v>
      </c>
      <c r="O99" s="8">
        <f ca="1">IF((IF(EXACT(Synthese!S$1,Synthese!$E99),1,0)*(Synthese!S99))&gt;2,1,0)</f>
        <v>0</v>
      </c>
      <c r="P99" s="8">
        <f ca="1">IF((IF(EXACT(Synthese!T$1,Synthese!$E99),1,0)*(Synthese!T99))&gt;2,1,0)</f>
        <v>0</v>
      </c>
      <c r="Q99" s="8">
        <f ca="1">IF((IF(EXACT(Synthese!U$1,Synthese!$E99),1,0)*(Synthese!U99))&gt;2,1,0)</f>
        <v>0</v>
      </c>
      <c r="R99" s="8">
        <f ca="1">IF((IF(EXACT(Synthese!V$1,Synthese!$E99),1,0)*(Synthese!V99))&gt;2,1,0)</f>
        <v>0</v>
      </c>
      <c r="S99" s="8">
        <f ca="1">IF((IF(EXACT(Synthese!W$1,Synthese!$E99),1,0)*(Synthese!W99))&gt;2,1,0)</f>
        <v>0</v>
      </c>
      <c r="T99" s="8">
        <f ca="1">IF((IF(EXACT(Synthese!X$1,Synthese!$E99),1,0)*(Synthese!X99))&gt;2,1,0)</f>
        <v>0</v>
      </c>
      <c r="U99" s="8">
        <f ca="1">IF((IF(EXACT(Synthese!Y$1,Synthese!$E99),1,0)*(Synthese!Y99))&gt;2,1,0)</f>
        <v>0</v>
      </c>
      <c r="V99" s="8">
        <f ca="1">IF((IF(EXACT(Synthese!Z$1,Synthese!$E99),1,0)*(Synthese!Z99))&gt;2,1,0)</f>
        <v>0</v>
      </c>
      <c r="W99" s="8">
        <f ca="1">IF((IF(EXACT(Synthese!AA$1,Synthese!$E99),1,0)*(Synthese!AA99))&gt;2,1,0)</f>
        <v>0</v>
      </c>
      <c r="X99" s="8">
        <f>IF((IF(EXACT(Synthese!AB$1,Synthese!$E99),1,0)*(Synthese!AB99))&gt;2,1,0)</f>
        <v>0</v>
      </c>
    </row>
    <row r="100" spans="1:24" ht="13.8">
      <c r="A100" s="5"/>
      <c r="B100" s="5"/>
      <c r="C100" s="5">
        <v>2</v>
      </c>
      <c r="D100" s="9">
        <v>45173</v>
      </c>
      <c r="E100" s="8"/>
      <c r="F100" s="8">
        <f ca="1">IF((IF(EXACT(Synthese!J$1,Synthese!$E100),1,0)*(Synthese!J100))&gt;2,1,0)</f>
        <v>0</v>
      </c>
      <c r="G100" s="8">
        <f ca="1">IF((IF(EXACT(Synthese!K$1,Synthese!$E100),1,0)*(Synthese!K100))&gt;2,1,0)</f>
        <v>0</v>
      </c>
      <c r="H100" s="8">
        <f ca="1">IF((IF(EXACT(Synthese!L$1,Synthese!$E100),1,0)*(Synthese!L100))&gt;2,1,0)</f>
        <v>0</v>
      </c>
      <c r="I100" s="8">
        <f ca="1">IF((IF(EXACT(Synthese!M$1,Synthese!$E100),1,0)*(Synthese!M100))&gt;2,1,0)</f>
        <v>0</v>
      </c>
      <c r="J100" s="8">
        <f ca="1">IF((IF(EXACT(Synthese!N$1,Synthese!$E100),1,0)*(Synthese!N100))&gt;2,1,0)</f>
        <v>0</v>
      </c>
      <c r="K100" s="8">
        <f ca="1">IF((IF(EXACT(Synthese!O$1,Synthese!$E100),1,0)*(Synthese!O100))&gt;2,1,0)</f>
        <v>0</v>
      </c>
      <c r="L100" s="8">
        <f ca="1">IF((IF(EXACT(Synthese!P$1,Synthese!$E100),1,0)*(Synthese!P100))&gt;2,1,0)</f>
        <v>0</v>
      </c>
      <c r="M100" s="8">
        <f ca="1">IF((IF(EXACT(Synthese!Q$1,Synthese!$E100),1,0)*(Synthese!Q100))&gt;2,1,0)</f>
        <v>0</v>
      </c>
      <c r="N100" s="8">
        <f ca="1">IF((IF(EXACT(Synthese!R$1,Synthese!$E100),1,0)*(Synthese!R100))&gt;2,1,0)</f>
        <v>0</v>
      </c>
      <c r="O100" s="8">
        <f ca="1">IF((IF(EXACT(Synthese!S$1,Synthese!$E100),1,0)*(Synthese!S100))&gt;2,1,0)</f>
        <v>0</v>
      </c>
      <c r="P100" s="8">
        <f ca="1">IF((IF(EXACT(Synthese!T$1,Synthese!$E100),1,0)*(Synthese!T100))&gt;2,1,0)</f>
        <v>0</v>
      </c>
      <c r="Q100" s="8">
        <f ca="1">IF((IF(EXACT(Synthese!U$1,Synthese!$E100),1,0)*(Synthese!U100))&gt;2,1,0)</f>
        <v>0</v>
      </c>
      <c r="R100" s="8">
        <f ca="1">IF((IF(EXACT(Synthese!V$1,Synthese!$E100),1,0)*(Synthese!V100))&gt;2,1,0)</f>
        <v>0</v>
      </c>
      <c r="S100" s="8">
        <f ca="1">IF((IF(EXACT(Synthese!W$1,Synthese!$E100),1,0)*(Synthese!W100))&gt;2,1,0)</f>
        <v>0</v>
      </c>
      <c r="T100" s="8">
        <f ca="1">IF((IF(EXACT(Synthese!X$1,Synthese!$E100),1,0)*(Synthese!X100))&gt;2,1,0)</f>
        <v>0</v>
      </c>
      <c r="U100" s="8">
        <f ca="1">IF((IF(EXACT(Synthese!Y$1,Synthese!$E100),1,0)*(Synthese!Y100))&gt;2,1,0)</f>
        <v>0</v>
      </c>
      <c r="V100" s="8">
        <f ca="1">IF((IF(EXACT(Synthese!Z$1,Synthese!$E100),1,0)*(Synthese!Z100))&gt;2,1,0)</f>
        <v>0</v>
      </c>
      <c r="W100" s="8">
        <f ca="1">IF((IF(EXACT(Synthese!AA$1,Synthese!$E100),1,0)*(Synthese!AA100))&gt;2,1,0)</f>
        <v>0</v>
      </c>
      <c r="X100" s="8">
        <f>IF((IF(EXACT(Synthese!AB$1,Synthese!$E100),1,0)*(Synthese!AB100))&gt;2,1,0)</f>
        <v>0</v>
      </c>
    </row>
    <row r="101" spans="1:24" ht="13.8">
      <c r="A101" s="5"/>
      <c r="B101" s="5"/>
      <c r="C101" s="5">
        <v>3</v>
      </c>
      <c r="D101" s="9">
        <v>45174</v>
      </c>
      <c r="E101" s="8"/>
      <c r="F101" s="8">
        <f ca="1">IF((IF(EXACT(Synthese!J$1,Synthese!$E101),1,0)*(Synthese!J101))&gt;2,1,0)</f>
        <v>0</v>
      </c>
      <c r="G101" s="8">
        <f ca="1">IF((IF(EXACT(Synthese!K$1,Synthese!$E101),1,0)*(Synthese!K101))&gt;2,1,0)</f>
        <v>0</v>
      </c>
      <c r="H101" s="8">
        <f ca="1">IF((IF(EXACT(Synthese!L$1,Synthese!$E101),1,0)*(Synthese!L101))&gt;2,1,0)</f>
        <v>0</v>
      </c>
      <c r="I101" s="8">
        <f ca="1">IF((IF(EXACT(Synthese!M$1,Synthese!$E101),1,0)*(Synthese!M101))&gt;2,1,0)</f>
        <v>0</v>
      </c>
      <c r="J101" s="8">
        <f ca="1">IF((IF(EXACT(Synthese!N$1,Synthese!$E101),1,0)*(Synthese!N101))&gt;2,1,0)</f>
        <v>0</v>
      </c>
      <c r="K101" s="8">
        <f ca="1">IF((IF(EXACT(Synthese!O$1,Synthese!$E101),1,0)*(Synthese!O101))&gt;2,1,0)</f>
        <v>0</v>
      </c>
      <c r="L101" s="8">
        <f ca="1">IF((IF(EXACT(Synthese!P$1,Synthese!$E101),1,0)*(Synthese!P101))&gt;2,1,0)</f>
        <v>0</v>
      </c>
      <c r="M101" s="8">
        <f ca="1">IF((IF(EXACT(Synthese!Q$1,Synthese!$E101),1,0)*(Synthese!Q101))&gt;2,1,0)</f>
        <v>0</v>
      </c>
      <c r="N101" s="8">
        <f ca="1">IF((IF(EXACT(Synthese!R$1,Synthese!$E101),1,0)*(Synthese!R101))&gt;2,1,0)</f>
        <v>0</v>
      </c>
      <c r="O101" s="8">
        <f ca="1">IF((IF(EXACT(Synthese!S$1,Synthese!$E101),1,0)*(Synthese!S101))&gt;2,1,0)</f>
        <v>0</v>
      </c>
      <c r="P101" s="8">
        <f ca="1">IF((IF(EXACT(Synthese!T$1,Synthese!$E101),1,0)*(Synthese!T101))&gt;2,1,0)</f>
        <v>0</v>
      </c>
      <c r="Q101" s="8">
        <f ca="1">IF((IF(EXACT(Synthese!U$1,Synthese!$E101),1,0)*(Synthese!U101))&gt;2,1,0)</f>
        <v>0</v>
      </c>
      <c r="R101" s="8">
        <f ca="1">IF((IF(EXACT(Synthese!V$1,Synthese!$E101),1,0)*(Synthese!V101))&gt;2,1,0)</f>
        <v>0</v>
      </c>
      <c r="S101" s="8">
        <f ca="1">IF((IF(EXACT(Synthese!W$1,Synthese!$E101),1,0)*(Synthese!W101))&gt;2,1,0)</f>
        <v>0</v>
      </c>
      <c r="T101" s="8">
        <f ca="1">IF((IF(EXACT(Synthese!X$1,Synthese!$E101),1,0)*(Synthese!X101))&gt;2,1,0)</f>
        <v>0</v>
      </c>
      <c r="U101" s="8">
        <f ca="1">IF((IF(EXACT(Synthese!Y$1,Synthese!$E101),1,0)*(Synthese!Y101))&gt;2,1,0)</f>
        <v>0</v>
      </c>
      <c r="V101" s="8">
        <f ca="1">IF((IF(EXACT(Synthese!Z$1,Synthese!$E101),1,0)*(Synthese!Z101))&gt;2,1,0)</f>
        <v>0</v>
      </c>
      <c r="W101" s="8">
        <f ca="1">IF((IF(EXACT(Synthese!AA$1,Synthese!$E101),1,0)*(Synthese!AA101))&gt;2,1,0)</f>
        <v>0</v>
      </c>
      <c r="X101" s="8">
        <f>IF((IF(EXACT(Synthese!AB$1,Synthese!$E101),1,0)*(Synthese!AB101))&gt;2,1,0)</f>
        <v>0</v>
      </c>
    </row>
    <row r="102" spans="1:24" ht="13.8">
      <c r="A102" s="5"/>
      <c r="B102" s="5"/>
      <c r="C102" s="5">
        <v>4</v>
      </c>
      <c r="D102" s="9">
        <v>45175</v>
      </c>
      <c r="E102" s="8"/>
      <c r="F102" s="8">
        <f ca="1">IF((IF(EXACT(Synthese!J$1,Synthese!$E102),1,0)*(Synthese!J102))&gt;2,1,0)</f>
        <v>0</v>
      </c>
      <c r="G102" s="8">
        <f ca="1">IF((IF(EXACT(Synthese!K$1,Synthese!$E102),1,0)*(Synthese!K102))&gt;2,1,0)</f>
        <v>0</v>
      </c>
      <c r="H102" s="8">
        <f ca="1">IF((IF(EXACT(Synthese!L$1,Synthese!$E102),1,0)*(Synthese!L102))&gt;2,1,0)</f>
        <v>0</v>
      </c>
      <c r="I102" s="8">
        <f ca="1">IF((IF(EXACT(Synthese!M$1,Synthese!$E102),1,0)*(Synthese!M102))&gt;2,1,0)</f>
        <v>0</v>
      </c>
      <c r="J102" s="8">
        <f ca="1">IF((IF(EXACT(Synthese!N$1,Synthese!$E102),1,0)*(Synthese!N102))&gt;2,1,0)</f>
        <v>0</v>
      </c>
      <c r="K102" s="8">
        <f ca="1">IF((IF(EXACT(Synthese!O$1,Synthese!$E102),1,0)*(Synthese!O102))&gt;2,1,0)</f>
        <v>0</v>
      </c>
      <c r="L102" s="8">
        <f ca="1">IF((IF(EXACT(Synthese!P$1,Synthese!$E102),1,0)*(Synthese!P102))&gt;2,1,0)</f>
        <v>0</v>
      </c>
      <c r="M102" s="8">
        <f ca="1">IF((IF(EXACT(Synthese!Q$1,Synthese!$E102),1,0)*(Synthese!Q102))&gt;2,1,0)</f>
        <v>0</v>
      </c>
      <c r="N102" s="8">
        <f ca="1">IF((IF(EXACT(Synthese!R$1,Synthese!$E102),1,0)*(Synthese!R102))&gt;2,1,0)</f>
        <v>0</v>
      </c>
      <c r="O102" s="8">
        <f ca="1">IF((IF(EXACT(Synthese!S$1,Synthese!$E102),1,0)*(Synthese!S102))&gt;2,1,0)</f>
        <v>0</v>
      </c>
      <c r="P102" s="8">
        <f ca="1">IF((IF(EXACT(Synthese!T$1,Synthese!$E102),1,0)*(Synthese!T102))&gt;2,1,0)</f>
        <v>0</v>
      </c>
      <c r="Q102" s="8">
        <f ca="1">IF((IF(EXACT(Synthese!U$1,Synthese!$E102),1,0)*(Synthese!U102))&gt;2,1,0)</f>
        <v>0</v>
      </c>
      <c r="R102" s="8">
        <f ca="1">IF((IF(EXACT(Synthese!V$1,Synthese!$E102),1,0)*(Synthese!V102))&gt;2,1,0)</f>
        <v>0</v>
      </c>
      <c r="S102" s="8">
        <f ca="1">IF((IF(EXACT(Synthese!W$1,Synthese!$E102),1,0)*(Synthese!W102))&gt;2,1,0)</f>
        <v>0</v>
      </c>
      <c r="T102" s="8">
        <f ca="1">IF((IF(EXACT(Synthese!X$1,Synthese!$E102),1,0)*(Synthese!X102))&gt;2,1,0)</f>
        <v>0</v>
      </c>
      <c r="U102" s="8">
        <f ca="1">IF((IF(EXACT(Synthese!Y$1,Synthese!$E102),1,0)*(Synthese!Y102))&gt;2,1,0)</f>
        <v>0</v>
      </c>
      <c r="V102" s="8">
        <f ca="1">IF((IF(EXACT(Synthese!Z$1,Synthese!$E102),1,0)*(Synthese!Z102))&gt;2,1,0)</f>
        <v>0</v>
      </c>
      <c r="W102" s="8">
        <f ca="1">IF((IF(EXACT(Synthese!AA$1,Synthese!$E102),1,0)*(Synthese!AA102))&gt;2,1,0)</f>
        <v>0</v>
      </c>
      <c r="X102" s="8">
        <f>IF((IF(EXACT(Synthese!AB$1,Synthese!$E102),1,0)*(Synthese!AB102))&gt;2,1,0)</f>
        <v>0</v>
      </c>
    </row>
    <row r="103" spans="1:24" ht="13.8">
      <c r="A103" s="5"/>
      <c r="B103" s="5"/>
      <c r="C103" s="5">
        <v>5</v>
      </c>
      <c r="D103" s="9">
        <v>45176</v>
      </c>
      <c r="E103" s="8"/>
      <c r="F103" s="8">
        <f ca="1">IF((IF(EXACT(Synthese!J$1,Synthese!$E103),1,0)*(Synthese!J103))&gt;2,1,0)</f>
        <v>0</v>
      </c>
      <c r="G103" s="8">
        <f ca="1">IF((IF(EXACT(Synthese!K$1,Synthese!$E103),1,0)*(Synthese!K103))&gt;2,1,0)</f>
        <v>0</v>
      </c>
      <c r="H103" s="8">
        <f ca="1">IF((IF(EXACT(Synthese!L$1,Synthese!$E103),1,0)*(Synthese!L103))&gt;2,1,0)</f>
        <v>0</v>
      </c>
      <c r="I103" s="8">
        <f ca="1">IF((IF(EXACT(Synthese!M$1,Synthese!$E103),1,0)*(Synthese!M103))&gt;2,1,0)</f>
        <v>0</v>
      </c>
      <c r="J103" s="8">
        <f ca="1">IF((IF(EXACT(Synthese!N$1,Synthese!$E103),1,0)*(Synthese!N103))&gt;2,1,0)</f>
        <v>0</v>
      </c>
      <c r="K103" s="8">
        <f ca="1">IF((IF(EXACT(Synthese!O$1,Synthese!$E103),1,0)*(Synthese!O103))&gt;2,1,0)</f>
        <v>0</v>
      </c>
      <c r="L103" s="8">
        <f ca="1">IF((IF(EXACT(Synthese!P$1,Synthese!$E103),1,0)*(Synthese!P103))&gt;2,1,0)</f>
        <v>0</v>
      </c>
      <c r="M103" s="8">
        <f ca="1">IF((IF(EXACT(Synthese!Q$1,Synthese!$E103),1,0)*(Synthese!Q103))&gt;2,1,0)</f>
        <v>0</v>
      </c>
      <c r="N103" s="8">
        <f ca="1">IF((IF(EXACT(Synthese!R$1,Synthese!$E103),1,0)*(Synthese!R103))&gt;2,1,0)</f>
        <v>0</v>
      </c>
      <c r="O103" s="8">
        <f ca="1">IF((IF(EXACT(Synthese!S$1,Synthese!$E103),1,0)*(Synthese!S103))&gt;2,1,0)</f>
        <v>0</v>
      </c>
      <c r="P103" s="8">
        <f ca="1">IF((IF(EXACT(Synthese!T$1,Synthese!$E103),1,0)*(Synthese!T103))&gt;2,1,0)</f>
        <v>0</v>
      </c>
      <c r="Q103" s="8">
        <f ca="1">IF((IF(EXACT(Synthese!U$1,Synthese!$E103),1,0)*(Synthese!U103))&gt;2,1,0)</f>
        <v>0</v>
      </c>
      <c r="R103" s="8">
        <f ca="1">IF((IF(EXACT(Synthese!V$1,Synthese!$E103),1,0)*(Synthese!V103))&gt;2,1,0)</f>
        <v>0</v>
      </c>
      <c r="S103" s="8">
        <f ca="1">IF((IF(EXACT(Synthese!W$1,Synthese!$E103),1,0)*(Synthese!W103))&gt;2,1,0)</f>
        <v>0</v>
      </c>
      <c r="T103" s="8">
        <f ca="1">IF((IF(EXACT(Synthese!X$1,Synthese!$E103),1,0)*(Synthese!X103))&gt;2,1,0)</f>
        <v>0</v>
      </c>
      <c r="U103" s="8">
        <f ca="1">IF((IF(EXACT(Synthese!Y$1,Synthese!$E103),1,0)*(Synthese!Y103))&gt;2,1,0)</f>
        <v>0</v>
      </c>
      <c r="V103" s="8">
        <f ca="1">IF((IF(EXACT(Synthese!Z$1,Synthese!$E103),1,0)*(Synthese!Z103))&gt;2,1,0)</f>
        <v>0</v>
      </c>
      <c r="W103" s="8">
        <f ca="1">IF((IF(EXACT(Synthese!AA$1,Synthese!$E103),1,0)*(Synthese!AA103))&gt;2,1,0)</f>
        <v>0</v>
      </c>
      <c r="X103" s="8">
        <f>IF((IF(EXACT(Synthese!AB$1,Synthese!$E103),1,0)*(Synthese!AB103))&gt;2,1,0)</f>
        <v>0</v>
      </c>
    </row>
    <row r="104" spans="1:24" ht="13.8">
      <c r="A104" s="5"/>
      <c r="B104" s="5"/>
      <c r="C104" s="5">
        <v>6</v>
      </c>
      <c r="D104" s="9">
        <v>45177</v>
      </c>
      <c r="E104" s="8"/>
      <c r="F104" s="8">
        <f ca="1">IF((IF(EXACT(Synthese!J$1,Synthese!$E104),1,0)*(Synthese!J104))&gt;2,1,0)</f>
        <v>0</v>
      </c>
      <c r="G104" s="8">
        <f ca="1">IF((IF(EXACT(Synthese!K$1,Synthese!$E104),1,0)*(Synthese!K104))&gt;2,1,0)</f>
        <v>0</v>
      </c>
      <c r="H104" s="8">
        <f ca="1">IF((IF(EXACT(Synthese!L$1,Synthese!$E104),1,0)*(Synthese!L104))&gt;2,1,0)</f>
        <v>0</v>
      </c>
      <c r="I104" s="8">
        <f ca="1">IF((IF(EXACT(Synthese!M$1,Synthese!$E104),1,0)*(Synthese!M104))&gt;2,1,0)</f>
        <v>0</v>
      </c>
      <c r="J104" s="8">
        <f ca="1">IF((IF(EXACT(Synthese!N$1,Synthese!$E104),1,0)*(Synthese!N104))&gt;2,1,0)</f>
        <v>0</v>
      </c>
      <c r="K104" s="8">
        <f ca="1">IF((IF(EXACT(Synthese!O$1,Synthese!$E104),1,0)*(Synthese!O104))&gt;2,1,0)</f>
        <v>0</v>
      </c>
      <c r="L104" s="8">
        <f ca="1">IF((IF(EXACT(Synthese!P$1,Synthese!$E104),1,0)*(Synthese!P104))&gt;2,1,0)</f>
        <v>0</v>
      </c>
      <c r="M104" s="8">
        <f ca="1">IF((IF(EXACT(Synthese!Q$1,Synthese!$E104),1,0)*(Synthese!Q104))&gt;2,1,0)</f>
        <v>0</v>
      </c>
      <c r="N104" s="8">
        <f ca="1">IF((IF(EXACT(Synthese!R$1,Synthese!$E104),1,0)*(Synthese!R104))&gt;2,1,0)</f>
        <v>0</v>
      </c>
      <c r="O104" s="8">
        <f ca="1">IF((IF(EXACT(Synthese!S$1,Synthese!$E104),1,0)*(Synthese!S104))&gt;2,1,0)</f>
        <v>0</v>
      </c>
      <c r="P104" s="8">
        <f ca="1">IF((IF(EXACT(Synthese!T$1,Synthese!$E104),1,0)*(Synthese!T104))&gt;2,1,0)</f>
        <v>0</v>
      </c>
      <c r="Q104" s="8">
        <f ca="1">IF((IF(EXACT(Synthese!U$1,Synthese!$E104),1,0)*(Synthese!U104))&gt;2,1,0)</f>
        <v>0</v>
      </c>
      <c r="R104" s="8">
        <f ca="1">IF((IF(EXACT(Synthese!V$1,Synthese!$E104),1,0)*(Synthese!V104))&gt;2,1,0)</f>
        <v>0</v>
      </c>
      <c r="S104" s="8">
        <f ca="1">IF((IF(EXACT(Synthese!W$1,Synthese!$E104),1,0)*(Synthese!W104))&gt;2,1,0)</f>
        <v>0</v>
      </c>
      <c r="T104" s="8">
        <f ca="1">IF((IF(EXACT(Synthese!X$1,Synthese!$E104),1,0)*(Synthese!X104))&gt;2,1,0)</f>
        <v>0</v>
      </c>
      <c r="U104" s="8">
        <f ca="1">IF((IF(EXACT(Synthese!Y$1,Synthese!$E104),1,0)*(Synthese!Y104))&gt;2,1,0)</f>
        <v>0</v>
      </c>
      <c r="V104" s="8">
        <f ca="1">IF((IF(EXACT(Synthese!Z$1,Synthese!$E104),1,0)*(Synthese!Z104))&gt;2,1,0)</f>
        <v>0</v>
      </c>
      <c r="W104" s="8">
        <f ca="1">IF((IF(EXACT(Synthese!AA$1,Synthese!$E104),1,0)*(Synthese!AA104))&gt;2,1,0)</f>
        <v>0</v>
      </c>
      <c r="X104" s="8">
        <f>IF((IF(EXACT(Synthese!AB$1,Synthese!$E104),1,0)*(Synthese!AB104))&gt;2,1,0)</f>
        <v>0</v>
      </c>
    </row>
    <row r="105" spans="1:24" ht="13.8">
      <c r="A105" s="5"/>
      <c r="B105" s="5"/>
      <c r="C105" s="5">
        <v>7</v>
      </c>
      <c r="D105" s="9">
        <v>45178</v>
      </c>
      <c r="E105" s="8"/>
      <c r="F105" s="8">
        <f ca="1">IF((IF(EXACT(Synthese!J$1,Synthese!$E105),1,0)*(Synthese!J105))&gt;2,1,0)</f>
        <v>0</v>
      </c>
      <c r="G105" s="8">
        <f ca="1">IF((IF(EXACT(Synthese!K$1,Synthese!$E105),1,0)*(Synthese!K105))&gt;2,1,0)</f>
        <v>0</v>
      </c>
      <c r="H105" s="8">
        <f ca="1">IF((IF(EXACT(Synthese!L$1,Synthese!$E105),1,0)*(Synthese!L105))&gt;2,1,0)</f>
        <v>0</v>
      </c>
      <c r="I105" s="8">
        <f ca="1">IF((IF(EXACT(Synthese!M$1,Synthese!$E105),1,0)*(Synthese!M105))&gt;2,1,0)</f>
        <v>0</v>
      </c>
      <c r="J105" s="8">
        <f ca="1">IF((IF(EXACT(Synthese!N$1,Synthese!$E105),1,0)*(Synthese!N105))&gt;2,1,0)</f>
        <v>0</v>
      </c>
      <c r="K105" s="8">
        <f ca="1">IF((IF(EXACT(Synthese!O$1,Synthese!$E105),1,0)*(Synthese!O105))&gt;2,1,0)</f>
        <v>0</v>
      </c>
      <c r="L105" s="8">
        <f ca="1">IF((IF(EXACT(Synthese!P$1,Synthese!$E105),1,0)*(Synthese!P105))&gt;2,1,0)</f>
        <v>0</v>
      </c>
      <c r="M105" s="8">
        <f ca="1">IF((IF(EXACT(Synthese!Q$1,Synthese!$E105),1,0)*(Synthese!Q105))&gt;2,1,0)</f>
        <v>0</v>
      </c>
      <c r="N105" s="8">
        <f ca="1">IF((IF(EXACT(Synthese!R$1,Synthese!$E105),1,0)*(Synthese!R105))&gt;2,1,0)</f>
        <v>0</v>
      </c>
      <c r="O105" s="8">
        <f ca="1">IF((IF(EXACT(Synthese!S$1,Synthese!$E105),1,0)*(Synthese!S105))&gt;2,1,0)</f>
        <v>0</v>
      </c>
      <c r="P105" s="8">
        <f ca="1">IF((IF(EXACT(Synthese!T$1,Synthese!$E105),1,0)*(Synthese!T105))&gt;2,1,0)</f>
        <v>0</v>
      </c>
      <c r="Q105" s="8">
        <f ca="1">IF((IF(EXACT(Synthese!U$1,Synthese!$E105),1,0)*(Synthese!U105))&gt;2,1,0)</f>
        <v>0</v>
      </c>
      <c r="R105" s="8">
        <f ca="1">IF((IF(EXACT(Synthese!V$1,Synthese!$E105),1,0)*(Synthese!V105))&gt;2,1,0)</f>
        <v>0</v>
      </c>
      <c r="S105" s="8">
        <f ca="1">IF((IF(EXACT(Synthese!W$1,Synthese!$E105),1,0)*(Synthese!W105))&gt;2,1,0)</f>
        <v>0</v>
      </c>
      <c r="T105" s="8">
        <f ca="1">IF((IF(EXACT(Synthese!X$1,Synthese!$E105),1,0)*(Synthese!X105))&gt;2,1,0)</f>
        <v>0</v>
      </c>
      <c r="U105" s="8">
        <f ca="1">IF((IF(EXACT(Synthese!Y$1,Synthese!$E105),1,0)*(Synthese!Y105))&gt;2,1,0)</f>
        <v>0</v>
      </c>
      <c r="V105" s="8">
        <f ca="1">IF((IF(EXACT(Synthese!Z$1,Synthese!$E105),1,0)*(Synthese!Z105))&gt;2,1,0)</f>
        <v>0</v>
      </c>
      <c r="W105" s="8">
        <f ca="1">IF((IF(EXACT(Synthese!AA$1,Synthese!$E105),1,0)*(Synthese!AA105))&gt;2,1,0)</f>
        <v>0</v>
      </c>
      <c r="X105" s="8">
        <f>IF((IF(EXACT(Synthese!AB$1,Synthese!$E105),1,0)*(Synthese!AB105))&gt;2,1,0)</f>
        <v>0</v>
      </c>
    </row>
    <row r="106" spans="1:24" ht="13.8">
      <c r="A106" s="5"/>
      <c r="B106" s="5"/>
      <c r="C106" s="5">
        <v>1</v>
      </c>
      <c r="D106" s="9">
        <v>45179</v>
      </c>
      <c r="E106" s="8"/>
      <c r="F106" s="8">
        <f ca="1">IF((IF(EXACT(Synthese!J$1,Synthese!$E106),1,0)*(Synthese!J106))&gt;2,1,0)</f>
        <v>0</v>
      </c>
      <c r="G106" s="8">
        <f ca="1">IF((IF(EXACT(Synthese!K$1,Synthese!$E106),1,0)*(Synthese!K106))&gt;2,1,0)</f>
        <v>0</v>
      </c>
      <c r="H106" s="8">
        <f ca="1">IF((IF(EXACT(Synthese!L$1,Synthese!$E106),1,0)*(Synthese!L106))&gt;2,1,0)</f>
        <v>0</v>
      </c>
      <c r="I106" s="8">
        <f ca="1">IF((IF(EXACT(Synthese!M$1,Synthese!$E106),1,0)*(Synthese!M106))&gt;2,1,0)</f>
        <v>0</v>
      </c>
      <c r="J106" s="8">
        <f ca="1">IF((IF(EXACT(Synthese!N$1,Synthese!$E106),1,0)*(Synthese!N106))&gt;2,1,0)</f>
        <v>0</v>
      </c>
      <c r="K106" s="8">
        <f ca="1">IF((IF(EXACT(Synthese!O$1,Synthese!$E106),1,0)*(Synthese!O106))&gt;2,1,0)</f>
        <v>0</v>
      </c>
      <c r="L106" s="8">
        <f ca="1">IF((IF(EXACT(Synthese!P$1,Synthese!$E106),1,0)*(Synthese!P106))&gt;2,1,0)</f>
        <v>0</v>
      </c>
      <c r="M106" s="8">
        <f ca="1">IF((IF(EXACT(Synthese!Q$1,Synthese!$E106),1,0)*(Synthese!Q106))&gt;2,1,0)</f>
        <v>0</v>
      </c>
      <c r="N106" s="8">
        <f ca="1">IF((IF(EXACT(Synthese!R$1,Synthese!$E106),1,0)*(Synthese!R106))&gt;2,1,0)</f>
        <v>0</v>
      </c>
      <c r="O106" s="8">
        <f ca="1">IF((IF(EXACT(Synthese!S$1,Synthese!$E106),1,0)*(Synthese!S106))&gt;2,1,0)</f>
        <v>0</v>
      </c>
      <c r="P106" s="8">
        <f ca="1">IF((IF(EXACT(Synthese!T$1,Synthese!$E106),1,0)*(Synthese!T106))&gt;2,1,0)</f>
        <v>0</v>
      </c>
      <c r="Q106" s="8">
        <f ca="1">IF((IF(EXACT(Synthese!U$1,Synthese!$E106),1,0)*(Synthese!U106))&gt;2,1,0)</f>
        <v>0</v>
      </c>
      <c r="R106" s="8">
        <f ca="1">IF((IF(EXACT(Synthese!V$1,Synthese!$E106),1,0)*(Synthese!V106))&gt;2,1,0)</f>
        <v>0</v>
      </c>
      <c r="S106" s="8">
        <f ca="1">IF((IF(EXACT(Synthese!W$1,Synthese!$E106),1,0)*(Synthese!W106))&gt;2,1,0)</f>
        <v>0</v>
      </c>
      <c r="T106" s="8">
        <f ca="1">IF((IF(EXACT(Synthese!X$1,Synthese!$E106),1,0)*(Synthese!X106))&gt;2,1,0)</f>
        <v>0</v>
      </c>
      <c r="U106" s="8">
        <f ca="1">IF((IF(EXACT(Synthese!Y$1,Synthese!$E106),1,0)*(Synthese!Y106))&gt;2,1,0)</f>
        <v>0</v>
      </c>
      <c r="V106" s="8">
        <f ca="1">IF((IF(EXACT(Synthese!Z$1,Synthese!$E106),1,0)*(Synthese!Z106))&gt;2,1,0)</f>
        <v>0</v>
      </c>
      <c r="W106" s="8">
        <f ca="1">IF((IF(EXACT(Synthese!AA$1,Synthese!$E106),1,0)*(Synthese!AA106))&gt;2,1,0)</f>
        <v>0</v>
      </c>
      <c r="X106" s="8">
        <f>IF((IF(EXACT(Synthese!AB$1,Synthese!$E106),1,0)*(Synthese!AB106))&gt;2,1,0)</f>
        <v>0</v>
      </c>
    </row>
    <row r="107" spans="1:24" ht="13.8">
      <c r="A107" s="5"/>
      <c r="B107" s="5"/>
      <c r="C107" s="5">
        <v>2</v>
      </c>
      <c r="D107" s="9">
        <v>45180</v>
      </c>
      <c r="E107" s="8"/>
      <c r="F107" s="8">
        <f ca="1">IF((IF(EXACT(Synthese!J$1,Synthese!$E107),1,0)*(Synthese!J107))&gt;2,1,0)</f>
        <v>0</v>
      </c>
      <c r="G107" s="8">
        <f ca="1">IF((IF(EXACT(Synthese!K$1,Synthese!$E107),1,0)*(Synthese!K107))&gt;2,1,0)</f>
        <v>0</v>
      </c>
      <c r="H107" s="8">
        <f ca="1">IF((IF(EXACT(Synthese!L$1,Synthese!$E107),1,0)*(Synthese!L107))&gt;2,1,0)</f>
        <v>0</v>
      </c>
      <c r="I107" s="8">
        <f ca="1">IF((IF(EXACT(Synthese!M$1,Synthese!$E107),1,0)*(Synthese!M107))&gt;2,1,0)</f>
        <v>0</v>
      </c>
      <c r="J107" s="8">
        <f ca="1">IF((IF(EXACT(Synthese!N$1,Synthese!$E107),1,0)*(Synthese!N107))&gt;2,1,0)</f>
        <v>0</v>
      </c>
      <c r="K107" s="8">
        <f ca="1">IF((IF(EXACT(Synthese!O$1,Synthese!$E107),1,0)*(Synthese!O107))&gt;2,1,0)</f>
        <v>0</v>
      </c>
      <c r="L107" s="8">
        <f ca="1">IF((IF(EXACT(Synthese!P$1,Synthese!$E107),1,0)*(Synthese!P107))&gt;2,1,0)</f>
        <v>0</v>
      </c>
      <c r="M107" s="8">
        <f ca="1">IF((IF(EXACT(Synthese!Q$1,Synthese!$E107),1,0)*(Synthese!Q107))&gt;2,1,0)</f>
        <v>0</v>
      </c>
      <c r="N107" s="8">
        <f ca="1">IF((IF(EXACT(Synthese!R$1,Synthese!$E107),1,0)*(Synthese!R107))&gt;2,1,0)</f>
        <v>0</v>
      </c>
      <c r="O107" s="8">
        <f ca="1">IF((IF(EXACT(Synthese!S$1,Synthese!$E107),1,0)*(Synthese!S107))&gt;2,1,0)</f>
        <v>0</v>
      </c>
      <c r="P107" s="8">
        <f ca="1">IF((IF(EXACT(Synthese!T$1,Synthese!$E107),1,0)*(Synthese!T107))&gt;2,1,0)</f>
        <v>0</v>
      </c>
      <c r="Q107" s="8">
        <f ca="1">IF((IF(EXACT(Synthese!U$1,Synthese!$E107),1,0)*(Synthese!U107))&gt;2,1,0)</f>
        <v>0</v>
      </c>
      <c r="R107" s="8">
        <f ca="1">IF((IF(EXACT(Synthese!V$1,Synthese!$E107),1,0)*(Synthese!V107))&gt;2,1,0)</f>
        <v>0</v>
      </c>
      <c r="S107" s="8">
        <f ca="1">IF((IF(EXACT(Synthese!W$1,Synthese!$E107),1,0)*(Synthese!W107))&gt;2,1,0)</f>
        <v>0</v>
      </c>
      <c r="T107" s="8">
        <f ca="1">IF((IF(EXACT(Synthese!X$1,Synthese!$E107),1,0)*(Synthese!X107))&gt;2,1,0)</f>
        <v>0</v>
      </c>
      <c r="U107" s="8">
        <f ca="1">IF((IF(EXACT(Synthese!Y$1,Synthese!$E107),1,0)*(Synthese!Y107))&gt;2,1,0)</f>
        <v>0</v>
      </c>
      <c r="V107" s="8">
        <f ca="1">IF((IF(EXACT(Synthese!Z$1,Synthese!$E107),1,0)*(Synthese!Z107))&gt;2,1,0)</f>
        <v>0</v>
      </c>
      <c r="W107" s="8">
        <f ca="1">IF((IF(EXACT(Synthese!AA$1,Synthese!$E107),1,0)*(Synthese!AA107))&gt;2,1,0)</f>
        <v>0</v>
      </c>
      <c r="X107" s="8">
        <f>IF((IF(EXACT(Synthese!AB$1,Synthese!$E107),1,0)*(Synthese!AB107))&gt;2,1,0)</f>
        <v>0</v>
      </c>
    </row>
    <row r="108" spans="1:24" ht="13.8">
      <c r="A108" s="5"/>
      <c r="B108" s="5"/>
      <c r="C108" s="5">
        <v>3</v>
      </c>
      <c r="D108" s="9">
        <v>45181</v>
      </c>
      <c r="E108" s="8"/>
      <c r="F108" s="8">
        <f ca="1">IF((IF(EXACT(Synthese!J$1,Synthese!$E108),1,0)*(Synthese!J108))&gt;2,1,0)</f>
        <v>0</v>
      </c>
      <c r="G108" s="8">
        <f ca="1">IF((IF(EXACT(Synthese!K$1,Synthese!$E108),1,0)*(Synthese!K108))&gt;2,1,0)</f>
        <v>0</v>
      </c>
      <c r="H108" s="8">
        <f ca="1">IF((IF(EXACT(Synthese!L$1,Synthese!$E108),1,0)*(Synthese!L108))&gt;2,1,0)</f>
        <v>0</v>
      </c>
      <c r="I108" s="8">
        <f ca="1">IF((IF(EXACT(Synthese!M$1,Synthese!$E108),1,0)*(Synthese!M108))&gt;2,1,0)</f>
        <v>0</v>
      </c>
      <c r="J108" s="8">
        <f ca="1">IF((IF(EXACT(Synthese!N$1,Synthese!$E108),1,0)*(Synthese!N108))&gt;2,1,0)</f>
        <v>0</v>
      </c>
      <c r="K108" s="8">
        <f ca="1">IF((IF(EXACT(Synthese!O$1,Synthese!$E108),1,0)*(Synthese!O108))&gt;2,1,0)</f>
        <v>0</v>
      </c>
      <c r="L108" s="8">
        <f ca="1">IF((IF(EXACT(Synthese!P$1,Synthese!$E108),1,0)*(Synthese!P108))&gt;2,1,0)</f>
        <v>0</v>
      </c>
      <c r="M108" s="8">
        <f ca="1">IF((IF(EXACT(Synthese!Q$1,Synthese!$E108),1,0)*(Synthese!Q108))&gt;2,1,0)</f>
        <v>0</v>
      </c>
      <c r="N108" s="8">
        <f ca="1">IF((IF(EXACT(Synthese!R$1,Synthese!$E108),1,0)*(Synthese!R108))&gt;2,1,0)</f>
        <v>0</v>
      </c>
      <c r="O108" s="8">
        <f ca="1">IF((IF(EXACT(Synthese!S$1,Synthese!$E108),1,0)*(Synthese!S108))&gt;2,1,0)</f>
        <v>0</v>
      </c>
      <c r="P108" s="8">
        <f ca="1">IF((IF(EXACT(Synthese!T$1,Synthese!$E108),1,0)*(Synthese!T108))&gt;2,1,0)</f>
        <v>0</v>
      </c>
      <c r="Q108" s="8">
        <f ca="1">IF((IF(EXACT(Synthese!U$1,Synthese!$E108),1,0)*(Synthese!U108))&gt;2,1,0)</f>
        <v>0</v>
      </c>
      <c r="R108" s="8">
        <f ca="1">IF((IF(EXACT(Synthese!V$1,Synthese!$E108),1,0)*(Synthese!V108))&gt;2,1,0)</f>
        <v>0</v>
      </c>
      <c r="S108" s="8">
        <f ca="1">IF((IF(EXACT(Synthese!W$1,Synthese!$E108),1,0)*(Synthese!W108))&gt;2,1,0)</f>
        <v>0</v>
      </c>
      <c r="T108" s="8">
        <f ca="1">IF((IF(EXACT(Synthese!X$1,Synthese!$E108),1,0)*(Synthese!X108))&gt;2,1,0)</f>
        <v>0</v>
      </c>
      <c r="U108" s="8">
        <f ca="1">IF((IF(EXACT(Synthese!Y$1,Synthese!$E108),1,0)*(Synthese!Y108))&gt;2,1,0)</f>
        <v>0</v>
      </c>
      <c r="V108" s="8">
        <f ca="1">IF((IF(EXACT(Synthese!Z$1,Synthese!$E108),1,0)*(Synthese!Z108))&gt;2,1,0)</f>
        <v>0</v>
      </c>
      <c r="W108" s="8">
        <f ca="1">IF((IF(EXACT(Synthese!AA$1,Synthese!$E108),1,0)*(Synthese!AA108))&gt;2,1,0)</f>
        <v>0</v>
      </c>
      <c r="X108" s="8">
        <f>IF((IF(EXACT(Synthese!AB$1,Synthese!$E108),1,0)*(Synthese!AB108))&gt;2,1,0)</f>
        <v>0</v>
      </c>
    </row>
    <row r="109" spans="1:24" ht="13.8">
      <c r="A109" s="5"/>
      <c r="B109" s="5"/>
      <c r="C109" s="5">
        <v>4</v>
      </c>
      <c r="D109" s="9">
        <v>45182</v>
      </c>
      <c r="E109" s="8"/>
      <c r="F109" s="8">
        <f ca="1">IF((IF(EXACT(Synthese!J$1,Synthese!$E109),1,0)*(Synthese!J109))&gt;2,1,0)</f>
        <v>0</v>
      </c>
      <c r="G109" s="8">
        <f ca="1">IF((IF(EXACT(Synthese!K$1,Synthese!$E109),1,0)*(Synthese!K109))&gt;2,1,0)</f>
        <v>0</v>
      </c>
      <c r="H109" s="8">
        <f ca="1">IF((IF(EXACT(Synthese!L$1,Synthese!$E109),1,0)*(Synthese!L109))&gt;2,1,0)</f>
        <v>0</v>
      </c>
      <c r="I109" s="8">
        <f ca="1">IF((IF(EXACT(Synthese!M$1,Synthese!$E109),1,0)*(Synthese!M109))&gt;2,1,0)</f>
        <v>0</v>
      </c>
      <c r="J109" s="8">
        <f ca="1">IF((IF(EXACT(Synthese!N$1,Synthese!$E109),1,0)*(Synthese!N109))&gt;2,1,0)</f>
        <v>0</v>
      </c>
      <c r="K109" s="8">
        <f ca="1">IF((IF(EXACT(Synthese!O$1,Synthese!$E109),1,0)*(Synthese!O109))&gt;2,1,0)</f>
        <v>0</v>
      </c>
      <c r="L109" s="8">
        <f ca="1">IF((IF(EXACT(Synthese!P$1,Synthese!$E109),1,0)*(Synthese!P109))&gt;2,1,0)</f>
        <v>0</v>
      </c>
      <c r="M109" s="8">
        <f ca="1">IF((IF(EXACT(Synthese!Q$1,Synthese!$E109),1,0)*(Synthese!Q109))&gt;2,1,0)</f>
        <v>0</v>
      </c>
      <c r="N109" s="8">
        <f ca="1">IF((IF(EXACT(Synthese!R$1,Synthese!$E109),1,0)*(Synthese!R109))&gt;2,1,0)</f>
        <v>0</v>
      </c>
      <c r="O109" s="8">
        <f ca="1">IF((IF(EXACT(Synthese!S$1,Synthese!$E109),1,0)*(Synthese!S109))&gt;2,1,0)</f>
        <v>0</v>
      </c>
      <c r="P109" s="8">
        <f ca="1">IF((IF(EXACT(Synthese!T$1,Synthese!$E109),1,0)*(Synthese!T109))&gt;2,1,0)</f>
        <v>0</v>
      </c>
      <c r="Q109" s="8">
        <f ca="1">IF((IF(EXACT(Synthese!U$1,Synthese!$E109),1,0)*(Synthese!U109))&gt;2,1,0)</f>
        <v>0</v>
      </c>
      <c r="R109" s="8">
        <f ca="1">IF((IF(EXACT(Synthese!V$1,Synthese!$E109),1,0)*(Synthese!V109))&gt;2,1,0)</f>
        <v>0</v>
      </c>
      <c r="S109" s="8">
        <f ca="1">IF((IF(EXACT(Synthese!W$1,Synthese!$E109),1,0)*(Synthese!W109))&gt;2,1,0)</f>
        <v>0</v>
      </c>
      <c r="T109" s="8">
        <f ca="1">IF((IF(EXACT(Synthese!X$1,Synthese!$E109),1,0)*(Synthese!X109))&gt;2,1,0)</f>
        <v>0</v>
      </c>
      <c r="U109" s="8">
        <f ca="1">IF((IF(EXACT(Synthese!Y$1,Synthese!$E109),1,0)*(Synthese!Y109))&gt;2,1,0)</f>
        <v>0</v>
      </c>
      <c r="V109" s="8">
        <f ca="1">IF((IF(EXACT(Synthese!Z$1,Synthese!$E109),1,0)*(Synthese!Z109))&gt;2,1,0)</f>
        <v>0</v>
      </c>
      <c r="W109" s="8">
        <f ca="1">IF((IF(EXACT(Synthese!AA$1,Synthese!$E109),1,0)*(Synthese!AA109))&gt;2,1,0)</f>
        <v>0</v>
      </c>
      <c r="X109" s="8">
        <f>IF((IF(EXACT(Synthese!AB$1,Synthese!$E109),1,0)*(Synthese!AB109))&gt;2,1,0)</f>
        <v>0</v>
      </c>
    </row>
    <row r="110" spans="1:24" ht="13.8">
      <c r="A110" s="5"/>
      <c r="B110" s="5"/>
      <c r="C110" s="5">
        <v>5</v>
      </c>
      <c r="D110" s="9">
        <v>45183</v>
      </c>
      <c r="E110" s="8"/>
      <c r="F110" s="8">
        <f ca="1">IF((IF(EXACT(Synthese!J$1,Synthese!$E110),1,0)*(Synthese!J110))&gt;2,1,0)</f>
        <v>0</v>
      </c>
      <c r="G110" s="8">
        <f ca="1">IF((IF(EXACT(Synthese!K$1,Synthese!$E110),1,0)*(Synthese!K110))&gt;2,1,0)</f>
        <v>0</v>
      </c>
      <c r="H110" s="8">
        <f ca="1">IF((IF(EXACT(Synthese!L$1,Synthese!$E110),1,0)*(Synthese!L110))&gt;2,1,0)</f>
        <v>0</v>
      </c>
      <c r="I110" s="8">
        <f ca="1">IF((IF(EXACT(Synthese!M$1,Synthese!$E110),1,0)*(Synthese!M110))&gt;2,1,0)</f>
        <v>0</v>
      </c>
      <c r="J110" s="8">
        <f ca="1">IF((IF(EXACT(Synthese!N$1,Synthese!$E110),1,0)*(Synthese!N110))&gt;2,1,0)</f>
        <v>0</v>
      </c>
      <c r="K110" s="8">
        <f ca="1">IF((IF(EXACT(Synthese!O$1,Synthese!$E110),1,0)*(Synthese!O110))&gt;2,1,0)</f>
        <v>0</v>
      </c>
      <c r="L110" s="8">
        <f ca="1">IF((IF(EXACT(Synthese!P$1,Synthese!$E110),1,0)*(Synthese!P110))&gt;2,1,0)</f>
        <v>0</v>
      </c>
      <c r="M110" s="8">
        <f ca="1">IF((IF(EXACT(Synthese!Q$1,Synthese!$E110),1,0)*(Synthese!Q110))&gt;2,1,0)</f>
        <v>0</v>
      </c>
      <c r="N110" s="8">
        <f ca="1">IF((IF(EXACT(Synthese!R$1,Synthese!$E110),1,0)*(Synthese!R110))&gt;2,1,0)</f>
        <v>0</v>
      </c>
      <c r="O110" s="8">
        <f ca="1">IF((IF(EXACT(Synthese!S$1,Synthese!$E110),1,0)*(Synthese!S110))&gt;2,1,0)</f>
        <v>0</v>
      </c>
      <c r="P110" s="8">
        <f ca="1">IF((IF(EXACT(Synthese!T$1,Synthese!$E110),1,0)*(Synthese!T110))&gt;2,1,0)</f>
        <v>0</v>
      </c>
      <c r="Q110" s="8">
        <f ca="1">IF((IF(EXACT(Synthese!U$1,Synthese!$E110),1,0)*(Synthese!U110))&gt;2,1,0)</f>
        <v>0</v>
      </c>
      <c r="R110" s="8">
        <f ca="1">IF((IF(EXACT(Synthese!V$1,Synthese!$E110),1,0)*(Synthese!V110))&gt;2,1,0)</f>
        <v>0</v>
      </c>
      <c r="S110" s="8">
        <f ca="1">IF((IF(EXACT(Synthese!W$1,Synthese!$E110),1,0)*(Synthese!W110))&gt;2,1,0)</f>
        <v>0</v>
      </c>
      <c r="T110" s="8">
        <f ca="1">IF((IF(EXACT(Synthese!X$1,Synthese!$E110),1,0)*(Synthese!X110))&gt;2,1,0)</f>
        <v>0</v>
      </c>
      <c r="U110" s="8">
        <f ca="1">IF((IF(EXACT(Synthese!Y$1,Synthese!$E110),1,0)*(Synthese!Y110))&gt;2,1,0)</f>
        <v>0</v>
      </c>
      <c r="V110" s="8">
        <f ca="1">IF((IF(EXACT(Synthese!Z$1,Synthese!$E110),1,0)*(Synthese!Z110))&gt;2,1,0)</f>
        <v>0</v>
      </c>
      <c r="W110" s="8">
        <f ca="1">IF((IF(EXACT(Synthese!AA$1,Synthese!$E110),1,0)*(Synthese!AA110))&gt;2,1,0)</f>
        <v>0</v>
      </c>
      <c r="X110" s="8">
        <f>IF((IF(EXACT(Synthese!AB$1,Synthese!$E110),1,0)*(Synthese!AB110))&gt;2,1,0)</f>
        <v>0</v>
      </c>
    </row>
    <row r="111" spans="1:24" ht="13.8">
      <c r="A111" s="5"/>
      <c r="B111" s="5"/>
      <c r="C111" s="5">
        <v>6</v>
      </c>
      <c r="D111" s="9">
        <v>45184</v>
      </c>
      <c r="E111" s="8"/>
      <c r="F111" s="8">
        <f ca="1">IF((IF(EXACT(Synthese!J$1,Synthese!$E111),1,0)*(Synthese!J111))&gt;2,1,0)</f>
        <v>0</v>
      </c>
      <c r="G111" s="8">
        <f ca="1">IF((IF(EXACT(Synthese!K$1,Synthese!$E111),1,0)*(Synthese!K111))&gt;2,1,0)</f>
        <v>0</v>
      </c>
      <c r="H111" s="8">
        <f ca="1">IF((IF(EXACT(Synthese!L$1,Synthese!$E111),1,0)*(Synthese!L111))&gt;2,1,0)</f>
        <v>0</v>
      </c>
      <c r="I111" s="8">
        <f ca="1">IF((IF(EXACT(Synthese!M$1,Synthese!$E111),1,0)*(Synthese!M111))&gt;2,1,0)</f>
        <v>0</v>
      </c>
      <c r="J111" s="8">
        <f ca="1">IF((IF(EXACT(Synthese!N$1,Synthese!$E111),1,0)*(Synthese!N111))&gt;2,1,0)</f>
        <v>0</v>
      </c>
      <c r="K111" s="8">
        <f ca="1">IF((IF(EXACT(Synthese!O$1,Synthese!$E111),1,0)*(Synthese!O111))&gt;2,1,0)</f>
        <v>0</v>
      </c>
      <c r="L111" s="8">
        <f ca="1">IF((IF(EXACT(Synthese!P$1,Synthese!$E111),1,0)*(Synthese!P111))&gt;2,1,0)</f>
        <v>0</v>
      </c>
      <c r="M111" s="8">
        <f ca="1">IF((IF(EXACT(Synthese!Q$1,Synthese!$E111),1,0)*(Synthese!Q111))&gt;2,1,0)</f>
        <v>0</v>
      </c>
      <c r="N111" s="8">
        <f ca="1">IF((IF(EXACT(Synthese!R$1,Synthese!$E111),1,0)*(Synthese!R111))&gt;2,1,0)</f>
        <v>0</v>
      </c>
      <c r="O111" s="8">
        <f ca="1">IF((IF(EXACT(Synthese!S$1,Synthese!$E111),1,0)*(Synthese!S111))&gt;2,1,0)</f>
        <v>0</v>
      </c>
      <c r="P111" s="8">
        <f ca="1">IF((IF(EXACT(Synthese!T$1,Synthese!$E111),1,0)*(Synthese!T111))&gt;2,1,0)</f>
        <v>0</v>
      </c>
      <c r="Q111" s="8">
        <f ca="1">IF((IF(EXACT(Synthese!U$1,Synthese!$E111),1,0)*(Synthese!U111))&gt;2,1,0)</f>
        <v>0</v>
      </c>
      <c r="R111" s="8">
        <f ca="1">IF((IF(EXACT(Synthese!V$1,Synthese!$E111),1,0)*(Synthese!V111))&gt;2,1,0)</f>
        <v>0</v>
      </c>
      <c r="S111" s="8">
        <f ca="1">IF((IF(EXACT(Synthese!W$1,Synthese!$E111),1,0)*(Synthese!W111))&gt;2,1,0)</f>
        <v>0</v>
      </c>
      <c r="T111" s="8">
        <f ca="1">IF((IF(EXACT(Synthese!X$1,Synthese!$E111),1,0)*(Synthese!X111))&gt;2,1,0)</f>
        <v>0</v>
      </c>
      <c r="U111" s="8">
        <f ca="1">IF((IF(EXACT(Synthese!Y$1,Synthese!$E111),1,0)*(Synthese!Y111))&gt;2,1,0)</f>
        <v>0</v>
      </c>
      <c r="V111" s="8">
        <f ca="1">IF((IF(EXACT(Synthese!Z$1,Synthese!$E111),1,0)*(Synthese!Z111))&gt;2,1,0)</f>
        <v>0</v>
      </c>
      <c r="W111" s="8">
        <f ca="1">IF((IF(EXACT(Synthese!AA$1,Synthese!$E111),1,0)*(Synthese!AA111))&gt;2,1,0)</f>
        <v>0</v>
      </c>
      <c r="X111" s="8">
        <f>IF((IF(EXACT(Synthese!AB$1,Synthese!$E111),1,0)*(Synthese!AB111))&gt;2,1,0)</f>
        <v>0</v>
      </c>
    </row>
    <row r="112" spans="1:24" ht="13.8">
      <c r="A112" s="5"/>
      <c r="B112" s="5"/>
      <c r="C112" s="5">
        <v>7</v>
      </c>
      <c r="D112" s="9">
        <v>45185</v>
      </c>
      <c r="E112" s="8"/>
      <c r="F112" s="8">
        <f ca="1">IF((IF(EXACT(Synthese!J$1,Synthese!$E112),1,0)*(Synthese!J112))&gt;2,1,0)</f>
        <v>0</v>
      </c>
      <c r="G112" s="8">
        <f ca="1">IF((IF(EXACT(Synthese!K$1,Synthese!$E112),1,0)*(Synthese!K112))&gt;2,1,0)</f>
        <v>0</v>
      </c>
      <c r="H112" s="8">
        <f ca="1">IF((IF(EXACT(Synthese!L$1,Synthese!$E112),1,0)*(Synthese!L112))&gt;2,1,0)</f>
        <v>0</v>
      </c>
      <c r="I112" s="8">
        <f ca="1">IF((IF(EXACT(Synthese!M$1,Synthese!$E112),1,0)*(Synthese!M112))&gt;2,1,0)</f>
        <v>0</v>
      </c>
      <c r="J112" s="8">
        <f ca="1">IF((IF(EXACT(Synthese!N$1,Synthese!$E112),1,0)*(Synthese!N112))&gt;2,1,0)</f>
        <v>0</v>
      </c>
      <c r="K112" s="8">
        <f ca="1">IF((IF(EXACT(Synthese!O$1,Synthese!$E112),1,0)*(Synthese!O112))&gt;2,1,0)</f>
        <v>0</v>
      </c>
      <c r="L112" s="8">
        <f ca="1">IF((IF(EXACT(Synthese!P$1,Synthese!$E112),1,0)*(Synthese!P112))&gt;2,1,0)</f>
        <v>0</v>
      </c>
      <c r="M112" s="8">
        <f ca="1">IF((IF(EXACT(Synthese!Q$1,Synthese!$E112),1,0)*(Synthese!Q112))&gt;2,1,0)</f>
        <v>0</v>
      </c>
      <c r="N112" s="8">
        <f ca="1">IF((IF(EXACT(Synthese!R$1,Synthese!$E112),1,0)*(Synthese!R112))&gt;2,1,0)</f>
        <v>0</v>
      </c>
      <c r="O112" s="8">
        <f ca="1">IF((IF(EXACT(Synthese!S$1,Synthese!$E112),1,0)*(Synthese!S112))&gt;2,1,0)</f>
        <v>0</v>
      </c>
      <c r="P112" s="8">
        <f ca="1">IF((IF(EXACT(Synthese!T$1,Synthese!$E112),1,0)*(Synthese!T112))&gt;2,1,0)</f>
        <v>0</v>
      </c>
      <c r="Q112" s="8">
        <f ca="1">IF((IF(EXACT(Synthese!U$1,Synthese!$E112),1,0)*(Synthese!U112))&gt;2,1,0)</f>
        <v>0</v>
      </c>
      <c r="R112" s="8">
        <f ca="1">IF((IF(EXACT(Synthese!V$1,Synthese!$E112),1,0)*(Synthese!V112))&gt;2,1,0)</f>
        <v>0</v>
      </c>
      <c r="S112" s="8">
        <f ca="1">IF((IF(EXACT(Synthese!W$1,Synthese!$E112),1,0)*(Synthese!W112))&gt;2,1,0)</f>
        <v>0</v>
      </c>
      <c r="T112" s="8">
        <f ca="1">IF((IF(EXACT(Synthese!X$1,Synthese!$E112),1,0)*(Synthese!X112))&gt;2,1,0)</f>
        <v>0</v>
      </c>
      <c r="U112" s="8">
        <f ca="1">IF((IF(EXACT(Synthese!Y$1,Synthese!$E112),1,0)*(Synthese!Y112))&gt;2,1,0)</f>
        <v>0</v>
      </c>
      <c r="V112" s="8">
        <f ca="1">IF((IF(EXACT(Synthese!Z$1,Synthese!$E112),1,0)*(Synthese!Z112))&gt;2,1,0)</f>
        <v>0</v>
      </c>
      <c r="W112" s="8">
        <f ca="1">IF((IF(EXACT(Synthese!AA$1,Synthese!$E112),1,0)*(Synthese!AA112))&gt;2,1,0)</f>
        <v>0</v>
      </c>
      <c r="X112" s="8">
        <f>IF((IF(EXACT(Synthese!AB$1,Synthese!$E112),1,0)*(Synthese!AB112))&gt;2,1,0)</f>
        <v>0</v>
      </c>
    </row>
    <row r="113" spans="1:24" ht="13.8">
      <c r="A113" s="5"/>
      <c r="B113" s="5"/>
      <c r="C113" s="5">
        <v>1</v>
      </c>
      <c r="D113" s="9">
        <v>45186</v>
      </c>
      <c r="E113" s="8"/>
      <c r="F113" s="8">
        <f ca="1">IF((IF(EXACT(Synthese!J$1,Synthese!$E113),1,0)*(Synthese!J113))&gt;2,1,0)</f>
        <v>0</v>
      </c>
      <c r="G113" s="8">
        <f ca="1">IF((IF(EXACT(Synthese!K$1,Synthese!$E113),1,0)*(Synthese!K113))&gt;2,1,0)</f>
        <v>0</v>
      </c>
      <c r="H113" s="8">
        <f ca="1">IF((IF(EXACT(Synthese!L$1,Synthese!$E113),1,0)*(Synthese!L113))&gt;2,1,0)</f>
        <v>0</v>
      </c>
      <c r="I113" s="8">
        <f ca="1">IF((IF(EXACT(Synthese!M$1,Synthese!$E113),1,0)*(Synthese!M113))&gt;2,1,0)</f>
        <v>0</v>
      </c>
      <c r="J113" s="8">
        <f ca="1">IF((IF(EXACT(Synthese!N$1,Synthese!$E113),1,0)*(Synthese!N113))&gt;2,1,0)</f>
        <v>0</v>
      </c>
      <c r="K113" s="8">
        <f ca="1">IF((IF(EXACT(Synthese!O$1,Synthese!$E113),1,0)*(Synthese!O113))&gt;2,1,0)</f>
        <v>0</v>
      </c>
      <c r="L113" s="8">
        <f ca="1">IF((IF(EXACT(Synthese!P$1,Synthese!$E113),1,0)*(Synthese!P113))&gt;2,1,0)</f>
        <v>0</v>
      </c>
      <c r="M113" s="8">
        <f ca="1">IF((IF(EXACT(Synthese!Q$1,Synthese!$E113),1,0)*(Synthese!Q113))&gt;2,1,0)</f>
        <v>0</v>
      </c>
      <c r="N113" s="8">
        <f ca="1">IF((IF(EXACT(Synthese!R$1,Synthese!$E113),1,0)*(Synthese!R113))&gt;2,1,0)</f>
        <v>0</v>
      </c>
      <c r="O113" s="8">
        <f ca="1">IF((IF(EXACT(Synthese!S$1,Synthese!$E113),1,0)*(Synthese!S113))&gt;2,1,0)</f>
        <v>0</v>
      </c>
      <c r="P113" s="8">
        <f ca="1">IF((IF(EXACT(Synthese!T$1,Synthese!$E113),1,0)*(Synthese!T113))&gt;2,1,0)</f>
        <v>0</v>
      </c>
      <c r="Q113" s="8">
        <f ca="1">IF((IF(EXACT(Synthese!U$1,Synthese!$E113),1,0)*(Synthese!U113))&gt;2,1,0)</f>
        <v>0</v>
      </c>
      <c r="R113" s="8">
        <f ca="1">IF((IF(EXACT(Synthese!V$1,Synthese!$E113),1,0)*(Synthese!V113))&gt;2,1,0)</f>
        <v>0</v>
      </c>
      <c r="S113" s="8">
        <f ca="1">IF((IF(EXACT(Synthese!W$1,Synthese!$E113),1,0)*(Synthese!W113))&gt;2,1,0)</f>
        <v>0</v>
      </c>
      <c r="T113" s="8">
        <f ca="1">IF((IF(EXACT(Synthese!X$1,Synthese!$E113),1,0)*(Synthese!X113))&gt;2,1,0)</f>
        <v>0</v>
      </c>
      <c r="U113" s="8">
        <f ca="1">IF((IF(EXACT(Synthese!Y$1,Synthese!$E113),1,0)*(Synthese!Y113))&gt;2,1,0)</f>
        <v>0</v>
      </c>
      <c r="V113" s="8">
        <f ca="1">IF((IF(EXACT(Synthese!Z$1,Synthese!$E113),1,0)*(Synthese!Z113))&gt;2,1,0)</f>
        <v>0</v>
      </c>
      <c r="W113" s="8">
        <f ca="1">IF((IF(EXACT(Synthese!AA$1,Synthese!$E113),1,0)*(Synthese!AA113))&gt;2,1,0)</f>
        <v>0</v>
      </c>
      <c r="X113" s="8">
        <f>IF((IF(EXACT(Synthese!AB$1,Synthese!$E113),1,0)*(Synthese!AB113))&gt;2,1,0)</f>
        <v>0</v>
      </c>
    </row>
    <row r="114" spans="1:24" ht="13.8">
      <c r="A114" s="5"/>
      <c r="B114" s="5"/>
      <c r="C114" s="5">
        <v>2</v>
      </c>
      <c r="D114" s="9">
        <v>45187</v>
      </c>
      <c r="E114" s="8"/>
      <c r="F114" s="8">
        <f ca="1">IF((IF(EXACT(Synthese!J$1,Synthese!$E114),1,0)*(Synthese!J114))&gt;2,1,0)</f>
        <v>0</v>
      </c>
      <c r="G114" s="8">
        <f ca="1">IF((IF(EXACT(Synthese!K$1,Synthese!$E114),1,0)*(Synthese!K114))&gt;2,1,0)</f>
        <v>0</v>
      </c>
      <c r="H114" s="8">
        <f ca="1">IF((IF(EXACT(Synthese!L$1,Synthese!$E114),1,0)*(Synthese!L114))&gt;2,1,0)</f>
        <v>0</v>
      </c>
      <c r="I114" s="8">
        <f ca="1">IF((IF(EXACT(Synthese!M$1,Synthese!$E114),1,0)*(Synthese!M114))&gt;2,1,0)</f>
        <v>0</v>
      </c>
      <c r="J114" s="8">
        <f ca="1">IF((IF(EXACT(Synthese!N$1,Synthese!$E114),1,0)*(Synthese!N114))&gt;2,1,0)</f>
        <v>0</v>
      </c>
      <c r="K114" s="8">
        <f ca="1">IF((IF(EXACT(Synthese!O$1,Synthese!$E114),1,0)*(Synthese!O114))&gt;2,1,0)</f>
        <v>0</v>
      </c>
      <c r="L114" s="8">
        <f ca="1">IF((IF(EXACT(Synthese!P$1,Synthese!$E114),1,0)*(Synthese!P114))&gt;2,1,0)</f>
        <v>0</v>
      </c>
      <c r="M114" s="8">
        <f ca="1">IF((IF(EXACT(Synthese!Q$1,Synthese!$E114),1,0)*(Synthese!Q114))&gt;2,1,0)</f>
        <v>0</v>
      </c>
      <c r="N114" s="8">
        <f ca="1">IF((IF(EXACT(Synthese!R$1,Synthese!$E114),1,0)*(Synthese!R114))&gt;2,1,0)</f>
        <v>0</v>
      </c>
      <c r="O114" s="8">
        <f ca="1">IF((IF(EXACT(Synthese!S$1,Synthese!$E114),1,0)*(Synthese!S114))&gt;2,1,0)</f>
        <v>0</v>
      </c>
      <c r="P114" s="8">
        <f ca="1">IF((IF(EXACT(Synthese!T$1,Synthese!$E114),1,0)*(Synthese!T114))&gt;2,1,0)</f>
        <v>0</v>
      </c>
      <c r="Q114" s="8">
        <f ca="1">IF((IF(EXACT(Synthese!U$1,Synthese!$E114),1,0)*(Synthese!U114))&gt;2,1,0)</f>
        <v>0</v>
      </c>
      <c r="R114" s="8">
        <f ca="1">IF((IF(EXACT(Synthese!V$1,Synthese!$E114),1,0)*(Synthese!V114))&gt;2,1,0)</f>
        <v>0</v>
      </c>
      <c r="S114" s="8">
        <f ca="1">IF((IF(EXACT(Synthese!W$1,Synthese!$E114),1,0)*(Synthese!W114))&gt;2,1,0)</f>
        <v>0</v>
      </c>
      <c r="T114" s="8">
        <f ca="1">IF((IF(EXACT(Synthese!X$1,Synthese!$E114),1,0)*(Synthese!X114))&gt;2,1,0)</f>
        <v>0</v>
      </c>
      <c r="U114" s="8">
        <f ca="1">IF((IF(EXACT(Synthese!Y$1,Synthese!$E114),1,0)*(Synthese!Y114))&gt;2,1,0)</f>
        <v>0</v>
      </c>
      <c r="V114" s="8">
        <f ca="1">IF((IF(EXACT(Synthese!Z$1,Synthese!$E114),1,0)*(Synthese!Z114))&gt;2,1,0)</f>
        <v>0</v>
      </c>
      <c r="W114" s="8">
        <f ca="1">IF((IF(EXACT(Synthese!AA$1,Synthese!$E114),1,0)*(Synthese!AA114))&gt;2,1,0)</f>
        <v>0</v>
      </c>
      <c r="X114" s="8">
        <f>IF((IF(EXACT(Synthese!AB$1,Synthese!$E114),1,0)*(Synthese!AB114))&gt;2,1,0)</f>
        <v>0</v>
      </c>
    </row>
    <row r="115" spans="1:24" ht="13.8">
      <c r="A115" s="5"/>
      <c r="B115" s="5"/>
      <c r="C115" s="5">
        <v>3</v>
      </c>
      <c r="D115" s="9">
        <v>45188</v>
      </c>
      <c r="E115" s="8"/>
      <c r="F115" s="8">
        <f ca="1">IF((IF(EXACT(Synthese!J$1,Synthese!$E115),1,0)*(Synthese!J115))&gt;2,1,0)</f>
        <v>0</v>
      </c>
      <c r="G115" s="8">
        <f ca="1">IF((IF(EXACT(Synthese!K$1,Synthese!$E115),1,0)*(Synthese!K115))&gt;2,1,0)</f>
        <v>0</v>
      </c>
      <c r="H115" s="8">
        <f ca="1">IF((IF(EXACT(Synthese!L$1,Synthese!$E115),1,0)*(Synthese!L115))&gt;2,1,0)</f>
        <v>0</v>
      </c>
      <c r="I115" s="8">
        <f ca="1">IF((IF(EXACT(Synthese!M$1,Synthese!$E115),1,0)*(Synthese!M115))&gt;2,1,0)</f>
        <v>1</v>
      </c>
      <c r="J115" s="8">
        <f ca="1">IF((IF(EXACT(Synthese!N$1,Synthese!$E115),1,0)*(Synthese!N115))&gt;2,1,0)</f>
        <v>0</v>
      </c>
      <c r="K115" s="8">
        <f ca="1">IF((IF(EXACT(Synthese!O$1,Synthese!$E115),1,0)*(Synthese!O115))&gt;2,1,0)</f>
        <v>0</v>
      </c>
      <c r="L115" s="8">
        <f ca="1">IF((IF(EXACT(Synthese!P$1,Synthese!$E115),1,0)*(Synthese!P115))&gt;2,1,0)</f>
        <v>0</v>
      </c>
      <c r="M115" s="8">
        <f ca="1">IF((IF(EXACT(Synthese!Q$1,Synthese!$E115),1,0)*(Synthese!Q115))&gt;2,1,0)</f>
        <v>0</v>
      </c>
      <c r="N115" s="8">
        <f ca="1">IF((IF(EXACT(Synthese!R$1,Synthese!$E115),1,0)*(Synthese!R115))&gt;2,1,0)</f>
        <v>0</v>
      </c>
      <c r="O115" s="8">
        <f ca="1">IF((IF(EXACT(Synthese!S$1,Synthese!$E115),1,0)*(Synthese!S115))&gt;2,1,0)</f>
        <v>0</v>
      </c>
      <c r="P115" s="8">
        <f ca="1">IF((IF(EXACT(Synthese!T$1,Synthese!$E115),1,0)*(Synthese!T115))&gt;2,1,0)</f>
        <v>0</v>
      </c>
      <c r="Q115" s="8">
        <f ca="1">IF((IF(EXACT(Synthese!U$1,Synthese!$E115),1,0)*(Synthese!U115))&gt;2,1,0)</f>
        <v>0</v>
      </c>
      <c r="R115" s="8">
        <f ca="1">IF((IF(EXACT(Synthese!V$1,Synthese!$E115),1,0)*(Synthese!V115))&gt;2,1,0)</f>
        <v>0</v>
      </c>
      <c r="S115" s="8">
        <f ca="1">IF((IF(EXACT(Synthese!W$1,Synthese!$E115),1,0)*(Synthese!W115))&gt;2,1,0)</f>
        <v>0</v>
      </c>
      <c r="T115" s="8">
        <f ca="1">IF((IF(EXACT(Synthese!X$1,Synthese!$E115),1,0)*(Synthese!X115))&gt;2,1,0)</f>
        <v>0</v>
      </c>
      <c r="U115" s="8">
        <f ca="1">IF((IF(EXACT(Synthese!Y$1,Synthese!$E115),1,0)*(Synthese!Y115))&gt;2,1,0)</f>
        <v>0</v>
      </c>
      <c r="V115" s="8">
        <f ca="1">IF((IF(EXACT(Synthese!Z$1,Synthese!$E115),1,0)*(Synthese!Z115))&gt;2,1,0)</f>
        <v>0</v>
      </c>
      <c r="W115" s="8">
        <f ca="1">IF((IF(EXACT(Synthese!AA$1,Synthese!$E115),1,0)*(Synthese!AA115))&gt;2,1,0)</f>
        <v>0</v>
      </c>
      <c r="X115" s="8">
        <f>IF((IF(EXACT(Synthese!AB$1,Synthese!$E115),1,0)*(Synthese!AB115))&gt;2,1,0)</f>
        <v>0</v>
      </c>
    </row>
    <row r="116" spans="1:24" ht="13.8">
      <c r="A116" s="5"/>
      <c r="B116" s="5"/>
      <c r="C116" s="5">
        <v>4</v>
      </c>
      <c r="D116" s="9">
        <v>45189</v>
      </c>
      <c r="E116" s="8"/>
      <c r="F116" s="8">
        <f ca="1">IF((IF(EXACT(Synthese!J$1,Synthese!$E116),1,0)*(Synthese!J116))&gt;2,1,0)</f>
        <v>0</v>
      </c>
      <c r="G116" s="8">
        <f ca="1">IF((IF(EXACT(Synthese!K$1,Synthese!$E116),1,0)*(Synthese!K116))&gt;2,1,0)</f>
        <v>0</v>
      </c>
      <c r="H116" s="8">
        <f ca="1">IF((IF(EXACT(Synthese!L$1,Synthese!$E116),1,0)*(Synthese!L116))&gt;2,1,0)</f>
        <v>0</v>
      </c>
      <c r="I116" s="8">
        <f ca="1">IF((IF(EXACT(Synthese!M$1,Synthese!$E116),1,0)*(Synthese!M116))&gt;2,1,0)</f>
        <v>0</v>
      </c>
      <c r="J116" s="8">
        <f ca="1">IF((IF(EXACT(Synthese!N$1,Synthese!$E116),1,0)*(Synthese!N116))&gt;2,1,0)</f>
        <v>0</v>
      </c>
      <c r="K116" s="8">
        <f ca="1">IF((IF(EXACT(Synthese!O$1,Synthese!$E116),1,0)*(Synthese!O116))&gt;2,1,0)</f>
        <v>0</v>
      </c>
      <c r="L116" s="8">
        <f ca="1">IF((IF(EXACT(Synthese!P$1,Synthese!$E116),1,0)*(Synthese!P116))&gt;2,1,0)</f>
        <v>0</v>
      </c>
      <c r="M116" s="8">
        <f ca="1">IF((IF(EXACT(Synthese!Q$1,Synthese!$E116),1,0)*(Synthese!Q116))&gt;2,1,0)</f>
        <v>0</v>
      </c>
      <c r="N116" s="8">
        <f ca="1">IF((IF(EXACT(Synthese!R$1,Synthese!$E116),1,0)*(Synthese!R116))&gt;2,1,0)</f>
        <v>0</v>
      </c>
      <c r="O116" s="8">
        <f ca="1">IF((IF(EXACT(Synthese!S$1,Synthese!$E116),1,0)*(Synthese!S116))&gt;2,1,0)</f>
        <v>0</v>
      </c>
      <c r="P116" s="8">
        <f ca="1">IF((IF(EXACT(Synthese!T$1,Synthese!$E116),1,0)*(Synthese!T116))&gt;2,1,0)</f>
        <v>0</v>
      </c>
      <c r="Q116" s="8">
        <f ca="1">IF((IF(EXACT(Synthese!U$1,Synthese!$E116),1,0)*(Synthese!U116))&gt;2,1,0)</f>
        <v>0</v>
      </c>
      <c r="R116" s="8">
        <f ca="1">IF((IF(EXACT(Synthese!V$1,Synthese!$E116),1,0)*(Synthese!V116))&gt;2,1,0)</f>
        <v>0</v>
      </c>
      <c r="S116" s="8">
        <f ca="1">IF((IF(EXACT(Synthese!W$1,Synthese!$E116),1,0)*(Synthese!W116))&gt;2,1,0)</f>
        <v>0</v>
      </c>
      <c r="T116" s="8">
        <f ca="1">IF((IF(EXACT(Synthese!X$1,Synthese!$E116),1,0)*(Synthese!X116))&gt;2,1,0)</f>
        <v>0</v>
      </c>
      <c r="U116" s="8">
        <f ca="1">IF((IF(EXACT(Synthese!Y$1,Synthese!$E116),1,0)*(Synthese!Y116))&gt;2,1,0)</f>
        <v>0</v>
      </c>
      <c r="V116" s="8">
        <f ca="1">IF((IF(EXACT(Synthese!Z$1,Synthese!$E116),1,0)*(Synthese!Z116))&gt;2,1,0)</f>
        <v>0</v>
      </c>
      <c r="W116" s="8">
        <f ca="1">IF((IF(EXACT(Synthese!AA$1,Synthese!$E116),1,0)*(Synthese!AA116))&gt;2,1,0)</f>
        <v>0</v>
      </c>
      <c r="X116" s="8">
        <f>IF((IF(EXACT(Synthese!AB$1,Synthese!$E116),1,0)*(Synthese!AB116))&gt;2,1,0)</f>
        <v>0</v>
      </c>
    </row>
    <row r="117" spans="1:24" ht="13.8">
      <c r="A117" s="5"/>
      <c r="B117" s="5"/>
      <c r="C117" s="5">
        <v>5</v>
      </c>
      <c r="D117" s="9">
        <v>45190</v>
      </c>
      <c r="E117" s="8"/>
      <c r="F117" s="8">
        <f ca="1">IF((IF(EXACT(Synthese!J$1,Synthese!$E117),1,0)*(Synthese!J117))&gt;2,1,0)</f>
        <v>0</v>
      </c>
      <c r="G117" s="8">
        <f ca="1">IF((IF(EXACT(Synthese!K$1,Synthese!$E117),1,0)*(Synthese!K117))&gt;2,1,0)</f>
        <v>0</v>
      </c>
      <c r="H117" s="8">
        <f ca="1">IF((IF(EXACT(Synthese!L$1,Synthese!$E117),1,0)*(Synthese!L117))&gt;2,1,0)</f>
        <v>0</v>
      </c>
      <c r="I117" s="8">
        <f ca="1">IF((IF(EXACT(Synthese!M$1,Synthese!$E117),1,0)*(Synthese!M117))&gt;2,1,0)</f>
        <v>0</v>
      </c>
      <c r="J117" s="8">
        <f ca="1">IF((IF(EXACT(Synthese!N$1,Synthese!$E117),1,0)*(Synthese!N117))&gt;2,1,0)</f>
        <v>0</v>
      </c>
      <c r="K117" s="8">
        <f ca="1">IF((IF(EXACT(Synthese!O$1,Synthese!$E117),1,0)*(Synthese!O117))&gt;2,1,0)</f>
        <v>0</v>
      </c>
      <c r="L117" s="8">
        <f ca="1">IF((IF(EXACT(Synthese!P$1,Synthese!$E117),1,0)*(Synthese!P117))&gt;2,1,0)</f>
        <v>0</v>
      </c>
      <c r="M117" s="8">
        <f ca="1">IF((IF(EXACT(Synthese!Q$1,Synthese!$E117),1,0)*(Synthese!Q117))&gt;2,1,0)</f>
        <v>0</v>
      </c>
      <c r="N117" s="8">
        <f ca="1">IF((IF(EXACT(Synthese!R$1,Synthese!$E117),1,0)*(Synthese!R117))&gt;2,1,0)</f>
        <v>0</v>
      </c>
      <c r="O117" s="8">
        <f ca="1">IF((IF(EXACT(Synthese!S$1,Synthese!$E117),1,0)*(Synthese!S117))&gt;2,1,0)</f>
        <v>0</v>
      </c>
      <c r="P117" s="8">
        <f ca="1">IF((IF(EXACT(Synthese!T$1,Synthese!$E117),1,0)*(Synthese!T117))&gt;2,1,0)</f>
        <v>0</v>
      </c>
      <c r="Q117" s="8">
        <f ca="1">IF((IF(EXACT(Synthese!U$1,Synthese!$E117),1,0)*(Synthese!U117))&gt;2,1,0)</f>
        <v>0</v>
      </c>
      <c r="R117" s="8">
        <f ca="1">IF((IF(EXACT(Synthese!V$1,Synthese!$E117),1,0)*(Synthese!V117))&gt;2,1,0)</f>
        <v>0</v>
      </c>
      <c r="S117" s="8">
        <f ca="1">IF((IF(EXACT(Synthese!W$1,Synthese!$E117),1,0)*(Synthese!W117))&gt;2,1,0)</f>
        <v>0</v>
      </c>
      <c r="T117" s="8">
        <f ca="1">IF((IF(EXACT(Synthese!X$1,Synthese!$E117),1,0)*(Synthese!X117))&gt;2,1,0)</f>
        <v>0</v>
      </c>
      <c r="U117" s="8">
        <f ca="1">IF((IF(EXACT(Synthese!Y$1,Synthese!$E117),1,0)*(Synthese!Y117))&gt;2,1,0)</f>
        <v>0</v>
      </c>
      <c r="V117" s="8">
        <f ca="1">IF((IF(EXACT(Synthese!Z$1,Synthese!$E117),1,0)*(Synthese!Z117))&gt;2,1,0)</f>
        <v>0</v>
      </c>
      <c r="W117" s="8">
        <f ca="1">IF((IF(EXACT(Synthese!AA$1,Synthese!$E117),1,0)*(Synthese!AA117))&gt;2,1,0)</f>
        <v>0</v>
      </c>
      <c r="X117" s="8">
        <f>IF((IF(EXACT(Synthese!AB$1,Synthese!$E117),1,0)*(Synthese!AB117))&gt;2,1,0)</f>
        <v>0</v>
      </c>
    </row>
    <row r="118" spans="1:24" ht="13.8">
      <c r="A118" s="5"/>
      <c r="B118" s="5"/>
      <c r="C118" s="5">
        <v>6</v>
      </c>
      <c r="D118" s="9">
        <v>45191</v>
      </c>
      <c r="E118" s="8"/>
      <c r="F118" s="8">
        <f ca="1">IF((IF(EXACT(Synthese!J$1,Synthese!$E118),1,0)*(Synthese!J118))&gt;2,1,0)</f>
        <v>0</v>
      </c>
      <c r="G118" s="8">
        <f ca="1">IF((IF(EXACT(Synthese!K$1,Synthese!$E118),1,0)*(Synthese!K118))&gt;2,1,0)</f>
        <v>0</v>
      </c>
      <c r="H118" s="8">
        <f ca="1">IF((IF(EXACT(Synthese!L$1,Synthese!$E118),1,0)*(Synthese!L118))&gt;2,1,0)</f>
        <v>0</v>
      </c>
      <c r="I118" s="8">
        <f ca="1">IF((IF(EXACT(Synthese!M$1,Synthese!$E118),1,0)*(Synthese!M118))&gt;2,1,0)</f>
        <v>0</v>
      </c>
      <c r="J118" s="8">
        <f ca="1">IF((IF(EXACT(Synthese!N$1,Synthese!$E118),1,0)*(Synthese!N118))&gt;2,1,0)</f>
        <v>0</v>
      </c>
      <c r="K118" s="8">
        <f ca="1">IF((IF(EXACT(Synthese!O$1,Synthese!$E118),1,0)*(Synthese!O118))&gt;2,1,0)</f>
        <v>0</v>
      </c>
      <c r="L118" s="8">
        <f ca="1">IF((IF(EXACT(Synthese!P$1,Synthese!$E118),1,0)*(Synthese!P118))&gt;2,1,0)</f>
        <v>0</v>
      </c>
      <c r="M118" s="8">
        <f ca="1">IF((IF(EXACT(Synthese!Q$1,Synthese!$E118),1,0)*(Synthese!Q118))&gt;2,1,0)</f>
        <v>0</v>
      </c>
      <c r="N118" s="8">
        <f ca="1">IF((IF(EXACT(Synthese!R$1,Synthese!$E118),1,0)*(Synthese!R118))&gt;2,1,0)</f>
        <v>0</v>
      </c>
      <c r="O118" s="8">
        <f ca="1">IF((IF(EXACT(Synthese!S$1,Synthese!$E118),1,0)*(Synthese!S118))&gt;2,1,0)</f>
        <v>0</v>
      </c>
      <c r="P118" s="8">
        <f ca="1">IF((IF(EXACT(Synthese!T$1,Synthese!$E118),1,0)*(Synthese!T118))&gt;2,1,0)</f>
        <v>0</v>
      </c>
      <c r="Q118" s="8">
        <f ca="1">IF((IF(EXACT(Synthese!U$1,Synthese!$E118),1,0)*(Synthese!U118))&gt;2,1,0)</f>
        <v>0</v>
      </c>
      <c r="R118" s="8">
        <f ca="1">IF((IF(EXACT(Synthese!V$1,Synthese!$E118),1,0)*(Synthese!V118))&gt;2,1,0)</f>
        <v>0</v>
      </c>
      <c r="S118" s="8">
        <f ca="1">IF((IF(EXACT(Synthese!W$1,Synthese!$E118),1,0)*(Synthese!W118))&gt;2,1,0)</f>
        <v>0</v>
      </c>
      <c r="T118" s="8">
        <f ca="1">IF((IF(EXACT(Synthese!X$1,Synthese!$E118),1,0)*(Synthese!X118))&gt;2,1,0)</f>
        <v>0</v>
      </c>
      <c r="U118" s="8">
        <f ca="1">IF((IF(EXACT(Synthese!Y$1,Synthese!$E118),1,0)*(Synthese!Y118))&gt;2,1,0)</f>
        <v>0</v>
      </c>
      <c r="V118" s="8">
        <f ca="1">IF((IF(EXACT(Synthese!Z$1,Synthese!$E118),1,0)*(Synthese!Z118))&gt;2,1,0)</f>
        <v>0</v>
      </c>
      <c r="W118" s="8">
        <f ca="1">IF((IF(EXACT(Synthese!AA$1,Synthese!$E118),1,0)*(Synthese!AA118))&gt;2,1,0)</f>
        <v>0</v>
      </c>
      <c r="X118" s="8">
        <f>IF((IF(EXACT(Synthese!AB$1,Synthese!$E118),1,0)*(Synthese!AB118))&gt;2,1,0)</f>
        <v>0</v>
      </c>
    </row>
    <row r="119" spans="1:24" ht="13.8">
      <c r="A119" s="5"/>
      <c r="B119" s="5"/>
      <c r="C119" s="5">
        <v>7</v>
      </c>
      <c r="D119" s="9">
        <v>45192</v>
      </c>
      <c r="E119" s="8"/>
      <c r="F119" s="8">
        <f ca="1">IF((IF(EXACT(Synthese!J$1,Synthese!$E119),1,0)*(Synthese!J119))&gt;2,1,0)</f>
        <v>0</v>
      </c>
      <c r="G119" s="8">
        <f ca="1">IF((IF(EXACT(Synthese!K$1,Synthese!$E119),1,0)*(Synthese!K119))&gt;2,1,0)</f>
        <v>0</v>
      </c>
      <c r="H119" s="8">
        <f ca="1">IF((IF(EXACT(Synthese!L$1,Synthese!$E119),1,0)*(Synthese!L119))&gt;2,1,0)</f>
        <v>0</v>
      </c>
      <c r="I119" s="8">
        <f ca="1">IF((IF(EXACT(Synthese!M$1,Synthese!$E119),1,0)*(Synthese!M119))&gt;2,1,0)</f>
        <v>0</v>
      </c>
      <c r="J119" s="8">
        <f ca="1">IF((IF(EXACT(Synthese!N$1,Synthese!$E119),1,0)*(Synthese!N119))&gt;2,1,0)</f>
        <v>0</v>
      </c>
      <c r="K119" s="8">
        <f ca="1">IF((IF(EXACT(Synthese!O$1,Synthese!$E119),1,0)*(Synthese!O119))&gt;2,1,0)</f>
        <v>0</v>
      </c>
      <c r="L119" s="8">
        <f ca="1">IF((IF(EXACT(Synthese!P$1,Synthese!$E119),1,0)*(Synthese!P119))&gt;2,1,0)</f>
        <v>0</v>
      </c>
      <c r="M119" s="8">
        <f ca="1">IF((IF(EXACT(Synthese!Q$1,Synthese!$E119),1,0)*(Synthese!Q119))&gt;2,1,0)</f>
        <v>0</v>
      </c>
      <c r="N119" s="8">
        <f ca="1">IF((IF(EXACT(Synthese!R$1,Synthese!$E119),1,0)*(Synthese!R119))&gt;2,1,0)</f>
        <v>0</v>
      </c>
      <c r="O119" s="8">
        <f ca="1">IF((IF(EXACT(Synthese!S$1,Synthese!$E119),1,0)*(Synthese!S119))&gt;2,1,0)</f>
        <v>0</v>
      </c>
      <c r="P119" s="8">
        <f ca="1">IF((IF(EXACT(Synthese!T$1,Synthese!$E119),1,0)*(Synthese!T119))&gt;2,1,0)</f>
        <v>0</v>
      </c>
      <c r="Q119" s="8">
        <f ca="1">IF((IF(EXACT(Synthese!U$1,Synthese!$E119),1,0)*(Synthese!U119))&gt;2,1,0)</f>
        <v>0</v>
      </c>
      <c r="R119" s="8">
        <f ca="1">IF((IF(EXACT(Synthese!V$1,Synthese!$E119),1,0)*(Synthese!V119))&gt;2,1,0)</f>
        <v>0</v>
      </c>
      <c r="S119" s="8">
        <f ca="1">IF((IF(EXACT(Synthese!W$1,Synthese!$E119),1,0)*(Synthese!W119))&gt;2,1,0)</f>
        <v>0</v>
      </c>
      <c r="T119" s="8">
        <f ca="1">IF((IF(EXACT(Synthese!X$1,Synthese!$E119),1,0)*(Synthese!X119))&gt;2,1,0)</f>
        <v>0</v>
      </c>
      <c r="U119" s="8">
        <f ca="1">IF((IF(EXACT(Synthese!Y$1,Synthese!$E119),1,0)*(Synthese!Y119))&gt;2,1,0)</f>
        <v>0</v>
      </c>
      <c r="V119" s="8">
        <f ca="1">IF((IF(EXACT(Synthese!Z$1,Synthese!$E119),1,0)*(Synthese!Z119))&gt;2,1,0)</f>
        <v>0</v>
      </c>
      <c r="W119" s="8">
        <f ca="1">IF((IF(EXACT(Synthese!AA$1,Synthese!$E119),1,0)*(Synthese!AA119))&gt;2,1,0)</f>
        <v>0</v>
      </c>
      <c r="X119" s="8">
        <f>IF((IF(EXACT(Synthese!AB$1,Synthese!$E119),1,0)*(Synthese!AB119))&gt;2,1,0)</f>
        <v>0</v>
      </c>
    </row>
    <row r="120" spans="1:24" ht="13.8">
      <c r="A120" s="5"/>
      <c r="B120" s="5"/>
      <c r="C120" s="5">
        <v>1</v>
      </c>
      <c r="D120" s="9">
        <v>45193</v>
      </c>
      <c r="E120" s="8"/>
      <c r="F120" s="8">
        <f ca="1">IF((IF(EXACT(Synthese!J$1,Synthese!$E120),1,0)*(Synthese!J120))&gt;2,1,0)</f>
        <v>0</v>
      </c>
      <c r="G120" s="8">
        <f ca="1">IF((IF(EXACT(Synthese!K$1,Synthese!$E120),1,0)*(Synthese!K120))&gt;2,1,0)</f>
        <v>0</v>
      </c>
      <c r="H120" s="8">
        <f ca="1">IF((IF(EXACT(Synthese!L$1,Synthese!$E120),1,0)*(Synthese!L120))&gt;2,1,0)</f>
        <v>0</v>
      </c>
      <c r="I120" s="8">
        <f ca="1">IF((IF(EXACT(Synthese!M$1,Synthese!$E120),1,0)*(Synthese!M120))&gt;2,1,0)</f>
        <v>0</v>
      </c>
      <c r="J120" s="8">
        <f ca="1">IF((IF(EXACT(Synthese!N$1,Synthese!$E120),1,0)*(Synthese!N120))&gt;2,1,0)</f>
        <v>0</v>
      </c>
      <c r="K120" s="8">
        <f ca="1">IF((IF(EXACT(Synthese!O$1,Synthese!$E120),1,0)*(Synthese!O120))&gt;2,1,0)</f>
        <v>0</v>
      </c>
      <c r="L120" s="8">
        <f ca="1">IF((IF(EXACT(Synthese!P$1,Synthese!$E120),1,0)*(Synthese!P120))&gt;2,1,0)</f>
        <v>0</v>
      </c>
      <c r="M120" s="8">
        <f ca="1">IF((IF(EXACT(Synthese!Q$1,Synthese!$E120),1,0)*(Synthese!Q120))&gt;2,1,0)</f>
        <v>0</v>
      </c>
      <c r="N120" s="8">
        <f ca="1">IF((IF(EXACT(Synthese!R$1,Synthese!$E120),1,0)*(Synthese!R120))&gt;2,1,0)</f>
        <v>0</v>
      </c>
      <c r="O120" s="8">
        <f ca="1">IF((IF(EXACT(Synthese!S$1,Synthese!$E120),1,0)*(Synthese!S120))&gt;2,1,0)</f>
        <v>0</v>
      </c>
      <c r="P120" s="8">
        <f ca="1">IF((IF(EXACT(Synthese!T$1,Synthese!$E120),1,0)*(Synthese!T120))&gt;2,1,0)</f>
        <v>0</v>
      </c>
      <c r="Q120" s="8">
        <f ca="1">IF((IF(EXACT(Synthese!U$1,Synthese!$E120),1,0)*(Synthese!U120))&gt;2,1,0)</f>
        <v>0</v>
      </c>
      <c r="R120" s="8">
        <f ca="1">IF((IF(EXACT(Synthese!V$1,Synthese!$E120),1,0)*(Synthese!V120))&gt;2,1,0)</f>
        <v>0</v>
      </c>
      <c r="S120" s="8">
        <f ca="1">IF((IF(EXACT(Synthese!W$1,Synthese!$E120),1,0)*(Synthese!W120))&gt;2,1,0)</f>
        <v>0</v>
      </c>
      <c r="T120" s="8">
        <f ca="1">IF((IF(EXACT(Synthese!X$1,Synthese!$E120),1,0)*(Synthese!X120))&gt;2,1,0)</f>
        <v>0</v>
      </c>
      <c r="U120" s="8">
        <f ca="1">IF((IF(EXACT(Synthese!Y$1,Synthese!$E120),1,0)*(Synthese!Y120))&gt;2,1,0)</f>
        <v>0</v>
      </c>
      <c r="V120" s="8">
        <f ca="1">IF((IF(EXACT(Synthese!Z$1,Synthese!$E120),1,0)*(Synthese!Z120))&gt;2,1,0)</f>
        <v>0</v>
      </c>
      <c r="W120" s="8">
        <f ca="1">IF((IF(EXACT(Synthese!AA$1,Synthese!$E120),1,0)*(Synthese!AA120))&gt;2,1,0)</f>
        <v>0</v>
      </c>
      <c r="X120" s="8">
        <f>IF((IF(EXACT(Synthese!AB$1,Synthese!$E120),1,0)*(Synthese!AB120))&gt;2,1,0)</f>
        <v>0</v>
      </c>
    </row>
    <row r="121" spans="1:24" ht="13.8">
      <c r="A121" s="5"/>
      <c r="B121" s="5"/>
      <c r="C121" s="5">
        <v>2</v>
      </c>
      <c r="D121" s="9">
        <v>45194</v>
      </c>
      <c r="E121" s="8"/>
      <c r="F121" s="8">
        <f ca="1">IF((IF(EXACT(Synthese!J$1,Synthese!$E121),1,0)*(Synthese!J121))&gt;2,1,0)</f>
        <v>0</v>
      </c>
      <c r="G121" s="8">
        <f ca="1">IF((IF(EXACT(Synthese!K$1,Synthese!$E121),1,0)*(Synthese!K121))&gt;2,1,0)</f>
        <v>0</v>
      </c>
      <c r="H121" s="8">
        <f ca="1">IF((IF(EXACT(Synthese!L$1,Synthese!$E121),1,0)*(Synthese!L121))&gt;2,1,0)</f>
        <v>0</v>
      </c>
      <c r="I121" s="8">
        <f ca="1">IF((IF(EXACT(Synthese!M$1,Synthese!$E121),1,0)*(Synthese!M121))&gt;2,1,0)</f>
        <v>0</v>
      </c>
      <c r="J121" s="8">
        <f ca="1">IF((IF(EXACT(Synthese!N$1,Synthese!$E121),1,0)*(Synthese!N121))&gt;2,1,0)</f>
        <v>0</v>
      </c>
      <c r="K121" s="8">
        <f ca="1">IF((IF(EXACT(Synthese!O$1,Synthese!$E121),1,0)*(Synthese!O121))&gt;2,1,0)</f>
        <v>0</v>
      </c>
      <c r="L121" s="8">
        <f ca="1">IF((IF(EXACT(Synthese!P$1,Synthese!$E121),1,0)*(Synthese!P121))&gt;2,1,0)</f>
        <v>0</v>
      </c>
      <c r="M121" s="8">
        <f ca="1">IF((IF(EXACT(Synthese!Q$1,Synthese!$E121),1,0)*(Synthese!Q121))&gt;2,1,0)</f>
        <v>0</v>
      </c>
      <c r="N121" s="8">
        <f ca="1">IF((IF(EXACT(Synthese!R$1,Synthese!$E121),1,0)*(Synthese!R121))&gt;2,1,0)</f>
        <v>0</v>
      </c>
      <c r="O121" s="8">
        <f ca="1">IF((IF(EXACT(Synthese!S$1,Synthese!$E121),1,0)*(Synthese!S121))&gt;2,1,0)</f>
        <v>1</v>
      </c>
      <c r="P121" s="8">
        <f ca="1">IF((IF(EXACT(Synthese!T$1,Synthese!$E121),1,0)*(Synthese!T121))&gt;2,1,0)</f>
        <v>0</v>
      </c>
      <c r="Q121" s="8">
        <f ca="1">IF((IF(EXACT(Synthese!U$1,Synthese!$E121),1,0)*(Synthese!U121))&gt;2,1,0)</f>
        <v>0</v>
      </c>
      <c r="R121" s="8">
        <f ca="1">IF((IF(EXACT(Synthese!V$1,Synthese!$E121),1,0)*(Synthese!V121))&gt;2,1,0)</f>
        <v>0</v>
      </c>
      <c r="S121" s="8">
        <f ca="1">IF((IF(EXACT(Synthese!W$1,Synthese!$E121),1,0)*(Synthese!W121))&gt;2,1,0)</f>
        <v>0</v>
      </c>
      <c r="T121" s="8">
        <f ca="1">IF((IF(EXACT(Synthese!X$1,Synthese!$E121),1,0)*(Synthese!X121))&gt;2,1,0)</f>
        <v>0</v>
      </c>
      <c r="U121" s="8">
        <f ca="1">IF((IF(EXACT(Synthese!Y$1,Synthese!$E121),1,0)*(Synthese!Y121))&gt;2,1,0)</f>
        <v>0</v>
      </c>
      <c r="V121" s="8">
        <f ca="1">IF((IF(EXACT(Synthese!Z$1,Synthese!$E121),1,0)*(Synthese!Z121))&gt;2,1,0)</f>
        <v>0</v>
      </c>
      <c r="W121" s="8">
        <f ca="1">IF((IF(EXACT(Synthese!AA$1,Synthese!$E121),1,0)*(Synthese!AA121))&gt;2,1,0)</f>
        <v>0</v>
      </c>
      <c r="X121" s="8">
        <f>IF((IF(EXACT(Synthese!AB$1,Synthese!$E121),1,0)*(Synthese!AB121))&gt;2,1,0)</f>
        <v>0</v>
      </c>
    </row>
    <row r="122" spans="1:24" ht="13.8">
      <c r="A122" s="5"/>
      <c r="B122" s="5"/>
      <c r="C122" s="5">
        <v>3</v>
      </c>
      <c r="D122" s="9">
        <v>45195</v>
      </c>
      <c r="E122" s="8"/>
      <c r="F122" s="8">
        <f ca="1">IF((IF(EXACT(Synthese!J$1,Synthese!$E122),1,0)*(Synthese!J122))&gt;2,1,0)</f>
        <v>0</v>
      </c>
      <c r="G122" s="8">
        <f ca="1">IF((IF(EXACT(Synthese!K$1,Synthese!$E122),1,0)*(Synthese!K122))&gt;2,1,0)</f>
        <v>0</v>
      </c>
      <c r="H122" s="8">
        <f ca="1">IF((IF(EXACT(Synthese!L$1,Synthese!$E122),1,0)*(Synthese!L122))&gt;2,1,0)</f>
        <v>0</v>
      </c>
      <c r="I122" s="8">
        <f ca="1">IF((IF(EXACT(Synthese!M$1,Synthese!$E122),1,0)*(Synthese!M122))&gt;2,1,0)</f>
        <v>0</v>
      </c>
      <c r="J122" s="8">
        <f ca="1">IF((IF(EXACT(Synthese!N$1,Synthese!$E122),1,0)*(Synthese!N122))&gt;2,1,0)</f>
        <v>0</v>
      </c>
      <c r="K122" s="8">
        <f ca="1">IF((IF(EXACT(Synthese!O$1,Synthese!$E122),1,0)*(Synthese!O122))&gt;2,1,0)</f>
        <v>0</v>
      </c>
      <c r="L122" s="8">
        <f ca="1">IF((IF(EXACT(Synthese!P$1,Synthese!$E122),1,0)*(Synthese!P122))&gt;2,1,0)</f>
        <v>0</v>
      </c>
      <c r="M122" s="8">
        <f ca="1">IF((IF(EXACT(Synthese!Q$1,Synthese!$E122),1,0)*(Synthese!Q122))&gt;2,1,0)</f>
        <v>0</v>
      </c>
      <c r="N122" s="8">
        <f ca="1">IF((IF(EXACT(Synthese!R$1,Synthese!$E122),1,0)*(Synthese!R122))&gt;2,1,0)</f>
        <v>0</v>
      </c>
      <c r="O122" s="8">
        <f ca="1">IF((IF(EXACT(Synthese!S$1,Synthese!$E122),1,0)*(Synthese!S122))&gt;2,1,0)</f>
        <v>0</v>
      </c>
      <c r="P122" s="8">
        <f ca="1">IF((IF(EXACT(Synthese!T$1,Synthese!$E122),1,0)*(Synthese!T122))&gt;2,1,0)</f>
        <v>0</v>
      </c>
      <c r="Q122" s="8">
        <f ca="1">IF((IF(EXACT(Synthese!U$1,Synthese!$E122),1,0)*(Synthese!U122))&gt;2,1,0)</f>
        <v>0</v>
      </c>
      <c r="R122" s="8">
        <f ca="1">IF((IF(EXACT(Synthese!V$1,Synthese!$E122),1,0)*(Synthese!V122))&gt;2,1,0)</f>
        <v>0</v>
      </c>
      <c r="S122" s="8">
        <f ca="1">IF((IF(EXACT(Synthese!W$1,Synthese!$E122),1,0)*(Synthese!W122))&gt;2,1,0)</f>
        <v>0</v>
      </c>
      <c r="T122" s="8">
        <f ca="1">IF((IF(EXACT(Synthese!X$1,Synthese!$E122),1,0)*(Synthese!X122))&gt;2,1,0)</f>
        <v>0</v>
      </c>
      <c r="U122" s="8">
        <f ca="1">IF((IF(EXACT(Synthese!Y$1,Synthese!$E122),1,0)*(Synthese!Y122))&gt;2,1,0)</f>
        <v>0</v>
      </c>
      <c r="V122" s="8">
        <f ca="1">IF((IF(EXACT(Synthese!Z$1,Synthese!$E122),1,0)*(Synthese!Z122))&gt;2,1,0)</f>
        <v>0</v>
      </c>
      <c r="W122" s="8">
        <f ca="1">IF((IF(EXACT(Synthese!AA$1,Synthese!$E122),1,0)*(Synthese!AA122))&gt;2,1,0)</f>
        <v>0</v>
      </c>
      <c r="X122" s="8">
        <f>IF((IF(EXACT(Synthese!AB$1,Synthese!$E122),1,0)*(Synthese!AB122))&gt;2,1,0)</f>
        <v>0</v>
      </c>
    </row>
    <row r="123" spans="1:24" ht="13.8">
      <c r="A123" s="5"/>
      <c r="B123" s="5"/>
      <c r="C123" s="5">
        <v>4</v>
      </c>
      <c r="D123" s="9">
        <v>45196</v>
      </c>
      <c r="E123" s="8"/>
      <c r="F123" s="8">
        <f ca="1">IF((IF(EXACT(Synthese!J$1,Synthese!$E123),1,0)*(Synthese!J123))&gt;2,1,0)</f>
        <v>0</v>
      </c>
      <c r="G123" s="8">
        <f ca="1">IF((IF(EXACT(Synthese!K$1,Synthese!$E123),1,0)*(Synthese!K123))&gt;2,1,0)</f>
        <v>0</v>
      </c>
      <c r="H123" s="8">
        <f ca="1">IF((IF(EXACT(Synthese!L$1,Synthese!$E123),1,0)*(Synthese!L123))&gt;2,1,0)</f>
        <v>0</v>
      </c>
      <c r="I123" s="8">
        <f ca="1">IF((IF(EXACT(Synthese!M$1,Synthese!$E123),1,0)*(Synthese!M123))&gt;2,1,0)</f>
        <v>0</v>
      </c>
      <c r="J123" s="8">
        <f ca="1">IF((IF(EXACT(Synthese!N$1,Synthese!$E123),1,0)*(Synthese!N123))&gt;2,1,0)</f>
        <v>0</v>
      </c>
      <c r="K123" s="8">
        <f ca="1">IF((IF(EXACT(Synthese!O$1,Synthese!$E123),1,0)*(Synthese!O123))&gt;2,1,0)</f>
        <v>0</v>
      </c>
      <c r="L123" s="8">
        <f ca="1">IF((IF(EXACT(Synthese!P$1,Synthese!$E123),1,0)*(Synthese!P123))&gt;2,1,0)</f>
        <v>0</v>
      </c>
      <c r="M123" s="8">
        <f ca="1">IF((IF(EXACT(Synthese!Q$1,Synthese!$E123),1,0)*(Synthese!Q123))&gt;2,1,0)</f>
        <v>0</v>
      </c>
      <c r="N123" s="8">
        <f ca="1">IF((IF(EXACT(Synthese!R$1,Synthese!$E123),1,0)*(Synthese!R123))&gt;2,1,0)</f>
        <v>0</v>
      </c>
      <c r="O123" s="8">
        <f ca="1">IF((IF(EXACT(Synthese!S$1,Synthese!$E123),1,0)*(Synthese!S123))&gt;2,1,0)</f>
        <v>0</v>
      </c>
      <c r="P123" s="8">
        <f ca="1">IF((IF(EXACT(Synthese!T$1,Synthese!$E123),1,0)*(Synthese!T123))&gt;2,1,0)</f>
        <v>0</v>
      </c>
      <c r="Q123" s="8">
        <f ca="1">IF((IF(EXACT(Synthese!U$1,Synthese!$E123),1,0)*(Synthese!U123))&gt;2,1,0)</f>
        <v>0</v>
      </c>
      <c r="R123" s="8">
        <f ca="1">IF((IF(EXACT(Synthese!V$1,Synthese!$E123),1,0)*(Synthese!V123))&gt;2,1,0)</f>
        <v>0</v>
      </c>
      <c r="S123" s="8">
        <f ca="1">IF((IF(EXACT(Synthese!W$1,Synthese!$E123),1,0)*(Synthese!W123))&gt;2,1,0)</f>
        <v>0</v>
      </c>
      <c r="T123" s="8">
        <f ca="1">IF((IF(EXACT(Synthese!X$1,Synthese!$E123),1,0)*(Synthese!X123))&gt;2,1,0)</f>
        <v>0</v>
      </c>
      <c r="U123" s="8">
        <f ca="1">IF((IF(EXACT(Synthese!Y$1,Synthese!$E123),1,0)*(Synthese!Y123))&gt;2,1,0)</f>
        <v>0</v>
      </c>
      <c r="V123" s="8">
        <f ca="1">IF((IF(EXACT(Synthese!Z$1,Synthese!$E123),1,0)*(Synthese!Z123))&gt;2,1,0)</f>
        <v>0</v>
      </c>
      <c r="W123" s="8">
        <f ca="1">IF((IF(EXACT(Synthese!AA$1,Synthese!$E123),1,0)*(Synthese!AA123))&gt;2,1,0)</f>
        <v>0</v>
      </c>
      <c r="X123" s="8">
        <f>IF((IF(EXACT(Synthese!AB$1,Synthese!$E123),1,0)*(Synthese!AB123))&gt;2,1,0)</f>
        <v>0</v>
      </c>
    </row>
    <row r="124" spans="1:24" ht="13.8">
      <c r="A124" s="5"/>
      <c r="B124" s="5"/>
      <c r="C124" s="5">
        <v>5</v>
      </c>
      <c r="D124" s="9">
        <v>45197</v>
      </c>
      <c r="E124" s="8"/>
      <c r="F124" s="8">
        <f ca="1">IF((IF(EXACT(Synthese!J$1,Synthese!$E124),1,0)*(Synthese!J124))&gt;2,1,0)</f>
        <v>0</v>
      </c>
      <c r="G124" s="8">
        <f ca="1">IF((IF(EXACT(Synthese!K$1,Synthese!$E124),1,0)*(Synthese!K124))&gt;2,1,0)</f>
        <v>0</v>
      </c>
      <c r="H124" s="8">
        <f ca="1">IF((IF(EXACT(Synthese!L$1,Synthese!$E124),1,0)*(Synthese!L124))&gt;2,1,0)</f>
        <v>0</v>
      </c>
      <c r="I124" s="8">
        <f ca="1">IF((IF(EXACT(Synthese!M$1,Synthese!$E124),1,0)*(Synthese!M124))&gt;2,1,0)</f>
        <v>0</v>
      </c>
      <c r="J124" s="8">
        <f ca="1">IF((IF(EXACT(Synthese!N$1,Synthese!$E124),1,0)*(Synthese!N124))&gt;2,1,0)</f>
        <v>0</v>
      </c>
      <c r="K124" s="8">
        <f ca="1">IF((IF(EXACT(Synthese!O$1,Synthese!$E124),1,0)*(Synthese!O124))&gt;2,1,0)</f>
        <v>0</v>
      </c>
      <c r="L124" s="8">
        <f ca="1">IF((IF(EXACT(Synthese!P$1,Synthese!$E124),1,0)*(Synthese!P124))&gt;2,1,0)</f>
        <v>0</v>
      </c>
      <c r="M124" s="8">
        <f ca="1">IF((IF(EXACT(Synthese!Q$1,Synthese!$E124),1,0)*(Synthese!Q124))&gt;2,1,0)</f>
        <v>0</v>
      </c>
      <c r="N124" s="8">
        <f ca="1">IF((IF(EXACT(Synthese!R$1,Synthese!$E124),1,0)*(Synthese!R124))&gt;2,1,0)</f>
        <v>0</v>
      </c>
      <c r="O124" s="8">
        <f ca="1">IF((IF(EXACT(Synthese!S$1,Synthese!$E124),1,0)*(Synthese!S124))&gt;2,1,0)</f>
        <v>0</v>
      </c>
      <c r="P124" s="8">
        <f ca="1">IF((IF(EXACT(Synthese!T$1,Synthese!$E124),1,0)*(Synthese!T124))&gt;2,1,0)</f>
        <v>0</v>
      </c>
      <c r="Q124" s="8">
        <f ca="1">IF((IF(EXACT(Synthese!U$1,Synthese!$E124),1,0)*(Synthese!U124))&gt;2,1,0)</f>
        <v>0</v>
      </c>
      <c r="R124" s="8">
        <f ca="1">IF((IF(EXACT(Synthese!V$1,Synthese!$E124),1,0)*(Synthese!V124))&gt;2,1,0)</f>
        <v>0</v>
      </c>
      <c r="S124" s="8">
        <f ca="1">IF((IF(EXACT(Synthese!W$1,Synthese!$E124),1,0)*(Synthese!W124))&gt;2,1,0)</f>
        <v>0</v>
      </c>
      <c r="T124" s="8">
        <f ca="1">IF((IF(EXACT(Synthese!X$1,Synthese!$E124),1,0)*(Synthese!X124))&gt;2,1,0)</f>
        <v>0</v>
      </c>
      <c r="U124" s="8">
        <f ca="1">IF((IF(EXACT(Synthese!Y$1,Synthese!$E124),1,0)*(Synthese!Y124))&gt;2,1,0)</f>
        <v>0</v>
      </c>
      <c r="V124" s="8">
        <f ca="1">IF((IF(EXACT(Synthese!Z$1,Synthese!$E124),1,0)*(Synthese!Z124))&gt;2,1,0)</f>
        <v>0</v>
      </c>
      <c r="W124" s="8">
        <f ca="1">IF((IF(EXACT(Synthese!AA$1,Synthese!$E124),1,0)*(Synthese!AA124))&gt;2,1,0)</f>
        <v>0</v>
      </c>
      <c r="X124" s="8">
        <f>IF((IF(EXACT(Synthese!AB$1,Synthese!$E124),1,0)*(Synthese!AB124))&gt;2,1,0)</f>
        <v>0</v>
      </c>
    </row>
    <row r="125" spans="1:24" ht="13.8">
      <c r="A125" s="5"/>
      <c r="B125" s="5"/>
      <c r="C125" s="5">
        <v>6</v>
      </c>
      <c r="D125" s="9">
        <v>45198</v>
      </c>
      <c r="E125" s="8"/>
      <c r="F125" s="8">
        <f ca="1">IF((IF(EXACT(Synthese!J$1,Synthese!$E125),1,0)*(Synthese!J125))&gt;2,1,0)</f>
        <v>0</v>
      </c>
      <c r="G125" s="8">
        <f ca="1">IF((IF(EXACT(Synthese!K$1,Synthese!$E125),1,0)*(Synthese!K125))&gt;2,1,0)</f>
        <v>0</v>
      </c>
      <c r="H125" s="8">
        <f ca="1">IF((IF(EXACT(Synthese!L$1,Synthese!$E125),1,0)*(Synthese!L125))&gt;2,1,0)</f>
        <v>0</v>
      </c>
      <c r="I125" s="8">
        <f ca="1">IF((IF(EXACT(Synthese!M$1,Synthese!$E125),1,0)*(Synthese!M125))&gt;2,1,0)</f>
        <v>0</v>
      </c>
      <c r="J125" s="8">
        <f ca="1">IF((IF(EXACT(Synthese!N$1,Synthese!$E125),1,0)*(Synthese!N125))&gt;2,1,0)</f>
        <v>0</v>
      </c>
      <c r="K125" s="8">
        <f ca="1">IF((IF(EXACT(Synthese!O$1,Synthese!$E125),1,0)*(Synthese!O125))&gt;2,1,0)</f>
        <v>0</v>
      </c>
      <c r="L125" s="8">
        <f ca="1">IF((IF(EXACT(Synthese!P$1,Synthese!$E125),1,0)*(Synthese!P125))&gt;2,1,0)</f>
        <v>0</v>
      </c>
      <c r="M125" s="8">
        <f ca="1">IF((IF(EXACT(Synthese!Q$1,Synthese!$E125),1,0)*(Synthese!Q125))&gt;2,1,0)</f>
        <v>0</v>
      </c>
      <c r="N125" s="8">
        <f ca="1">IF((IF(EXACT(Synthese!R$1,Synthese!$E125),1,0)*(Synthese!R125))&gt;2,1,0)</f>
        <v>0</v>
      </c>
      <c r="O125" s="8">
        <f ca="1">IF((IF(EXACT(Synthese!S$1,Synthese!$E125),1,0)*(Synthese!S125))&gt;2,1,0)</f>
        <v>0</v>
      </c>
      <c r="P125" s="8">
        <f ca="1">IF((IF(EXACT(Synthese!T$1,Synthese!$E125),1,0)*(Synthese!T125))&gt;2,1,0)</f>
        <v>0</v>
      </c>
      <c r="Q125" s="8">
        <f ca="1">IF((IF(EXACT(Synthese!U$1,Synthese!$E125),1,0)*(Synthese!U125))&gt;2,1,0)</f>
        <v>0</v>
      </c>
      <c r="R125" s="8">
        <f ca="1">IF((IF(EXACT(Synthese!V$1,Synthese!$E125),1,0)*(Synthese!V125))&gt;2,1,0)</f>
        <v>0</v>
      </c>
      <c r="S125" s="8">
        <f ca="1">IF((IF(EXACT(Synthese!W$1,Synthese!$E125),1,0)*(Synthese!W125))&gt;2,1,0)</f>
        <v>0</v>
      </c>
      <c r="T125" s="8">
        <f ca="1">IF((IF(EXACT(Synthese!X$1,Synthese!$E125),1,0)*(Synthese!X125))&gt;2,1,0)</f>
        <v>0</v>
      </c>
      <c r="U125" s="8">
        <f ca="1">IF((IF(EXACT(Synthese!Y$1,Synthese!$E125),1,0)*(Synthese!Y125))&gt;2,1,0)</f>
        <v>0</v>
      </c>
      <c r="V125" s="8">
        <f ca="1">IF((IF(EXACT(Synthese!Z$1,Synthese!$E125),1,0)*(Synthese!Z125))&gt;2,1,0)</f>
        <v>0</v>
      </c>
      <c r="W125" s="8">
        <f ca="1">IF((IF(EXACT(Synthese!AA$1,Synthese!$E125),1,0)*(Synthese!AA125))&gt;2,1,0)</f>
        <v>0</v>
      </c>
      <c r="X125" s="8">
        <f>IF((IF(EXACT(Synthese!AB$1,Synthese!$E125),1,0)*(Synthese!AB125))&gt;2,1,0)</f>
        <v>0</v>
      </c>
    </row>
    <row r="126" spans="1:24" ht="13.8">
      <c r="A126" s="5"/>
      <c r="B126" s="5"/>
      <c r="C126" s="5">
        <v>7</v>
      </c>
      <c r="D126" s="9">
        <v>45199</v>
      </c>
      <c r="E126" s="8"/>
      <c r="F126" s="8">
        <f ca="1">IF((IF(EXACT(Synthese!J$1,Synthese!$E126),1,0)*(Synthese!J126))&gt;2,1,0)</f>
        <v>0</v>
      </c>
      <c r="G126" s="8">
        <f ca="1">IF((IF(EXACT(Synthese!K$1,Synthese!$E126),1,0)*(Synthese!K126))&gt;2,1,0)</f>
        <v>0</v>
      </c>
      <c r="H126" s="8">
        <f ca="1">IF((IF(EXACT(Synthese!L$1,Synthese!$E126),1,0)*(Synthese!L126))&gt;2,1,0)</f>
        <v>0</v>
      </c>
      <c r="I126" s="8">
        <f ca="1">IF((IF(EXACT(Synthese!M$1,Synthese!$E126),1,0)*(Synthese!M126))&gt;2,1,0)</f>
        <v>0</v>
      </c>
      <c r="J126" s="8">
        <f ca="1">IF((IF(EXACT(Synthese!N$1,Synthese!$E126),1,0)*(Synthese!N126))&gt;2,1,0)</f>
        <v>0</v>
      </c>
      <c r="K126" s="8">
        <f ca="1">IF((IF(EXACT(Synthese!O$1,Synthese!$E126),1,0)*(Synthese!O126))&gt;2,1,0)</f>
        <v>0</v>
      </c>
      <c r="L126" s="8">
        <f ca="1">IF((IF(EXACT(Synthese!P$1,Synthese!$E126),1,0)*(Synthese!P126))&gt;2,1,0)</f>
        <v>0</v>
      </c>
      <c r="M126" s="8">
        <f ca="1">IF((IF(EXACT(Synthese!Q$1,Synthese!$E126),1,0)*(Synthese!Q126))&gt;2,1,0)</f>
        <v>0</v>
      </c>
      <c r="N126" s="8">
        <f ca="1">IF((IF(EXACT(Synthese!R$1,Synthese!$E126),1,0)*(Synthese!R126))&gt;2,1,0)</f>
        <v>0</v>
      </c>
      <c r="O126" s="8">
        <f ca="1">IF((IF(EXACT(Synthese!S$1,Synthese!$E126),1,0)*(Synthese!S126))&gt;2,1,0)</f>
        <v>0</v>
      </c>
      <c r="P126" s="8">
        <f ca="1">IF((IF(EXACT(Synthese!T$1,Synthese!$E126),1,0)*(Synthese!T126))&gt;2,1,0)</f>
        <v>0</v>
      </c>
      <c r="Q126" s="8">
        <f ca="1">IF((IF(EXACT(Synthese!U$1,Synthese!$E126),1,0)*(Synthese!U126))&gt;2,1,0)</f>
        <v>0</v>
      </c>
      <c r="R126" s="8">
        <f ca="1">IF((IF(EXACT(Synthese!V$1,Synthese!$E126),1,0)*(Synthese!V126))&gt;2,1,0)</f>
        <v>0</v>
      </c>
      <c r="S126" s="8">
        <f ca="1">IF((IF(EXACT(Synthese!W$1,Synthese!$E126),1,0)*(Synthese!W126))&gt;2,1,0)</f>
        <v>0</v>
      </c>
      <c r="T126" s="8">
        <f ca="1">IF((IF(EXACT(Synthese!X$1,Synthese!$E126),1,0)*(Synthese!X126))&gt;2,1,0)</f>
        <v>0</v>
      </c>
      <c r="U126" s="8">
        <f ca="1">IF((IF(EXACT(Synthese!Y$1,Synthese!$E126),1,0)*(Synthese!Y126))&gt;2,1,0)</f>
        <v>0</v>
      </c>
      <c r="V126" s="8">
        <f ca="1">IF((IF(EXACT(Synthese!Z$1,Synthese!$E126),1,0)*(Synthese!Z126))&gt;2,1,0)</f>
        <v>0</v>
      </c>
      <c r="W126" s="8">
        <f ca="1">IF((IF(EXACT(Synthese!AA$1,Synthese!$E126),1,0)*(Synthese!AA126))&gt;2,1,0)</f>
        <v>0</v>
      </c>
      <c r="X126" s="8">
        <f>IF((IF(EXACT(Synthese!AB$1,Synthese!$E126),1,0)*(Synthese!AB126))&gt;2,1,0)</f>
        <v>0</v>
      </c>
    </row>
    <row r="127" spans="1:24" ht="13.8">
      <c r="A127" s="5"/>
      <c r="B127" s="5"/>
      <c r="C127" s="5">
        <v>1</v>
      </c>
      <c r="D127" s="9">
        <v>45200</v>
      </c>
      <c r="E127" s="8"/>
      <c r="F127" s="8">
        <f ca="1">IF((IF(EXACT(Synthese!J$1,Synthese!$E127),1,0)*(Synthese!J127))&gt;2,1,0)</f>
        <v>0</v>
      </c>
      <c r="G127" s="8">
        <f ca="1">IF((IF(EXACT(Synthese!K$1,Synthese!$E127),1,0)*(Synthese!K127))&gt;2,1,0)</f>
        <v>0</v>
      </c>
      <c r="H127" s="8">
        <f ca="1">IF((IF(EXACT(Synthese!L$1,Synthese!$E127),1,0)*(Synthese!L127))&gt;2,1,0)</f>
        <v>0</v>
      </c>
      <c r="I127" s="8">
        <f ca="1">IF((IF(EXACT(Synthese!M$1,Synthese!$E127),1,0)*(Synthese!M127))&gt;2,1,0)</f>
        <v>0</v>
      </c>
      <c r="J127" s="8">
        <f ca="1">IF((IF(EXACT(Synthese!N$1,Synthese!$E127),1,0)*(Synthese!N127))&gt;2,1,0)</f>
        <v>0</v>
      </c>
      <c r="K127" s="8">
        <f ca="1">IF((IF(EXACT(Synthese!O$1,Synthese!$E127),1,0)*(Synthese!O127))&gt;2,1,0)</f>
        <v>0</v>
      </c>
      <c r="L127" s="8">
        <f ca="1">IF((IF(EXACT(Synthese!P$1,Synthese!$E127),1,0)*(Synthese!P127))&gt;2,1,0)</f>
        <v>0</v>
      </c>
      <c r="M127" s="8">
        <f ca="1">IF((IF(EXACT(Synthese!Q$1,Synthese!$E127),1,0)*(Synthese!Q127))&gt;2,1,0)</f>
        <v>0</v>
      </c>
      <c r="N127" s="8">
        <f ca="1">IF((IF(EXACT(Synthese!R$1,Synthese!$E127),1,0)*(Synthese!R127))&gt;2,1,0)</f>
        <v>0</v>
      </c>
      <c r="O127" s="8">
        <f ca="1">IF((IF(EXACT(Synthese!S$1,Synthese!$E127),1,0)*(Synthese!S127))&gt;2,1,0)</f>
        <v>0</v>
      </c>
      <c r="P127" s="8">
        <f ca="1">IF((IF(EXACT(Synthese!T$1,Synthese!$E127),1,0)*(Synthese!T127))&gt;2,1,0)</f>
        <v>1</v>
      </c>
      <c r="Q127" s="8">
        <f ca="1">IF((IF(EXACT(Synthese!U$1,Synthese!$E127),1,0)*(Synthese!U127))&gt;2,1,0)</f>
        <v>0</v>
      </c>
      <c r="R127" s="8">
        <f ca="1">IF((IF(EXACT(Synthese!V$1,Synthese!$E127),1,0)*(Synthese!V127))&gt;2,1,0)</f>
        <v>0</v>
      </c>
      <c r="S127" s="8">
        <f ca="1">IF((IF(EXACT(Synthese!W$1,Synthese!$E127),1,0)*(Synthese!W127))&gt;2,1,0)</f>
        <v>0</v>
      </c>
      <c r="T127" s="8">
        <f ca="1">IF((IF(EXACT(Synthese!X$1,Synthese!$E127),1,0)*(Synthese!X127))&gt;2,1,0)</f>
        <v>0</v>
      </c>
      <c r="U127" s="8">
        <f ca="1">IF((IF(EXACT(Synthese!Y$1,Synthese!$E127),1,0)*(Synthese!Y127))&gt;2,1,0)</f>
        <v>0</v>
      </c>
      <c r="V127" s="8">
        <f ca="1">IF((IF(EXACT(Synthese!Z$1,Synthese!$E127),1,0)*(Synthese!Z127))&gt;2,1,0)</f>
        <v>0</v>
      </c>
      <c r="W127" s="8">
        <f ca="1">IF((IF(EXACT(Synthese!AA$1,Synthese!$E127),1,0)*(Synthese!AA127))&gt;2,1,0)</f>
        <v>0</v>
      </c>
      <c r="X127" s="8">
        <f>IF((IF(EXACT(Synthese!AB$1,Synthese!$E127),1,0)*(Synthese!AB127))&gt;2,1,0)</f>
        <v>0</v>
      </c>
    </row>
    <row r="128" spans="1:24" ht="13.8">
      <c r="A128" s="5"/>
      <c r="B128" s="5"/>
      <c r="C128" s="5">
        <v>2</v>
      </c>
      <c r="D128" s="9">
        <v>45201</v>
      </c>
      <c r="E128" s="8"/>
      <c r="F128" s="8">
        <f ca="1">IF((IF(EXACT(Synthese!J$1,Synthese!$E128),1,0)*(Synthese!J128))&gt;2,1,0)</f>
        <v>0</v>
      </c>
      <c r="G128" s="8">
        <f ca="1">IF((IF(EXACT(Synthese!K$1,Synthese!$E128),1,0)*(Synthese!K128))&gt;2,1,0)</f>
        <v>0</v>
      </c>
      <c r="H128" s="8">
        <f ca="1">IF((IF(EXACT(Synthese!L$1,Synthese!$E128),1,0)*(Synthese!L128))&gt;2,1,0)</f>
        <v>0</v>
      </c>
      <c r="I128" s="8">
        <f ca="1">IF((IF(EXACT(Synthese!M$1,Synthese!$E128),1,0)*(Synthese!M128))&gt;2,1,0)</f>
        <v>0</v>
      </c>
      <c r="J128" s="8">
        <f ca="1">IF((IF(EXACT(Synthese!N$1,Synthese!$E128),1,0)*(Synthese!N128))&gt;2,1,0)</f>
        <v>0</v>
      </c>
      <c r="K128" s="8">
        <f ca="1">IF((IF(EXACT(Synthese!O$1,Synthese!$E128),1,0)*(Synthese!O128))&gt;2,1,0)</f>
        <v>0</v>
      </c>
      <c r="L128" s="8">
        <f ca="1">IF((IF(EXACT(Synthese!P$1,Synthese!$E128),1,0)*(Synthese!P128))&gt;2,1,0)</f>
        <v>0</v>
      </c>
      <c r="M128" s="8">
        <f ca="1">IF((IF(EXACT(Synthese!Q$1,Synthese!$E128),1,0)*(Synthese!Q128))&gt;2,1,0)</f>
        <v>0</v>
      </c>
      <c r="N128" s="8">
        <f ca="1">IF((IF(EXACT(Synthese!R$1,Synthese!$E128),1,0)*(Synthese!R128))&gt;2,1,0)</f>
        <v>0</v>
      </c>
      <c r="O128" s="8">
        <f ca="1">IF((IF(EXACT(Synthese!S$1,Synthese!$E128),1,0)*(Synthese!S128))&gt;2,1,0)</f>
        <v>0</v>
      </c>
      <c r="P128" s="8">
        <f ca="1">IF((IF(EXACT(Synthese!T$1,Synthese!$E128),1,0)*(Synthese!T128))&gt;2,1,0)</f>
        <v>0</v>
      </c>
      <c r="Q128" s="8">
        <f ca="1">IF((IF(EXACT(Synthese!U$1,Synthese!$E128),1,0)*(Synthese!U128))&gt;2,1,0)</f>
        <v>0</v>
      </c>
      <c r="R128" s="8">
        <f ca="1">IF((IF(EXACT(Synthese!V$1,Synthese!$E128),1,0)*(Synthese!V128))&gt;2,1,0)</f>
        <v>0</v>
      </c>
      <c r="S128" s="8">
        <f ca="1">IF((IF(EXACT(Synthese!W$1,Synthese!$E128),1,0)*(Synthese!W128))&gt;2,1,0)</f>
        <v>0</v>
      </c>
      <c r="T128" s="8">
        <f ca="1">IF((IF(EXACT(Synthese!X$1,Synthese!$E128),1,0)*(Synthese!X128))&gt;2,1,0)</f>
        <v>0</v>
      </c>
      <c r="U128" s="8">
        <f ca="1">IF((IF(EXACT(Synthese!Y$1,Synthese!$E128),1,0)*(Synthese!Y128))&gt;2,1,0)</f>
        <v>0</v>
      </c>
      <c r="V128" s="8">
        <f ca="1">IF((IF(EXACT(Synthese!Z$1,Synthese!$E128),1,0)*(Synthese!Z128))&gt;2,1,0)</f>
        <v>0</v>
      </c>
      <c r="W128" s="8">
        <f ca="1">IF((IF(EXACT(Synthese!AA$1,Synthese!$E128),1,0)*(Synthese!AA128))&gt;2,1,0)</f>
        <v>0</v>
      </c>
      <c r="X128" s="8">
        <f>IF((IF(EXACT(Synthese!AB$1,Synthese!$E128),1,0)*(Synthese!AB128))&gt;2,1,0)</f>
        <v>0</v>
      </c>
    </row>
    <row r="129" spans="1:24" ht="13.8">
      <c r="A129" s="5"/>
      <c r="B129" s="5"/>
      <c r="C129" s="5">
        <v>3</v>
      </c>
      <c r="D129" s="9">
        <v>45202</v>
      </c>
      <c r="E129" s="8"/>
      <c r="F129" s="8">
        <f ca="1">IF((IF(EXACT(Synthese!J$1,Synthese!$E129),1,0)*(Synthese!J129))&gt;2,1,0)</f>
        <v>0</v>
      </c>
      <c r="G129" s="8">
        <f ca="1">IF((IF(EXACT(Synthese!K$1,Synthese!$E129),1,0)*(Synthese!K129))&gt;2,1,0)</f>
        <v>0</v>
      </c>
      <c r="H129" s="8">
        <f ca="1">IF((IF(EXACT(Synthese!L$1,Synthese!$E129),1,0)*(Synthese!L129))&gt;2,1,0)</f>
        <v>0</v>
      </c>
      <c r="I129" s="8">
        <f ca="1">IF((IF(EXACT(Synthese!M$1,Synthese!$E129),1,0)*(Synthese!M129))&gt;2,1,0)</f>
        <v>0</v>
      </c>
      <c r="J129" s="8">
        <f ca="1">IF((IF(EXACT(Synthese!N$1,Synthese!$E129),1,0)*(Synthese!N129))&gt;2,1,0)</f>
        <v>0</v>
      </c>
      <c r="K129" s="8">
        <f ca="1">IF((IF(EXACT(Synthese!O$1,Synthese!$E129),1,0)*(Synthese!O129))&gt;2,1,0)</f>
        <v>0</v>
      </c>
      <c r="L129" s="8">
        <f ca="1">IF((IF(EXACT(Synthese!P$1,Synthese!$E129),1,0)*(Synthese!P129))&gt;2,1,0)</f>
        <v>0</v>
      </c>
      <c r="M129" s="8">
        <f ca="1">IF((IF(EXACT(Synthese!Q$1,Synthese!$E129),1,0)*(Synthese!Q129))&gt;2,1,0)</f>
        <v>0</v>
      </c>
      <c r="N129" s="8">
        <f ca="1">IF((IF(EXACT(Synthese!R$1,Synthese!$E129),1,0)*(Synthese!R129))&gt;2,1,0)</f>
        <v>0</v>
      </c>
      <c r="O129" s="8">
        <f ca="1">IF((IF(EXACT(Synthese!S$1,Synthese!$E129),1,0)*(Synthese!S129))&gt;2,1,0)</f>
        <v>0</v>
      </c>
      <c r="P129" s="8">
        <f ca="1">IF((IF(EXACT(Synthese!T$1,Synthese!$E129),1,0)*(Synthese!T129))&gt;2,1,0)</f>
        <v>0</v>
      </c>
      <c r="Q129" s="8">
        <f ca="1">IF((IF(EXACT(Synthese!U$1,Synthese!$E129),1,0)*(Synthese!U129))&gt;2,1,0)</f>
        <v>0</v>
      </c>
      <c r="R129" s="8">
        <f ca="1">IF((IF(EXACT(Synthese!V$1,Synthese!$E129),1,0)*(Synthese!V129))&gt;2,1,0)</f>
        <v>0</v>
      </c>
      <c r="S129" s="8">
        <f ca="1">IF((IF(EXACT(Synthese!W$1,Synthese!$E129),1,0)*(Synthese!W129))&gt;2,1,0)</f>
        <v>0</v>
      </c>
      <c r="T129" s="8">
        <f ca="1">IF((IF(EXACT(Synthese!X$1,Synthese!$E129),1,0)*(Synthese!X129))&gt;2,1,0)</f>
        <v>0</v>
      </c>
      <c r="U129" s="8">
        <f ca="1">IF((IF(EXACT(Synthese!Y$1,Synthese!$E129),1,0)*(Synthese!Y129))&gt;2,1,0)</f>
        <v>0</v>
      </c>
      <c r="V129" s="8">
        <f ca="1">IF((IF(EXACT(Synthese!Z$1,Synthese!$E129),1,0)*(Synthese!Z129))&gt;2,1,0)</f>
        <v>0</v>
      </c>
      <c r="W129" s="8">
        <f ca="1">IF((IF(EXACT(Synthese!AA$1,Synthese!$E129),1,0)*(Synthese!AA129))&gt;2,1,0)</f>
        <v>0</v>
      </c>
      <c r="X129" s="8">
        <f>IF((IF(EXACT(Synthese!AB$1,Synthese!$E129),1,0)*(Synthese!AB129))&gt;2,1,0)</f>
        <v>0</v>
      </c>
    </row>
    <row r="130" spans="1:24" ht="13.8">
      <c r="A130" s="5"/>
      <c r="B130" s="5"/>
      <c r="C130" s="5">
        <v>4</v>
      </c>
      <c r="D130" s="9">
        <v>45203</v>
      </c>
      <c r="E130" s="8"/>
      <c r="F130" s="8">
        <f ca="1">IF((IF(EXACT(Synthese!J$1,Synthese!$E130),1,0)*(Synthese!J130))&gt;2,1,0)</f>
        <v>0</v>
      </c>
      <c r="G130" s="8">
        <f ca="1">IF((IF(EXACT(Synthese!K$1,Synthese!$E130),1,0)*(Synthese!K130))&gt;2,1,0)</f>
        <v>0</v>
      </c>
      <c r="H130" s="8">
        <f ca="1">IF((IF(EXACT(Synthese!L$1,Synthese!$E130),1,0)*(Synthese!L130))&gt;2,1,0)</f>
        <v>0</v>
      </c>
      <c r="I130" s="8">
        <f ca="1">IF((IF(EXACT(Synthese!M$1,Synthese!$E130),1,0)*(Synthese!M130))&gt;2,1,0)</f>
        <v>1</v>
      </c>
      <c r="J130" s="8">
        <f ca="1">IF((IF(EXACT(Synthese!N$1,Synthese!$E130),1,0)*(Synthese!N130))&gt;2,1,0)</f>
        <v>0</v>
      </c>
      <c r="K130" s="8">
        <f ca="1">IF((IF(EXACT(Synthese!O$1,Synthese!$E130),1,0)*(Synthese!O130))&gt;2,1,0)</f>
        <v>0</v>
      </c>
      <c r="L130" s="8">
        <f ca="1">IF((IF(EXACT(Synthese!P$1,Synthese!$E130),1,0)*(Synthese!P130))&gt;2,1,0)</f>
        <v>0</v>
      </c>
      <c r="M130" s="8">
        <f ca="1">IF((IF(EXACT(Synthese!Q$1,Synthese!$E130),1,0)*(Synthese!Q130))&gt;2,1,0)</f>
        <v>0</v>
      </c>
      <c r="N130" s="8">
        <f ca="1">IF((IF(EXACT(Synthese!R$1,Synthese!$E130),1,0)*(Synthese!R130))&gt;2,1,0)</f>
        <v>0</v>
      </c>
      <c r="O130" s="8">
        <f ca="1">IF((IF(EXACT(Synthese!S$1,Synthese!$E130),1,0)*(Synthese!S130))&gt;2,1,0)</f>
        <v>0</v>
      </c>
      <c r="P130" s="8">
        <f ca="1">IF((IF(EXACT(Synthese!T$1,Synthese!$E130),1,0)*(Synthese!T130))&gt;2,1,0)</f>
        <v>0</v>
      </c>
      <c r="Q130" s="8">
        <f ca="1">IF((IF(EXACT(Synthese!U$1,Synthese!$E130),1,0)*(Synthese!U130))&gt;2,1,0)</f>
        <v>0</v>
      </c>
      <c r="R130" s="8">
        <f ca="1">IF((IF(EXACT(Synthese!V$1,Synthese!$E130),1,0)*(Synthese!V130))&gt;2,1,0)</f>
        <v>0</v>
      </c>
      <c r="S130" s="8">
        <f ca="1">IF((IF(EXACT(Synthese!W$1,Synthese!$E130),1,0)*(Synthese!W130))&gt;2,1,0)</f>
        <v>0</v>
      </c>
      <c r="T130" s="8">
        <f ca="1">IF((IF(EXACT(Synthese!X$1,Synthese!$E130),1,0)*(Synthese!X130))&gt;2,1,0)</f>
        <v>0</v>
      </c>
      <c r="U130" s="8">
        <f ca="1">IF((IF(EXACT(Synthese!Y$1,Synthese!$E130),1,0)*(Synthese!Y130))&gt;2,1,0)</f>
        <v>0</v>
      </c>
      <c r="V130" s="8">
        <f ca="1">IF((IF(EXACT(Synthese!Z$1,Synthese!$E130),1,0)*(Synthese!Z130))&gt;2,1,0)</f>
        <v>0</v>
      </c>
      <c r="W130" s="8">
        <f ca="1">IF((IF(EXACT(Synthese!AA$1,Synthese!$E130),1,0)*(Synthese!AA130))&gt;2,1,0)</f>
        <v>0</v>
      </c>
      <c r="X130" s="8">
        <f>IF((IF(EXACT(Synthese!AB$1,Synthese!$E130),1,0)*(Synthese!AB130))&gt;2,1,0)</f>
        <v>0</v>
      </c>
    </row>
    <row r="131" spans="1:24" ht="13.8">
      <c r="A131" s="5"/>
      <c r="B131" s="5"/>
      <c r="C131" s="5">
        <v>5</v>
      </c>
      <c r="D131" s="9">
        <v>45204</v>
      </c>
      <c r="E131" s="8"/>
      <c r="F131" s="8">
        <f ca="1">IF((IF(EXACT(Synthese!J$1,Synthese!$E131),1,0)*(Synthese!J131))&gt;2,1,0)</f>
        <v>0</v>
      </c>
      <c r="G131" s="8">
        <f ca="1">IF((IF(EXACT(Synthese!K$1,Synthese!$E131),1,0)*(Synthese!K131))&gt;2,1,0)</f>
        <v>0</v>
      </c>
      <c r="H131" s="8">
        <f ca="1">IF((IF(EXACT(Synthese!L$1,Synthese!$E131),1,0)*(Synthese!L131))&gt;2,1,0)</f>
        <v>0</v>
      </c>
      <c r="I131" s="8">
        <f ca="1">IF((IF(EXACT(Synthese!M$1,Synthese!$E131),1,0)*(Synthese!M131))&gt;2,1,0)</f>
        <v>0</v>
      </c>
      <c r="J131" s="8">
        <f ca="1">IF((IF(EXACT(Synthese!N$1,Synthese!$E131),1,0)*(Synthese!N131))&gt;2,1,0)</f>
        <v>0</v>
      </c>
      <c r="K131" s="8">
        <f ca="1">IF((IF(EXACT(Synthese!O$1,Synthese!$E131),1,0)*(Synthese!O131))&gt;2,1,0)</f>
        <v>0</v>
      </c>
      <c r="L131" s="8">
        <f ca="1">IF((IF(EXACT(Synthese!P$1,Synthese!$E131),1,0)*(Synthese!P131))&gt;2,1,0)</f>
        <v>0</v>
      </c>
      <c r="M131" s="8">
        <f ca="1">IF((IF(EXACT(Synthese!Q$1,Synthese!$E131),1,0)*(Synthese!Q131))&gt;2,1,0)</f>
        <v>0</v>
      </c>
      <c r="N131" s="8">
        <f ca="1">IF((IF(EXACT(Synthese!R$1,Synthese!$E131),1,0)*(Synthese!R131))&gt;2,1,0)</f>
        <v>0</v>
      </c>
      <c r="O131" s="8">
        <f ca="1">IF((IF(EXACT(Synthese!S$1,Synthese!$E131),1,0)*(Synthese!S131))&gt;2,1,0)</f>
        <v>0</v>
      </c>
      <c r="P131" s="8">
        <f ca="1">IF((IF(EXACT(Synthese!T$1,Synthese!$E131),1,0)*(Synthese!T131))&gt;2,1,0)</f>
        <v>0</v>
      </c>
      <c r="Q131" s="8">
        <f ca="1">IF((IF(EXACT(Synthese!U$1,Synthese!$E131),1,0)*(Synthese!U131))&gt;2,1,0)</f>
        <v>0</v>
      </c>
      <c r="R131" s="8">
        <f ca="1">IF((IF(EXACT(Synthese!V$1,Synthese!$E131),1,0)*(Synthese!V131))&gt;2,1,0)</f>
        <v>0</v>
      </c>
      <c r="S131" s="8">
        <f ca="1">IF((IF(EXACT(Synthese!W$1,Synthese!$E131),1,0)*(Synthese!W131))&gt;2,1,0)</f>
        <v>0</v>
      </c>
      <c r="T131" s="8">
        <f ca="1">IF((IF(EXACT(Synthese!X$1,Synthese!$E131),1,0)*(Synthese!X131))&gt;2,1,0)</f>
        <v>0</v>
      </c>
      <c r="U131" s="8">
        <f ca="1">IF((IF(EXACT(Synthese!Y$1,Synthese!$E131),1,0)*(Synthese!Y131))&gt;2,1,0)</f>
        <v>0</v>
      </c>
      <c r="V131" s="8">
        <f ca="1">IF((IF(EXACT(Synthese!Z$1,Synthese!$E131),1,0)*(Synthese!Z131))&gt;2,1,0)</f>
        <v>0</v>
      </c>
      <c r="W131" s="8">
        <f ca="1">IF((IF(EXACT(Synthese!AA$1,Synthese!$E131),1,0)*(Synthese!AA131))&gt;2,1,0)</f>
        <v>0</v>
      </c>
      <c r="X131" s="8">
        <f>IF((IF(EXACT(Synthese!AB$1,Synthese!$E131),1,0)*(Synthese!AB131))&gt;2,1,0)</f>
        <v>0</v>
      </c>
    </row>
    <row r="132" spans="1:24" ht="13.8">
      <c r="A132" s="5"/>
      <c r="B132" s="5"/>
      <c r="C132" s="5">
        <v>6</v>
      </c>
      <c r="D132" s="9">
        <v>45205</v>
      </c>
      <c r="E132" s="8"/>
      <c r="F132" s="8">
        <f ca="1">IF((IF(EXACT(Synthese!J$1,Synthese!$E132),1,0)*(Synthese!J132))&gt;2,1,0)</f>
        <v>0</v>
      </c>
      <c r="G132" s="8">
        <f ca="1">IF((IF(EXACT(Synthese!K$1,Synthese!$E132),1,0)*(Synthese!K132))&gt;2,1,0)</f>
        <v>0</v>
      </c>
      <c r="H132" s="8">
        <f ca="1">IF((IF(EXACT(Synthese!L$1,Synthese!$E132),1,0)*(Synthese!L132))&gt;2,1,0)</f>
        <v>0</v>
      </c>
      <c r="I132" s="8">
        <f ca="1">IF((IF(EXACT(Synthese!M$1,Synthese!$E132),1,0)*(Synthese!M132))&gt;2,1,0)</f>
        <v>0</v>
      </c>
      <c r="J132" s="8">
        <f ca="1">IF((IF(EXACT(Synthese!N$1,Synthese!$E132),1,0)*(Synthese!N132))&gt;2,1,0)</f>
        <v>0</v>
      </c>
      <c r="K132" s="8">
        <f ca="1">IF((IF(EXACT(Synthese!O$1,Synthese!$E132),1,0)*(Synthese!O132))&gt;2,1,0)</f>
        <v>0</v>
      </c>
      <c r="L132" s="8">
        <f ca="1">IF((IF(EXACT(Synthese!P$1,Synthese!$E132),1,0)*(Synthese!P132))&gt;2,1,0)</f>
        <v>0</v>
      </c>
      <c r="M132" s="8">
        <f ca="1">IF((IF(EXACT(Synthese!Q$1,Synthese!$E132),1,0)*(Synthese!Q132))&gt;2,1,0)</f>
        <v>0</v>
      </c>
      <c r="N132" s="8">
        <f ca="1">IF((IF(EXACT(Synthese!R$1,Synthese!$E132),1,0)*(Synthese!R132))&gt;2,1,0)</f>
        <v>0</v>
      </c>
      <c r="O132" s="8">
        <f ca="1">IF((IF(EXACT(Synthese!S$1,Synthese!$E132),1,0)*(Synthese!S132))&gt;2,1,0)</f>
        <v>0</v>
      </c>
      <c r="P132" s="8">
        <f ca="1">IF((IF(EXACT(Synthese!T$1,Synthese!$E132),1,0)*(Synthese!T132))&gt;2,1,0)</f>
        <v>0</v>
      </c>
      <c r="Q132" s="8">
        <f ca="1">IF((IF(EXACT(Synthese!U$1,Synthese!$E132),1,0)*(Synthese!U132))&gt;2,1,0)</f>
        <v>0</v>
      </c>
      <c r="R132" s="8">
        <f ca="1">IF((IF(EXACT(Synthese!V$1,Synthese!$E132),1,0)*(Synthese!V132))&gt;2,1,0)</f>
        <v>0</v>
      </c>
      <c r="S132" s="8">
        <f ca="1">IF((IF(EXACT(Synthese!W$1,Synthese!$E132),1,0)*(Synthese!W132))&gt;2,1,0)</f>
        <v>0</v>
      </c>
      <c r="T132" s="8">
        <f ca="1">IF((IF(EXACT(Synthese!X$1,Synthese!$E132),1,0)*(Synthese!X132))&gt;2,1,0)</f>
        <v>0</v>
      </c>
      <c r="U132" s="8">
        <f ca="1">IF((IF(EXACT(Synthese!Y$1,Synthese!$E132),1,0)*(Synthese!Y132))&gt;2,1,0)</f>
        <v>0</v>
      </c>
      <c r="V132" s="8">
        <f ca="1">IF((IF(EXACT(Synthese!Z$1,Synthese!$E132),1,0)*(Synthese!Z132))&gt;2,1,0)</f>
        <v>0</v>
      </c>
      <c r="W132" s="8">
        <f ca="1">IF((IF(EXACT(Synthese!AA$1,Synthese!$E132),1,0)*(Synthese!AA132))&gt;2,1,0)</f>
        <v>0</v>
      </c>
      <c r="X132" s="8">
        <f>IF((IF(EXACT(Synthese!AB$1,Synthese!$E132),1,0)*(Synthese!AB132))&gt;2,1,0)</f>
        <v>0</v>
      </c>
    </row>
    <row r="133" spans="1:24" ht="13.8">
      <c r="A133" s="5"/>
      <c r="B133" s="5"/>
      <c r="C133" s="5">
        <v>7</v>
      </c>
      <c r="D133" s="9">
        <v>45206</v>
      </c>
      <c r="E133" s="8"/>
      <c r="F133" s="8">
        <f ca="1">IF((IF(EXACT(Synthese!J$1,Synthese!$E133),1,0)*(Synthese!J133))&gt;2,1,0)</f>
        <v>0</v>
      </c>
      <c r="G133" s="8">
        <f ca="1">IF((IF(EXACT(Synthese!K$1,Synthese!$E133),1,0)*(Synthese!K133))&gt;2,1,0)</f>
        <v>0</v>
      </c>
      <c r="H133" s="8">
        <f ca="1">IF((IF(EXACT(Synthese!L$1,Synthese!$E133),1,0)*(Synthese!L133))&gt;2,1,0)</f>
        <v>0</v>
      </c>
      <c r="I133" s="8">
        <f ca="1">IF((IF(EXACT(Synthese!M$1,Synthese!$E133),1,0)*(Synthese!M133))&gt;2,1,0)</f>
        <v>0</v>
      </c>
      <c r="J133" s="8">
        <f ca="1">IF((IF(EXACT(Synthese!N$1,Synthese!$E133),1,0)*(Synthese!N133))&gt;2,1,0)</f>
        <v>0</v>
      </c>
      <c r="K133" s="8">
        <f ca="1">IF((IF(EXACT(Synthese!O$1,Synthese!$E133),1,0)*(Synthese!O133))&gt;2,1,0)</f>
        <v>0</v>
      </c>
      <c r="L133" s="8">
        <f ca="1">IF((IF(EXACT(Synthese!P$1,Synthese!$E133),1,0)*(Synthese!P133))&gt;2,1,0)</f>
        <v>0</v>
      </c>
      <c r="M133" s="8">
        <f ca="1">IF((IF(EXACT(Synthese!Q$1,Synthese!$E133),1,0)*(Synthese!Q133))&gt;2,1,0)</f>
        <v>0</v>
      </c>
      <c r="N133" s="8">
        <f ca="1">IF((IF(EXACT(Synthese!R$1,Synthese!$E133),1,0)*(Synthese!R133))&gt;2,1,0)</f>
        <v>0</v>
      </c>
      <c r="O133" s="8">
        <f ca="1">IF((IF(EXACT(Synthese!S$1,Synthese!$E133),1,0)*(Synthese!S133))&gt;2,1,0)</f>
        <v>0</v>
      </c>
      <c r="P133" s="8">
        <f ca="1">IF((IF(EXACT(Synthese!T$1,Synthese!$E133),1,0)*(Synthese!T133))&gt;2,1,0)</f>
        <v>0</v>
      </c>
      <c r="Q133" s="8">
        <f ca="1">IF((IF(EXACT(Synthese!U$1,Synthese!$E133),1,0)*(Synthese!U133))&gt;2,1,0)</f>
        <v>0</v>
      </c>
      <c r="R133" s="8">
        <f ca="1">IF((IF(EXACT(Synthese!V$1,Synthese!$E133),1,0)*(Synthese!V133))&gt;2,1,0)</f>
        <v>0</v>
      </c>
      <c r="S133" s="8">
        <f ca="1">IF((IF(EXACT(Synthese!W$1,Synthese!$E133),1,0)*(Synthese!W133))&gt;2,1,0)</f>
        <v>0</v>
      </c>
      <c r="T133" s="8">
        <f ca="1">IF((IF(EXACT(Synthese!X$1,Synthese!$E133),1,0)*(Synthese!X133))&gt;2,1,0)</f>
        <v>0</v>
      </c>
      <c r="U133" s="8">
        <f ca="1">IF((IF(EXACT(Synthese!Y$1,Synthese!$E133),1,0)*(Synthese!Y133))&gt;2,1,0)</f>
        <v>0</v>
      </c>
      <c r="V133" s="8">
        <f ca="1">IF((IF(EXACT(Synthese!Z$1,Synthese!$E133),1,0)*(Synthese!Z133))&gt;2,1,0)</f>
        <v>0</v>
      </c>
      <c r="W133" s="8">
        <f ca="1">IF((IF(EXACT(Synthese!AA$1,Synthese!$E133),1,0)*(Synthese!AA133))&gt;2,1,0)</f>
        <v>0</v>
      </c>
      <c r="X133" s="8">
        <f>IF((IF(EXACT(Synthese!AB$1,Synthese!$E133),1,0)*(Synthese!AB133))&gt;2,1,0)</f>
        <v>0</v>
      </c>
    </row>
    <row r="134" spans="1:24" ht="13.8">
      <c r="A134" s="5"/>
      <c r="B134" s="5"/>
      <c r="C134" s="5">
        <v>1</v>
      </c>
      <c r="D134" s="9">
        <v>45207</v>
      </c>
      <c r="E134" s="8"/>
      <c r="F134" s="8">
        <f ca="1">IF((IF(EXACT(Synthese!J$1,Synthese!$E134),1,0)*(Synthese!J134))&gt;2,1,0)</f>
        <v>0</v>
      </c>
      <c r="G134" s="8">
        <f ca="1">IF((IF(EXACT(Synthese!K$1,Synthese!$E134),1,0)*(Synthese!K134))&gt;2,1,0)</f>
        <v>0</v>
      </c>
      <c r="H134" s="8">
        <f ca="1">IF((IF(EXACT(Synthese!L$1,Synthese!$E134),1,0)*(Synthese!L134))&gt;2,1,0)</f>
        <v>0</v>
      </c>
      <c r="I134" s="8">
        <f ca="1">IF((IF(EXACT(Synthese!M$1,Synthese!$E134),1,0)*(Synthese!M134))&gt;2,1,0)</f>
        <v>0</v>
      </c>
      <c r="J134" s="8">
        <f ca="1">IF((IF(EXACT(Synthese!N$1,Synthese!$E134),1,0)*(Synthese!N134))&gt;2,1,0)</f>
        <v>0</v>
      </c>
      <c r="K134" s="8">
        <f ca="1">IF((IF(EXACT(Synthese!O$1,Synthese!$E134),1,0)*(Synthese!O134))&gt;2,1,0)</f>
        <v>0</v>
      </c>
      <c r="L134" s="8">
        <f ca="1">IF((IF(EXACT(Synthese!P$1,Synthese!$E134),1,0)*(Synthese!P134))&gt;2,1,0)</f>
        <v>0</v>
      </c>
      <c r="M134" s="8">
        <f ca="1">IF((IF(EXACT(Synthese!Q$1,Synthese!$E134),1,0)*(Synthese!Q134))&gt;2,1,0)</f>
        <v>0</v>
      </c>
      <c r="N134" s="8">
        <f ca="1">IF((IF(EXACT(Synthese!R$1,Synthese!$E134),1,0)*(Synthese!R134))&gt;2,1,0)</f>
        <v>0</v>
      </c>
      <c r="O134" s="8">
        <f ca="1">IF((IF(EXACT(Synthese!S$1,Synthese!$E134),1,0)*(Synthese!S134))&gt;2,1,0)</f>
        <v>0</v>
      </c>
      <c r="P134" s="8">
        <f ca="1">IF((IF(EXACT(Synthese!T$1,Synthese!$E134),1,0)*(Synthese!T134))&gt;2,1,0)</f>
        <v>0</v>
      </c>
      <c r="Q134" s="8">
        <f ca="1">IF((IF(EXACT(Synthese!U$1,Synthese!$E134),1,0)*(Synthese!U134))&gt;2,1,0)</f>
        <v>0</v>
      </c>
      <c r="R134" s="8">
        <f ca="1">IF((IF(EXACT(Synthese!V$1,Synthese!$E134),1,0)*(Synthese!V134))&gt;2,1,0)</f>
        <v>0</v>
      </c>
      <c r="S134" s="8">
        <f ca="1">IF((IF(EXACT(Synthese!W$1,Synthese!$E134),1,0)*(Synthese!W134))&gt;2,1,0)</f>
        <v>0</v>
      </c>
      <c r="T134" s="8">
        <f ca="1">IF((IF(EXACT(Synthese!X$1,Synthese!$E134),1,0)*(Synthese!X134))&gt;2,1,0)</f>
        <v>0</v>
      </c>
      <c r="U134" s="8">
        <f ca="1">IF((IF(EXACT(Synthese!Y$1,Synthese!$E134),1,0)*(Synthese!Y134))&gt;2,1,0)</f>
        <v>0</v>
      </c>
      <c r="V134" s="8">
        <f ca="1">IF((IF(EXACT(Synthese!Z$1,Synthese!$E134),1,0)*(Synthese!Z134))&gt;2,1,0)</f>
        <v>0</v>
      </c>
      <c r="W134" s="8">
        <f ca="1">IF((IF(EXACT(Synthese!AA$1,Synthese!$E134),1,0)*(Synthese!AA134))&gt;2,1,0)</f>
        <v>0</v>
      </c>
      <c r="X134" s="8">
        <f>IF((IF(EXACT(Synthese!AB$1,Synthese!$E134),1,0)*(Synthese!AB134))&gt;2,1,0)</f>
        <v>0</v>
      </c>
    </row>
    <row r="135" spans="1:24" ht="13.8">
      <c r="A135" s="5"/>
      <c r="B135" s="5"/>
      <c r="C135" s="5">
        <v>2</v>
      </c>
      <c r="D135" s="9">
        <v>45208</v>
      </c>
      <c r="E135" s="8"/>
      <c r="F135" s="8">
        <f ca="1">IF((IF(EXACT(Synthese!J$1,Synthese!$E135),1,0)*(Synthese!J135))&gt;2,1,0)</f>
        <v>0</v>
      </c>
      <c r="G135" s="8">
        <f ca="1">IF((IF(EXACT(Synthese!K$1,Synthese!$E135),1,0)*(Synthese!K135))&gt;2,1,0)</f>
        <v>0</v>
      </c>
      <c r="H135" s="8">
        <f ca="1">IF((IF(EXACT(Synthese!L$1,Synthese!$E135),1,0)*(Synthese!L135))&gt;2,1,0)</f>
        <v>0</v>
      </c>
      <c r="I135" s="8">
        <f ca="1">IF((IF(EXACT(Synthese!M$1,Synthese!$E135),1,0)*(Synthese!M135))&gt;2,1,0)</f>
        <v>0</v>
      </c>
      <c r="J135" s="8">
        <f ca="1">IF((IF(EXACT(Synthese!N$1,Synthese!$E135),1,0)*(Synthese!N135))&gt;2,1,0)</f>
        <v>0</v>
      </c>
      <c r="K135" s="8">
        <f ca="1">IF((IF(EXACT(Synthese!O$1,Synthese!$E135),1,0)*(Synthese!O135))&gt;2,1,0)</f>
        <v>0</v>
      </c>
      <c r="L135" s="8">
        <f ca="1">IF((IF(EXACT(Synthese!P$1,Synthese!$E135),1,0)*(Synthese!P135))&gt;2,1,0)</f>
        <v>0</v>
      </c>
      <c r="M135" s="8">
        <f ca="1">IF((IF(EXACT(Synthese!Q$1,Synthese!$E135),1,0)*(Synthese!Q135))&gt;2,1,0)</f>
        <v>0</v>
      </c>
      <c r="N135" s="8">
        <f ca="1">IF((IF(EXACT(Synthese!R$1,Synthese!$E135),1,0)*(Synthese!R135))&gt;2,1,0)</f>
        <v>0</v>
      </c>
      <c r="O135" s="8">
        <f ca="1">IF((IF(EXACT(Synthese!S$1,Synthese!$E135),1,0)*(Synthese!S135))&gt;2,1,0)</f>
        <v>0</v>
      </c>
      <c r="P135" s="8">
        <f ca="1">IF((IF(EXACT(Synthese!T$1,Synthese!$E135),1,0)*(Synthese!T135))&gt;2,1,0)</f>
        <v>0</v>
      </c>
      <c r="Q135" s="8">
        <f ca="1">IF((IF(EXACT(Synthese!U$1,Synthese!$E135),1,0)*(Synthese!U135))&gt;2,1,0)</f>
        <v>0</v>
      </c>
      <c r="R135" s="8">
        <f ca="1">IF((IF(EXACT(Synthese!V$1,Synthese!$E135),1,0)*(Synthese!V135))&gt;2,1,0)</f>
        <v>0</v>
      </c>
      <c r="S135" s="8">
        <f ca="1">IF((IF(EXACT(Synthese!W$1,Synthese!$E135),1,0)*(Synthese!W135))&gt;2,1,0)</f>
        <v>0</v>
      </c>
      <c r="T135" s="8">
        <f ca="1">IF((IF(EXACT(Synthese!X$1,Synthese!$E135),1,0)*(Synthese!X135))&gt;2,1,0)</f>
        <v>0</v>
      </c>
      <c r="U135" s="8">
        <f ca="1">IF((IF(EXACT(Synthese!Y$1,Synthese!$E135),1,0)*(Synthese!Y135))&gt;2,1,0)</f>
        <v>0</v>
      </c>
      <c r="V135" s="8">
        <f ca="1">IF((IF(EXACT(Synthese!Z$1,Synthese!$E135),1,0)*(Synthese!Z135))&gt;2,1,0)</f>
        <v>0</v>
      </c>
      <c r="W135" s="8">
        <f ca="1">IF((IF(EXACT(Synthese!AA$1,Synthese!$E135),1,0)*(Synthese!AA135))&gt;2,1,0)</f>
        <v>0</v>
      </c>
      <c r="X135" s="8">
        <f>IF((IF(EXACT(Synthese!AB$1,Synthese!$E135),1,0)*(Synthese!AB135))&gt;2,1,0)</f>
        <v>0</v>
      </c>
    </row>
    <row r="136" spans="1:24" ht="13.8">
      <c r="A136" s="5"/>
      <c r="B136" s="5"/>
      <c r="C136" s="5">
        <v>3</v>
      </c>
      <c r="D136" s="9">
        <v>45209</v>
      </c>
      <c r="E136" s="8"/>
      <c r="F136" s="8">
        <f ca="1">IF((IF(EXACT(Synthese!J$1,Synthese!$E136),1,0)*(Synthese!J136))&gt;2,1,0)</f>
        <v>0</v>
      </c>
      <c r="G136" s="8">
        <f ca="1">IF((IF(EXACT(Synthese!K$1,Synthese!$E136),1,0)*(Synthese!K136))&gt;2,1,0)</f>
        <v>0</v>
      </c>
      <c r="H136" s="8">
        <f ca="1">IF((IF(EXACT(Synthese!L$1,Synthese!$E136),1,0)*(Synthese!L136))&gt;2,1,0)</f>
        <v>0</v>
      </c>
      <c r="I136" s="8">
        <f ca="1">IF((IF(EXACT(Synthese!M$1,Synthese!$E136),1,0)*(Synthese!M136))&gt;2,1,0)</f>
        <v>0</v>
      </c>
      <c r="J136" s="8">
        <f ca="1">IF((IF(EXACT(Synthese!N$1,Synthese!$E136),1,0)*(Synthese!N136))&gt;2,1,0)</f>
        <v>0</v>
      </c>
      <c r="K136" s="8">
        <f ca="1">IF((IF(EXACT(Synthese!O$1,Synthese!$E136),1,0)*(Synthese!O136))&gt;2,1,0)</f>
        <v>0</v>
      </c>
      <c r="L136" s="8">
        <f ca="1">IF((IF(EXACT(Synthese!P$1,Synthese!$E136),1,0)*(Synthese!P136))&gt;2,1,0)</f>
        <v>0</v>
      </c>
      <c r="M136" s="8">
        <f ca="1">IF((IF(EXACT(Synthese!Q$1,Synthese!$E136),1,0)*(Synthese!Q136))&gt;2,1,0)</f>
        <v>0</v>
      </c>
      <c r="N136" s="8">
        <f ca="1">IF((IF(EXACT(Synthese!R$1,Synthese!$E136),1,0)*(Synthese!R136))&gt;2,1,0)</f>
        <v>0</v>
      </c>
      <c r="O136" s="8">
        <f ca="1">IF((IF(EXACT(Synthese!S$1,Synthese!$E136),1,0)*(Synthese!S136))&gt;2,1,0)</f>
        <v>0</v>
      </c>
      <c r="P136" s="8">
        <f ca="1">IF((IF(EXACT(Synthese!T$1,Synthese!$E136),1,0)*(Synthese!T136))&gt;2,1,0)</f>
        <v>0</v>
      </c>
      <c r="Q136" s="8">
        <f ca="1">IF((IF(EXACT(Synthese!U$1,Synthese!$E136),1,0)*(Synthese!U136))&gt;2,1,0)</f>
        <v>0</v>
      </c>
      <c r="R136" s="8">
        <f ca="1">IF((IF(EXACT(Synthese!V$1,Synthese!$E136),1,0)*(Synthese!V136))&gt;2,1,0)</f>
        <v>0</v>
      </c>
      <c r="S136" s="8">
        <f ca="1">IF((IF(EXACT(Synthese!W$1,Synthese!$E136),1,0)*(Synthese!W136))&gt;2,1,0)</f>
        <v>0</v>
      </c>
      <c r="T136" s="8">
        <f ca="1">IF((IF(EXACT(Synthese!X$1,Synthese!$E136),1,0)*(Synthese!X136))&gt;2,1,0)</f>
        <v>0</v>
      </c>
      <c r="U136" s="8">
        <f ca="1">IF((IF(EXACT(Synthese!Y$1,Synthese!$E136),1,0)*(Synthese!Y136))&gt;2,1,0)</f>
        <v>0</v>
      </c>
      <c r="V136" s="8">
        <f ca="1">IF((IF(EXACT(Synthese!Z$1,Synthese!$E136),1,0)*(Synthese!Z136))&gt;2,1,0)</f>
        <v>0</v>
      </c>
      <c r="W136" s="8">
        <f ca="1">IF((IF(EXACT(Synthese!AA$1,Synthese!$E136),1,0)*(Synthese!AA136))&gt;2,1,0)</f>
        <v>0</v>
      </c>
      <c r="X136" s="8">
        <f>IF((IF(EXACT(Synthese!AB$1,Synthese!$E136),1,0)*(Synthese!AB136))&gt;2,1,0)</f>
        <v>0</v>
      </c>
    </row>
    <row r="137" spans="1:24" ht="13.8">
      <c r="A137" s="5"/>
      <c r="B137" s="5"/>
      <c r="C137" s="5">
        <v>4</v>
      </c>
      <c r="D137" s="9">
        <v>45210</v>
      </c>
      <c r="E137" s="8"/>
      <c r="F137" s="8">
        <f ca="1">IF((IF(EXACT(Synthese!J$1,Synthese!$E137),1,0)*(Synthese!J137))&gt;2,1,0)</f>
        <v>0</v>
      </c>
      <c r="G137" s="8">
        <f ca="1">IF((IF(EXACT(Synthese!K$1,Synthese!$E137),1,0)*(Synthese!K137))&gt;2,1,0)</f>
        <v>0</v>
      </c>
      <c r="H137" s="8">
        <f ca="1">IF((IF(EXACT(Synthese!L$1,Synthese!$E137),1,0)*(Synthese!L137))&gt;2,1,0)</f>
        <v>0</v>
      </c>
      <c r="I137" s="8">
        <f ca="1">IF((IF(EXACT(Synthese!M$1,Synthese!$E137),1,0)*(Synthese!M137))&gt;2,1,0)</f>
        <v>0</v>
      </c>
      <c r="J137" s="8">
        <f ca="1">IF((IF(EXACT(Synthese!N$1,Synthese!$E137),1,0)*(Synthese!N137))&gt;2,1,0)</f>
        <v>0</v>
      </c>
      <c r="K137" s="8">
        <f ca="1">IF((IF(EXACT(Synthese!O$1,Synthese!$E137),1,0)*(Synthese!O137))&gt;2,1,0)</f>
        <v>0</v>
      </c>
      <c r="L137" s="8">
        <f ca="1">IF((IF(EXACT(Synthese!P$1,Synthese!$E137),1,0)*(Synthese!P137))&gt;2,1,0)</f>
        <v>0</v>
      </c>
      <c r="M137" s="8">
        <f ca="1">IF((IF(EXACT(Synthese!Q$1,Synthese!$E137),1,0)*(Synthese!Q137))&gt;2,1,0)</f>
        <v>0</v>
      </c>
      <c r="N137" s="8">
        <f ca="1">IF((IF(EXACT(Synthese!R$1,Synthese!$E137),1,0)*(Synthese!R137))&gt;2,1,0)</f>
        <v>0</v>
      </c>
      <c r="O137" s="8">
        <f ca="1">IF((IF(EXACT(Synthese!S$1,Synthese!$E137),1,0)*(Synthese!S137))&gt;2,1,0)</f>
        <v>0</v>
      </c>
      <c r="P137" s="8">
        <f ca="1">IF((IF(EXACT(Synthese!T$1,Synthese!$E137),1,0)*(Synthese!T137))&gt;2,1,0)</f>
        <v>0</v>
      </c>
      <c r="Q137" s="8">
        <f ca="1">IF((IF(EXACT(Synthese!U$1,Synthese!$E137),1,0)*(Synthese!U137))&gt;2,1,0)</f>
        <v>0</v>
      </c>
      <c r="R137" s="8">
        <f ca="1">IF((IF(EXACT(Synthese!V$1,Synthese!$E137),1,0)*(Synthese!V137))&gt;2,1,0)</f>
        <v>0</v>
      </c>
      <c r="S137" s="8">
        <f ca="1">IF((IF(EXACT(Synthese!W$1,Synthese!$E137),1,0)*(Synthese!W137))&gt;2,1,0)</f>
        <v>0</v>
      </c>
      <c r="T137" s="8">
        <f ca="1">IF((IF(EXACT(Synthese!X$1,Synthese!$E137),1,0)*(Synthese!X137))&gt;2,1,0)</f>
        <v>0</v>
      </c>
      <c r="U137" s="8">
        <f ca="1">IF((IF(EXACT(Synthese!Y$1,Synthese!$E137),1,0)*(Synthese!Y137))&gt;2,1,0)</f>
        <v>0</v>
      </c>
      <c r="V137" s="8">
        <f ca="1">IF((IF(EXACT(Synthese!Z$1,Synthese!$E137),1,0)*(Synthese!Z137))&gt;2,1,0)</f>
        <v>0</v>
      </c>
      <c r="W137" s="8">
        <f ca="1">IF((IF(EXACT(Synthese!AA$1,Synthese!$E137),1,0)*(Synthese!AA137))&gt;2,1,0)</f>
        <v>0</v>
      </c>
      <c r="X137" s="8">
        <f>IF((IF(EXACT(Synthese!AB$1,Synthese!$E137),1,0)*(Synthese!AB137))&gt;2,1,0)</f>
        <v>0</v>
      </c>
    </row>
    <row r="138" spans="1:24" ht="13.8">
      <c r="A138" s="5"/>
      <c r="B138" s="5"/>
      <c r="C138" s="5">
        <v>5</v>
      </c>
      <c r="D138" s="9">
        <v>45211</v>
      </c>
      <c r="E138" s="8"/>
      <c r="F138" s="8">
        <f ca="1">IF((IF(EXACT(Synthese!J$1,Synthese!$E138),1,0)*(Synthese!J138))&gt;2,1,0)</f>
        <v>0</v>
      </c>
      <c r="G138" s="8">
        <f ca="1">IF((IF(EXACT(Synthese!K$1,Synthese!$E138),1,0)*(Synthese!K138))&gt;2,1,0)</f>
        <v>0</v>
      </c>
      <c r="H138" s="8">
        <f ca="1">IF((IF(EXACT(Synthese!L$1,Synthese!$E138),1,0)*(Synthese!L138))&gt;2,1,0)</f>
        <v>0</v>
      </c>
      <c r="I138" s="8">
        <f ca="1">IF((IF(EXACT(Synthese!M$1,Synthese!$E138),1,0)*(Synthese!M138))&gt;2,1,0)</f>
        <v>0</v>
      </c>
      <c r="J138" s="8">
        <f ca="1">IF((IF(EXACT(Synthese!N$1,Synthese!$E138),1,0)*(Synthese!N138))&gt;2,1,0)</f>
        <v>0</v>
      </c>
      <c r="K138" s="8">
        <f ca="1">IF((IF(EXACT(Synthese!O$1,Synthese!$E138),1,0)*(Synthese!O138))&gt;2,1,0)</f>
        <v>0</v>
      </c>
      <c r="L138" s="8">
        <f ca="1">IF((IF(EXACT(Synthese!P$1,Synthese!$E138),1,0)*(Synthese!P138))&gt;2,1,0)</f>
        <v>0</v>
      </c>
      <c r="M138" s="8">
        <f ca="1">IF((IF(EXACT(Synthese!Q$1,Synthese!$E138),1,0)*(Synthese!Q138))&gt;2,1,0)</f>
        <v>0</v>
      </c>
      <c r="N138" s="8">
        <f ca="1">IF((IF(EXACT(Synthese!R$1,Synthese!$E138),1,0)*(Synthese!R138))&gt;2,1,0)</f>
        <v>0</v>
      </c>
      <c r="O138" s="8">
        <f ca="1">IF((IF(EXACT(Synthese!S$1,Synthese!$E138),1,0)*(Synthese!S138))&gt;2,1,0)</f>
        <v>0</v>
      </c>
      <c r="P138" s="8">
        <f ca="1">IF((IF(EXACT(Synthese!T$1,Synthese!$E138),1,0)*(Synthese!T138))&gt;2,1,0)</f>
        <v>0</v>
      </c>
      <c r="Q138" s="8">
        <f ca="1">IF((IF(EXACT(Synthese!U$1,Synthese!$E138),1,0)*(Synthese!U138))&gt;2,1,0)</f>
        <v>0</v>
      </c>
      <c r="R138" s="8">
        <f ca="1">IF((IF(EXACT(Synthese!V$1,Synthese!$E138),1,0)*(Synthese!V138))&gt;2,1,0)</f>
        <v>0</v>
      </c>
      <c r="S138" s="8">
        <f ca="1">IF((IF(EXACT(Synthese!W$1,Synthese!$E138),1,0)*(Synthese!W138))&gt;2,1,0)</f>
        <v>0</v>
      </c>
      <c r="T138" s="8">
        <f ca="1">IF((IF(EXACT(Synthese!X$1,Synthese!$E138),1,0)*(Synthese!X138))&gt;2,1,0)</f>
        <v>0</v>
      </c>
      <c r="U138" s="8">
        <f ca="1">IF((IF(EXACT(Synthese!Y$1,Synthese!$E138),1,0)*(Synthese!Y138))&gt;2,1,0)</f>
        <v>0</v>
      </c>
      <c r="V138" s="8">
        <f ca="1">IF((IF(EXACT(Synthese!Z$1,Synthese!$E138),1,0)*(Synthese!Z138))&gt;2,1,0)</f>
        <v>0</v>
      </c>
      <c r="W138" s="8">
        <f ca="1">IF((IF(EXACT(Synthese!AA$1,Synthese!$E138),1,0)*(Synthese!AA138))&gt;2,1,0)</f>
        <v>0</v>
      </c>
      <c r="X138" s="8">
        <f>IF((IF(EXACT(Synthese!AB$1,Synthese!$E138),1,0)*(Synthese!AB138))&gt;2,1,0)</f>
        <v>0</v>
      </c>
    </row>
    <row r="139" spans="1:24" ht="13.8">
      <c r="A139" s="5"/>
      <c r="B139" s="5"/>
      <c r="C139" s="5">
        <v>6</v>
      </c>
      <c r="D139" s="9">
        <v>45212</v>
      </c>
      <c r="E139" s="8"/>
      <c r="F139" s="8">
        <f ca="1">IF((IF(EXACT(Synthese!J$1,Synthese!$E139),1,0)*(Synthese!J139))&gt;2,1,0)</f>
        <v>0</v>
      </c>
      <c r="G139" s="8">
        <f ca="1">IF((IF(EXACT(Synthese!K$1,Synthese!$E139),1,0)*(Synthese!K139))&gt;2,1,0)</f>
        <v>0</v>
      </c>
      <c r="H139" s="8">
        <f ca="1">IF((IF(EXACT(Synthese!L$1,Synthese!$E139),1,0)*(Synthese!L139))&gt;2,1,0)</f>
        <v>0</v>
      </c>
      <c r="I139" s="8">
        <f ca="1">IF((IF(EXACT(Synthese!M$1,Synthese!$E139),1,0)*(Synthese!M139))&gt;2,1,0)</f>
        <v>0</v>
      </c>
      <c r="J139" s="8">
        <f ca="1">IF((IF(EXACT(Synthese!N$1,Synthese!$E139),1,0)*(Synthese!N139))&gt;2,1,0)</f>
        <v>0</v>
      </c>
      <c r="K139" s="8">
        <f ca="1">IF((IF(EXACT(Synthese!O$1,Synthese!$E139),1,0)*(Synthese!O139))&gt;2,1,0)</f>
        <v>0</v>
      </c>
      <c r="L139" s="8">
        <f ca="1">IF((IF(EXACT(Synthese!P$1,Synthese!$E139),1,0)*(Synthese!P139))&gt;2,1,0)</f>
        <v>0</v>
      </c>
      <c r="M139" s="8">
        <f ca="1">IF((IF(EXACT(Synthese!Q$1,Synthese!$E139),1,0)*(Synthese!Q139))&gt;2,1,0)</f>
        <v>0</v>
      </c>
      <c r="N139" s="8">
        <f ca="1">IF((IF(EXACT(Synthese!R$1,Synthese!$E139),1,0)*(Synthese!R139))&gt;2,1,0)</f>
        <v>0</v>
      </c>
      <c r="O139" s="8">
        <f ca="1">IF((IF(EXACT(Synthese!S$1,Synthese!$E139),1,0)*(Synthese!S139))&gt;2,1,0)</f>
        <v>0</v>
      </c>
      <c r="P139" s="8">
        <f ca="1">IF((IF(EXACT(Synthese!T$1,Synthese!$E139),1,0)*(Synthese!T139))&gt;2,1,0)</f>
        <v>0</v>
      </c>
      <c r="Q139" s="8">
        <f ca="1">IF((IF(EXACT(Synthese!U$1,Synthese!$E139),1,0)*(Synthese!U139))&gt;2,1,0)</f>
        <v>0</v>
      </c>
      <c r="R139" s="8">
        <f ca="1">IF((IF(EXACT(Synthese!V$1,Synthese!$E139),1,0)*(Synthese!V139))&gt;2,1,0)</f>
        <v>0</v>
      </c>
      <c r="S139" s="8">
        <f ca="1">IF((IF(EXACT(Synthese!W$1,Synthese!$E139),1,0)*(Synthese!W139))&gt;2,1,0)</f>
        <v>0</v>
      </c>
      <c r="T139" s="8">
        <f ca="1">IF((IF(EXACT(Synthese!X$1,Synthese!$E139),1,0)*(Synthese!X139))&gt;2,1,0)</f>
        <v>0</v>
      </c>
      <c r="U139" s="8">
        <f ca="1">IF((IF(EXACT(Synthese!Y$1,Synthese!$E139),1,0)*(Synthese!Y139))&gt;2,1,0)</f>
        <v>0</v>
      </c>
      <c r="V139" s="8">
        <f ca="1">IF((IF(EXACT(Synthese!Z$1,Synthese!$E139),1,0)*(Synthese!Z139))&gt;2,1,0)</f>
        <v>0</v>
      </c>
      <c r="W139" s="8">
        <f ca="1">IF((IF(EXACT(Synthese!AA$1,Synthese!$E139),1,0)*(Synthese!AA139))&gt;2,1,0)</f>
        <v>0</v>
      </c>
      <c r="X139" s="8">
        <f>IF((IF(EXACT(Synthese!AB$1,Synthese!$E139),1,0)*(Synthese!AB139))&gt;2,1,0)</f>
        <v>0</v>
      </c>
    </row>
    <row r="140" spans="1:24" ht="13.8">
      <c r="A140" s="5"/>
      <c r="B140" s="5"/>
      <c r="C140" s="5">
        <v>7</v>
      </c>
      <c r="D140" s="9">
        <v>45213</v>
      </c>
      <c r="E140" s="8"/>
      <c r="F140" s="8">
        <f ca="1">IF((IF(EXACT(Synthese!J$1,Synthese!$E140),1,0)*(Synthese!J140))&gt;2,1,0)</f>
        <v>0</v>
      </c>
      <c r="G140" s="8">
        <f ca="1">IF((IF(EXACT(Synthese!K$1,Synthese!$E140),1,0)*(Synthese!K140))&gt;2,1,0)</f>
        <v>0</v>
      </c>
      <c r="H140" s="8">
        <f ca="1">IF((IF(EXACT(Synthese!L$1,Synthese!$E140),1,0)*(Synthese!L140))&gt;2,1,0)</f>
        <v>0</v>
      </c>
      <c r="I140" s="8">
        <f ca="1">IF((IF(EXACT(Synthese!M$1,Synthese!$E140),1,0)*(Synthese!M140))&gt;2,1,0)</f>
        <v>0</v>
      </c>
      <c r="J140" s="8">
        <f ca="1">IF((IF(EXACT(Synthese!N$1,Synthese!$E140),1,0)*(Synthese!N140))&gt;2,1,0)</f>
        <v>0</v>
      </c>
      <c r="K140" s="8">
        <f ca="1">IF((IF(EXACT(Synthese!O$1,Synthese!$E140),1,0)*(Synthese!O140))&gt;2,1,0)</f>
        <v>0</v>
      </c>
      <c r="L140" s="8">
        <f ca="1">IF((IF(EXACT(Synthese!P$1,Synthese!$E140),1,0)*(Synthese!P140))&gt;2,1,0)</f>
        <v>0</v>
      </c>
      <c r="M140" s="8">
        <f ca="1">IF((IF(EXACT(Synthese!Q$1,Synthese!$E140),1,0)*(Synthese!Q140))&gt;2,1,0)</f>
        <v>0</v>
      </c>
      <c r="N140" s="8">
        <f ca="1">IF((IF(EXACT(Synthese!R$1,Synthese!$E140),1,0)*(Synthese!R140))&gt;2,1,0)</f>
        <v>0</v>
      </c>
      <c r="O140" s="8">
        <f ca="1">IF((IF(EXACT(Synthese!S$1,Synthese!$E140),1,0)*(Synthese!S140))&gt;2,1,0)</f>
        <v>0</v>
      </c>
      <c r="P140" s="8">
        <f ca="1">IF((IF(EXACT(Synthese!T$1,Synthese!$E140),1,0)*(Synthese!T140))&gt;2,1,0)</f>
        <v>1</v>
      </c>
      <c r="Q140" s="8">
        <f ca="1">IF((IF(EXACT(Synthese!U$1,Synthese!$E140),1,0)*(Synthese!U140))&gt;2,1,0)</f>
        <v>0</v>
      </c>
      <c r="R140" s="8">
        <f ca="1">IF((IF(EXACT(Synthese!V$1,Synthese!$E140),1,0)*(Synthese!V140))&gt;2,1,0)</f>
        <v>0</v>
      </c>
      <c r="S140" s="8">
        <f ca="1">IF((IF(EXACT(Synthese!W$1,Synthese!$E140),1,0)*(Synthese!W140))&gt;2,1,0)</f>
        <v>0</v>
      </c>
      <c r="T140" s="8">
        <f ca="1">IF((IF(EXACT(Synthese!X$1,Synthese!$E140),1,0)*(Synthese!X140))&gt;2,1,0)</f>
        <v>0</v>
      </c>
      <c r="U140" s="8">
        <f ca="1">IF((IF(EXACT(Synthese!Y$1,Synthese!$E140),1,0)*(Synthese!Y140))&gt;2,1,0)</f>
        <v>0</v>
      </c>
      <c r="V140" s="8">
        <f ca="1">IF((IF(EXACT(Synthese!Z$1,Synthese!$E140),1,0)*(Synthese!Z140))&gt;2,1,0)</f>
        <v>0</v>
      </c>
      <c r="W140" s="8">
        <f ca="1">IF((IF(EXACT(Synthese!AA$1,Synthese!$E140),1,0)*(Synthese!AA140))&gt;2,1,0)</f>
        <v>0</v>
      </c>
      <c r="X140" s="8">
        <f>IF((IF(EXACT(Synthese!AB$1,Synthese!$E140),1,0)*(Synthese!AB140))&gt;2,1,0)</f>
        <v>0</v>
      </c>
    </row>
    <row r="141" spans="1:24" ht="13.8">
      <c r="A141" s="5"/>
      <c r="B141" s="5"/>
      <c r="C141" s="5">
        <v>1</v>
      </c>
      <c r="D141" s="9">
        <v>45214</v>
      </c>
      <c r="E141" s="8"/>
      <c r="F141" s="8">
        <f ca="1">IF((IF(EXACT(Synthese!J$1,Synthese!$E141),1,0)*(Synthese!J141))&gt;2,1,0)</f>
        <v>0</v>
      </c>
      <c r="G141" s="8">
        <f ca="1">IF((IF(EXACT(Synthese!K$1,Synthese!$E141),1,0)*(Synthese!K141))&gt;2,1,0)</f>
        <v>1</v>
      </c>
      <c r="H141" s="8">
        <f ca="1">IF((IF(EXACT(Synthese!L$1,Synthese!$E141),1,0)*(Synthese!L141))&gt;2,1,0)</f>
        <v>0</v>
      </c>
      <c r="I141" s="8">
        <f ca="1">IF((IF(EXACT(Synthese!M$1,Synthese!$E141),1,0)*(Synthese!M141))&gt;2,1,0)</f>
        <v>0</v>
      </c>
      <c r="J141" s="8">
        <f ca="1">IF((IF(EXACT(Synthese!N$1,Synthese!$E141),1,0)*(Synthese!N141))&gt;2,1,0)</f>
        <v>0</v>
      </c>
      <c r="K141" s="8">
        <f ca="1">IF((IF(EXACT(Synthese!O$1,Synthese!$E141),1,0)*(Synthese!O141))&gt;2,1,0)</f>
        <v>0</v>
      </c>
      <c r="L141" s="8">
        <f ca="1">IF((IF(EXACT(Synthese!P$1,Synthese!$E141),1,0)*(Synthese!P141))&gt;2,1,0)</f>
        <v>0</v>
      </c>
      <c r="M141" s="8">
        <f ca="1">IF((IF(EXACT(Synthese!Q$1,Synthese!$E141),1,0)*(Synthese!Q141))&gt;2,1,0)</f>
        <v>0</v>
      </c>
      <c r="N141" s="8">
        <f ca="1">IF((IF(EXACT(Synthese!R$1,Synthese!$E141),1,0)*(Synthese!R141))&gt;2,1,0)</f>
        <v>0</v>
      </c>
      <c r="O141" s="8">
        <f ca="1">IF((IF(EXACT(Synthese!S$1,Synthese!$E141),1,0)*(Synthese!S141))&gt;2,1,0)</f>
        <v>0</v>
      </c>
      <c r="P141" s="8">
        <f ca="1">IF((IF(EXACT(Synthese!T$1,Synthese!$E141),1,0)*(Synthese!T141))&gt;2,1,0)</f>
        <v>0</v>
      </c>
      <c r="Q141" s="8">
        <f ca="1">IF((IF(EXACT(Synthese!U$1,Synthese!$E141),1,0)*(Synthese!U141))&gt;2,1,0)</f>
        <v>0</v>
      </c>
      <c r="R141" s="8">
        <f ca="1">IF((IF(EXACT(Synthese!V$1,Synthese!$E141),1,0)*(Synthese!V141))&gt;2,1,0)</f>
        <v>0</v>
      </c>
      <c r="S141" s="8">
        <f ca="1">IF((IF(EXACT(Synthese!W$1,Synthese!$E141),1,0)*(Synthese!W141))&gt;2,1,0)</f>
        <v>0</v>
      </c>
      <c r="T141" s="8">
        <f ca="1">IF((IF(EXACT(Synthese!X$1,Synthese!$E141),1,0)*(Synthese!X141))&gt;2,1,0)</f>
        <v>0</v>
      </c>
      <c r="U141" s="8">
        <f ca="1">IF((IF(EXACT(Synthese!Y$1,Synthese!$E141),1,0)*(Synthese!Y141))&gt;2,1,0)</f>
        <v>0</v>
      </c>
      <c r="V141" s="8">
        <f ca="1">IF((IF(EXACT(Synthese!Z$1,Synthese!$E141),1,0)*(Synthese!Z141))&gt;2,1,0)</f>
        <v>0</v>
      </c>
      <c r="W141" s="8">
        <f ca="1">IF((IF(EXACT(Synthese!AA$1,Synthese!$E141),1,0)*(Synthese!AA141))&gt;2,1,0)</f>
        <v>0</v>
      </c>
      <c r="X141" s="8">
        <f>IF((IF(EXACT(Synthese!AB$1,Synthese!$E141),1,0)*(Synthese!AB141))&gt;2,1,0)</f>
        <v>0</v>
      </c>
    </row>
    <row r="142" spans="1:24" ht="13.8">
      <c r="A142" s="5"/>
      <c r="B142" s="5"/>
      <c r="C142" s="5">
        <v>2</v>
      </c>
      <c r="D142" s="9">
        <v>45215</v>
      </c>
      <c r="E142" s="8"/>
      <c r="F142" s="8">
        <f ca="1">IF((IF(EXACT(Synthese!J$1,Synthese!$E142),1,0)*(Synthese!J142))&gt;2,1,0)</f>
        <v>0</v>
      </c>
      <c r="G142" s="8">
        <f ca="1">IF((IF(EXACT(Synthese!K$1,Synthese!$E142),1,0)*(Synthese!K142))&gt;2,1,0)</f>
        <v>0</v>
      </c>
      <c r="H142" s="8">
        <f ca="1">IF((IF(EXACT(Synthese!L$1,Synthese!$E142),1,0)*(Synthese!L142))&gt;2,1,0)</f>
        <v>0</v>
      </c>
      <c r="I142" s="8">
        <f ca="1">IF((IF(EXACT(Synthese!M$1,Synthese!$E142),1,0)*(Synthese!M142))&gt;2,1,0)</f>
        <v>0</v>
      </c>
      <c r="J142" s="8">
        <f ca="1">IF((IF(EXACT(Synthese!N$1,Synthese!$E142),1,0)*(Synthese!N142))&gt;2,1,0)</f>
        <v>0</v>
      </c>
      <c r="K142" s="8">
        <f ca="1">IF((IF(EXACT(Synthese!O$1,Synthese!$E142),1,0)*(Synthese!O142))&gt;2,1,0)</f>
        <v>0</v>
      </c>
      <c r="L142" s="8">
        <f ca="1">IF((IF(EXACT(Synthese!P$1,Synthese!$E142),1,0)*(Synthese!P142))&gt;2,1,0)</f>
        <v>0</v>
      </c>
      <c r="M142" s="8">
        <f ca="1">IF((IF(EXACT(Synthese!Q$1,Synthese!$E142),1,0)*(Synthese!Q142))&gt;2,1,0)</f>
        <v>0</v>
      </c>
      <c r="N142" s="8">
        <f ca="1">IF((IF(EXACT(Synthese!R$1,Synthese!$E142),1,0)*(Synthese!R142))&gt;2,1,0)</f>
        <v>0</v>
      </c>
      <c r="O142" s="8">
        <f ca="1">IF((IF(EXACT(Synthese!S$1,Synthese!$E142),1,0)*(Synthese!S142))&gt;2,1,0)</f>
        <v>0</v>
      </c>
      <c r="P142" s="8">
        <f ca="1">IF((IF(EXACT(Synthese!T$1,Synthese!$E142),1,0)*(Synthese!T142))&gt;2,1,0)</f>
        <v>0</v>
      </c>
      <c r="Q142" s="8">
        <f ca="1">IF((IF(EXACT(Synthese!U$1,Synthese!$E142),1,0)*(Synthese!U142))&gt;2,1,0)</f>
        <v>0</v>
      </c>
      <c r="R142" s="8">
        <f ca="1">IF((IF(EXACT(Synthese!V$1,Synthese!$E142),1,0)*(Synthese!V142))&gt;2,1,0)</f>
        <v>0</v>
      </c>
      <c r="S142" s="8">
        <f ca="1">IF((IF(EXACT(Synthese!W$1,Synthese!$E142),1,0)*(Synthese!W142))&gt;2,1,0)</f>
        <v>0</v>
      </c>
      <c r="T142" s="8">
        <f ca="1">IF((IF(EXACT(Synthese!X$1,Synthese!$E142),1,0)*(Synthese!X142))&gt;2,1,0)</f>
        <v>0</v>
      </c>
      <c r="U142" s="8">
        <f ca="1">IF((IF(EXACT(Synthese!Y$1,Synthese!$E142),1,0)*(Synthese!Y142))&gt;2,1,0)</f>
        <v>0</v>
      </c>
      <c r="V142" s="8">
        <f ca="1">IF((IF(EXACT(Synthese!Z$1,Synthese!$E142),1,0)*(Synthese!Z142))&gt;2,1,0)</f>
        <v>0</v>
      </c>
      <c r="W142" s="8">
        <f ca="1">IF((IF(EXACT(Synthese!AA$1,Synthese!$E142),1,0)*(Synthese!AA142))&gt;2,1,0)</f>
        <v>0</v>
      </c>
      <c r="X142" s="8">
        <f>IF((IF(EXACT(Synthese!AB$1,Synthese!$E142),1,0)*(Synthese!AB142))&gt;2,1,0)</f>
        <v>0</v>
      </c>
    </row>
    <row r="143" spans="1:24" ht="13.8">
      <c r="A143" s="5"/>
      <c r="B143" s="5"/>
      <c r="C143" s="5">
        <v>3</v>
      </c>
      <c r="D143" s="9">
        <v>45216</v>
      </c>
      <c r="E143" s="8"/>
      <c r="F143" s="8">
        <f ca="1">IF((IF(EXACT(Synthese!J$1,Synthese!$E143),1,0)*(Synthese!J143))&gt;2,1,0)</f>
        <v>0</v>
      </c>
      <c r="G143" s="8">
        <f ca="1">IF((IF(EXACT(Synthese!K$1,Synthese!$E143),1,0)*(Synthese!K143))&gt;2,1,0)</f>
        <v>0</v>
      </c>
      <c r="H143" s="8">
        <f ca="1">IF((IF(EXACT(Synthese!L$1,Synthese!$E143),1,0)*(Synthese!L143))&gt;2,1,0)</f>
        <v>0</v>
      </c>
      <c r="I143" s="8">
        <f ca="1">IF((IF(EXACT(Synthese!M$1,Synthese!$E143),1,0)*(Synthese!M143))&gt;2,1,0)</f>
        <v>0</v>
      </c>
      <c r="J143" s="8">
        <f ca="1">IF((IF(EXACT(Synthese!N$1,Synthese!$E143),1,0)*(Synthese!N143))&gt;2,1,0)</f>
        <v>0</v>
      </c>
      <c r="K143" s="8">
        <f ca="1">IF((IF(EXACT(Synthese!O$1,Synthese!$E143),1,0)*(Synthese!O143))&gt;2,1,0)</f>
        <v>0</v>
      </c>
      <c r="L143" s="8">
        <f ca="1">IF((IF(EXACT(Synthese!P$1,Synthese!$E143),1,0)*(Synthese!P143))&gt;2,1,0)</f>
        <v>0</v>
      </c>
      <c r="M143" s="8">
        <f ca="1">IF((IF(EXACT(Synthese!Q$1,Synthese!$E143),1,0)*(Synthese!Q143))&gt;2,1,0)</f>
        <v>0</v>
      </c>
      <c r="N143" s="8">
        <f ca="1">IF((IF(EXACT(Synthese!R$1,Synthese!$E143),1,0)*(Synthese!R143))&gt;2,1,0)</f>
        <v>0</v>
      </c>
      <c r="O143" s="8">
        <f ca="1">IF((IF(EXACT(Synthese!S$1,Synthese!$E143),1,0)*(Synthese!S143))&gt;2,1,0)</f>
        <v>0</v>
      </c>
      <c r="P143" s="8">
        <f ca="1">IF((IF(EXACT(Synthese!T$1,Synthese!$E143),1,0)*(Synthese!T143))&gt;2,1,0)</f>
        <v>0</v>
      </c>
      <c r="Q143" s="8">
        <f ca="1">IF((IF(EXACT(Synthese!U$1,Synthese!$E143),1,0)*(Synthese!U143))&gt;2,1,0)</f>
        <v>0</v>
      </c>
      <c r="R143" s="8">
        <f ca="1">IF((IF(EXACT(Synthese!V$1,Synthese!$E143),1,0)*(Synthese!V143))&gt;2,1,0)</f>
        <v>0</v>
      </c>
      <c r="S143" s="8">
        <f ca="1">IF((IF(EXACT(Synthese!W$1,Synthese!$E143),1,0)*(Synthese!W143))&gt;2,1,0)</f>
        <v>0</v>
      </c>
      <c r="T143" s="8">
        <f ca="1">IF((IF(EXACT(Synthese!X$1,Synthese!$E143),1,0)*(Synthese!X143))&gt;2,1,0)</f>
        <v>0</v>
      </c>
      <c r="U143" s="8">
        <f ca="1">IF((IF(EXACT(Synthese!Y$1,Synthese!$E143),1,0)*(Synthese!Y143))&gt;2,1,0)</f>
        <v>0</v>
      </c>
      <c r="V143" s="8">
        <f ca="1">IF((IF(EXACT(Synthese!Z$1,Synthese!$E143),1,0)*(Synthese!Z143))&gt;2,1,0)</f>
        <v>0</v>
      </c>
      <c r="W143" s="8">
        <f ca="1">IF((IF(EXACT(Synthese!AA$1,Synthese!$E143),1,0)*(Synthese!AA143))&gt;2,1,0)</f>
        <v>0</v>
      </c>
      <c r="X143" s="8">
        <f>IF((IF(EXACT(Synthese!AB$1,Synthese!$E143),1,0)*(Synthese!AB143))&gt;2,1,0)</f>
        <v>0</v>
      </c>
    </row>
    <row r="144" spans="1:24" ht="13.8">
      <c r="A144" s="5"/>
      <c r="B144" s="5"/>
      <c r="C144" s="5">
        <v>4</v>
      </c>
      <c r="D144" s="9">
        <v>45217</v>
      </c>
      <c r="E144" s="8"/>
      <c r="F144" s="8">
        <f ca="1">IF((IF(EXACT(Synthese!J$1,Synthese!$E144),1,0)*(Synthese!J144))&gt;2,1,0)</f>
        <v>0</v>
      </c>
      <c r="G144" s="8">
        <f ca="1">IF((IF(EXACT(Synthese!K$1,Synthese!$E144),1,0)*(Synthese!K144))&gt;2,1,0)</f>
        <v>0</v>
      </c>
      <c r="H144" s="8">
        <f ca="1">IF((IF(EXACT(Synthese!L$1,Synthese!$E144),1,0)*(Synthese!L144))&gt;2,1,0)</f>
        <v>0</v>
      </c>
      <c r="I144" s="8">
        <f ca="1">IF((IF(EXACT(Synthese!M$1,Synthese!$E144),1,0)*(Synthese!M144))&gt;2,1,0)</f>
        <v>0</v>
      </c>
      <c r="J144" s="8">
        <f ca="1">IF((IF(EXACT(Synthese!N$1,Synthese!$E144),1,0)*(Synthese!N144))&gt;2,1,0)</f>
        <v>0</v>
      </c>
      <c r="K144" s="8">
        <f ca="1">IF((IF(EXACT(Synthese!O$1,Synthese!$E144),1,0)*(Synthese!O144))&gt;2,1,0)</f>
        <v>0</v>
      </c>
      <c r="L144" s="8">
        <f ca="1">IF((IF(EXACT(Synthese!P$1,Synthese!$E144),1,0)*(Synthese!P144))&gt;2,1,0)</f>
        <v>0</v>
      </c>
      <c r="M144" s="8">
        <f ca="1">IF((IF(EXACT(Synthese!Q$1,Synthese!$E144),1,0)*(Synthese!Q144))&gt;2,1,0)</f>
        <v>0</v>
      </c>
      <c r="N144" s="8">
        <f ca="1">IF((IF(EXACT(Synthese!R$1,Synthese!$E144),1,0)*(Synthese!R144))&gt;2,1,0)</f>
        <v>0</v>
      </c>
      <c r="O144" s="8">
        <f ca="1">IF((IF(EXACT(Synthese!S$1,Synthese!$E144),1,0)*(Synthese!S144))&gt;2,1,0)</f>
        <v>0</v>
      </c>
      <c r="P144" s="8">
        <f ca="1">IF((IF(EXACT(Synthese!T$1,Synthese!$E144),1,0)*(Synthese!T144))&gt;2,1,0)</f>
        <v>0</v>
      </c>
      <c r="Q144" s="8">
        <f ca="1">IF((IF(EXACT(Synthese!U$1,Synthese!$E144),1,0)*(Synthese!U144))&gt;2,1,0)</f>
        <v>0</v>
      </c>
      <c r="R144" s="8">
        <f ca="1">IF((IF(EXACT(Synthese!V$1,Synthese!$E144),1,0)*(Synthese!V144))&gt;2,1,0)</f>
        <v>0</v>
      </c>
      <c r="S144" s="8">
        <f ca="1">IF((IF(EXACT(Synthese!W$1,Synthese!$E144),1,0)*(Synthese!W144))&gt;2,1,0)</f>
        <v>0</v>
      </c>
      <c r="T144" s="8">
        <f ca="1">IF((IF(EXACT(Synthese!X$1,Synthese!$E144),1,0)*(Synthese!X144))&gt;2,1,0)</f>
        <v>0</v>
      </c>
      <c r="U144" s="8">
        <f ca="1">IF((IF(EXACT(Synthese!Y$1,Synthese!$E144),1,0)*(Synthese!Y144))&gt;2,1,0)</f>
        <v>0</v>
      </c>
      <c r="V144" s="8">
        <f ca="1">IF((IF(EXACT(Synthese!Z$1,Synthese!$E144),1,0)*(Synthese!Z144))&gt;2,1,0)</f>
        <v>0</v>
      </c>
      <c r="W144" s="8">
        <f ca="1">IF((IF(EXACT(Synthese!AA$1,Synthese!$E144),1,0)*(Synthese!AA144))&gt;2,1,0)</f>
        <v>0</v>
      </c>
      <c r="X144" s="8">
        <f>IF((IF(EXACT(Synthese!AB$1,Synthese!$E144),1,0)*(Synthese!AB144))&gt;2,1,0)</f>
        <v>0</v>
      </c>
    </row>
    <row r="145" spans="1:24" ht="13.8">
      <c r="A145" s="5"/>
      <c r="B145" s="5"/>
      <c r="C145" s="5">
        <v>5</v>
      </c>
      <c r="D145" s="9">
        <v>45218</v>
      </c>
      <c r="E145" s="8"/>
      <c r="F145" s="8">
        <f ca="1">IF((IF(EXACT(Synthese!J$1,Synthese!$E145),1,0)*(Synthese!J145))&gt;2,1,0)</f>
        <v>1</v>
      </c>
      <c r="G145" s="8">
        <f ca="1">IF((IF(EXACT(Synthese!K$1,Synthese!$E145),1,0)*(Synthese!K145))&gt;2,1,0)</f>
        <v>0</v>
      </c>
      <c r="H145" s="8">
        <f ca="1">IF((IF(EXACT(Synthese!L$1,Synthese!$E145),1,0)*(Synthese!L145))&gt;2,1,0)</f>
        <v>0</v>
      </c>
      <c r="I145" s="8">
        <f ca="1">IF((IF(EXACT(Synthese!M$1,Synthese!$E145),1,0)*(Synthese!M145))&gt;2,1,0)</f>
        <v>0</v>
      </c>
      <c r="J145" s="8">
        <f ca="1">IF((IF(EXACT(Synthese!N$1,Synthese!$E145),1,0)*(Synthese!N145))&gt;2,1,0)</f>
        <v>0</v>
      </c>
      <c r="K145" s="8">
        <f ca="1">IF((IF(EXACT(Synthese!O$1,Synthese!$E145),1,0)*(Synthese!O145))&gt;2,1,0)</f>
        <v>0</v>
      </c>
      <c r="L145" s="8">
        <f ca="1">IF((IF(EXACT(Synthese!P$1,Synthese!$E145),1,0)*(Synthese!P145))&gt;2,1,0)</f>
        <v>0</v>
      </c>
      <c r="M145" s="8">
        <f ca="1">IF((IF(EXACT(Synthese!Q$1,Synthese!$E145),1,0)*(Synthese!Q145))&gt;2,1,0)</f>
        <v>0</v>
      </c>
      <c r="N145" s="8">
        <f ca="1">IF((IF(EXACT(Synthese!R$1,Synthese!$E145),1,0)*(Synthese!R145))&gt;2,1,0)</f>
        <v>0</v>
      </c>
      <c r="O145" s="8">
        <f ca="1">IF((IF(EXACT(Synthese!S$1,Synthese!$E145),1,0)*(Synthese!S145))&gt;2,1,0)</f>
        <v>0</v>
      </c>
      <c r="P145" s="8">
        <f ca="1">IF((IF(EXACT(Synthese!T$1,Synthese!$E145),1,0)*(Synthese!T145))&gt;2,1,0)</f>
        <v>0</v>
      </c>
      <c r="Q145" s="8">
        <f ca="1">IF((IF(EXACT(Synthese!U$1,Synthese!$E145),1,0)*(Synthese!U145))&gt;2,1,0)</f>
        <v>0</v>
      </c>
      <c r="R145" s="8">
        <f ca="1">IF((IF(EXACT(Synthese!V$1,Synthese!$E145),1,0)*(Synthese!V145))&gt;2,1,0)</f>
        <v>0</v>
      </c>
      <c r="S145" s="8">
        <f ca="1">IF((IF(EXACT(Synthese!W$1,Synthese!$E145),1,0)*(Synthese!W145))&gt;2,1,0)</f>
        <v>0</v>
      </c>
      <c r="T145" s="8">
        <f ca="1">IF((IF(EXACT(Synthese!X$1,Synthese!$E145),1,0)*(Synthese!X145))&gt;2,1,0)</f>
        <v>0</v>
      </c>
      <c r="U145" s="8">
        <f ca="1">IF((IF(EXACT(Synthese!Y$1,Synthese!$E145),1,0)*(Synthese!Y145))&gt;2,1,0)</f>
        <v>0</v>
      </c>
      <c r="V145" s="8">
        <f ca="1">IF((IF(EXACT(Synthese!Z$1,Synthese!$E145),1,0)*(Synthese!Z145))&gt;2,1,0)</f>
        <v>0</v>
      </c>
      <c r="W145" s="8">
        <f ca="1">IF((IF(EXACT(Synthese!AA$1,Synthese!$E145),1,0)*(Synthese!AA145))&gt;2,1,0)</f>
        <v>0</v>
      </c>
      <c r="X145" s="8">
        <f>IF((IF(EXACT(Synthese!AB$1,Synthese!$E145),1,0)*(Synthese!AB145))&gt;2,1,0)</f>
        <v>0</v>
      </c>
    </row>
    <row r="146" spans="1:24" ht="13.8">
      <c r="A146" s="5"/>
      <c r="B146" s="5"/>
      <c r="C146" s="5">
        <v>6</v>
      </c>
      <c r="D146" s="9">
        <v>45219</v>
      </c>
      <c r="E146" s="8"/>
      <c r="F146" s="8">
        <f ca="1">IF((IF(EXACT(Synthese!J$1,Synthese!$E146),1,0)*(Synthese!J146))&gt;2,1,0)</f>
        <v>0</v>
      </c>
      <c r="G146" s="8">
        <f ca="1">IF((IF(EXACT(Synthese!K$1,Synthese!$E146),1,0)*(Synthese!K146))&gt;2,1,0)</f>
        <v>0</v>
      </c>
      <c r="H146" s="8">
        <f ca="1">IF((IF(EXACT(Synthese!L$1,Synthese!$E146),1,0)*(Synthese!L146))&gt;2,1,0)</f>
        <v>0</v>
      </c>
      <c r="I146" s="8">
        <f ca="1">IF((IF(EXACT(Synthese!M$1,Synthese!$E146),1,0)*(Synthese!M146))&gt;2,1,0)</f>
        <v>0</v>
      </c>
      <c r="J146" s="8">
        <f ca="1">IF((IF(EXACT(Synthese!N$1,Synthese!$E146),1,0)*(Synthese!N146))&gt;2,1,0)</f>
        <v>0</v>
      </c>
      <c r="K146" s="8">
        <f ca="1">IF((IF(EXACT(Synthese!O$1,Synthese!$E146),1,0)*(Synthese!O146))&gt;2,1,0)</f>
        <v>0</v>
      </c>
      <c r="L146" s="8">
        <f ca="1">IF((IF(EXACT(Synthese!P$1,Synthese!$E146),1,0)*(Synthese!P146))&gt;2,1,0)</f>
        <v>0</v>
      </c>
      <c r="M146" s="8">
        <f ca="1">IF((IF(EXACT(Synthese!Q$1,Synthese!$E146),1,0)*(Synthese!Q146))&gt;2,1,0)</f>
        <v>0</v>
      </c>
      <c r="N146" s="8">
        <f ca="1">IF((IF(EXACT(Synthese!R$1,Synthese!$E146),1,0)*(Synthese!R146))&gt;2,1,0)</f>
        <v>0</v>
      </c>
      <c r="O146" s="8">
        <f ca="1">IF((IF(EXACT(Synthese!S$1,Synthese!$E146),1,0)*(Synthese!S146))&gt;2,1,0)</f>
        <v>0</v>
      </c>
      <c r="P146" s="8">
        <f ca="1">IF((IF(EXACT(Synthese!T$1,Synthese!$E146),1,0)*(Synthese!T146))&gt;2,1,0)</f>
        <v>0</v>
      </c>
      <c r="Q146" s="8">
        <f ca="1">IF((IF(EXACT(Synthese!U$1,Synthese!$E146),1,0)*(Synthese!U146))&gt;2,1,0)</f>
        <v>0</v>
      </c>
      <c r="R146" s="8">
        <f ca="1">IF((IF(EXACT(Synthese!V$1,Synthese!$E146),1,0)*(Synthese!V146))&gt;2,1,0)</f>
        <v>0</v>
      </c>
      <c r="S146" s="8">
        <f ca="1">IF((IF(EXACT(Synthese!W$1,Synthese!$E146),1,0)*(Synthese!W146))&gt;2,1,0)</f>
        <v>0</v>
      </c>
      <c r="T146" s="8">
        <f ca="1">IF((IF(EXACT(Synthese!X$1,Synthese!$E146),1,0)*(Synthese!X146))&gt;2,1,0)</f>
        <v>0</v>
      </c>
      <c r="U146" s="8">
        <f ca="1">IF((IF(EXACT(Synthese!Y$1,Synthese!$E146),1,0)*(Synthese!Y146))&gt;2,1,0)</f>
        <v>0</v>
      </c>
      <c r="V146" s="8">
        <f ca="1">IF((IF(EXACT(Synthese!Z$1,Synthese!$E146),1,0)*(Synthese!Z146))&gt;2,1,0)</f>
        <v>0</v>
      </c>
      <c r="W146" s="8">
        <f ca="1">IF((IF(EXACT(Synthese!AA$1,Synthese!$E146),1,0)*(Synthese!AA146))&gt;2,1,0)</f>
        <v>0</v>
      </c>
      <c r="X146" s="8">
        <f>IF((IF(EXACT(Synthese!AB$1,Synthese!$E146),1,0)*(Synthese!AB146))&gt;2,1,0)</f>
        <v>0</v>
      </c>
    </row>
    <row r="147" spans="1:24" ht="13.8">
      <c r="A147" s="5"/>
      <c r="B147" s="5"/>
      <c r="C147" s="5">
        <v>7</v>
      </c>
      <c r="D147" s="9">
        <v>45220</v>
      </c>
      <c r="E147" s="8"/>
      <c r="F147" s="8">
        <f ca="1">IF((IF(EXACT(Synthese!J$1,Synthese!$E147),1,0)*(Synthese!J147))&gt;2,1,0)</f>
        <v>0</v>
      </c>
      <c r="G147" s="8">
        <f ca="1">IF((IF(EXACT(Synthese!K$1,Synthese!$E147),1,0)*(Synthese!K147))&gt;2,1,0)</f>
        <v>0</v>
      </c>
      <c r="H147" s="8">
        <f ca="1">IF((IF(EXACT(Synthese!L$1,Synthese!$E147),1,0)*(Synthese!L147))&gt;2,1,0)</f>
        <v>0</v>
      </c>
      <c r="I147" s="8">
        <f ca="1">IF((IF(EXACT(Synthese!M$1,Synthese!$E147),1,0)*(Synthese!M147))&gt;2,1,0)</f>
        <v>0</v>
      </c>
      <c r="J147" s="8">
        <f ca="1">IF((IF(EXACT(Synthese!N$1,Synthese!$E147),1,0)*(Synthese!N147))&gt;2,1,0)</f>
        <v>0</v>
      </c>
      <c r="K147" s="8">
        <f ca="1">IF((IF(EXACT(Synthese!O$1,Synthese!$E147),1,0)*(Synthese!O147))&gt;2,1,0)</f>
        <v>0</v>
      </c>
      <c r="L147" s="8">
        <f ca="1">IF((IF(EXACT(Synthese!P$1,Synthese!$E147),1,0)*(Synthese!P147))&gt;2,1,0)</f>
        <v>0</v>
      </c>
      <c r="M147" s="8">
        <f ca="1">IF((IF(EXACT(Synthese!Q$1,Synthese!$E147),1,0)*(Synthese!Q147))&gt;2,1,0)</f>
        <v>0</v>
      </c>
      <c r="N147" s="8">
        <f ca="1">IF((IF(EXACT(Synthese!R$1,Synthese!$E147),1,0)*(Synthese!R147))&gt;2,1,0)</f>
        <v>0</v>
      </c>
      <c r="O147" s="8">
        <f ca="1">IF((IF(EXACT(Synthese!S$1,Synthese!$E147),1,0)*(Synthese!S147))&gt;2,1,0)</f>
        <v>0</v>
      </c>
      <c r="P147" s="8">
        <f ca="1">IF((IF(EXACT(Synthese!T$1,Synthese!$E147),1,0)*(Synthese!T147))&gt;2,1,0)</f>
        <v>0</v>
      </c>
      <c r="Q147" s="8">
        <f ca="1">IF((IF(EXACT(Synthese!U$1,Synthese!$E147),1,0)*(Synthese!U147))&gt;2,1,0)</f>
        <v>0</v>
      </c>
      <c r="R147" s="8">
        <f ca="1">IF((IF(EXACT(Synthese!V$1,Synthese!$E147),1,0)*(Synthese!V147))&gt;2,1,0)</f>
        <v>0</v>
      </c>
      <c r="S147" s="8">
        <f ca="1">IF((IF(EXACT(Synthese!W$1,Synthese!$E147),1,0)*(Synthese!W147))&gt;2,1,0)</f>
        <v>0</v>
      </c>
      <c r="T147" s="8">
        <f ca="1">IF((IF(EXACT(Synthese!X$1,Synthese!$E147),1,0)*(Synthese!X147))&gt;2,1,0)</f>
        <v>0</v>
      </c>
      <c r="U147" s="8">
        <f ca="1">IF((IF(EXACT(Synthese!Y$1,Synthese!$E147),1,0)*(Synthese!Y147))&gt;2,1,0)</f>
        <v>0</v>
      </c>
      <c r="V147" s="8">
        <f ca="1">IF((IF(EXACT(Synthese!Z$1,Synthese!$E147),1,0)*(Synthese!Z147))&gt;2,1,0)</f>
        <v>0</v>
      </c>
      <c r="W147" s="8">
        <f ca="1">IF((IF(EXACT(Synthese!AA$1,Synthese!$E147),1,0)*(Synthese!AA147))&gt;2,1,0)</f>
        <v>0</v>
      </c>
      <c r="X147" s="8">
        <f>IF((IF(EXACT(Synthese!AB$1,Synthese!$E147),1,0)*(Synthese!AB147))&gt;2,1,0)</f>
        <v>0</v>
      </c>
    </row>
    <row r="148" spans="1:24" ht="13.8">
      <c r="A148" s="5"/>
      <c r="B148" s="5"/>
      <c r="C148" s="5">
        <v>1</v>
      </c>
      <c r="D148" s="9">
        <v>45221</v>
      </c>
      <c r="E148" s="8"/>
      <c r="F148" s="8">
        <f ca="1">IF((IF(EXACT(Synthese!J$1,Synthese!$E148),1,0)*(Synthese!J148))&gt;2,1,0)</f>
        <v>0</v>
      </c>
      <c r="G148" s="8">
        <f ca="1">IF((IF(EXACT(Synthese!K$1,Synthese!$E148),1,0)*(Synthese!K148))&gt;2,1,0)</f>
        <v>0</v>
      </c>
      <c r="H148" s="8">
        <f ca="1">IF((IF(EXACT(Synthese!L$1,Synthese!$E148),1,0)*(Synthese!L148))&gt;2,1,0)</f>
        <v>0</v>
      </c>
      <c r="I148" s="8">
        <f ca="1">IF((IF(EXACT(Synthese!M$1,Synthese!$E148),1,0)*(Synthese!M148))&gt;2,1,0)</f>
        <v>0</v>
      </c>
      <c r="J148" s="8">
        <f ca="1">IF((IF(EXACT(Synthese!N$1,Synthese!$E148),1,0)*(Synthese!N148))&gt;2,1,0)</f>
        <v>0</v>
      </c>
      <c r="K148" s="8">
        <f ca="1">IF((IF(EXACT(Synthese!O$1,Synthese!$E148),1,0)*(Synthese!O148))&gt;2,1,0)</f>
        <v>0</v>
      </c>
      <c r="L148" s="8">
        <f ca="1">IF((IF(EXACT(Synthese!P$1,Synthese!$E148),1,0)*(Synthese!P148))&gt;2,1,0)</f>
        <v>0</v>
      </c>
      <c r="M148" s="8">
        <f ca="1">IF((IF(EXACT(Synthese!Q$1,Synthese!$E148),1,0)*(Synthese!Q148))&gt;2,1,0)</f>
        <v>0</v>
      </c>
      <c r="N148" s="8">
        <f ca="1">IF((IF(EXACT(Synthese!R$1,Synthese!$E148),1,0)*(Synthese!R148))&gt;2,1,0)</f>
        <v>0</v>
      </c>
      <c r="O148" s="8">
        <f ca="1">IF((IF(EXACT(Synthese!S$1,Synthese!$E148),1,0)*(Synthese!S148))&gt;2,1,0)</f>
        <v>0</v>
      </c>
      <c r="P148" s="8">
        <f ca="1">IF((IF(EXACT(Synthese!T$1,Synthese!$E148),1,0)*(Synthese!T148))&gt;2,1,0)</f>
        <v>0</v>
      </c>
      <c r="Q148" s="8">
        <f ca="1">IF((IF(EXACT(Synthese!U$1,Synthese!$E148),1,0)*(Synthese!U148))&gt;2,1,0)</f>
        <v>0</v>
      </c>
      <c r="R148" s="8">
        <f ca="1">IF((IF(EXACT(Synthese!V$1,Synthese!$E148),1,0)*(Synthese!V148))&gt;2,1,0)</f>
        <v>0</v>
      </c>
      <c r="S148" s="8">
        <f ca="1">IF((IF(EXACT(Synthese!W$1,Synthese!$E148),1,0)*(Synthese!W148))&gt;2,1,0)</f>
        <v>0</v>
      </c>
      <c r="T148" s="8">
        <f ca="1">IF((IF(EXACT(Synthese!X$1,Synthese!$E148),1,0)*(Synthese!X148))&gt;2,1,0)</f>
        <v>0</v>
      </c>
      <c r="U148" s="8">
        <f ca="1">IF((IF(EXACT(Synthese!Y$1,Synthese!$E148),1,0)*(Synthese!Y148))&gt;2,1,0)</f>
        <v>0</v>
      </c>
      <c r="V148" s="8">
        <f ca="1">IF((IF(EXACT(Synthese!Z$1,Synthese!$E148),1,0)*(Synthese!Z148))&gt;2,1,0)</f>
        <v>0</v>
      </c>
      <c r="W148" s="8">
        <f ca="1">IF((IF(EXACT(Synthese!AA$1,Synthese!$E148),1,0)*(Synthese!AA148))&gt;2,1,0)</f>
        <v>0</v>
      </c>
      <c r="X148" s="8">
        <f>IF((IF(EXACT(Synthese!AB$1,Synthese!$E148),1,0)*(Synthese!AB148))&gt;2,1,0)</f>
        <v>0</v>
      </c>
    </row>
    <row r="149" spans="1:24" ht="13.8">
      <c r="A149" s="5"/>
      <c r="B149" s="5"/>
      <c r="C149" s="5">
        <v>2</v>
      </c>
      <c r="D149" s="9">
        <v>45222</v>
      </c>
      <c r="E149" s="8"/>
      <c r="F149" s="8">
        <f ca="1">IF((IF(EXACT(Synthese!J$1,Synthese!$E149),1,0)*(Synthese!J149))&gt;2,1,0)</f>
        <v>0</v>
      </c>
      <c r="G149" s="8">
        <f ca="1">IF((IF(EXACT(Synthese!K$1,Synthese!$E149),1,0)*(Synthese!K149))&gt;2,1,0)</f>
        <v>0</v>
      </c>
      <c r="H149" s="8">
        <f ca="1">IF((IF(EXACT(Synthese!L$1,Synthese!$E149),1,0)*(Synthese!L149))&gt;2,1,0)</f>
        <v>0</v>
      </c>
      <c r="I149" s="8">
        <f ca="1">IF((IF(EXACT(Synthese!M$1,Synthese!$E149),1,0)*(Synthese!M149))&gt;2,1,0)</f>
        <v>0</v>
      </c>
      <c r="J149" s="8">
        <f ca="1">IF((IF(EXACT(Synthese!N$1,Synthese!$E149),1,0)*(Synthese!N149))&gt;2,1,0)</f>
        <v>0</v>
      </c>
      <c r="K149" s="8">
        <f ca="1">IF((IF(EXACT(Synthese!O$1,Synthese!$E149),1,0)*(Synthese!O149))&gt;2,1,0)</f>
        <v>0</v>
      </c>
      <c r="L149" s="8">
        <f ca="1">IF((IF(EXACT(Synthese!P$1,Synthese!$E149),1,0)*(Synthese!P149))&gt;2,1,0)</f>
        <v>0</v>
      </c>
      <c r="M149" s="8">
        <f ca="1">IF((IF(EXACT(Synthese!Q$1,Synthese!$E149),1,0)*(Synthese!Q149))&gt;2,1,0)</f>
        <v>0</v>
      </c>
      <c r="N149" s="8">
        <f ca="1">IF((IF(EXACT(Synthese!R$1,Synthese!$E149),1,0)*(Synthese!R149))&gt;2,1,0)</f>
        <v>0</v>
      </c>
      <c r="O149" s="8">
        <f ca="1">IF((IF(EXACT(Synthese!S$1,Synthese!$E149),1,0)*(Synthese!S149))&gt;2,1,0)</f>
        <v>0</v>
      </c>
      <c r="P149" s="8">
        <f ca="1">IF((IF(EXACT(Synthese!T$1,Synthese!$E149),1,0)*(Synthese!T149))&gt;2,1,0)</f>
        <v>0</v>
      </c>
      <c r="Q149" s="8">
        <f ca="1">IF((IF(EXACT(Synthese!U$1,Synthese!$E149),1,0)*(Synthese!U149))&gt;2,1,0)</f>
        <v>0</v>
      </c>
      <c r="R149" s="8">
        <f ca="1">IF((IF(EXACT(Synthese!V$1,Synthese!$E149),1,0)*(Synthese!V149))&gt;2,1,0)</f>
        <v>0</v>
      </c>
      <c r="S149" s="8">
        <f ca="1">IF((IF(EXACT(Synthese!W$1,Synthese!$E149),1,0)*(Synthese!W149))&gt;2,1,0)</f>
        <v>0</v>
      </c>
      <c r="T149" s="8">
        <f ca="1">IF((IF(EXACT(Synthese!X$1,Synthese!$E149),1,0)*(Synthese!X149))&gt;2,1,0)</f>
        <v>0</v>
      </c>
      <c r="U149" s="8">
        <f ca="1">IF((IF(EXACT(Synthese!Y$1,Synthese!$E149),1,0)*(Synthese!Y149))&gt;2,1,0)</f>
        <v>0</v>
      </c>
      <c r="V149" s="8">
        <f ca="1">IF((IF(EXACT(Synthese!Z$1,Synthese!$E149),1,0)*(Synthese!Z149))&gt;2,1,0)</f>
        <v>0</v>
      </c>
      <c r="W149" s="8">
        <f ca="1">IF((IF(EXACT(Synthese!AA$1,Synthese!$E149),1,0)*(Synthese!AA149))&gt;2,1,0)</f>
        <v>0</v>
      </c>
      <c r="X149" s="8">
        <f>IF((IF(EXACT(Synthese!AB$1,Synthese!$E149),1,0)*(Synthese!AB149))&gt;2,1,0)</f>
        <v>0</v>
      </c>
    </row>
    <row r="150" spans="1:24" ht="13.8">
      <c r="A150" s="5"/>
      <c r="B150" s="5"/>
      <c r="C150" s="5">
        <v>3</v>
      </c>
      <c r="D150" s="9">
        <v>45223</v>
      </c>
      <c r="E150" s="8"/>
      <c r="F150" s="8">
        <f ca="1">IF((IF(EXACT(Synthese!J$1,Synthese!$E150),1,0)*(Synthese!J150))&gt;2,1,0)</f>
        <v>0</v>
      </c>
      <c r="G150" s="8">
        <f ca="1">IF((IF(EXACT(Synthese!K$1,Synthese!$E150),1,0)*(Synthese!K150))&gt;2,1,0)</f>
        <v>0</v>
      </c>
      <c r="H150" s="8">
        <f ca="1">IF((IF(EXACT(Synthese!L$1,Synthese!$E150),1,0)*(Synthese!L150))&gt;2,1,0)</f>
        <v>0</v>
      </c>
      <c r="I150" s="8">
        <f ca="1">IF((IF(EXACT(Synthese!M$1,Synthese!$E150),1,0)*(Synthese!M150))&gt;2,1,0)</f>
        <v>0</v>
      </c>
      <c r="J150" s="8">
        <f ca="1">IF((IF(EXACT(Synthese!N$1,Synthese!$E150),1,0)*(Synthese!N150))&gt;2,1,0)</f>
        <v>0</v>
      </c>
      <c r="K150" s="8">
        <f ca="1">IF((IF(EXACT(Synthese!O$1,Synthese!$E150),1,0)*(Synthese!O150))&gt;2,1,0)</f>
        <v>0</v>
      </c>
      <c r="L150" s="8">
        <f ca="1">IF((IF(EXACT(Synthese!P$1,Synthese!$E150),1,0)*(Synthese!P150))&gt;2,1,0)</f>
        <v>0</v>
      </c>
      <c r="M150" s="8">
        <f ca="1">IF((IF(EXACT(Synthese!Q$1,Synthese!$E150),1,0)*(Synthese!Q150))&gt;2,1,0)</f>
        <v>0</v>
      </c>
      <c r="N150" s="8">
        <f ca="1">IF((IF(EXACT(Synthese!R$1,Synthese!$E150),1,0)*(Synthese!R150))&gt;2,1,0)</f>
        <v>0</v>
      </c>
      <c r="O150" s="8">
        <f ca="1">IF((IF(EXACT(Synthese!S$1,Synthese!$E150),1,0)*(Synthese!S150))&gt;2,1,0)</f>
        <v>0</v>
      </c>
      <c r="P150" s="8">
        <f ca="1">IF((IF(EXACT(Synthese!T$1,Synthese!$E150),1,0)*(Synthese!T150))&gt;2,1,0)</f>
        <v>0</v>
      </c>
      <c r="Q150" s="8">
        <f ca="1">IF((IF(EXACT(Synthese!U$1,Synthese!$E150),1,0)*(Synthese!U150))&gt;2,1,0)</f>
        <v>0</v>
      </c>
      <c r="R150" s="8">
        <f ca="1">IF((IF(EXACT(Synthese!V$1,Synthese!$E150),1,0)*(Synthese!V150))&gt;2,1,0)</f>
        <v>0</v>
      </c>
      <c r="S150" s="8">
        <f ca="1">IF((IF(EXACT(Synthese!W$1,Synthese!$E150),1,0)*(Synthese!W150))&gt;2,1,0)</f>
        <v>0</v>
      </c>
      <c r="T150" s="8">
        <f ca="1">IF((IF(EXACT(Synthese!X$1,Synthese!$E150),1,0)*(Synthese!X150))&gt;2,1,0)</f>
        <v>0</v>
      </c>
      <c r="U150" s="8">
        <f ca="1">IF((IF(EXACT(Synthese!Y$1,Synthese!$E150),1,0)*(Synthese!Y150))&gt;2,1,0)</f>
        <v>0</v>
      </c>
      <c r="V150" s="8">
        <f ca="1">IF((IF(EXACT(Synthese!Z$1,Synthese!$E150),1,0)*(Synthese!Z150))&gt;2,1,0)</f>
        <v>0</v>
      </c>
      <c r="W150" s="8">
        <f ca="1">IF((IF(EXACT(Synthese!AA$1,Synthese!$E150),1,0)*(Synthese!AA150))&gt;2,1,0)</f>
        <v>0</v>
      </c>
      <c r="X150" s="8">
        <f>IF((IF(EXACT(Synthese!AB$1,Synthese!$E150),1,0)*(Synthese!AB150))&gt;2,1,0)</f>
        <v>0</v>
      </c>
    </row>
    <row r="151" spans="1:24" ht="13.8">
      <c r="A151" s="5"/>
      <c r="B151" s="5"/>
      <c r="C151" s="5">
        <v>4</v>
      </c>
      <c r="D151" s="9">
        <v>45224</v>
      </c>
      <c r="E151" s="8"/>
      <c r="F151" s="8">
        <f ca="1">IF((IF(EXACT(Synthese!J$1,Synthese!$E151),1,0)*(Synthese!J151))&gt;2,1,0)</f>
        <v>0</v>
      </c>
      <c r="G151" s="8">
        <f ca="1">IF((IF(EXACT(Synthese!K$1,Synthese!$E151),1,0)*(Synthese!K151))&gt;2,1,0)</f>
        <v>0</v>
      </c>
      <c r="H151" s="8">
        <f ca="1">IF((IF(EXACT(Synthese!L$1,Synthese!$E151),1,0)*(Synthese!L151))&gt;2,1,0)</f>
        <v>0</v>
      </c>
      <c r="I151" s="8">
        <f ca="1">IF((IF(EXACT(Synthese!M$1,Synthese!$E151),1,0)*(Synthese!M151))&gt;2,1,0)</f>
        <v>0</v>
      </c>
      <c r="J151" s="8">
        <f ca="1">IF((IF(EXACT(Synthese!N$1,Synthese!$E151),1,0)*(Synthese!N151))&gt;2,1,0)</f>
        <v>0</v>
      </c>
      <c r="K151" s="8">
        <f ca="1">IF((IF(EXACT(Synthese!O$1,Synthese!$E151),1,0)*(Synthese!O151))&gt;2,1,0)</f>
        <v>0</v>
      </c>
      <c r="L151" s="8">
        <f ca="1">IF((IF(EXACT(Synthese!P$1,Synthese!$E151),1,0)*(Synthese!P151))&gt;2,1,0)</f>
        <v>0</v>
      </c>
      <c r="M151" s="8">
        <f ca="1">IF((IF(EXACT(Synthese!Q$1,Synthese!$E151),1,0)*(Synthese!Q151))&gt;2,1,0)</f>
        <v>0</v>
      </c>
      <c r="N151" s="8">
        <f ca="1">IF((IF(EXACT(Synthese!R$1,Synthese!$E151),1,0)*(Synthese!R151))&gt;2,1,0)</f>
        <v>0</v>
      </c>
      <c r="O151" s="8">
        <f ca="1">IF((IF(EXACT(Synthese!S$1,Synthese!$E151),1,0)*(Synthese!S151))&gt;2,1,0)</f>
        <v>0</v>
      </c>
      <c r="P151" s="8">
        <f ca="1">IF((IF(EXACT(Synthese!T$1,Synthese!$E151),1,0)*(Synthese!T151))&gt;2,1,0)</f>
        <v>0</v>
      </c>
      <c r="Q151" s="8">
        <f ca="1">IF((IF(EXACT(Synthese!U$1,Synthese!$E151),1,0)*(Synthese!U151))&gt;2,1,0)</f>
        <v>0</v>
      </c>
      <c r="R151" s="8">
        <f ca="1">IF((IF(EXACT(Synthese!V$1,Synthese!$E151),1,0)*(Synthese!V151))&gt;2,1,0)</f>
        <v>0</v>
      </c>
      <c r="S151" s="8">
        <f ca="1">IF((IF(EXACT(Synthese!W$1,Synthese!$E151),1,0)*(Synthese!W151))&gt;2,1,0)</f>
        <v>0</v>
      </c>
      <c r="T151" s="8">
        <f ca="1">IF((IF(EXACT(Synthese!X$1,Synthese!$E151),1,0)*(Synthese!X151))&gt;2,1,0)</f>
        <v>0</v>
      </c>
      <c r="U151" s="8">
        <f ca="1">IF((IF(EXACT(Synthese!Y$1,Synthese!$E151),1,0)*(Synthese!Y151))&gt;2,1,0)</f>
        <v>0</v>
      </c>
      <c r="V151" s="8">
        <f ca="1">IF((IF(EXACT(Synthese!Z$1,Synthese!$E151),1,0)*(Synthese!Z151))&gt;2,1,0)</f>
        <v>0</v>
      </c>
      <c r="W151" s="8">
        <f ca="1">IF((IF(EXACT(Synthese!AA$1,Synthese!$E151),1,0)*(Synthese!AA151))&gt;2,1,0)</f>
        <v>0</v>
      </c>
      <c r="X151" s="8">
        <f>IF((IF(EXACT(Synthese!AB$1,Synthese!$E151),1,0)*(Synthese!AB151))&gt;2,1,0)</f>
        <v>0</v>
      </c>
    </row>
    <row r="152" spans="1:24" ht="13.8">
      <c r="A152" s="5"/>
      <c r="B152" s="5"/>
      <c r="C152" s="5">
        <v>5</v>
      </c>
      <c r="D152" s="9">
        <v>45225</v>
      </c>
      <c r="E152" s="8"/>
      <c r="F152" s="8">
        <f ca="1">IF((IF(EXACT(Synthese!J$1,Synthese!$E152),1,0)*(Synthese!J152))&gt;2,1,0)</f>
        <v>0</v>
      </c>
      <c r="G152" s="8">
        <f ca="1">IF((IF(EXACT(Synthese!K$1,Synthese!$E152),1,0)*(Synthese!K152))&gt;2,1,0)</f>
        <v>0</v>
      </c>
      <c r="H152" s="8">
        <f ca="1">IF((IF(EXACT(Synthese!L$1,Synthese!$E152),1,0)*(Synthese!L152))&gt;2,1,0)</f>
        <v>0</v>
      </c>
      <c r="I152" s="8">
        <f ca="1">IF((IF(EXACT(Synthese!M$1,Synthese!$E152),1,0)*(Synthese!M152))&gt;2,1,0)</f>
        <v>0</v>
      </c>
      <c r="J152" s="8">
        <f ca="1">IF((IF(EXACT(Synthese!N$1,Synthese!$E152),1,0)*(Synthese!N152))&gt;2,1,0)</f>
        <v>0</v>
      </c>
      <c r="K152" s="8">
        <f ca="1">IF((IF(EXACT(Synthese!O$1,Synthese!$E152),1,0)*(Synthese!O152))&gt;2,1,0)</f>
        <v>0</v>
      </c>
      <c r="L152" s="8">
        <f ca="1">IF((IF(EXACT(Synthese!P$1,Synthese!$E152),1,0)*(Synthese!P152))&gt;2,1,0)</f>
        <v>0</v>
      </c>
      <c r="M152" s="8">
        <f ca="1">IF((IF(EXACT(Synthese!Q$1,Synthese!$E152),1,0)*(Synthese!Q152))&gt;2,1,0)</f>
        <v>0</v>
      </c>
      <c r="N152" s="8">
        <f ca="1">IF((IF(EXACT(Synthese!R$1,Synthese!$E152),1,0)*(Synthese!R152))&gt;2,1,0)</f>
        <v>0</v>
      </c>
      <c r="O152" s="8">
        <f ca="1">IF((IF(EXACT(Synthese!S$1,Synthese!$E152),1,0)*(Synthese!S152))&gt;2,1,0)</f>
        <v>0</v>
      </c>
      <c r="P152" s="8">
        <f ca="1">IF((IF(EXACT(Synthese!T$1,Synthese!$E152),1,0)*(Synthese!T152))&gt;2,1,0)</f>
        <v>1</v>
      </c>
      <c r="Q152" s="8">
        <f ca="1">IF((IF(EXACT(Synthese!U$1,Synthese!$E152),1,0)*(Synthese!U152))&gt;2,1,0)</f>
        <v>0</v>
      </c>
      <c r="R152" s="8">
        <f ca="1">IF((IF(EXACT(Synthese!V$1,Synthese!$E152),1,0)*(Synthese!V152))&gt;2,1,0)</f>
        <v>0</v>
      </c>
      <c r="S152" s="8">
        <f ca="1">IF((IF(EXACT(Synthese!W$1,Synthese!$E152),1,0)*(Synthese!W152))&gt;2,1,0)</f>
        <v>0</v>
      </c>
      <c r="T152" s="8">
        <f ca="1">IF((IF(EXACT(Synthese!X$1,Synthese!$E152),1,0)*(Synthese!X152))&gt;2,1,0)</f>
        <v>0</v>
      </c>
      <c r="U152" s="8">
        <f ca="1">IF((IF(EXACT(Synthese!Y$1,Synthese!$E152),1,0)*(Synthese!Y152))&gt;2,1,0)</f>
        <v>0</v>
      </c>
      <c r="V152" s="8">
        <f ca="1">IF((IF(EXACT(Synthese!Z$1,Synthese!$E152),1,0)*(Synthese!Z152))&gt;2,1,0)</f>
        <v>0</v>
      </c>
      <c r="W152" s="8">
        <f ca="1">IF((IF(EXACT(Synthese!AA$1,Synthese!$E152),1,0)*(Synthese!AA152))&gt;2,1,0)</f>
        <v>0</v>
      </c>
      <c r="X152" s="8">
        <f>IF((IF(EXACT(Synthese!AB$1,Synthese!$E152),1,0)*(Synthese!AB152))&gt;2,1,0)</f>
        <v>0</v>
      </c>
    </row>
    <row r="153" spans="1:24" ht="13.8">
      <c r="A153" s="5"/>
      <c r="B153" s="5"/>
      <c r="C153" s="5">
        <v>6</v>
      </c>
      <c r="D153" s="9">
        <v>45226</v>
      </c>
      <c r="E153" s="8"/>
      <c r="F153" s="8">
        <f ca="1">IF((IF(EXACT(Synthese!J$1,Synthese!$E153),1,0)*(Synthese!J153))&gt;2,1,0)</f>
        <v>0</v>
      </c>
      <c r="G153" s="8">
        <f ca="1">IF((IF(EXACT(Synthese!K$1,Synthese!$E153),1,0)*(Synthese!K153))&gt;2,1,0)</f>
        <v>0</v>
      </c>
      <c r="H153" s="8">
        <f ca="1">IF((IF(EXACT(Synthese!L$1,Synthese!$E153),1,0)*(Synthese!L153))&gt;2,1,0)</f>
        <v>0</v>
      </c>
      <c r="I153" s="8">
        <f ca="1">IF((IF(EXACT(Synthese!M$1,Synthese!$E153),1,0)*(Synthese!M153))&gt;2,1,0)</f>
        <v>0</v>
      </c>
      <c r="J153" s="8">
        <f ca="1">IF((IF(EXACT(Synthese!N$1,Synthese!$E153),1,0)*(Synthese!N153))&gt;2,1,0)</f>
        <v>0</v>
      </c>
      <c r="K153" s="8">
        <f ca="1">IF((IF(EXACT(Synthese!O$1,Synthese!$E153),1,0)*(Synthese!O153))&gt;2,1,0)</f>
        <v>0</v>
      </c>
      <c r="L153" s="8">
        <f ca="1">IF((IF(EXACT(Synthese!P$1,Synthese!$E153),1,0)*(Synthese!P153))&gt;2,1,0)</f>
        <v>0</v>
      </c>
      <c r="M153" s="8">
        <f ca="1">IF((IF(EXACT(Synthese!Q$1,Synthese!$E153),1,0)*(Synthese!Q153))&gt;2,1,0)</f>
        <v>0</v>
      </c>
      <c r="N153" s="8">
        <f ca="1">IF((IF(EXACT(Synthese!R$1,Synthese!$E153),1,0)*(Synthese!R153))&gt;2,1,0)</f>
        <v>0</v>
      </c>
      <c r="O153" s="8">
        <f ca="1">IF((IF(EXACT(Synthese!S$1,Synthese!$E153),1,0)*(Synthese!S153))&gt;2,1,0)</f>
        <v>0</v>
      </c>
      <c r="P153" s="8">
        <f ca="1">IF((IF(EXACT(Synthese!T$1,Synthese!$E153),1,0)*(Synthese!T153))&gt;2,1,0)</f>
        <v>0</v>
      </c>
      <c r="Q153" s="8">
        <f ca="1">IF((IF(EXACT(Synthese!U$1,Synthese!$E153),1,0)*(Synthese!U153))&gt;2,1,0)</f>
        <v>0</v>
      </c>
      <c r="R153" s="8">
        <f ca="1">IF((IF(EXACT(Synthese!V$1,Synthese!$E153),1,0)*(Synthese!V153))&gt;2,1,0)</f>
        <v>0</v>
      </c>
      <c r="S153" s="8">
        <f ca="1">IF((IF(EXACT(Synthese!W$1,Synthese!$E153),1,0)*(Synthese!W153))&gt;2,1,0)</f>
        <v>0</v>
      </c>
      <c r="T153" s="8">
        <f ca="1">IF((IF(EXACT(Synthese!X$1,Synthese!$E153),1,0)*(Synthese!X153))&gt;2,1,0)</f>
        <v>0</v>
      </c>
      <c r="U153" s="8">
        <f ca="1">IF((IF(EXACT(Synthese!Y$1,Synthese!$E153),1,0)*(Synthese!Y153))&gt;2,1,0)</f>
        <v>0</v>
      </c>
      <c r="V153" s="8">
        <f ca="1">IF((IF(EXACT(Synthese!Z$1,Synthese!$E153),1,0)*(Synthese!Z153))&gt;2,1,0)</f>
        <v>0</v>
      </c>
      <c r="W153" s="8">
        <f ca="1">IF((IF(EXACT(Synthese!AA$1,Synthese!$E153),1,0)*(Synthese!AA153))&gt;2,1,0)</f>
        <v>0</v>
      </c>
      <c r="X153" s="8">
        <f>IF((IF(EXACT(Synthese!AB$1,Synthese!$E153),1,0)*(Synthese!AB153))&gt;2,1,0)</f>
        <v>0</v>
      </c>
    </row>
    <row r="154" spans="1:24" ht="13.8">
      <c r="A154" s="5"/>
      <c r="B154" s="5"/>
      <c r="C154" s="5">
        <v>7</v>
      </c>
      <c r="D154" s="9">
        <v>45227</v>
      </c>
      <c r="E154" s="8"/>
      <c r="F154" s="8">
        <f ca="1">IF((IF(EXACT(Synthese!J$1,Synthese!$E154),1,0)*(Synthese!J154))&gt;2,1,0)</f>
        <v>0</v>
      </c>
      <c r="G154" s="8">
        <f ca="1">IF((IF(EXACT(Synthese!K$1,Synthese!$E154),1,0)*(Synthese!K154))&gt;2,1,0)</f>
        <v>0</v>
      </c>
      <c r="H154" s="8">
        <f ca="1">IF((IF(EXACT(Synthese!L$1,Synthese!$E154),1,0)*(Synthese!L154))&gt;2,1,0)</f>
        <v>0</v>
      </c>
      <c r="I154" s="8">
        <f ca="1">IF((IF(EXACT(Synthese!M$1,Synthese!$E154),1,0)*(Synthese!M154))&gt;2,1,0)</f>
        <v>0</v>
      </c>
      <c r="J154" s="8">
        <f ca="1">IF((IF(EXACT(Synthese!N$1,Synthese!$E154),1,0)*(Synthese!N154))&gt;2,1,0)</f>
        <v>0</v>
      </c>
      <c r="K154" s="8">
        <f ca="1">IF((IF(EXACT(Synthese!O$1,Synthese!$E154),1,0)*(Synthese!O154))&gt;2,1,0)</f>
        <v>0</v>
      </c>
      <c r="L154" s="8">
        <f ca="1">IF((IF(EXACT(Synthese!P$1,Synthese!$E154),1,0)*(Synthese!P154))&gt;2,1,0)</f>
        <v>0</v>
      </c>
      <c r="M154" s="8">
        <f ca="1">IF((IF(EXACT(Synthese!Q$1,Synthese!$E154),1,0)*(Synthese!Q154))&gt;2,1,0)</f>
        <v>0</v>
      </c>
      <c r="N154" s="8">
        <f ca="1">IF((IF(EXACT(Synthese!R$1,Synthese!$E154),1,0)*(Synthese!R154))&gt;2,1,0)</f>
        <v>0</v>
      </c>
      <c r="O154" s="8">
        <f ca="1">IF((IF(EXACT(Synthese!S$1,Synthese!$E154),1,0)*(Synthese!S154))&gt;2,1,0)</f>
        <v>0</v>
      </c>
      <c r="P154" s="8">
        <f ca="1">IF((IF(EXACT(Synthese!T$1,Synthese!$E154),1,0)*(Synthese!T154))&gt;2,1,0)</f>
        <v>0</v>
      </c>
      <c r="Q154" s="8">
        <f ca="1">IF((IF(EXACT(Synthese!U$1,Synthese!$E154),1,0)*(Synthese!U154))&gt;2,1,0)</f>
        <v>0</v>
      </c>
      <c r="R154" s="8">
        <f ca="1">IF((IF(EXACT(Synthese!V$1,Synthese!$E154),1,0)*(Synthese!V154))&gt;2,1,0)</f>
        <v>0</v>
      </c>
      <c r="S154" s="8">
        <f ca="1">IF((IF(EXACT(Synthese!W$1,Synthese!$E154),1,0)*(Synthese!W154))&gt;2,1,0)</f>
        <v>0</v>
      </c>
      <c r="T154" s="8">
        <f ca="1">IF((IF(EXACT(Synthese!X$1,Synthese!$E154),1,0)*(Synthese!X154))&gt;2,1,0)</f>
        <v>0</v>
      </c>
      <c r="U154" s="8">
        <f ca="1">IF((IF(EXACT(Synthese!Y$1,Synthese!$E154),1,0)*(Synthese!Y154))&gt;2,1,0)</f>
        <v>0</v>
      </c>
      <c r="V154" s="8">
        <f ca="1">IF((IF(EXACT(Synthese!Z$1,Synthese!$E154),1,0)*(Synthese!Z154))&gt;2,1,0)</f>
        <v>0</v>
      </c>
      <c r="W154" s="8">
        <f ca="1">IF((IF(EXACT(Synthese!AA$1,Synthese!$E154),1,0)*(Synthese!AA154))&gt;2,1,0)</f>
        <v>0</v>
      </c>
      <c r="X154" s="8">
        <f>IF((IF(EXACT(Synthese!AB$1,Synthese!$E154),1,0)*(Synthese!AB154))&gt;2,1,0)</f>
        <v>0</v>
      </c>
    </row>
    <row r="155" spans="1:24" ht="13.8">
      <c r="A155" s="5"/>
      <c r="B155" s="5"/>
      <c r="C155" s="5">
        <v>1</v>
      </c>
      <c r="D155" s="9">
        <v>45228</v>
      </c>
      <c r="E155" s="8"/>
      <c r="F155" s="8">
        <f ca="1">IF((IF(EXACT(Synthese!J$1,Synthese!$E155),1,0)*(Synthese!J155))&gt;2,1,0)</f>
        <v>0</v>
      </c>
      <c r="G155" s="8">
        <f ca="1">IF((IF(EXACT(Synthese!K$1,Synthese!$E155),1,0)*(Synthese!K155))&gt;2,1,0)</f>
        <v>0</v>
      </c>
      <c r="H155" s="8">
        <f ca="1">IF((IF(EXACT(Synthese!L$1,Synthese!$E155),1,0)*(Synthese!L155))&gt;2,1,0)</f>
        <v>0</v>
      </c>
      <c r="I155" s="8">
        <f ca="1">IF((IF(EXACT(Synthese!M$1,Synthese!$E155),1,0)*(Synthese!M155))&gt;2,1,0)</f>
        <v>0</v>
      </c>
      <c r="J155" s="8">
        <f ca="1">IF((IF(EXACT(Synthese!N$1,Synthese!$E155),1,0)*(Synthese!N155))&gt;2,1,0)</f>
        <v>0</v>
      </c>
      <c r="K155" s="8">
        <f ca="1">IF((IF(EXACT(Synthese!O$1,Synthese!$E155),1,0)*(Synthese!O155))&gt;2,1,0)</f>
        <v>0</v>
      </c>
      <c r="L155" s="8">
        <f ca="1">IF((IF(EXACT(Synthese!P$1,Synthese!$E155),1,0)*(Synthese!P155))&gt;2,1,0)</f>
        <v>0</v>
      </c>
      <c r="M155" s="8">
        <f ca="1">IF((IF(EXACT(Synthese!Q$1,Synthese!$E155),1,0)*(Synthese!Q155))&gt;2,1,0)</f>
        <v>0</v>
      </c>
      <c r="N155" s="8">
        <f ca="1">IF((IF(EXACT(Synthese!R$1,Synthese!$E155),1,0)*(Synthese!R155))&gt;2,1,0)</f>
        <v>0</v>
      </c>
      <c r="O155" s="8">
        <f ca="1">IF((IF(EXACT(Synthese!S$1,Synthese!$E155),1,0)*(Synthese!S155))&gt;2,1,0)</f>
        <v>0</v>
      </c>
      <c r="P155" s="8">
        <f ca="1">IF((IF(EXACT(Synthese!T$1,Synthese!$E155),1,0)*(Synthese!T155))&gt;2,1,0)</f>
        <v>0</v>
      </c>
      <c r="Q155" s="8">
        <f ca="1">IF((IF(EXACT(Synthese!U$1,Synthese!$E155),1,0)*(Synthese!U155))&gt;2,1,0)</f>
        <v>0</v>
      </c>
      <c r="R155" s="8">
        <f ca="1">IF((IF(EXACT(Synthese!V$1,Synthese!$E155),1,0)*(Synthese!V155))&gt;2,1,0)</f>
        <v>0</v>
      </c>
      <c r="S155" s="8">
        <f ca="1">IF((IF(EXACT(Synthese!W$1,Synthese!$E155),1,0)*(Synthese!W155))&gt;2,1,0)</f>
        <v>0</v>
      </c>
      <c r="T155" s="8">
        <f ca="1">IF((IF(EXACT(Synthese!X$1,Synthese!$E155),1,0)*(Synthese!X155))&gt;2,1,0)</f>
        <v>0</v>
      </c>
      <c r="U155" s="8">
        <f ca="1">IF((IF(EXACT(Synthese!Y$1,Synthese!$E155),1,0)*(Synthese!Y155))&gt;2,1,0)</f>
        <v>0</v>
      </c>
      <c r="V155" s="8">
        <f ca="1">IF((IF(EXACT(Synthese!Z$1,Synthese!$E155),1,0)*(Synthese!Z155))&gt;2,1,0)</f>
        <v>0</v>
      </c>
      <c r="W155" s="8">
        <f ca="1">IF((IF(EXACT(Synthese!AA$1,Synthese!$E155),1,0)*(Synthese!AA155))&gt;2,1,0)</f>
        <v>0</v>
      </c>
      <c r="X155" s="8">
        <f>IF((IF(EXACT(Synthese!AB$1,Synthese!$E155),1,0)*(Synthese!AB155))&gt;2,1,0)</f>
        <v>0</v>
      </c>
    </row>
    <row r="156" spans="1:24" ht="13.8">
      <c r="A156" s="5"/>
      <c r="B156" s="5"/>
      <c r="C156" s="5">
        <v>2</v>
      </c>
      <c r="D156" s="9">
        <v>45229</v>
      </c>
      <c r="E156" s="8"/>
      <c r="F156" s="8">
        <f ca="1">IF((IF(EXACT(Synthese!J$1,Synthese!$E156),1,0)*(Synthese!J156))&gt;2,1,0)</f>
        <v>0</v>
      </c>
      <c r="G156" s="8">
        <f ca="1">IF((IF(EXACT(Synthese!K$1,Synthese!$E156),1,0)*(Synthese!K156))&gt;2,1,0)</f>
        <v>0</v>
      </c>
      <c r="H156" s="8">
        <f ca="1">IF((IF(EXACT(Synthese!L$1,Synthese!$E156),1,0)*(Synthese!L156))&gt;2,1,0)</f>
        <v>0</v>
      </c>
      <c r="I156" s="8">
        <f ca="1">IF((IF(EXACT(Synthese!M$1,Synthese!$E156),1,0)*(Synthese!M156))&gt;2,1,0)</f>
        <v>0</v>
      </c>
      <c r="J156" s="8">
        <f ca="1">IF((IF(EXACT(Synthese!N$1,Synthese!$E156),1,0)*(Synthese!N156))&gt;2,1,0)</f>
        <v>0</v>
      </c>
      <c r="K156" s="8">
        <f ca="1">IF((IF(EXACT(Synthese!O$1,Synthese!$E156),1,0)*(Synthese!O156))&gt;2,1,0)</f>
        <v>0</v>
      </c>
      <c r="L156" s="8">
        <f ca="1">IF((IF(EXACT(Synthese!P$1,Synthese!$E156),1,0)*(Synthese!P156))&gt;2,1,0)</f>
        <v>0</v>
      </c>
      <c r="M156" s="8">
        <f ca="1">IF((IF(EXACT(Synthese!Q$1,Synthese!$E156),1,0)*(Synthese!Q156))&gt;2,1,0)</f>
        <v>0</v>
      </c>
      <c r="N156" s="8">
        <f ca="1">IF((IF(EXACT(Synthese!R$1,Synthese!$E156),1,0)*(Synthese!R156))&gt;2,1,0)</f>
        <v>0</v>
      </c>
      <c r="O156" s="8">
        <f ca="1">IF((IF(EXACT(Synthese!S$1,Synthese!$E156),1,0)*(Synthese!S156))&gt;2,1,0)</f>
        <v>0</v>
      </c>
      <c r="P156" s="8">
        <f ca="1">IF((IF(EXACT(Synthese!T$1,Synthese!$E156),1,0)*(Synthese!T156))&gt;2,1,0)</f>
        <v>0</v>
      </c>
      <c r="Q156" s="8">
        <f ca="1">IF((IF(EXACT(Synthese!U$1,Synthese!$E156),1,0)*(Synthese!U156))&gt;2,1,0)</f>
        <v>0</v>
      </c>
      <c r="R156" s="8">
        <f ca="1">IF((IF(EXACT(Synthese!V$1,Synthese!$E156),1,0)*(Synthese!V156))&gt;2,1,0)</f>
        <v>0</v>
      </c>
      <c r="S156" s="8">
        <f ca="1">IF((IF(EXACT(Synthese!W$1,Synthese!$E156),1,0)*(Synthese!W156))&gt;2,1,0)</f>
        <v>0</v>
      </c>
      <c r="T156" s="8">
        <f ca="1">IF((IF(EXACT(Synthese!X$1,Synthese!$E156),1,0)*(Synthese!X156))&gt;2,1,0)</f>
        <v>0</v>
      </c>
      <c r="U156" s="8">
        <f ca="1">IF((IF(EXACT(Synthese!Y$1,Synthese!$E156),1,0)*(Synthese!Y156))&gt;2,1,0)</f>
        <v>0</v>
      </c>
      <c r="V156" s="8">
        <f ca="1">IF((IF(EXACT(Synthese!Z$1,Synthese!$E156),1,0)*(Synthese!Z156))&gt;2,1,0)</f>
        <v>0</v>
      </c>
      <c r="W156" s="8">
        <f ca="1">IF((IF(EXACT(Synthese!AA$1,Synthese!$E156),1,0)*(Synthese!AA156))&gt;2,1,0)</f>
        <v>0</v>
      </c>
      <c r="X156" s="8">
        <f>IF((IF(EXACT(Synthese!AB$1,Synthese!$E156),1,0)*(Synthese!AB156))&gt;2,1,0)</f>
        <v>0</v>
      </c>
    </row>
    <row r="157" spans="1:24" ht="13.8">
      <c r="A157" s="5"/>
      <c r="B157" s="5"/>
      <c r="C157" s="5">
        <v>3</v>
      </c>
      <c r="D157" s="9">
        <v>45230</v>
      </c>
      <c r="E157" s="8"/>
      <c r="F157" s="8">
        <f ca="1">IF((IF(EXACT(Synthese!J$1,Synthese!$E157),1,0)*(Synthese!J157))&gt;2,1,0)</f>
        <v>0</v>
      </c>
      <c r="G157" s="8">
        <f ca="1">IF((IF(EXACT(Synthese!K$1,Synthese!$E157),1,0)*(Synthese!K157))&gt;2,1,0)</f>
        <v>0</v>
      </c>
      <c r="H157" s="8">
        <f ca="1">IF((IF(EXACT(Synthese!L$1,Synthese!$E157),1,0)*(Synthese!L157))&gt;2,1,0)</f>
        <v>0</v>
      </c>
      <c r="I157" s="8">
        <f ca="1">IF((IF(EXACT(Synthese!M$1,Synthese!$E157),1,0)*(Synthese!M157))&gt;2,1,0)</f>
        <v>0</v>
      </c>
      <c r="J157" s="8">
        <f ca="1">IF((IF(EXACT(Synthese!N$1,Synthese!$E157),1,0)*(Synthese!N157))&gt;2,1,0)</f>
        <v>0</v>
      </c>
      <c r="K157" s="8">
        <f ca="1">IF((IF(EXACT(Synthese!O$1,Synthese!$E157),1,0)*(Synthese!O157))&gt;2,1,0)</f>
        <v>0</v>
      </c>
      <c r="L157" s="8">
        <f ca="1">IF((IF(EXACT(Synthese!P$1,Synthese!$E157),1,0)*(Synthese!P157))&gt;2,1,0)</f>
        <v>0</v>
      </c>
      <c r="M157" s="8">
        <f ca="1">IF((IF(EXACT(Synthese!Q$1,Synthese!$E157),1,0)*(Synthese!Q157))&gt;2,1,0)</f>
        <v>0</v>
      </c>
      <c r="N157" s="8">
        <f ca="1">IF((IF(EXACT(Synthese!R$1,Synthese!$E157),1,0)*(Synthese!R157))&gt;2,1,0)</f>
        <v>0</v>
      </c>
      <c r="O157" s="8">
        <f ca="1">IF((IF(EXACT(Synthese!S$1,Synthese!$E157),1,0)*(Synthese!S157))&gt;2,1,0)</f>
        <v>0</v>
      </c>
      <c r="P157" s="8">
        <f ca="1">IF((IF(EXACT(Synthese!T$1,Synthese!$E157),1,0)*(Synthese!T157))&gt;2,1,0)</f>
        <v>0</v>
      </c>
      <c r="Q157" s="8">
        <f ca="1">IF((IF(EXACT(Synthese!U$1,Synthese!$E157),1,0)*(Synthese!U157))&gt;2,1,0)</f>
        <v>0</v>
      </c>
      <c r="R157" s="8">
        <f ca="1">IF((IF(EXACT(Synthese!V$1,Synthese!$E157),1,0)*(Synthese!V157))&gt;2,1,0)</f>
        <v>0</v>
      </c>
      <c r="S157" s="8">
        <f ca="1">IF((IF(EXACT(Synthese!W$1,Synthese!$E157),1,0)*(Synthese!W157))&gt;2,1,0)</f>
        <v>0</v>
      </c>
      <c r="T157" s="8">
        <f ca="1">IF((IF(EXACT(Synthese!X$1,Synthese!$E157),1,0)*(Synthese!X157))&gt;2,1,0)</f>
        <v>0</v>
      </c>
      <c r="U157" s="8">
        <f ca="1">IF((IF(EXACT(Synthese!Y$1,Synthese!$E157),1,0)*(Synthese!Y157))&gt;2,1,0)</f>
        <v>0</v>
      </c>
      <c r="V157" s="8">
        <f ca="1">IF((IF(EXACT(Synthese!Z$1,Synthese!$E157),1,0)*(Synthese!Z157))&gt;2,1,0)</f>
        <v>0</v>
      </c>
      <c r="W157" s="8">
        <f ca="1">IF((IF(EXACT(Synthese!AA$1,Synthese!$E157),1,0)*(Synthese!AA157))&gt;2,1,0)</f>
        <v>0</v>
      </c>
      <c r="X157" s="8">
        <f>IF((IF(EXACT(Synthese!AB$1,Synthese!$E157),1,0)*(Synthese!AB157))&gt;2,1,0)</f>
        <v>0</v>
      </c>
    </row>
    <row r="158" spans="1:24" ht="13.8">
      <c r="A158" s="5"/>
      <c r="B158" s="5">
        <v>1</v>
      </c>
      <c r="C158" s="5">
        <v>4</v>
      </c>
      <c r="D158" s="9">
        <v>45231</v>
      </c>
      <c r="E158" s="8"/>
      <c r="F158" s="8">
        <f ca="1">IF((IF(EXACT(Synthese!J$1,Synthese!$E158),1,0)*(Synthese!J158))&gt;2,1,0)</f>
        <v>0</v>
      </c>
      <c r="G158" s="8">
        <f ca="1">IF((IF(EXACT(Synthese!K$1,Synthese!$E158),1,0)*(Synthese!K158))&gt;2,1,0)</f>
        <v>0</v>
      </c>
      <c r="H158" s="8">
        <f ca="1">IF((IF(EXACT(Synthese!L$1,Synthese!$E158),1,0)*(Synthese!L158))&gt;2,1,0)</f>
        <v>0</v>
      </c>
      <c r="I158" s="8">
        <f ca="1">IF((IF(EXACT(Synthese!M$1,Synthese!$E158),1,0)*(Synthese!M158))&gt;2,1,0)</f>
        <v>0</v>
      </c>
      <c r="J158" s="8">
        <f ca="1">IF((IF(EXACT(Synthese!N$1,Synthese!$E158),1,0)*(Synthese!N158))&gt;2,1,0)</f>
        <v>0</v>
      </c>
      <c r="K158" s="8">
        <f ca="1">IF((IF(EXACT(Synthese!O$1,Synthese!$E158),1,0)*(Synthese!O158))&gt;2,1,0)</f>
        <v>0</v>
      </c>
      <c r="L158" s="8">
        <f ca="1">IF((IF(EXACT(Synthese!P$1,Synthese!$E158),1,0)*(Synthese!P158))&gt;2,1,0)</f>
        <v>0</v>
      </c>
      <c r="M158" s="8">
        <f ca="1">IF((IF(EXACT(Synthese!Q$1,Synthese!$E158),1,0)*(Synthese!Q158))&gt;2,1,0)</f>
        <v>0</v>
      </c>
      <c r="N158" s="8">
        <f ca="1">IF((IF(EXACT(Synthese!R$1,Synthese!$E158),1,0)*(Synthese!R158))&gt;2,1,0)</f>
        <v>0</v>
      </c>
      <c r="O158" s="8">
        <f ca="1">IF((IF(EXACT(Synthese!S$1,Synthese!$E158),1,0)*(Synthese!S158))&gt;2,1,0)</f>
        <v>0</v>
      </c>
      <c r="P158" s="8">
        <f ca="1">IF((IF(EXACT(Synthese!T$1,Synthese!$E158),1,0)*(Synthese!T158))&gt;2,1,0)</f>
        <v>0</v>
      </c>
      <c r="Q158" s="8">
        <f ca="1">IF((IF(EXACT(Synthese!U$1,Synthese!$E158),1,0)*(Synthese!U158))&gt;2,1,0)</f>
        <v>0</v>
      </c>
      <c r="R158" s="8">
        <f ca="1">IF((IF(EXACT(Synthese!V$1,Synthese!$E158),1,0)*(Synthese!V158))&gt;2,1,0)</f>
        <v>0</v>
      </c>
      <c r="S158" s="8">
        <f ca="1">IF((IF(EXACT(Synthese!W$1,Synthese!$E158),1,0)*(Synthese!W158))&gt;2,1,0)</f>
        <v>0</v>
      </c>
      <c r="T158" s="8">
        <f ca="1">IF((IF(EXACT(Synthese!X$1,Synthese!$E158),1,0)*(Synthese!X158))&gt;2,1,0)</f>
        <v>0</v>
      </c>
      <c r="U158" s="8">
        <f ca="1">IF((IF(EXACT(Synthese!Y$1,Synthese!$E158),1,0)*(Synthese!Y158))&gt;2,1,0)</f>
        <v>0</v>
      </c>
      <c r="V158" s="8">
        <f ca="1">IF((IF(EXACT(Synthese!Z$1,Synthese!$E158),1,0)*(Synthese!Z158))&gt;2,1,0)</f>
        <v>0</v>
      </c>
      <c r="W158" s="8">
        <f ca="1">IF((IF(EXACT(Synthese!AA$1,Synthese!$E158),1,0)*(Synthese!AA158))&gt;2,1,0)</f>
        <v>0</v>
      </c>
      <c r="X158" s="8">
        <f>IF((IF(EXACT(Synthese!AB$1,Synthese!$E158),1,0)*(Synthese!AB158))&gt;2,1,0)</f>
        <v>0</v>
      </c>
    </row>
    <row r="159" spans="1:24" ht="13.8">
      <c r="A159" s="5"/>
      <c r="B159" s="5"/>
      <c r="C159" s="5">
        <v>5</v>
      </c>
      <c r="D159" s="9">
        <v>45232</v>
      </c>
      <c r="E159" s="8"/>
      <c r="F159" s="8">
        <f ca="1">IF((IF(EXACT(Synthese!J$1,Synthese!$E159),1,0)*(Synthese!J159))&gt;2,1,0)</f>
        <v>0</v>
      </c>
      <c r="G159" s="8">
        <f ca="1">IF((IF(EXACT(Synthese!K$1,Synthese!$E159),1,0)*(Synthese!K159))&gt;2,1,0)</f>
        <v>0</v>
      </c>
      <c r="H159" s="8">
        <f ca="1">IF((IF(EXACT(Synthese!L$1,Synthese!$E159),1,0)*(Synthese!L159))&gt;2,1,0)</f>
        <v>0</v>
      </c>
      <c r="I159" s="8">
        <f ca="1">IF((IF(EXACT(Synthese!M$1,Synthese!$E159),1,0)*(Synthese!M159))&gt;2,1,0)</f>
        <v>0</v>
      </c>
      <c r="J159" s="8">
        <f ca="1">IF((IF(EXACT(Synthese!N$1,Synthese!$E159),1,0)*(Synthese!N159))&gt;2,1,0)</f>
        <v>0</v>
      </c>
      <c r="K159" s="8">
        <f ca="1">IF((IF(EXACT(Synthese!O$1,Synthese!$E159),1,0)*(Synthese!O159))&gt;2,1,0)</f>
        <v>0</v>
      </c>
      <c r="L159" s="8">
        <f ca="1">IF((IF(EXACT(Synthese!P$1,Synthese!$E159),1,0)*(Synthese!P159))&gt;2,1,0)</f>
        <v>0</v>
      </c>
      <c r="M159" s="8">
        <f ca="1">IF((IF(EXACT(Synthese!Q$1,Synthese!$E159),1,0)*(Synthese!Q159))&gt;2,1,0)</f>
        <v>0</v>
      </c>
      <c r="N159" s="8">
        <f ca="1">IF((IF(EXACT(Synthese!R$1,Synthese!$E159),1,0)*(Synthese!R159))&gt;2,1,0)</f>
        <v>0</v>
      </c>
      <c r="O159" s="8">
        <f ca="1">IF((IF(EXACT(Synthese!S$1,Synthese!$E159),1,0)*(Synthese!S159))&gt;2,1,0)</f>
        <v>0</v>
      </c>
      <c r="P159" s="8">
        <f ca="1">IF((IF(EXACT(Synthese!T$1,Synthese!$E159),1,0)*(Synthese!T159))&gt;2,1,0)</f>
        <v>0</v>
      </c>
      <c r="Q159" s="8">
        <f ca="1">IF((IF(EXACT(Synthese!U$1,Synthese!$E159),1,0)*(Synthese!U159))&gt;2,1,0)</f>
        <v>0</v>
      </c>
      <c r="R159" s="8">
        <f ca="1">IF((IF(EXACT(Synthese!V$1,Synthese!$E159),1,0)*(Synthese!V159))&gt;2,1,0)</f>
        <v>0</v>
      </c>
      <c r="S159" s="8">
        <f ca="1">IF((IF(EXACT(Synthese!W$1,Synthese!$E159),1,0)*(Synthese!W159))&gt;2,1,0)</f>
        <v>0</v>
      </c>
      <c r="T159" s="8">
        <f ca="1">IF((IF(EXACT(Synthese!X$1,Synthese!$E159),1,0)*(Synthese!X159))&gt;2,1,0)</f>
        <v>0</v>
      </c>
      <c r="U159" s="8">
        <f ca="1">IF((IF(EXACT(Synthese!Y$1,Synthese!$E159),1,0)*(Synthese!Y159))&gt;2,1,0)</f>
        <v>0</v>
      </c>
      <c r="V159" s="8">
        <f ca="1">IF((IF(EXACT(Synthese!Z$1,Synthese!$E159),1,0)*(Synthese!Z159))&gt;2,1,0)</f>
        <v>0</v>
      </c>
      <c r="W159" s="8">
        <f ca="1">IF((IF(EXACT(Synthese!AA$1,Synthese!$E159),1,0)*(Synthese!AA159))&gt;2,1,0)</f>
        <v>0</v>
      </c>
      <c r="X159" s="8">
        <f>IF((IF(EXACT(Synthese!AB$1,Synthese!$E159),1,0)*(Synthese!AB159))&gt;2,1,0)</f>
        <v>0</v>
      </c>
    </row>
    <row r="160" spans="1:24" ht="13.8">
      <c r="A160" s="5"/>
      <c r="B160" s="5"/>
      <c r="C160" s="5">
        <v>6</v>
      </c>
      <c r="D160" s="9">
        <v>45233</v>
      </c>
      <c r="E160" s="8"/>
      <c r="F160" s="8">
        <f ca="1">IF((IF(EXACT(Synthese!J$1,Synthese!$E160),1,0)*(Synthese!J160))&gt;2,1,0)</f>
        <v>0</v>
      </c>
      <c r="G160" s="8">
        <f ca="1">IF((IF(EXACT(Synthese!K$1,Synthese!$E160),1,0)*(Synthese!K160))&gt;2,1,0)</f>
        <v>0</v>
      </c>
      <c r="H160" s="8">
        <f ca="1">IF((IF(EXACT(Synthese!L$1,Synthese!$E160),1,0)*(Synthese!L160))&gt;2,1,0)</f>
        <v>0</v>
      </c>
      <c r="I160" s="8">
        <f ca="1">IF((IF(EXACT(Synthese!M$1,Synthese!$E160),1,0)*(Synthese!M160))&gt;2,1,0)</f>
        <v>0</v>
      </c>
      <c r="J160" s="8">
        <f ca="1">IF((IF(EXACT(Synthese!N$1,Synthese!$E160),1,0)*(Synthese!N160))&gt;2,1,0)</f>
        <v>0</v>
      </c>
      <c r="K160" s="8">
        <f ca="1">IF((IF(EXACT(Synthese!O$1,Synthese!$E160),1,0)*(Synthese!O160))&gt;2,1,0)</f>
        <v>0</v>
      </c>
      <c r="L160" s="8">
        <f ca="1">IF((IF(EXACT(Synthese!P$1,Synthese!$E160),1,0)*(Synthese!P160))&gt;2,1,0)</f>
        <v>0</v>
      </c>
      <c r="M160" s="8">
        <f ca="1">IF((IF(EXACT(Synthese!Q$1,Synthese!$E160),1,0)*(Synthese!Q160))&gt;2,1,0)</f>
        <v>0</v>
      </c>
      <c r="N160" s="8">
        <f ca="1">IF((IF(EXACT(Synthese!R$1,Synthese!$E160),1,0)*(Synthese!R160))&gt;2,1,0)</f>
        <v>0</v>
      </c>
      <c r="O160" s="8">
        <f ca="1">IF((IF(EXACT(Synthese!S$1,Synthese!$E160),1,0)*(Synthese!S160))&gt;2,1,0)</f>
        <v>0</v>
      </c>
      <c r="P160" s="8">
        <f ca="1">IF((IF(EXACT(Synthese!T$1,Synthese!$E160),1,0)*(Synthese!T160))&gt;2,1,0)</f>
        <v>0</v>
      </c>
      <c r="Q160" s="8">
        <f ca="1">IF((IF(EXACT(Synthese!U$1,Synthese!$E160),1,0)*(Synthese!U160))&gt;2,1,0)</f>
        <v>0</v>
      </c>
      <c r="R160" s="8">
        <f ca="1">IF((IF(EXACT(Synthese!V$1,Synthese!$E160),1,0)*(Synthese!V160))&gt;2,1,0)</f>
        <v>0</v>
      </c>
      <c r="S160" s="8">
        <f ca="1">IF((IF(EXACT(Synthese!W$1,Synthese!$E160),1,0)*(Synthese!W160))&gt;2,1,0)</f>
        <v>0</v>
      </c>
      <c r="T160" s="8">
        <f ca="1">IF((IF(EXACT(Synthese!X$1,Synthese!$E160),1,0)*(Synthese!X160))&gt;2,1,0)</f>
        <v>0</v>
      </c>
      <c r="U160" s="8">
        <f ca="1">IF((IF(EXACT(Synthese!Y$1,Synthese!$E160),1,0)*(Synthese!Y160))&gt;2,1,0)</f>
        <v>0</v>
      </c>
      <c r="V160" s="8">
        <f ca="1">IF((IF(EXACT(Synthese!Z$1,Synthese!$E160),1,0)*(Synthese!Z160))&gt;2,1,0)</f>
        <v>0</v>
      </c>
      <c r="W160" s="8">
        <f ca="1">IF((IF(EXACT(Synthese!AA$1,Synthese!$E160),1,0)*(Synthese!AA160))&gt;2,1,0)</f>
        <v>0</v>
      </c>
      <c r="X160" s="8">
        <f>IF((IF(EXACT(Synthese!AB$1,Synthese!$E160),1,0)*(Synthese!AB160))&gt;2,1,0)</f>
        <v>0</v>
      </c>
    </row>
    <row r="161" spans="1:24" ht="13.8">
      <c r="A161" s="5"/>
      <c r="B161" s="5"/>
      <c r="C161" s="5">
        <v>7</v>
      </c>
      <c r="D161" s="9">
        <v>45234</v>
      </c>
      <c r="E161" s="8"/>
      <c r="F161" s="8">
        <f ca="1">IF((IF(EXACT(Synthese!J$1,Synthese!$E161),1,0)*(Synthese!J161))&gt;2,1,0)</f>
        <v>0</v>
      </c>
      <c r="G161" s="8">
        <f ca="1">IF((IF(EXACT(Synthese!K$1,Synthese!$E161),1,0)*(Synthese!K161))&gt;2,1,0)</f>
        <v>0</v>
      </c>
      <c r="H161" s="8">
        <f ca="1">IF((IF(EXACT(Synthese!L$1,Synthese!$E161),1,0)*(Synthese!L161))&gt;2,1,0)</f>
        <v>0</v>
      </c>
      <c r="I161" s="8">
        <f ca="1">IF((IF(EXACT(Synthese!M$1,Synthese!$E161),1,0)*(Synthese!M161))&gt;2,1,0)</f>
        <v>0</v>
      </c>
      <c r="J161" s="8">
        <f ca="1">IF((IF(EXACT(Synthese!N$1,Synthese!$E161),1,0)*(Synthese!N161))&gt;2,1,0)</f>
        <v>0</v>
      </c>
      <c r="K161" s="8">
        <f ca="1">IF((IF(EXACT(Synthese!O$1,Synthese!$E161),1,0)*(Synthese!O161))&gt;2,1,0)</f>
        <v>0</v>
      </c>
      <c r="L161" s="8">
        <f ca="1">IF((IF(EXACT(Synthese!P$1,Synthese!$E161),1,0)*(Synthese!P161))&gt;2,1,0)</f>
        <v>0</v>
      </c>
      <c r="M161" s="8">
        <f ca="1">IF((IF(EXACT(Synthese!Q$1,Synthese!$E161),1,0)*(Synthese!Q161))&gt;2,1,0)</f>
        <v>0</v>
      </c>
      <c r="N161" s="8">
        <f ca="1">IF((IF(EXACT(Synthese!R$1,Synthese!$E161),1,0)*(Synthese!R161))&gt;2,1,0)</f>
        <v>0</v>
      </c>
      <c r="O161" s="8">
        <f ca="1">IF((IF(EXACT(Synthese!S$1,Synthese!$E161),1,0)*(Synthese!S161))&gt;2,1,0)</f>
        <v>0</v>
      </c>
      <c r="P161" s="8">
        <f ca="1">IF((IF(EXACT(Synthese!T$1,Synthese!$E161),1,0)*(Synthese!T161))&gt;2,1,0)</f>
        <v>0</v>
      </c>
      <c r="Q161" s="8">
        <f ca="1">IF((IF(EXACT(Synthese!U$1,Synthese!$E161),1,0)*(Synthese!U161))&gt;2,1,0)</f>
        <v>0</v>
      </c>
      <c r="R161" s="8">
        <f ca="1">IF((IF(EXACT(Synthese!V$1,Synthese!$E161),1,0)*(Synthese!V161))&gt;2,1,0)</f>
        <v>0</v>
      </c>
      <c r="S161" s="8">
        <f ca="1">IF((IF(EXACT(Synthese!W$1,Synthese!$E161),1,0)*(Synthese!W161))&gt;2,1,0)</f>
        <v>0</v>
      </c>
      <c r="T161" s="8">
        <f ca="1">IF((IF(EXACT(Synthese!X$1,Synthese!$E161),1,0)*(Synthese!X161))&gt;2,1,0)</f>
        <v>0</v>
      </c>
      <c r="U161" s="8">
        <f ca="1">IF((IF(EXACT(Synthese!Y$1,Synthese!$E161),1,0)*(Synthese!Y161))&gt;2,1,0)</f>
        <v>0</v>
      </c>
      <c r="V161" s="8">
        <f ca="1">IF((IF(EXACT(Synthese!Z$1,Synthese!$E161),1,0)*(Synthese!Z161))&gt;2,1,0)</f>
        <v>0</v>
      </c>
      <c r="W161" s="8">
        <f ca="1">IF((IF(EXACT(Synthese!AA$1,Synthese!$E161),1,0)*(Synthese!AA161))&gt;2,1,0)</f>
        <v>0</v>
      </c>
      <c r="X161" s="8">
        <f>IF((IF(EXACT(Synthese!AB$1,Synthese!$E161),1,0)*(Synthese!AB161))&gt;2,1,0)</f>
        <v>0</v>
      </c>
    </row>
    <row r="162" spans="1:24" ht="13.8">
      <c r="A162" s="5"/>
      <c r="B162" s="5"/>
      <c r="C162" s="5">
        <v>1</v>
      </c>
      <c r="D162" s="9">
        <v>45235</v>
      </c>
      <c r="E162" s="8"/>
      <c r="F162" s="8">
        <f ca="1">IF((IF(EXACT(Synthese!J$1,Synthese!$E162),1,0)*(Synthese!J162))&gt;2,1,0)</f>
        <v>0</v>
      </c>
      <c r="G162" s="8">
        <f ca="1">IF((IF(EXACT(Synthese!K$1,Synthese!$E162),1,0)*(Synthese!K162))&gt;2,1,0)</f>
        <v>0</v>
      </c>
      <c r="H162" s="8">
        <f ca="1">IF((IF(EXACT(Synthese!L$1,Synthese!$E162),1,0)*(Synthese!L162))&gt;2,1,0)</f>
        <v>0</v>
      </c>
      <c r="I162" s="8">
        <f ca="1">IF((IF(EXACT(Synthese!M$1,Synthese!$E162),1,0)*(Synthese!M162))&gt;2,1,0)</f>
        <v>0</v>
      </c>
      <c r="J162" s="8">
        <f ca="1">IF((IF(EXACT(Synthese!N$1,Synthese!$E162),1,0)*(Synthese!N162))&gt;2,1,0)</f>
        <v>0</v>
      </c>
      <c r="K162" s="8">
        <f ca="1">IF((IF(EXACT(Synthese!O$1,Synthese!$E162),1,0)*(Synthese!O162))&gt;2,1,0)</f>
        <v>0</v>
      </c>
      <c r="L162" s="8">
        <f ca="1">IF((IF(EXACT(Synthese!P$1,Synthese!$E162),1,0)*(Synthese!P162))&gt;2,1,0)</f>
        <v>0</v>
      </c>
      <c r="M162" s="8">
        <f ca="1">IF((IF(EXACT(Synthese!Q$1,Synthese!$E162),1,0)*(Synthese!Q162))&gt;2,1,0)</f>
        <v>0</v>
      </c>
      <c r="N162" s="8">
        <f ca="1">IF((IF(EXACT(Synthese!R$1,Synthese!$E162),1,0)*(Synthese!R162))&gt;2,1,0)</f>
        <v>0</v>
      </c>
      <c r="O162" s="8">
        <f ca="1">IF((IF(EXACT(Synthese!S$1,Synthese!$E162),1,0)*(Synthese!S162))&gt;2,1,0)</f>
        <v>0</v>
      </c>
      <c r="P162" s="8">
        <f ca="1">IF((IF(EXACT(Synthese!T$1,Synthese!$E162),1,0)*(Synthese!T162))&gt;2,1,0)</f>
        <v>0</v>
      </c>
      <c r="Q162" s="8">
        <f ca="1">IF((IF(EXACT(Synthese!U$1,Synthese!$E162),1,0)*(Synthese!U162))&gt;2,1,0)</f>
        <v>0</v>
      </c>
      <c r="R162" s="8">
        <f ca="1">IF((IF(EXACT(Synthese!V$1,Synthese!$E162),1,0)*(Synthese!V162))&gt;2,1,0)</f>
        <v>0</v>
      </c>
      <c r="S162" s="8">
        <f ca="1">IF((IF(EXACT(Synthese!W$1,Synthese!$E162),1,0)*(Synthese!W162))&gt;2,1,0)</f>
        <v>0</v>
      </c>
      <c r="T162" s="8">
        <f ca="1">IF((IF(EXACT(Synthese!X$1,Synthese!$E162),1,0)*(Synthese!X162))&gt;2,1,0)</f>
        <v>0</v>
      </c>
      <c r="U162" s="8">
        <f ca="1">IF((IF(EXACT(Synthese!Y$1,Synthese!$E162),1,0)*(Synthese!Y162))&gt;2,1,0)</f>
        <v>0</v>
      </c>
      <c r="V162" s="8">
        <f ca="1">IF((IF(EXACT(Synthese!Z$1,Synthese!$E162),1,0)*(Synthese!Z162))&gt;2,1,0)</f>
        <v>0</v>
      </c>
      <c r="W162" s="8">
        <f ca="1">IF((IF(EXACT(Synthese!AA$1,Synthese!$E162),1,0)*(Synthese!AA162))&gt;2,1,0)</f>
        <v>0</v>
      </c>
      <c r="X162" s="8">
        <f>IF((IF(EXACT(Synthese!AB$1,Synthese!$E162),1,0)*(Synthese!AB162))&gt;2,1,0)</f>
        <v>0</v>
      </c>
    </row>
    <row r="163" spans="1:24" ht="13.8">
      <c r="A163" s="5"/>
      <c r="B163" s="5"/>
      <c r="C163" s="5">
        <v>2</v>
      </c>
      <c r="D163" s="9">
        <v>45236</v>
      </c>
      <c r="E163" s="8"/>
      <c r="F163" s="8">
        <f ca="1">IF((IF(EXACT(Synthese!J$1,Synthese!$E163),1,0)*(Synthese!J163))&gt;2,1,0)</f>
        <v>0</v>
      </c>
      <c r="G163" s="8">
        <f ca="1">IF((IF(EXACT(Synthese!K$1,Synthese!$E163),1,0)*(Synthese!K163))&gt;2,1,0)</f>
        <v>0</v>
      </c>
      <c r="H163" s="8">
        <f ca="1">IF((IF(EXACT(Synthese!L$1,Synthese!$E163),1,0)*(Synthese!L163))&gt;2,1,0)</f>
        <v>0</v>
      </c>
      <c r="I163" s="8">
        <f ca="1">IF((IF(EXACT(Synthese!M$1,Synthese!$E163),1,0)*(Synthese!M163))&gt;2,1,0)</f>
        <v>0</v>
      </c>
      <c r="J163" s="8">
        <f ca="1">IF((IF(EXACT(Synthese!N$1,Synthese!$E163),1,0)*(Synthese!N163))&gt;2,1,0)</f>
        <v>0</v>
      </c>
      <c r="K163" s="8">
        <f ca="1">IF((IF(EXACT(Synthese!O$1,Synthese!$E163),1,0)*(Synthese!O163))&gt;2,1,0)</f>
        <v>0</v>
      </c>
      <c r="L163" s="8">
        <f ca="1">IF((IF(EXACT(Synthese!P$1,Synthese!$E163),1,0)*(Synthese!P163))&gt;2,1,0)</f>
        <v>0</v>
      </c>
      <c r="M163" s="8">
        <f ca="1">IF((IF(EXACT(Synthese!Q$1,Synthese!$E163),1,0)*(Synthese!Q163))&gt;2,1,0)</f>
        <v>0</v>
      </c>
      <c r="N163" s="8">
        <f ca="1">IF((IF(EXACT(Synthese!R$1,Synthese!$E163),1,0)*(Synthese!R163))&gt;2,1,0)</f>
        <v>0</v>
      </c>
      <c r="O163" s="8">
        <f ca="1">IF((IF(EXACT(Synthese!S$1,Synthese!$E163),1,0)*(Synthese!S163))&gt;2,1,0)</f>
        <v>0</v>
      </c>
      <c r="P163" s="8">
        <f ca="1">IF((IF(EXACT(Synthese!T$1,Synthese!$E163),1,0)*(Synthese!T163))&gt;2,1,0)</f>
        <v>0</v>
      </c>
      <c r="Q163" s="8">
        <f ca="1">IF((IF(EXACT(Synthese!U$1,Synthese!$E163),1,0)*(Synthese!U163))&gt;2,1,0)</f>
        <v>0</v>
      </c>
      <c r="R163" s="8">
        <f ca="1">IF((IF(EXACT(Synthese!V$1,Synthese!$E163),1,0)*(Synthese!V163))&gt;2,1,0)</f>
        <v>0</v>
      </c>
      <c r="S163" s="8">
        <f ca="1">IF((IF(EXACT(Synthese!W$1,Synthese!$E163),1,0)*(Synthese!W163))&gt;2,1,0)</f>
        <v>0</v>
      </c>
      <c r="T163" s="8">
        <f ca="1">IF((IF(EXACT(Synthese!X$1,Synthese!$E163),1,0)*(Synthese!X163))&gt;2,1,0)</f>
        <v>0</v>
      </c>
      <c r="U163" s="8">
        <f ca="1">IF((IF(EXACT(Synthese!Y$1,Synthese!$E163),1,0)*(Synthese!Y163))&gt;2,1,0)</f>
        <v>0</v>
      </c>
      <c r="V163" s="8">
        <f ca="1">IF((IF(EXACT(Synthese!Z$1,Synthese!$E163),1,0)*(Synthese!Z163))&gt;2,1,0)</f>
        <v>0</v>
      </c>
      <c r="W163" s="8">
        <f ca="1">IF((IF(EXACT(Synthese!AA$1,Synthese!$E163),1,0)*(Synthese!AA163))&gt;2,1,0)</f>
        <v>0</v>
      </c>
      <c r="X163" s="8">
        <f>IF((IF(EXACT(Synthese!AB$1,Synthese!$E163),1,0)*(Synthese!AB163))&gt;2,1,0)</f>
        <v>0</v>
      </c>
    </row>
    <row r="164" spans="1:24" ht="13.8">
      <c r="A164" s="5"/>
      <c r="B164" s="5"/>
      <c r="C164" s="5">
        <v>3</v>
      </c>
      <c r="D164" s="9">
        <v>45237</v>
      </c>
      <c r="E164" s="8"/>
      <c r="F164" s="8">
        <f ca="1">IF((IF(EXACT(Synthese!J$1,Synthese!$E164),1,0)*(Synthese!J164))&gt;2,1,0)</f>
        <v>0</v>
      </c>
      <c r="G164" s="8">
        <f ca="1">IF((IF(EXACT(Synthese!K$1,Synthese!$E164),1,0)*(Synthese!K164))&gt;2,1,0)</f>
        <v>0</v>
      </c>
      <c r="H164" s="8">
        <f ca="1">IF((IF(EXACT(Synthese!L$1,Synthese!$E164),1,0)*(Synthese!L164))&gt;2,1,0)</f>
        <v>0</v>
      </c>
      <c r="I164" s="8">
        <f ca="1">IF((IF(EXACT(Synthese!M$1,Synthese!$E164),1,0)*(Synthese!M164))&gt;2,1,0)</f>
        <v>0</v>
      </c>
      <c r="J164" s="8">
        <f ca="1">IF((IF(EXACT(Synthese!N$1,Synthese!$E164),1,0)*(Synthese!N164))&gt;2,1,0)</f>
        <v>0</v>
      </c>
      <c r="K164" s="8">
        <f ca="1">IF((IF(EXACT(Synthese!O$1,Synthese!$E164),1,0)*(Synthese!O164))&gt;2,1,0)</f>
        <v>0</v>
      </c>
      <c r="L164" s="8">
        <f ca="1">IF((IF(EXACT(Synthese!P$1,Synthese!$E164),1,0)*(Synthese!P164))&gt;2,1,0)</f>
        <v>0</v>
      </c>
      <c r="M164" s="8">
        <f ca="1">IF((IF(EXACT(Synthese!Q$1,Synthese!$E164),1,0)*(Synthese!Q164))&gt;2,1,0)</f>
        <v>0</v>
      </c>
      <c r="N164" s="8">
        <f ca="1">IF((IF(EXACT(Synthese!R$1,Synthese!$E164),1,0)*(Synthese!R164))&gt;2,1,0)</f>
        <v>0</v>
      </c>
      <c r="O164" s="8">
        <f ca="1">IF((IF(EXACT(Synthese!S$1,Synthese!$E164),1,0)*(Synthese!S164))&gt;2,1,0)</f>
        <v>0</v>
      </c>
      <c r="P164" s="8">
        <f ca="1">IF((IF(EXACT(Synthese!T$1,Synthese!$E164),1,0)*(Synthese!T164))&gt;2,1,0)</f>
        <v>0</v>
      </c>
      <c r="Q164" s="8">
        <f ca="1">IF((IF(EXACT(Synthese!U$1,Synthese!$E164),1,0)*(Synthese!U164))&gt;2,1,0)</f>
        <v>0</v>
      </c>
      <c r="R164" s="8">
        <f ca="1">IF((IF(EXACT(Synthese!V$1,Synthese!$E164),1,0)*(Synthese!V164))&gt;2,1,0)</f>
        <v>0</v>
      </c>
      <c r="S164" s="8">
        <f ca="1">IF((IF(EXACT(Synthese!W$1,Synthese!$E164),1,0)*(Synthese!W164))&gt;2,1,0)</f>
        <v>0</v>
      </c>
      <c r="T164" s="8">
        <f ca="1">IF((IF(EXACT(Synthese!X$1,Synthese!$E164),1,0)*(Synthese!X164))&gt;2,1,0)</f>
        <v>0</v>
      </c>
      <c r="U164" s="8">
        <f ca="1">IF((IF(EXACT(Synthese!Y$1,Synthese!$E164),1,0)*(Synthese!Y164))&gt;2,1,0)</f>
        <v>0</v>
      </c>
      <c r="V164" s="8">
        <f ca="1">IF((IF(EXACT(Synthese!Z$1,Synthese!$E164),1,0)*(Synthese!Z164))&gt;2,1,0)</f>
        <v>0</v>
      </c>
      <c r="W164" s="8">
        <f ca="1">IF((IF(EXACT(Synthese!AA$1,Synthese!$E164),1,0)*(Synthese!AA164))&gt;2,1,0)</f>
        <v>0</v>
      </c>
      <c r="X164" s="8">
        <f>IF((IF(EXACT(Synthese!AB$1,Synthese!$E164),1,0)*(Synthese!AB164))&gt;2,1,0)</f>
        <v>0</v>
      </c>
    </row>
    <row r="165" spans="1:24" ht="13.8">
      <c r="A165" s="5"/>
      <c r="B165" s="5"/>
      <c r="C165" s="5">
        <v>4</v>
      </c>
      <c r="D165" s="9">
        <v>45238</v>
      </c>
      <c r="E165" s="8"/>
      <c r="F165" s="8">
        <f ca="1">IF((IF(EXACT(Synthese!J$1,Synthese!$E165),1,0)*(Synthese!J165))&gt;2,1,0)</f>
        <v>0</v>
      </c>
      <c r="G165" s="8">
        <f ca="1">IF((IF(EXACT(Synthese!K$1,Synthese!$E165),1,0)*(Synthese!K165))&gt;2,1,0)</f>
        <v>0</v>
      </c>
      <c r="H165" s="8">
        <f ca="1">IF((IF(EXACT(Synthese!L$1,Synthese!$E165),1,0)*(Synthese!L165))&gt;2,1,0)</f>
        <v>0</v>
      </c>
      <c r="I165" s="8">
        <f ca="1">IF((IF(EXACT(Synthese!M$1,Synthese!$E165),1,0)*(Synthese!M165))&gt;2,1,0)</f>
        <v>0</v>
      </c>
      <c r="J165" s="8">
        <f ca="1">IF((IF(EXACT(Synthese!N$1,Synthese!$E165),1,0)*(Synthese!N165))&gt;2,1,0)</f>
        <v>0</v>
      </c>
      <c r="K165" s="8">
        <f ca="1">IF((IF(EXACT(Synthese!O$1,Synthese!$E165),1,0)*(Synthese!O165))&gt;2,1,0)</f>
        <v>0</v>
      </c>
      <c r="L165" s="8">
        <f ca="1">IF((IF(EXACT(Synthese!P$1,Synthese!$E165),1,0)*(Synthese!P165))&gt;2,1,0)</f>
        <v>0</v>
      </c>
      <c r="M165" s="8">
        <f ca="1">IF((IF(EXACT(Synthese!Q$1,Synthese!$E165),1,0)*(Synthese!Q165))&gt;2,1,0)</f>
        <v>0</v>
      </c>
      <c r="N165" s="8">
        <f ca="1">IF((IF(EXACT(Synthese!R$1,Synthese!$E165),1,0)*(Synthese!R165))&gt;2,1,0)</f>
        <v>0</v>
      </c>
      <c r="O165" s="8">
        <f ca="1">IF((IF(EXACT(Synthese!S$1,Synthese!$E165),1,0)*(Synthese!S165))&gt;2,1,0)</f>
        <v>0</v>
      </c>
      <c r="P165" s="8">
        <f ca="1">IF((IF(EXACT(Synthese!T$1,Synthese!$E165),1,0)*(Synthese!T165))&gt;2,1,0)</f>
        <v>0</v>
      </c>
      <c r="Q165" s="8">
        <f ca="1">IF((IF(EXACT(Synthese!U$1,Synthese!$E165),1,0)*(Synthese!U165))&gt;2,1,0)</f>
        <v>0</v>
      </c>
      <c r="R165" s="8">
        <f ca="1">IF((IF(EXACT(Synthese!V$1,Synthese!$E165),1,0)*(Synthese!V165))&gt;2,1,0)</f>
        <v>0</v>
      </c>
      <c r="S165" s="8">
        <f ca="1">IF((IF(EXACT(Synthese!W$1,Synthese!$E165),1,0)*(Synthese!W165))&gt;2,1,0)</f>
        <v>0</v>
      </c>
      <c r="T165" s="8">
        <f ca="1">IF((IF(EXACT(Synthese!X$1,Synthese!$E165),1,0)*(Synthese!X165))&gt;2,1,0)</f>
        <v>0</v>
      </c>
      <c r="U165" s="8">
        <f ca="1">IF((IF(EXACT(Synthese!Y$1,Synthese!$E165),1,0)*(Synthese!Y165))&gt;2,1,0)</f>
        <v>0</v>
      </c>
      <c r="V165" s="8">
        <f ca="1">IF((IF(EXACT(Synthese!Z$1,Synthese!$E165),1,0)*(Synthese!Z165))&gt;2,1,0)</f>
        <v>0</v>
      </c>
      <c r="W165" s="8">
        <f ca="1">IF((IF(EXACT(Synthese!AA$1,Synthese!$E165),1,0)*(Synthese!AA165))&gt;2,1,0)</f>
        <v>0</v>
      </c>
      <c r="X165" s="8">
        <f>IF((IF(EXACT(Synthese!AB$1,Synthese!$E165),1,0)*(Synthese!AB165))&gt;2,1,0)</f>
        <v>0</v>
      </c>
    </row>
    <row r="166" spans="1:24" ht="13.8">
      <c r="A166" s="5"/>
      <c r="B166" s="5"/>
      <c r="C166" s="5">
        <v>5</v>
      </c>
      <c r="D166" s="9">
        <v>45239</v>
      </c>
      <c r="E166" s="8"/>
      <c r="F166" s="8">
        <f ca="1">IF((IF(EXACT(Synthese!J$1,Synthese!$E166),1,0)*(Synthese!J166))&gt;2,1,0)</f>
        <v>0</v>
      </c>
      <c r="G166" s="8">
        <f ca="1">IF((IF(EXACT(Synthese!K$1,Synthese!$E166),1,0)*(Synthese!K166))&gt;2,1,0)</f>
        <v>0</v>
      </c>
      <c r="H166" s="8">
        <f ca="1">IF((IF(EXACT(Synthese!L$1,Synthese!$E166),1,0)*(Synthese!L166))&gt;2,1,0)</f>
        <v>0</v>
      </c>
      <c r="I166" s="8">
        <f ca="1">IF((IF(EXACT(Synthese!M$1,Synthese!$E166),1,0)*(Synthese!M166))&gt;2,1,0)</f>
        <v>0</v>
      </c>
      <c r="J166" s="8">
        <f ca="1">IF((IF(EXACT(Synthese!N$1,Synthese!$E166),1,0)*(Synthese!N166))&gt;2,1,0)</f>
        <v>0</v>
      </c>
      <c r="K166" s="8">
        <f ca="1">IF((IF(EXACT(Synthese!O$1,Synthese!$E166),1,0)*(Synthese!O166))&gt;2,1,0)</f>
        <v>0</v>
      </c>
      <c r="L166" s="8">
        <f ca="1">IF((IF(EXACT(Synthese!P$1,Synthese!$E166),1,0)*(Synthese!P166))&gt;2,1,0)</f>
        <v>0</v>
      </c>
      <c r="M166" s="8">
        <f ca="1">IF((IF(EXACT(Synthese!Q$1,Synthese!$E166),1,0)*(Synthese!Q166))&gt;2,1,0)</f>
        <v>0</v>
      </c>
      <c r="N166" s="8">
        <f ca="1">IF((IF(EXACT(Synthese!R$1,Synthese!$E166),1,0)*(Synthese!R166))&gt;2,1,0)</f>
        <v>0</v>
      </c>
      <c r="O166" s="8">
        <f ca="1">IF((IF(EXACT(Synthese!S$1,Synthese!$E166),1,0)*(Synthese!S166))&gt;2,1,0)</f>
        <v>0</v>
      </c>
      <c r="P166" s="8">
        <f ca="1">IF((IF(EXACT(Synthese!T$1,Synthese!$E166),1,0)*(Synthese!T166))&gt;2,1,0)</f>
        <v>0</v>
      </c>
      <c r="Q166" s="8">
        <f ca="1">IF((IF(EXACT(Synthese!U$1,Synthese!$E166),1,0)*(Synthese!U166))&gt;2,1,0)</f>
        <v>0</v>
      </c>
      <c r="R166" s="8">
        <f ca="1">IF((IF(EXACT(Synthese!V$1,Synthese!$E166),1,0)*(Synthese!V166))&gt;2,1,0)</f>
        <v>0</v>
      </c>
      <c r="S166" s="8">
        <f ca="1">IF((IF(EXACT(Synthese!W$1,Synthese!$E166),1,0)*(Synthese!W166))&gt;2,1,0)</f>
        <v>0</v>
      </c>
      <c r="T166" s="8">
        <f ca="1">IF((IF(EXACT(Synthese!X$1,Synthese!$E166),1,0)*(Synthese!X166))&gt;2,1,0)</f>
        <v>0</v>
      </c>
      <c r="U166" s="8">
        <f ca="1">IF((IF(EXACT(Synthese!Y$1,Synthese!$E166),1,0)*(Synthese!Y166))&gt;2,1,0)</f>
        <v>0</v>
      </c>
      <c r="V166" s="8">
        <f ca="1">IF((IF(EXACT(Synthese!Z$1,Synthese!$E166),1,0)*(Synthese!Z166))&gt;2,1,0)</f>
        <v>0</v>
      </c>
      <c r="W166" s="8">
        <f ca="1">IF((IF(EXACT(Synthese!AA$1,Synthese!$E166),1,0)*(Synthese!AA166))&gt;2,1,0)</f>
        <v>0</v>
      </c>
      <c r="X166" s="8">
        <f>IF((IF(EXACT(Synthese!AB$1,Synthese!$E166),1,0)*(Synthese!AB166))&gt;2,1,0)</f>
        <v>0</v>
      </c>
    </row>
    <row r="167" spans="1:24" ht="13.8">
      <c r="A167" s="5"/>
      <c r="B167" s="5"/>
      <c r="C167" s="5">
        <v>6</v>
      </c>
      <c r="D167" s="9">
        <v>45240</v>
      </c>
      <c r="E167" s="8"/>
      <c r="F167" s="8">
        <f ca="1">IF((IF(EXACT(Synthese!J$1,Synthese!$E167),1,0)*(Synthese!J167))&gt;2,1,0)</f>
        <v>0</v>
      </c>
      <c r="G167" s="8">
        <f ca="1">IF((IF(EXACT(Synthese!K$1,Synthese!$E167),1,0)*(Synthese!K167))&gt;2,1,0)</f>
        <v>0</v>
      </c>
      <c r="H167" s="8">
        <f ca="1">IF((IF(EXACT(Synthese!L$1,Synthese!$E167),1,0)*(Synthese!L167))&gt;2,1,0)</f>
        <v>0</v>
      </c>
      <c r="I167" s="8">
        <f ca="1">IF((IF(EXACT(Synthese!M$1,Synthese!$E167),1,0)*(Synthese!M167))&gt;2,1,0)</f>
        <v>0</v>
      </c>
      <c r="J167" s="8">
        <f ca="1">IF((IF(EXACT(Synthese!N$1,Synthese!$E167),1,0)*(Synthese!N167))&gt;2,1,0)</f>
        <v>0</v>
      </c>
      <c r="K167" s="8">
        <f ca="1">IF((IF(EXACT(Synthese!O$1,Synthese!$E167),1,0)*(Synthese!O167))&gt;2,1,0)</f>
        <v>0</v>
      </c>
      <c r="L167" s="8">
        <f ca="1">IF((IF(EXACT(Synthese!P$1,Synthese!$E167),1,0)*(Synthese!P167))&gt;2,1,0)</f>
        <v>0</v>
      </c>
      <c r="M167" s="8">
        <f ca="1">IF((IF(EXACT(Synthese!Q$1,Synthese!$E167),1,0)*(Synthese!Q167))&gt;2,1,0)</f>
        <v>0</v>
      </c>
      <c r="N167" s="8">
        <f ca="1">IF((IF(EXACT(Synthese!R$1,Synthese!$E167),1,0)*(Synthese!R167))&gt;2,1,0)</f>
        <v>0</v>
      </c>
      <c r="O167" s="8">
        <f ca="1">IF((IF(EXACT(Synthese!S$1,Synthese!$E167),1,0)*(Synthese!S167))&gt;2,1,0)</f>
        <v>0</v>
      </c>
      <c r="P167" s="8">
        <f ca="1">IF((IF(EXACT(Synthese!T$1,Synthese!$E167),1,0)*(Synthese!T167))&gt;2,1,0)</f>
        <v>0</v>
      </c>
      <c r="Q167" s="8">
        <f ca="1">IF((IF(EXACT(Synthese!U$1,Synthese!$E167),1,0)*(Synthese!U167))&gt;2,1,0)</f>
        <v>0</v>
      </c>
      <c r="R167" s="8">
        <f ca="1">IF((IF(EXACT(Synthese!V$1,Synthese!$E167),1,0)*(Synthese!V167))&gt;2,1,0)</f>
        <v>0</v>
      </c>
      <c r="S167" s="8">
        <f ca="1">IF((IF(EXACT(Synthese!W$1,Synthese!$E167),1,0)*(Synthese!W167))&gt;2,1,0)</f>
        <v>0</v>
      </c>
      <c r="T167" s="8">
        <f ca="1">IF((IF(EXACT(Synthese!X$1,Synthese!$E167),1,0)*(Synthese!X167))&gt;2,1,0)</f>
        <v>0</v>
      </c>
      <c r="U167" s="8">
        <f ca="1">IF((IF(EXACT(Synthese!Y$1,Synthese!$E167),1,0)*(Synthese!Y167))&gt;2,1,0)</f>
        <v>0</v>
      </c>
      <c r="V167" s="8">
        <f ca="1">IF((IF(EXACT(Synthese!Z$1,Synthese!$E167),1,0)*(Synthese!Z167))&gt;2,1,0)</f>
        <v>0</v>
      </c>
      <c r="W167" s="8">
        <f ca="1">IF((IF(EXACT(Synthese!AA$1,Synthese!$E167),1,0)*(Synthese!AA167))&gt;2,1,0)</f>
        <v>0</v>
      </c>
      <c r="X167" s="8">
        <f>IF((IF(EXACT(Synthese!AB$1,Synthese!$E167),1,0)*(Synthese!AB167))&gt;2,1,0)</f>
        <v>0</v>
      </c>
    </row>
    <row r="168" spans="1:24" ht="13.8">
      <c r="A168" s="5"/>
      <c r="B168" s="5">
        <v>1</v>
      </c>
      <c r="C168" s="5">
        <v>7</v>
      </c>
      <c r="D168" s="9">
        <v>45241</v>
      </c>
      <c r="E168" s="8"/>
      <c r="F168" s="8">
        <f ca="1">IF((IF(EXACT(Synthese!J$1,Synthese!$E168),1,0)*(Synthese!J168))&gt;2,1,0)</f>
        <v>0</v>
      </c>
      <c r="G168" s="8">
        <f ca="1">IF((IF(EXACT(Synthese!K$1,Synthese!$E168),1,0)*(Synthese!K168))&gt;2,1,0)</f>
        <v>0</v>
      </c>
      <c r="H168" s="8">
        <f ca="1">IF((IF(EXACT(Synthese!L$1,Synthese!$E168),1,0)*(Synthese!L168))&gt;2,1,0)</f>
        <v>0</v>
      </c>
      <c r="I168" s="8">
        <f ca="1">IF((IF(EXACT(Synthese!M$1,Synthese!$E168),1,0)*(Synthese!M168))&gt;2,1,0)</f>
        <v>0</v>
      </c>
      <c r="J168" s="8">
        <f ca="1">IF((IF(EXACT(Synthese!N$1,Synthese!$E168),1,0)*(Synthese!N168))&gt;2,1,0)</f>
        <v>0</v>
      </c>
      <c r="K168" s="8">
        <f ca="1">IF((IF(EXACT(Synthese!O$1,Synthese!$E168),1,0)*(Synthese!O168))&gt;2,1,0)</f>
        <v>0</v>
      </c>
      <c r="L168" s="8">
        <f ca="1">IF((IF(EXACT(Synthese!P$1,Synthese!$E168),1,0)*(Synthese!P168))&gt;2,1,0)</f>
        <v>0</v>
      </c>
      <c r="M168" s="8">
        <f ca="1">IF((IF(EXACT(Synthese!Q$1,Synthese!$E168),1,0)*(Synthese!Q168))&gt;2,1,0)</f>
        <v>0</v>
      </c>
      <c r="N168" s="8">
        <f ca="1">IF((IF(EXACT(Synthese!R$1,Synthese!$E168),1,0)*(Synthese!R168))&gt;2,1,0)</f>
        <v>0</v>
      </c>
      <c r="O168" s="8">
        <f ca="1">IF((IF(EXACT(Synthese!S$1,Synthese!$E168),1,0)*(Synthese!S168))&gt;2,1,0)</f>
        <v>0</v>
      </c>
      <c r="P168" s="8">
        <f ca="1">IF((IF(EXACT(Synthese!T$1,Synthese!$E168),1,0)*(Synthese!T168))&gt;2,1,0)</f>
        <v>0</v>
      </c>
      <c r="Q168" s="8">
        <f ca="1">IF((IF(EXACT(Synthese!U$1,Synthese!$E168),1,0)*(Synthese!U168))&gt;2,1,0)</f>
        <v>0</v>
      </c>
      <c r="R168" s="8">
        <f ca="1">IF((IF(EXACT(Synthese!V$1,Synthese!$E168),1,0)*(Synthese!V168))&gt;2,1,0)</f>
        <v>0</v>
      </c>
      <c r="S168" s="8">
        <f ca="1">IF((IF(EXACT(Synthese!W$1,Synthese!$E168),1,0)*(Synthese!W168))&gt;2,1,0)</f>
        <v>0</v>
      </c>
      <c r="T168" s="8">
        <f ca="1">IF((IF(EXACT(Synthese!X$1,Synthese!$E168),1,0)*(Synthese!X168))&gt;2,1,0)</f>
        <v>0</v>
      </c>
      <c r="U168" s="8">
        <f ca="1">IF((IF(EXACT(Synthese!Y$1,Synthese!$E168),1,0)*(Synthese!Y168))&gt;2,1,0)</f>
        <v>0</v>
      </c>
      <c r="V168" s="8">
        <f ca="1">IF((IF(EXACT(Synthese!Z$1,Synthese!$E168),1,0)*(Synthese!Z168))&gt;2,1,0)</f>
        <v>0</v>
      </c>
      <c r="W168" s="8">
        <f ca="1">IF((IF(EXACT(Synthese!AA$1,Synthese!$E168),1,0)*(Synthese!AA168))&gt;2,1,0)</f>
        <v>0</v>
      </c>
      <c r="X168" s="8">
        <f>IF((IF(EXACT(Synthese!AB$1,Synthese!$E168),1,0)*(Synthese!AB168))&gt;2,1,0)</f>
        <v>0</v>
      </c>
    </row>
    <row r="169" spans="1:24" ht="13.8">
      <c r="A169" s="5"/>
      <c r="B169" s="5"/>
      <c r="C169" s="5">
        <v>1</v>
      </c>
      <c r="D169" s="9">
        <v>45242</v>
      </c>
      <c r="E169" s="8"/>
      <c r="F169" s="8">
        <f ca="1">IF((IF(EXACT(Synthese!J$1,Synthese!$E169),1,0)*(Synthese!J169))&gt;2,1,0)</f>
        <v>0</v>
      </c>
      <c r="G169" s="8">
        <f ca="1">IF((IF(EXACT(Synthese!K$1,Synthese!$E169),1,0)*(Synthese!K169))&gt;2,1,0)</f>
        <v>0</v>
      </c>
      <c r="H169" s="8">
        <f ca="1">IF((IF(EXACT(Synthese!L$1,Synthese!$E169),1,0)*(Synthese!L169))&gt;2,1,0)</f>
        <v>0</v>
      </c>
      <c r="I169" s="8">
        <f ca="1">IF((IF(EXACT(Synthese!M$1,Synthese!$E169),1,0)*(Synthese!M169))&gt;2,1,0)</f>
        <v>0</v>
      </c>
      <c r="J169" s="8">
        <f ca="1">IF((IF(EXACT(Synthese!N$1,Synthese!$E169),1,0)*(Synthese!N169))&gt;2,1,0)</f>
        <v>0</v>
      </c>
      <c r="K169" s="8">
        <f ca="1">IF((IF(EXACT(Synthese!O$1,Synthese!$E169),1,0)*(Synthese!O169))&gt;2,1,0)</f>
        <v>0</v>
      </c>
      <c r="L169" s="8">
        <f ca="1">IF((IF(EXACT(Synthese!P$1,Synthese!$E169),1,0)*(Synthese!P169))&gt;2,1,0)</f>
        <v>0</v>
      </c>
      <c r="M169" s="8">
        <f ca="1">IF((IF(EXACT(Synthese!Q$1,Synthese!$E169),1,0)*(Synthese!Q169))&gt;2,1,0)</f>
        <v>0</v>
      </c>
      <c r="N169" s="8">
        <f ca="1">IF((IF(EXACT(Synthese!R$1,Synthese!$E169),1,0)*(Synthese!R169))&gt;2,1,0)</f>
        <v>0</v>
      </c>
      <c r="O169" s="8">
        <f ca="1">IF((IF(EXACT(Synthese!S$1,Synthese!$E169),1,0)*(Synthese!S169))&gt;2,1,0)</f>
        <v>0</v>
      </c>
      <c r="P169" s="8">
        <f ca="1">IF((IF(EXACT(Synthese!T$1,Synthese!$E169),1,0)*(Synthese!T169))&gt;2,1,0)</f>
        <v>0</v>
      </c>
      <c r="Q169" s="8">
        <f ca="1">IF((IF(EXACT(Synthese!U$1,Synthese!$E169),1,0)*(Synthese!U169))&gt;2,1,0)</f>
        <v>0</v>
      </c>
      <c r="R169" s="8">
        <f ca="1">IF((IF(EXACT(Synthese!V$1,Synthese!$E169),1,0)*(Synthese!V169))&gt;2,1,0)</f>
        <v>0</v>
      </c>
      <c r="S169" s="8">
        <f ca="1">IF((IF(EXACT(Synthese!W$1,Synthese!$E169),1,0)*(Synthese!W169))&gt;2,1,0)</f>
        <v>0</v>
      </c>
      <c r="T169" s="8">
        <f ca="1">IF((IF(EXACT(Synthese!X$1,Synthese!$E169),1,0)*(Synthese!X169))&gt;2,1,0)</f>
        <v>0</v>
      </c>
      <c r="U169" s="8">
        <f ca="1">IF((IF(EXACT(Synthese!Y$1,Synthese!$E169),1,0)*(Synthese!Y169))&gt;2,1,0)</f>
        <v>0</v>
      </c>
      <c r="V169" s="8">
        <f ca="1">IF((IF(EXACT(Synthese!Z$1,Synthese!$E169),1,0)*(Synthese!Z169))&gt;2,1,0)</f>
        <v>0</v>
      </c>
      <c r="W169" s="8">
        <f ca="1">IF((IF(EXACT(Synthese!AA$1,Synthese!$E169),1,0)*(Synthese!AA169))&gt;2,1,0)</f>
        <v>0</v>
      </c>
      <c r="X169" s="8">
        <f>IF((IF(EXACT(Synthese!AB$1,Synthese!$E169),1,0)*(Synthese!AB169))&gt;2,1,0)</f>
        <v>0</v>
      </c>
    </row>
    <row r="170" spans="1:24" ht="13.8">
      <c r="A170" s="5"/>
      <c r="B170" s="5"/>
      <c r="C170" s="5">
        <v>2</v>
      </c>
      <c r="D170" s="9">
        <v>45243</v>
      </c>
      <c r="E170" s="8"/>
      <c r="F170" s="8">
        <f ca="1">IF((IF(EXACT(Synthese!J$1,Synthese!$E170),1,0)*(Synthese!J170))&gt;2,1,0)</f>
        <v>0</v>
      </c>
      <c r="G170" s="8">
        <f ca="1">IF((IF(EXACT(Synthese!K$1,Synthese!$E170),1,0)*(Synthese!K170))&gt;2,1,0)</f>
        <v>0</v>
      </c>
      <c r="H170" s="8">
        <f ca="1">IF((IF(EXACT(Synthese!L$1,Synthese!$E170),1,0)*(Synthese!L170))&gt;2,1,0)</f>
        <v>0</v>
      </c>
      <c r="I170" s="8">
        <f ca="1">IF((IF(EXACT(Synthese!M$1,Synthese!$E170),1,0)*(Synthese!M170))&gt;2,1,0)</f>
        <v>0</v>
      </c>
      <c r="J170" s="8">
        <f ca="1">IF((IF(EXACT(Synthese!N$1,Synthese!$E170),1,0)*(Synthese!N170))&gt;2,1,0)</f>
        <v>0</v>
      </c>
      <c r="K170" s="8">
        <f ca="1">IF((IF(EXACT(Synthese!O$1,Synthese!$E170),1,0)*(Synthese!O170))&gt;2,1,0)</f>
        <v>0</v>
      </c>
      <c r="L170" s="8">
        <f ca="1">IF((IF(EXACT(Synthese!P$1,Synthese!$E170),1,0)*(Synthese!P170))&gt;2,1,0)</f>
        <v>0</v>
      </c>
      <c r="M170" s="8">
        <f ca="1">IF((IF(EXACT(Synthese!Q$1,Synthese!$E170),1,0)*(Synthese!Q170))&gt;2,1,0)</f>
        <v>0</v>
      </c>
      <c r="N170" s="8">
        <f ca="1">IF((IF(EXACT(Synthese!R$1,Synthese!$E170),1,0)*(Synthese!R170))&gt;2,1,0)</f>
        <v>0</v>
      </c>
      <c r="O170" s="8">
        <f ca="1">IF((IF(EXACT(Synthese!S$1,Synthese!$E170),1,0)*(Synthese!S170))&gt;2,1,0)</f>
        <v>0</v>
      </c>
      <c r="P170" s="8">
        <f ca="1">IF((IF(EXACT(Synthese!T$1,Synthese!$E170),1,0)*(Synthese!T170))&gt;2,1,0)</f>
        <v>0</v>
      </c>
      <c r="Q170" s="8">
        <f ca="1">IF((IF(EXACT(Synthese!U$1,Synthese!$E170),1,0)*(Synthese!U170))&gt;2,1,0)</f>
        <v>0</v>
      </c>
      <c r="R170" s="8">
        <f ca="1">IF((IF(EXACT(Synthese!V$1,Synthese!$E170),1,0)*(Synthese!V170))&gt;2,1,0)</f>
        <v>0</v>
      </c>
      <c r="S170" s="8">
        <f ca="1">IF((IF(EXACT(Synthese!W$1,Synthese!$E170),1,0)*(Synthese!W170))&gt;2,1,0)</f>
        <v>0</v>
      </c>
      <c r="T170" s="8">
        <f ca="1">IF((IF(EXACT(Synthese!X$1,Synthese!$E170),1,0)*(Synthese!X170))&gt;2,1,0)</f>
        <v>0</v>
      </c>
      <c r="U170" s="8">
        <f ca="1">IF((IF(EXACT(Synthese!Y$1,Synthese!$E170),1,0)*(Synthese!Y170))&gt;2,1,0)</f>
        <v>0</v>
      </c>
      <c r="V170" s="8">
        <f ca="1">IF((IF(EXACT(Synthese!Z$1,Synthese!$E170),1,0)*(Synthese!Z170))&gt;2,1,0)</f>
        <v>0</v>
      </c>
      <c r="W170" s="8">
        <f ca="1">IF((IF(EXACT(Synthese!AA$1,Synthese!$E170),1,0)*(Synthese!AA170))&gt;2,1,0)</f>
        <v>0</v>
      </c>
      <c r="X170" s="8">
        <f>IF((IF(EXACT(Synthese!AB$1,Synthese!$E170),1,0)*(Synthese!AB170))&gt;2,1,0)</f>
        <v>0</v>
      </c>
    </row>
    <row r="171" spans="1:24" ht="13.8">
      <c r="A171" s="5"/>
      <c r="B171" s="5"/>
      <c r="C171" s="5">
        <v>3</v>
      </c>
      <c r="D171" s="9">
        <v>45244</v>
      </c>
      <c r="E171" s="8"/>
      <c r="F171" s="8">
        <f ca="1">IF((IF(EXACT(Synthese!J$1,Synthese!$E171),1,0)*(Synthese!J171))&gt;2,1,0)</f>
        <v>0</v>
      </c>
      <c r="G171" s="8">
        <f ca="1">IF((IF(EXACT(Synthese!K$1,Synthese!$E171),1,0)*(Synthese!K171))&gt;2,1,0)</f>
        <v>0</v>
      </c>
      <c r="H171" s="8">
        <f ca="1">IF((IF(EXACT(Synthese!L$1,Synthese!$E171),1,0)*(Synthese!L171))&gt;2,1,0)</f>
        <v>0</v>
      </c>
      <c r="I171" s="8">
        <f ca="1">IF((IF(EXACT(Synthese!M$1,Synthese!$E171),1,0)*(Synthese!M171))&gt;2,1,0)</f>
        <v>0</v>
      </c>
      <c r="J171" s="8">
        <f ca="1">IF((IF(EXACT(Synthese!N$1,Synthese!$E171),1,0)*(Synthese!N171))&gt;2,1,0)</f>
        <v>0</v>
      </c>
      <c r="K171" s="8">
        <f ca="1">IF((IF(EXACT(Synthese!O$1,Synthese!$E171),1,0)*(Synthese!O171))&gt;2,1,0)</f>
        <v>0</v>
      </c>
      <c r="L171" s="8">
        <f ca="1">IF((IF(EXACT(Synthese!P$1,Synthese!$E171),1,0)*(Synthese!P171))&gt;2,1,0)</f>
        <v>0</v>
      </c>
      <c r="M171" s="8">
        <f ca="1">IF((IF(EXACT(Synthese!Q$1,Synthese!$E171),1,0)*(Synthese!Q171))&gt;2,1,0)</f>
        <v>0</v>
      </c>
      <c r="N171" s="8">
        <f ca="1">IF((IF(EXACT(Synthese!R$1,Synthese!$E171),1,0)*(Synthese!R171))&gt;2,1,0)</f>
        <v>0</v>
      </c>
      <c r="O171" s="8">
        <f ca="1">IF((IF(EXACT(Synthese!S$1,Synthese!$E171),1,0)*(Synthese!S171))&gt;2,1,0)</f>
        <v>0</v>
      </c>
      <c r="P171" s="8">
        <f ca="1">IF((IF(EXACT(Synthese!T$1,Synthese!$E171),1,0)*(Synthese!T171))&gt;2,1,0)</f>
        <v>0</v>
      </c>
      <c r="Q171" s="8">
        <f ca="1">IF((IF(EXACT(Synthese!U$1,Synthese!$E171),1,0)*(Synthese!U171))&gt;2,1,0)</f>
        <v>0</v>
      </c>
      <c r="R171" s="8">
        <f ca="1">IF((IF(EXACT(Synthese!V$1,Synthese!$E171),1,0)*(Synthese!V171))&gt;2,1,0)</f>
        <v>0</v>
      </c>
      <c r="S171" s="8">
        <f ca="1">IF((IF(EXACT(Synthese!W$1,Synthese!$E171),1,0)*(Synthese!W171))&gt;2,1,0)</f>
        <v>0</v>
      </c>
      <c r="T171" s="8">
        <f ca="1">IF((IF(EXACT(Synthese!X$1,Synthese!$E171),1,0)*(Synthese!X171))&gt;2,1,0)</f>
        <v>0</v>
      </c>
      <c r="U171" s="8">
        <f ca="1">IF((IF(EXACT(Synthese!Y$1,Synthese!$E171),1,0)*(Synthese!Y171))&gt;2,1,0)</f>
        <v>0</v>
      </c>
      <c r="V171" s="8">
        <f ca="1">IF((IF(EXACT(Synthese!Z$1,Synthese!$E171),1,0)*(Synthese!Z171))&gt;2,1,0)</f>
        <v>0</v>
      </c>
      <c r="W171" s="8">
        <f ca="1">IF((IF(EXACT(Synthese!AA$1,Synthese!$E171),1,0)*(Synthese!AA171))&gt;2,1,0)</f>
        <v>0</v>
      </c>
      <c r="X171" s="8">
        <f>IF((IF(EXACT(Synthese!AB$1,Synthese!$E171),1,0)*(Synthese!AB171))&gt;2,1,0)</f>
        <v>0</v>
      </c>
    </row>
    <row r="172" spans="1:24" ht="13.8">
      <c r="A172" s="5"/>
      <c r="B172" s="5"/>
      <c r="C172" s="5">
        <v>4</v>
      </c>
      <c r="D172" s="9">
        <v>45245</v>
      </c>
      <c r="E172" s="8"/>
      <c r="F172" s="8">
        <f ca="1">IF((IF(EXACT(Synthese!J$1,Synthese!$E172),1,0)*(Synthese!J172))&gt;2,1,0)</f>
        <v>0</v>
      </c>
      <c r="G172" s="8">
        <f ca="1">IF((IF(EXACT(Synthese!K$1,Synthese!$E172),1,0)*(Synthese!K172))&gt;2,1,0)</f>
        <v>0</v>
      </c>
      <c r="H172" s="8">
        <f ca="1">IF((IF(EXACT(Synthese!L$1,Synthese!$E172),1,0)*(Synthese!L172))&gt;2,1,0)</f>
        <v>0</v>
      </c>
      <c r="I172" s="8">
        <f ca="1">IF((IF(EXACT(Synthese!M$1,Synthese!$E172),1,0)*(Synthese!M172))&gt;2,1,0)</f>
        <v>0</v>
      </c>
      <c r="J172" s="8">
        <f ca="1">IF((IF(EXACT(Synthese!N$1,Synthese!$E172),1,0)*(Synthese!N172))&gt;2,1,0)</f>
        <v>0</v>
      </c>
      <c r="K172" s="8">
        <f ca="1">IF((IF(EXACT(Synthese!O$1,Synthese!$E172),1,0)*(Synthese!O172))&gt;2,1,0)</f>
        <v>0</v>
      </c>
      <c r="L172" s="8">
        <f ca="1">IF((IF(EXACT(Synthese!P$1,Synthese!$E172),1,0)*(Synthese!P172))&gt;2,1,0)</f>
        <v>0</v>
      </c>
      <c r="M172" s="8">
        <f ca="1">IF((IF(EXACT(Synthese!Q$1,Synthese!$E172),1,0)*(Synthese!Q172))&gt;2,1,0)</f>
        <v>0</v>
      </c>
      <c r="N172" s="8">
        <f ca="1">IF((IF(EXACT(Synthese!R$1,Synthese!$E172),1,0)*(Synthese!R172))&gt;2,1,0)</f>
        <v>0</v>
      </c>
      <c r="O172" s="8">
        <f ca="1">IF((IF(EXACT(Synthese!S$1,Synthese!$E172),1,0)*(Synthese!S172))&gt;2,1,0)</f>
        <v>0</v>
      </c>
      <c r="P172" s="8">
        <f ca="1">IF((IF(EXACT(Synthese!T$1,Synthese!$E172),1,0)*(Synthese!T172))&gt;2,1,0)</f>
        <v>0</v>
      </c>
      <c r="Q172" s="8">
        <f ca="1">IF((IF(EXACT(Synthese!U$1,Synthese!$E172),1,0)*(Synthese!U172))&gt;2,1,0)</f>
        <v>0</v>
      </c>
      <c r="R172" s="8">
        <f ca="1">IF((IF(EXACT(Synthese!V$1,Synthese!$E172),1,0)*(Synthese!V172))&gt;2,1,0)</f>
        <v>0</v>
      </c>
      <c r="S172" s="8">
        <f ca="1">IF((IF(EXACT(Synthese!W$1,Synthese!$E172),1,0)*(Synthese!W172))&gt;2,1,0)</f>
        <v>0</v>
      </c>
      <c r="T172" s="8">
        <f ca="1">IF((IF(EXACT(Synthese!X$1,Synthese!$E172),1,0)*(Synthese!X172))&gt;2,1,0)</f>
        <v>0</v>
      </c>
      <c r="U172" s="8">
        <f ca="1">IF((IF(EXACT(Synthese!Y$1,Synthese!$E172),1,0)*(Synthese!Y172))&gt;2,1,0)</f>
        <v>0</v>
      </c>
      <c r="V172" s="8">
        <f ca="1">IF((IF(EXACT(Synthese!Z$1,Synthese!$E172),1,0)*(Synthese!Z172))&gt;2,1,0)</f>
        <v>0</v>
      </c>
      <c r="W172" s="8">
        <f ca="1">IF((IF(EXACT(Synthese!AA$1,Synthese!$E172),1,0)*(Synthese!AA172))&gt;2,1,0)</f>
        <v>0</v>
      </c>
      <c r="X172" s="8">
        <f>IF((IF(EXACT(Synthese!AB$1,Synthese!$E172),1,0)*(Synthese!AB172))&gt;2,1,0)</f>
        <v>0</v>
      </c>
    </row>
    <row r="173" spans="1:24" ht="13.8">
      <c r="A173" s="5"/>
      <c r="B173" s="5"/>
      <c r="C173" s="5">
        <v>5</v>
      </c>
      <c r="D173" s="9">
        <v>45246</v>
      </c>
      <c r="E173" s="8"/>
      <c r="F173" s="8">
        <f ca="1">IF((IF(EXACT(Synthese!J$1,Synthese!$E173),1,0)*(Synthese!J173))&gt;2,1,0)</f>
        <v>0</v>
      </c>
      <c r="G173" s="8">
        <f ca="1">IF((IF(EXACT(Synthese!K$1,Synthese!$E173),1,0)*(Synthese!K173))&gt;2,1,0)</f>
        <v>0</v>
      </c>
      <c r="H173" s="8">
        <f ca="1">IF((IF(EXACT(Synthese!L$1,Synthese!$E173),1,0)*(Synthese!L173))&gt;2,1,0)</f>
        <v>0</v>
      </c>
      <c r="I173" s="8">
        <f ca="1">IF((IF(EXACT(Synthese!M$1,Synthese!$E173),1,0)*(Synthese!M173))&gt;2,1,0)</f>
        <v>0</v>
      </c>
      <c r="J173" s="8">
        <f ca="1">IF((IF(EXACT(Synthese!N$1,Synthese!$E173),1,0)*(Synthese!N173))&gt;2,1,0)</f>
        <v>0</v>
      </c>
      <c r="K173" s="8">
        <f ca="1">IF((IF(EXACT(Synthese!O$1,Synthese!$E173),1,0)*(Synthese!O173))&gt;2,1,0)</f>
        <v>0</v>
      </c>
      <c r="L173" s="8">
        <f ca="1">IF((IF(EXACT(Synthese!P$1,Synthese!$E173),1,0)*(Synthese!P173))&gt;2,1,0)</f>
        <v>0</v>
      </c>
      <c r="M173" s="8">
        <f ca="1">IF((IF(EXACT(Synthese!Q$1,Synthese!$E173),1,0)*(Synthese!Q173))&gt;2,1,0)</f>
        <v>0</v>
      </c>
      <c r="N173" s="8">
        <f ca="1">IF((IF(EXACT(Synthese!R$1,Synthese!$E173),1,0)*(Synthese!R173))&gt;2,1,0)</f>
        <v>0</v>
      </c>
      <c r="O173" s="8">
        <f ca="1">IF((IF(EXACT(Synthese!S$1,Synthese!$E173),1,0)*(Synthese!S173))&gt;2,1,0)</f>
        <v>0</v>
      </c>
      <c r="P173" s="8">
        <f ca="1">IF((IF(EXACT(Synthese!T$1,Synthese!$E173),1,0)*(Synthese!T173))&gt;2,1,0)</f>
        <v>0</v>
      </c>
      <c r="Q173" s="8">
        <f ca="1">IF((IF(EXACT(Synthese!U$1,Synthese!$E173),1,0)*(Synthese!U173))&gt;2,1,0)</f>
        <v>0</v>
      </c>
      <c r="R173" s="8">
        <f ca="1">IF((IF(EXACT(Synthese!V$1,Synthese!$E173),1,0)*(Synthese!V173))&gt;2,1,0)</f>
        <v>0</v>
      </c>
      <c r="S173" s="8">
        <f ca="1">IF((IF(EXACT(Synthese!W$1,Synthese!$E173),1,0)*(Synthese!W173))&gt;2,1,0)</f>
        <v>0</v>
      </c>
      <c r="T173" s="8">
        <f ca="1">IF((IF(EXACT(Synthese!X$1,Synthese!$E173),1,0)*(Synthese!X173))&gt;2,1,0)</f>
        <v>0</v>
      </c>
      <c r="U173" s="8">
        <f ca="1">IF((IF(EXACT(Synthese!Y$1,Synthese!$E173),1,0)*(Synthese!Y173))&gt;2,1,0)</f>
        <v>0</v>
      </c>
      <c r="V173" s="8">
        <f ca="1">IF((IF(EXACT(Synthese!Z$1,Synthese!$E173),1,0)*(Synthese!Z173))&gt;2,1,0)</f>
        <v>0</v>
      </c>
      <c r="W173" s="8">
        <f ca="1">IF((IF(EXACT(Synthese!AA$1,Synthese!$E173),1,0)*(Synthese!AA173))&gt;2,1,0)</f>
        <v>0</v>
      </c>
      <c r="X173" s="8">
        <f>IF((IF(EXACT(Synthese!AB$1,Synthese!$E173),1,0)*(Synthese!AB173))&gt;2,1,0)</f>
        <v>0</v>
      </c>
    </row>
    <row r="174" spans="1:24" ht="13.8">
      <c r="A174" s="5"/>
      <c r="B174" s="5"/>
      <c r="C174" s="5">
        <v>6</v>
      </c>
      <c r="D174" s="9">
        <v>45247</v>
      </c>
      <c r="E174" s="8"/>
      <c r="F174" s="8">
        <f ca="1">IF((IF(EXACT(Synthese!J$1,Synthese!$E174),1,0)*(Synthese!J174))&gt;2,1,0)</f>
        <v>0</v>
      </c>
      <c r="G174" s="8">
        <f ca="1">IF((IF(EXACT(Synthese!K$1,Synthese!$E174),1,0)*(Synthese!K174))&gt;2,1,0)</f>
        <v>0</v>
      </c>
      <c r="H174" s="8">
        <f ca="1">IF((IF(EXACT(Synthese!L$1,Synthese!$E174),1,0)*(Synthese!L174))&gt;2,1,0)</f>
        <v>0</v>
      </c>
      <c r="I174" s="8">
        <f ca="1">IF((IF(EXACT(Synthese!M$1,Synthese!$E174),1,0)*(Synthese!M174))&gt;2,1,0)</f>
        <v>0</v>
      </c>
      <c r="J174" s="8">
        <f ca="1">IF((IF(EXACT(Synthese!N$1,Synthese!$E174),1,0)*(Synthese!N174))&gt;2,1,0)</f>
        <v>0</v>
      </c>
      <c r="K174" s="8">
        <f ca="1">IF((IF(EXACT(Synthese!O$1,Synthese!$E174),1,0)*(Synthese!O174))&gt;2,1,0)</f>
        <v>0</v>
      </c>
      <c r="L174" s="8">
        <f ca="1">IF((IF(EXACT(Synthese!P$1,Synthese!$E174),1,0)*(Synthese!P174))&gt;2,1,0)</f>
        <v>0</v>
      </c>
      <c r="M174" s="8">
        <f ca="1">IF((IF(EXACT(Synthese!Q$1,Synthese!$E174),1,0)*(Synthese!Q174))&gt;2,1,0)</f>
        <v>0</v>
      </c>
      <c r="N174" s="8">
        <f ca="1">IF((IF(EXACT(Synthese!R$1,Synthese!$E174),1,0)*(Synthese!R174))&gt;2,1,0)</f>
        <v>0</v>
      </c>
      <c r="O174" s="8">
        <f ca="1">IF((IF(EXACT(Synthese!S$1,Synthese!$E174),1,0)*(Synthese!S174))&gt;2,1,0)</f>
        <v>0</v>
      </c>
      <c r="P174" s="8">
        <f ca="1">IF((IF(EXACT(Synthese!T$1,Synthese!$E174),1,0)*(Synthese!T174))&gt;2,1,0)</f>
        <v>0</v>
      </c>
      <c r="Q174" s="8">
        <f ca="1">IF((IF(EXACT(Synthese!U$1,Synthese!$E174),1,0)*(Synthese!U174))&gt;2,1,0)</f>
        <v>0</v>
      </c>
      <c r="R174" s="8">
        <f ca="1">IF((IF(EXACT(Synthese!V$1,Synthese!$E174),1,0)*(Synthese!V174))&gt;2,1,0)</f>
        <v>0</v>
      </c>
      <c r="S174" s="8">
        <f ca="1">IF((IF(EXACT(Synthese!W$1,Synthese!$E174),1,0)*(Synthese!W174))&gt;2,1,0)</f>
        <v>0</v>
      </c>
      <c r="T174" s="8">
        <f ca="1">IF((IF(EXACT(Synthese!X$1,Synthese!$E174),1,0)*(Synthese!X174))&gt;2,1,0)</f>
        <v>0</v>
      </c>
      <c r="U174" s="8">
        <f ca="1">IF((IF(EXACT(Synthese!Y$1,Synthese!$E174),1,0)*(Synthese!Y174))&gt;2,1,0)</f>
        <v>0</v>
      </c>
      <c r="V174" s="8">
        <f ca="1">IF((IF(EXACT(Synthese!Z$1,Synthese!$E174),1,0)*(Synthese!Z174))&gt;2,1,0)</f>
        <v>0</v>
      </c>
      <c r="W174" s="8">
        <f ca="1">IF((IF(EXACT(Synthese!AA$1,Synthese!$E174),1,0)*(Synthese!AA174))&gt;2,1,0)</f>
        <v>0</v>
      </c>
      <c r="X174" s="8">
        <f>IF((IF(EXACT(Synthese!AB$1,Synthese!$E174),1,0)*(Synthese!AB174))&gt;2,1,0)</f>
        <v>0</v>
      </c>
    </row>
    <row r="175" spans="1:24" ht="13.8">
      <c r="A175" s="5"/>
      <c r="B175" s="5"/>
      <c r="C175" s="5">
        <v>7</v>
      </c>
      <c r="D175" s="9">
        <v>45248</v>
      </c>
      <c r="E175" s="8"/>
      <c r="F175" s="8">
        <f ca="1">IF((IF(EXACT(Synthese!J$1,Synthese!$E175),1,0)*(Synthese!J175))&gt;2,1,0)</f>
        <v>0</v>
      </c>
      <c r="G175" s="8">
        <f ca="1">IF((IF(EXACT(Synthese!K$1,Synthese!$E175),1,0)*(Synthese!K175))&gt;2,1,0)</f>
        <v>0</v>
      </c>
      <c r="H175" s="8">
        <f ca="1">IF((IF(EXACT(Synthese!L$1,Synthese!$E175),1,0)*(Synthese!L175))&gt;2,1,0)</f>
        <v>0</v>
      </c>
      <c r="I175" s="8">
        <f ca="1">IF((IF(EXACT(Synthese!M$1,Synthese!$E175),1,0)*(Synthese!M175))&gt;2,1,0)</f>
        <v>0</v>
      </c>
      <c r="J175" s="8">
        <f ca="1">IF((IF(EXACT(Synthese!N$1,Synthese!$E175),1,0)*(Synthese!N175))&gt;2,1,0)</f>
        <v>0</v>
      </c>
      <c r="K175" s="8">
        <f ca="1">IF((IF(EXACT(Synthese!O$1,Synthese!$E175),1,0)*(Synthese!O175))&gt;2,1,0)</f>
        <v>0</v>
      </c>
      <c r="L175" s="8">
        <f ca="1">IF((IF(EXACT(Synthese!P$1,Synthese!$E175),1,0)*(Synthese!P175))&gt;2,1,0)</f>
        <v>0</v>
      </c>
      <c r="M175" s="8">
        <f ca="1">IF((IF(EXACT(Synthese!Q$1,Synthese!$E175),1,0)*(Synthese!Q175))&gt;2,1,0)</f>
        <v>0</v>
      </c>
      <c r="N175" s="8">
        <f ca="1">IF((IF(EXACT(Synthese!R$1,Synthese!$E175),1,0)*(Synthese!R175))&gt;2,1,0)</f>
        <v>0</v>
      </c>
      <c r="O175" s="8">
        <f ca="1">IF((IF(EXACT(Synthese!S$1,Synthese!$E175),1,0)*(Synthese!S175))&gt;2,1,0)</f>
        <v>0</v>
      </c>
      <c r="P175" s="8">
        <f ca="1">IF((IF(EXACT(Synthese!T$1,Synthese!$E175),1,0)*(Synthese!T175))&gt;2,1,0)</f>
        <v>0</v>
      </c>
      <c r="Q175" s="8">
        <f ca="1">IF((IF(EXACT(Synthese!U$1,Synthese!$E175),1,0)*(Synthese!U175))&gt;2,1,0)</f>
        <v>0</v>
      </c>
      <c r="R175" s="8">
        <f ca="1">IF((IF(EXACT(Synthese!V$1,Synthese!$E175),1,0)*(Synthese!V175))&gt;2,1,0)</f>
        <v>0</v>
      </c>
      <c r="S175" s="8">
        <f ca="1">IF((IF(EXACT(Synthese!W$1,Synthese!$E175),1,0)*(Synthese!W175))&gt;2,1,0)</f>
        <v>0</v>
      </c>
      <c r="T175" s="8">
        <f ca="1">IF((IF(EXACT(Synthese!X$1,Synthese!$E175),1,0)*(Synthese!X175))&gt;2,1,0)</f>
        <v>0</v>
      </c>
      <c r="U175" s="8">
        <f ca="1">IF((IF(EXACT(Synthese!Y$1,Synthese!$E175),1,0)*(Synthese!Y175))&gt;2,1,0)</f>
        <v>0</v>
      </c>
      <c r="V175" s="8">
        <f ca="1">IF((IF(EXACT(Synthese!Z$1,Synthese!$E175),1,0)*(Synthese!Z175))&gt;2,1,0)</f>
        <v>0</v>
      </c>
      <c r="W175" s="8">
        <f ca="1">IF((IF(EXACT(Synthese!AA$1,Synthese!$E175),1,0)*(Synthese!AA175))&gt;2,1,0)</f>
        <v>0</v>
      </c>
      <c r="X175" s="8">
        <f>IF((IF(EXACT(Synthese!AB$1,Synthese!$E175),1,0)*(Synthese!AB175))&gt;2,1,0)</f>
        <v>0</v>
      </c>
    </row>
    <row r="176" spans="1:24" ht="13.8">
      <c r="A176" s="5"/>
      <c r="B176" s="5"/>
      <c r="C176" s="5">
        <v>1</v>
      </c>
      <c r="D176" s="9">
        <v>45249</v>
      </c>
      <c r="E176" s="8"/>
      <c r="F176" s="8">
        <f ca="1">IF((IF(EXACT(Synthese!J$1,Synthese!$E176),1,0)*(Synthese!J176))&gt;2,1,0)</f>
        <v>0</v>
      </c>
      <c r="G176" s="8">
        <f ca="1">IF((IF(EXACT(Synthese!K$1,Synthese!$E176),1,0)*(Synthese!K176))&gt;2,1,0)</f>
        <v>0</v>
      </c>
      <c r="H176" s="8">
        <f ca="1">IF((IF(EXACT(Synthese!L$1,Synthese!$E176),1,0)*(Synthese!L176))&gt;2,1,0)</f>
        <v>0</v>
      </c>
      <c r="I176" s="8">
        <f ca="1">IF((IF(EXACT(Synthese!M$1,Synthese!$E176),1,0)*(Synthese!M176))&gt;2,1,0)</f>
        <v>0</v>
      </c>
      <c r="J176" s="8">
        <f ca="1">IF((IF(EXACT(Synthese!N$1,Synthese!$E176),1,0)*(Synthese!N176))&gt;2,1,0)</f>
        <v>0</v>
      </c>
      <c r="K176" s="8">
        <f ca="1">IF((IF(EXACT(Synthese!O$1,Synthese!$E176),1,0)*(Synthese!O176))&gt;2,1,0)</f>
        <v>0</v>
      </c>
      <c r="L176" s="8">
        <f ca="1">IF((IF(EXACT(Synthese!P$1,Synthese!$E176),1,0)*(Synthese!P176))&gt;2,1,0)</f>
        <v>0</v>
      </c>
      <c r="M176" s="8">
        <f ca="1">IF((IF(EXACT(Synthese!Q$1,Synthese!$E176),1,0)*(Synthese!Q176))&gt;2,1,0)</f>
        <v>0</v>
      </c>
      <c r="N176" s="8">
        <f ca="1">IF((IF(EXACT(Synthese!R$1,Synthese!$E176),1,0)*(Synthese!R176))&gt;2,1,0)</f>
        <v>0</v>
      </c>
      <c r="O176" s="8">
        <f ca="1">IF((IF(EXACT(Synthese!S$1,Synthese!$E176),1,0)*(Synthese!S176))&gt;2,1,0)</f>
        <v>0</v>
      </c>
      <c r="P176" s="8">
        <f ca="1">IF((IF(EXACT(Synthese!T$1,Synthese!$E176),1,0)*(Synthese!T176))&gt;2,1,0)</f>
        <v>1</v>
      </c>
      <c r="Q176" s="8">
        <f ca="1">IF((IF(EXACT(Synthese!U$1,Synthese!$E176),1,0)*(Synthese!U176))&gt;2,1,0)</f>
        <v>0</v>
      </c>
      <c r="R176" s="8">
        <f ca="1">IF((IF(EXACT(Synthese!V$1,Synthese!$E176),1,0)*(Synthese!V176))&gt;2,1,0)</f>
        <v>0</v>
      </c>
      <c r="S176" s="8">
        <f ca="1">IF((IF(EXACT(Synthese!W$1,Synthese!$E176),1,0)*(Synthese!W176))&gt;2,1,0)</f>
        <v>0</v>
      </c>
      <c r="T176" s="8">
        <f ca="1">IF((IF(EXACT(Synthese!X$1,Synthese!$E176),1,0)*(Synthese!X176))&gt;2,1,0)</f>
        <v>0</v>
      </c>
      <c r="U176" s="8">
        <f ca="1">IF((IF(EXACT(Synthese!Y$1,Synthese!$E176),1,0)*(Synthese!Y176))&gt;2,1,0)</f>
        <v>0</v>
      </c>
      <c r="V176" s="8">
        <f ca="1">IF((IF(EXACT(Synthese!Z$1,Synthese!$E176),1,0)*(Synthese!Z176))&gt;2,1,0)</f>
        <v>0</v>
      </c>
      <c r="W176" s="8">
        <f ca="1">IF((IF(EXACT(Synthese!AA$1,Synthese!$E176),1,0)*(Synthese!AA176))&gt;2,1,0)</f>
        <v>0</v>
      </c>
      <c r="X176" s="8">
        <f>IF((IF(EXACT(Synthese!AB$1,Synthese!$E176),1,0)*(Synthese!AB176))&gt;2,1,0)</f>
        <v>0</v>
      </c>
    </row>
    <row r="177" spans="1:24" ht="13.8">
      <c r="A177" s="5"/>
      <c r="B177" s="5"/>
      <c r="C177" s="5">
        <v>2</v>
      </c>
      <c r="D177" s="9">
        <v>45250</v>
      </c>
      <c r="E177" s="8"/>
      <c r="F177" s="8">
        <f ca="1">IF((IF(EXACT(Synthese!J$1,Synthese!$E177),1,0)*(Synthese!J177))&gt;2,1,0)</f>
        <v>0</v>
      </c>
      <c r="G177" s="8">
        <f ca="1">IF((IF(EXACT(Synthese!K$1,Synthese!$E177),1,0)*(Synthese!K177))&gt;2,1,0)</f>
        <v>0</v>
      </c>
      <c r="H177" s="8">
        <f ca="1">IF((IF(EXACT(Synthese!L$1,Synthese!$E177),1,0)*(Synthese!L177))&gt;2,1,0)</f>
        <v>0</v>
      </c>
      <c r="I177" s="8">
        <f ca="1">IF((IF(EXACT(Synthese!M$1,Synthese!$E177),1,0)*(Synthese!M177))&gt;2,1,0)</f>
        <v>0</v>
      </c>
      <c r="J177" s="8">
        <f ca="1">IF((IF(EXACT(Synthese!N$1,Synthese!$E177),1,0)*(Synthese!N177))&gt;2,1,0)</f>
        <v>0</v>
      </c>
      <c r="K177" s="8">
        <f ca="1">IF((IF(EXACT(Synthese!O$1,Synthese!$E177),1,0)*(Synthese!O177))&gt;2,1,0)</f>
        <v>0</v>
      </c>
      <c r="L177" s="8">
        <f ca="1">IF((IF(EXACT(Synthese!P$1,Synthese!$E177),1,0)*(Synthese!P177))&gt;2,1,0)</f>
        <v>0</v>
      </c>
      <c r="M177" s="8">
        <f ca="1">IF((IF(EXACT(Synthese!Q$1,Synthese!$E177),1,0)*(Synthese!Q177))&gt;2,1,0)</f>
        <v>0</v>
      </c>
      <c r="N177" s="8">
        <f ca="1">IF((IF(EXACT(Synthese!R$1,Synthese!$E177),1,0)*(Synthese!R177))&gt;2,1,0)</f>
        <v>0</v>
      </c>
      <c r="O177" s="8">
        <f ca="1">IF((IF(EXACT(Synthese!S$1,Synthese!$E177),1,0)*(Synthese!S177))&gt;2,1,0)</f>
        <v>0</v>
      </c>
      <c r="P177" s="8">
        <f ca="1">IF((IF(EXACT(Synthese!T$1,Synthese!$E177),1,0)*(Synthese!T177))&gt;2,1,0)</f>
        <v>0</v>
      </c>
      <c r="Q177" s="8">
        <f ca="1">IF((IF(EXACT(Synthese!U$1,Synthese!$E177),1,0)*(Synthese!U177))&gt;2,1,0)</f>
        <v>0</v>
      </c>
      <c r="R177" s="8">
        <f ca="1">IF((IF(EXACT(Synthese!V$1,Synthese!$E177),1,0)*(Synthese!V177))&gt;2,1,0)</f>
        <v>0</v>
      </c>
      <c r="S177" s="8">
        <f ca="1">IF((IF(EXACT(Synthese!W$1,Synthese!$E177),1,0)*(Synthese!W177))&gt;2,1,0)</f>
        <v>0</v>
      </c>
      <c r="T177" s="8">
        <f ca="1">IF((IF(EXACT(Synthese!X$1,Synthese!$E177),1,0)*(Synthese!X177))&gt;2,1,0)</f>
        <v>0</v>
      </c>
      <c r="U177" s="8">
        <f ca="1">IF((IF(EXACT(Synthese!Y$1,Synthese!$E177),1,0)*(Synthese!Y177))&gt;2,1,0)</f>
        <v>0</v>
      </c>
      <c r="V177" s="8">
        <f ca="1">IF((IF(EXACT(Synthese!Z$1,Synthese!$E177),1,0)*(Synthese!Z177))&gt;2,1,0)</f>
        <v>0</v>
      </c>
      <c r="W177" s="8">
        <f ca="1">IF((IF(EXACT(Synthese!AA$1,Synthese!$E177),1,0)*(Synthese!AA177))&gt;2,1,0)</f>
        <v>0</v>
      </c>
      <c r="X177" s="8">
        <f>IF((IF(EXACT(Synthese!AB$1,Synthese!$E177),1,0)*(Synthese!AB177))&gt;2,1,0)</f>
        <v>0</v>
      </c>
    </row>
    <row r="178" spans="1:24" ht="13.8">
      <c r="A178" s="5"/>
      <c r="B178" s="5"/>
      <c r="C178" s="5">
        <v>3</v>
      </c>
      <c r="D178" s="9">
        <v>45251</v>
      </c>
      <c r="E178" s="8"/>
      <c r="F178" s="8">
        <f ca="1">IF((IF(EXACT(Synthese!J$1,Synthese!$E178),1,0)*(Synthese!J178))&gt;2,1,0)</f>
        <v>0</v>
      </c>
      <c r="G178" s="8">
        <f ca="1">IF((IF(EXACT(Synthese!K$1,Synthese!$E178),1,0)*(Synthese!K178))&gt;2,1,0)</f>
        <v>0</v>
      </c>
      <c r="H178" s="8">
        <f ca="1">IF((IF(EXACT(Synthese!L$1,Synthese!$E178),1,0)*(Synthese!L178))&gt;2,1,0)</f>
        <v>0</v>
      </c>
      <c r="I178" s="8">
        <f ca="1">IF((IF(EXACT(Synthese!M$1,Synthese!$E178),1,0)*(Synthese!M178))&gt;2,1,0)</f>
        <v>0</v>
      </c>
      <c r="J178" s="8">
        <f ca="1">IF((IF(EXACT(Synthese!N$1,Synthese!$E178),1,0)*(Synthese!N178))&gt;2,1,0)</f>
        <v>0</v>
      </c>
      <c r="K178" s="8">
        <f ca="1">IF((IF(EXACT(Synthese!O$1,Synthese!$E178),1,0)*(Synthese!O178))&gt;2,1,0)</f>
        <v>0</v>
      </c>
      <c r="L178" s="8">
        <f ca="1">IF((IF(EXACT(Synthese!P$1,Synthese!$E178),1,0)*(Synthese!P178))&gt;2,1,0)</f>
        <v>0</v>
      </c>
      <c r="M178" s="8">
        <f ca="1">IF((IF(EXACT(Synthese!Q$1,Synthese!$E178),1,0)*(Synthese!Q178))&gt;2,1,0)</f>
        <v>0</v>
      </c>
      <c r="N178" s="8">
        <f ca="1">IF((IF(EXACT(Synthese!R$1,Synthese!$E178),1,0)*(Synthese!R178))&gt;2,1,0)</f>
        <v>0</v>
      </c>
      <c r="O178" s="8">
        <f ca="1">IF((IF(EXACT(Synthese!S$1,Synthese!$E178),1,0)*(Synthese!S178))&gt;2,1,0)</f>
        <v>0</v>
      </c>
      <c r="P178" s="8">
        <f ca="1">IF((IF(EXACT(Synthese!T$1,Synthese!$E178),1,0)*(Synthese!T178))&gt;2,1,0)</f>
        <v>0</v>
      </c>
      <c r="Q178" s="8">
        <f ca="1">IF((IF(EXACT(Synthese!U$1,Synthese!$E178),1,0)*(Synthese!U178))&gt;2,1,0)</f>
        <v>0</v>
      </c>
      <c r="R178" s="8">
        <f ca="1">IF((IF(EXACT(Synthese!V$1,Synthese!$E178),1,0)*(Synthese!V178))&gt;2,1,0)</f>
        <v>0</v>
      </c>
      <c r="S178" s="8">
        <f ca="1">IF((IF(EXACT(Synthese!W$1,Synthese!$E178),1,0)*(Synthese!W178))&gt;2,1,0)</f>
        <v>0</v>
      </c>
      <c r="T178" s="8">
        <f ca="1">IF((IF(EXACT(Synthese!X$1,Synthese!$E178),1,0)*(Synthese!X178))&gt;2,1,0)</f>
        <v>0</v>
      </c>
      <c r="U178" s="8">
        <f ca="1">IF((IF(EXACT(Synthese!Y$1,Synthese!$E178),1,0)*(Synthese!Y178))&gt;2,1,0)</f>
        <v>0</v>
      </c>
      <c r="V178" s="8">
        <f ca="1">IF((IF(EXACT(Synthese!Z$1,Synthese!$E178),1,0)*(Synthese!Z178))&gt;2,1,0)</f>
        <v>0</v>
      </c>
      <c r="W178" s="8">
        <f ca="1">IF((IF(EXACT(Synthese!AA$1,Synthese!$E178),1,0)*(Synthese!AA178))&gt;2,1,0)</f>
        <v>0</v>
      </c>
      <c r="X178" s="8">
        <f>IF((IF(EXACT(Synthese!AB$1,Synthese!$E178),1,0)*(Synthese!AB178))&gt;2,1,0)</f>
        <v>0</v>
      </c>
    </row>
    <row r="179" spans="1:24" ht="13.8">
      <c r="A179" s="5"/>
      <c r="B179" s="5"/>
      <c r="C179" s="5">
        <v>4</v>
      </c>
      <c r="D179" s="9">
        <v>45252</v>
      </c>
      <c r="E179" s="8"/>
      <c r="F179" s="8">
        <f ca="1">IF((IF(EXACT(Synthese!J$1,Synthese!$E179),1,0)*(Synthese!J179))&gt;2,1,0)</f>
        <v>0</v>
      </c>
      <c r="G179" s="8">
        <f ca="1">IF((IF(EXACT(Synthese!K$1,Synthese!$E179),1,0)*(Synthese!K179))&gt;2,1,0)</f>
        <v>0</v>
      </c>
      <c r="H179" s="8">
        <f ca="1">IF((IF(EXACT(Synthese!L$1,Synthese!$E179),1,0)*(Synthese!L179))&gt;2,1,0)</f>
        <v>0</v>
      </c>
      <c r="I179" s="8">
        <f ca="1">IF((IF(EXACT(Synthese!M$1,Synthese!$E179),1,0)*(Synthese!M179))&gt;2,1,0)</f>
        <v>0</v>
      </c>
      <c r="J179" s="8">
        <f ca="1">IF((IF(EXACT(Synthese!N$1,Synthese!$E179),1,0)*(Synthese!N179))&gt;2,1,0)</f>
        <v>0</v>
      </c>
      <c r="K179" s="8">
        <f ca="1">IF((IF(EXACT(Synthese!O$1,Synthese!$E179),1,0)*(Synthese!O179))&gt;2,1,0)</f>
        <v>0</v>
      </c>
      <c r="L179" s="8">
        <f ca="1">IF((IF(EXACT(Synthese!P$1,Synthese!$E179),1,0)*(Synthese!P179))&gt;2,1,0)</f>
        <v>0</v>
      </c>
      <c r="M179" s="8">
        <f ca="1">IF((IF(EXACT(Synthese!Q$1,Synthese!$E179),1,0)*(Synthese!Q179))&gt;2,1,0)</f>
        <v>0</v>
      </c>
      <c r="N179" s="8">
        <f ca="1">IF((IF(EXACT(Synthese!R$1,Synthese!$E179),1,0)*(Synthese!R179))&gt;2,1,0)</f>
        <v>0</v>
      </c>
      <c r="O179" s="8">
        <f ca="1">IF((IF(EXACT(Synthese!S$1,Synthese!$E179),1,0)*(Synthese!S179))&gt;2,1,0)</f>
        <v>0</v>
      </c>
      <c r="P179" s="8">
        <f ca="1">IF((IF(EXACT(Synthese!T$1,Synthese!$E179),1,0)*(Synthese!T179))&gt;2,1,0)</f>
        <v>0</v>
      </c>
      <c r="Q179" s="8">
        <f ca="1">IF((IF(EXACT(Synthese!U$1,Synthese!$E179),1,0)*(Synthese!U179))&gt;2,1,0)</f>
        <v>0</v>
      </c>
      <c r="R179" s="8">
        <f ca="1">IF((IF(EXACT(Synthese!V$1,Synthese!$E179),1,0)*(Synthese!V179))&gt;2,1,0)</f>
        <v>0</v>
      </c>
      <c r="S179" s="8">
        <f ca="1">IF((IF(EXACT(Synthese!W$1,Synthese!$E179),1,0)*(Synthese!W179))&gt;2,1,0)</f>
        <v>0</v>
      </c>
      <c r="T179" s="8">
        <f ca="1">IF((IF(EXACT(Synthese!X$1,Synthese!$E179),1,0)*(Synthese!X179))&gt;2,1,0)</f>
        <v>0</v>
      </c>
      <c r="U179" s="8">
        <f ca="1">IF((IF(EXACT(Synthese!Y$1,Synthese!$E179),1,0)*(Synthese!Y179))&gt;2,1,0)</f>
        <v>0</v>
      </c>
      <c r="V179" s="8">
        <f ca="1">IF((IF(EXACT(Synthese!Z$1,Synthese!$E179),1,0)*(Synthese!Z179))&gt;2,1,0)</f>
        <v>0</v>
      </c>
      <c r="W179" s="8">
        <f ca="1">IF((IF(EXACT(Synthese!AA$1,Synthese!$E179),1,0)*(Synthese!AA179))&gt;2,1,0)</f>
        <v>0</v>
      </c>
      <c r="X179" s="8">
        <f>IF((IF(EXACT(Synthese!AB$1,Synthese!$E179),1,0)*(Synthese!AB179))&gt;2,1,0)</f>
        <v>0</v>
      </c>
    </row>
    <row r="180" spans="1:24" ht="13.8">
      <c r="A180" s="5"/>
      <c r="B180" s="5"/>
      <c r="C180" s="5">
        <v>5</v>
      </c>
      <c r="D180" s="9">
        <v>45253</v>
      </c>
      <c r="E180" s="8"/>
      <c r="F180" s="8">
        <f ca="1">IF((IF(EXACT(Synthese!J$1,Synthese!$E180),1,0)*(Synthese!J180))&gt;2,1,0)</f>
        <v>0</v>
      </c>
      <c r="G180" s="8">
        <f ca="1">IF((IF(EXACT(Synthese!K$1,Synthese!$E180),1,0)*(Synthese!K180))&gt;2,1,0)</f>
        <v>0</v>
      </c>
      <c r="H180" s="8">
        <f ca="1">IF((IF(EXACT(Synthese!L$1,Synthese!$E180),1,0)*(Synthese!L180))&gt;2,1,0)</f>
        <v>0</v>
      </c>
      <c r="I180" s="8">
        <f ca="1">IF((IF(EXACT(Synthese!M$1,Synthese!$E180),1,0)*(Synthese!M180))&gt;2,1,0)</f>
        <v>0</v>
      </c>
      <c r="J180" s="8">
        <f ca="1">IF((IF(EXACT(Synthese!N$1,Synthese!$E180),1,0)*(Synthese!N180))&gt;2,1,0)</f>
        <v>0</v>
      </c>
      <c r="K180" s="8">
        <f ca="1">IF((IF(EXACT(Synthese!O$1,Synthese!$E180),1,0)*(Synthese!O180))&gt;2,1,0)</f>
        <v>0</v>
      </c>
      <c r="L180" s="8">
        <f ca="1">IF((IF(EXACT(Synthese!P$1,Synthese!$E180),1,0)*(Synthese!P180))&gt;2,1,0)</f>
        <v>0</v>
      </c>
      <c r="M180" s="8">
        <f ca="1">IF((IF(EXACT(Synthese!Q$1,Synthese!$E180),1,0)*(Synthese!Q180))&gt;2,1,0)</f>
        <v>0</v>
      </c>
      <c r="N180" s="8">
        <f ca="1">IF((IF(EXACT(Synthese!R$1,Synthese!$E180),1,0)*(Synthese!R180))&gt;2,1,0)</f>
        <v>0</v>
      </c>
      <c r="O180" s="8">
        <f ca="1">IF((IF(EXACT(Synthese!S$1,Synthese!$E180),1,0)*(Synthese!S180))&gt;2,1,0)</f>
        <v>0</v>
      </c>
      <c r="P180" s="8">
        <f ca="1">IF((IF(EXACT(Synthese!T$1,Synthese!$E180),1,0)*(Synthese!T180))&gt;2,1,0)</f>
        <v>0</v>
      </c>
      <c r="Q180" s="8">
        <f ca="1">IF((IF(EXACT(Synthese!U$1,Synthese!$E180),1,0)*(Synthese!U180))&gt;2,1,0)</f>
        <v>0</v>
      </c>
      <c r="R180" s="8">
        <f ca="1">IF((IF(EXACT(Synthese!V$1,Synthese!$E180),1,0)*(Synthese!V180))&gt;2,1,0)</f>
        <v>0</v>
      </c>
      <c r="S180" s="8">
        <f ca="1">IF((IF(EXACT(Synthese!W$1,Synthese!$E180),1,0)*(Synthese!W180))&gt;2,1,0)</f>
        <v>0</v>
      </c>
      <c r="T180" s="8">
        <f ca="1">IF((IF(EXACT(Synthese!X$1,Synthese!$E180),1,0)*(Synthese!X180))&gt;2,1,0)</f>
        <v>0</v>
      </c>
      <c r="U180" s="8">
        <f ca="1">IF((IF(EXACT(Synthese!Y$1,Synthese!$E180),1,0)*(Synthese!Y180))&gt;2,1,0)</f>
        <v>0</v>
      </c>
      <c r="V180" s="8">
        <f ca="1">IF((IF(EXACT(Synthese!Z$1,Synthese!$E180),1,0)*(Synthese!Z180))&gt;2,1,0)</f>
        <v>0</v>
      </c>
      <c r="W180" s="8">
        <f ca="1">IF((IF(EXACT(Synthese!AA$1,Synthese!$E180),1,0)*(Synthese!AA180))&gt;2,1,0)</f>
        <v>0</v>
      </c>
      <c r="X180" s="8">
        <f>IF((IF(EXACT(Synthese!AB$1,Synthese!$E180),1,0)*(Synthese!AB180))&gt;2,1,0)</f>
        <v>0</v>
      </c>
    </row>
    <row r="181" spans="1:24" ht="13.8">
      <c r="A181" s="5"/>
      <c r="B181" s="5"/>
      <c r="C181" s="5">
        <v>6</v>
      </c>
      <c r="D181" s="9">
        <v>45254</v>
      </c>
      <c r="E181" s="8"/>
      <c r="F181" s="8">
        <f ca="1">IF((IF(EXACT(Synthese!J$1,Synthese!$E181),1,0)*(Synthese!J181))&gt;2,1,0)</f>
        <v>0</v>
      </c>
      <c r="G181" s="8">
        <f ca="1">IF((IF(EXACT(Synthese!K$1,Synthese!$E181),1,0)*(Synthese!K181))&gt;2,1,0)</f>
        <v>0</v>
      </c>
      <c r="H181" s="8">
        <f ca="1">IF((IF(EXACT(Synthese!L$1,Synthese!$E181),1,0)*(Synthese!L181))&gt;2,1,0)</f>
        <v>0</v>
      </c>
      <c r="I181" s="8">
        <f ca="1">IF((IF(EXACT(Synthese!M$1,Synthese!$E181),1,0)*(Synthese!M181))&gt;2,1,0)</f>
        <v>0</v>
      </c>
      <c r="J181" s="8">
        <f ca="1">IF((IF(EXACT(Synthese!N$1,Synthese!$E181),1,0)*(Synthese!N181))&gt;2,1,0)</f>
        <v>0</v>
      </c>
      <c r="K181" s="8">
        <f ca="1">IF((IF(EXACT(Synthese!O$1,Synthese!$E181),1,0)*(Synthese!O181))&gt;2,1,0)</f>
        <v>0</v>
      </c>
      <c r="L181" s="8">
        <f ca="1">IF((IF(EXACT(Synthese!P$1,Synthese!$E181),1,0)*(Synthese!P181))&gt;2,1,0)</f>
        <v>0</v>
      </c>
      <c r="M181" s="8">
        <f ca="1">IF((IF(EXACT(Synthese!Q$1,Synthese!$E181),1,0)*(Synthese!Q181))&gt;2,1,0)</f>
        <v>0</v>
      </c>
      <c r="N181" s="8">
        <f ca="1">IF((IF(EXACT(Synthese!R$1,Synthese!$E181),1,0)*(Synthese!R181))&gt;2,1,0)</f>
        <v>0</v>
      </c>
      <c r="O181" s="8">
        <f ca="1">IF((IF(EXACT(Synthese!S$1,Synthese!$E181),1,0)*(Synthese!S181))&gt;2,1,0)</f>
        <v>0</v>
      </c>
      <c r="P181" s="8">
        <f ca="1">IF((IF(EXACT(Synthese!T$1,Synthese!$E181),1,0)*(Synthese!T181))&gt;2,1,0)</f>
        <v>0</v>
      </c>
      <c r="Q181" s="8">
        <f ca="1">IF((IF(EXACT(Synthese!U$1,Synthese!$E181),1,0)*(Synthese!U181))&gt;2,1,0)</f>
        <v>0</v>
      </c>
      <c r="R181" s="8">
        <f ca="1">IF((IF(EXACT(Synthese!V$1,Synthese!$E181),1,0)*(Synthese!V181))&gt;2,1,0)</f>
        <v>0</v>
      </c>
      <c r="S181" s="8">
        <f ca="1">IF((IF(EXACT(Synthese!W$1,Synthese!$E181),1,0)*(Synthese!W181))&gt;2,1,0)</f>
        <v>0</v>
      </c>
      <c r="T181" s="8">
        <f ca="1">IF((IF(EXACT(Synthese!X$1,Synthese!$E181),1,0)*(Synthese!X181))&gt;2,1,0)</f>
        <v>0</v>
      </c>
      <c r="U181" s="8">
        <f ca="1">IF((IF(EXACT(Synthese!Y$1,Synthese!$E181),1,0)*(Synthese!Y181))&gt;2,1,0)</f>
        <v>0</v>
      </c>
      <c r="V181" s="8">
        <f ca="1">IF((IF(EXACT(Synthese!Z$1,Synthese!$E181),1,0)*(Synthese!Z181))&gt;2,1,0)</f>
        <v>0</v>
      </c>
      <c r="W181" s="8">
        <f ca="1">IF((IF(EXACT(Synthese!AA$1,Synthese!$E181),1,0)*(Synthese!AA181))&gt;2,1,0)</f>
        <v>0</v>
      </c>
      <c r="X181" s="8">
        <f>IF((IF(EXACT(Synthese!AB$1,Synthese!$E181),1,0)*(Synthese!AB181))&gt;2,1,0)</f>
        <v>0</v>
      </c>
    </row>
    <row r="182" spans="1:24" ht="13.8">
      <c r="A182" s="5"/>
      <c r="B182" s="5"/>
      <c r="C182" s="5">
        <v>7</v>
      </c>
      <c r="D182" s="9">
        <v>45255</v>
      </c>
      <c r="E182" s="8"/>
      <c r="F182" s="8">
        <f ca="1">IF((IF(EXACT(Synthese!J$1,Synthese!$E182),1,0)*(Synthese!J182))&gt;2,1,0)</f>
        <v>0</v>
      </c>
      <c r="G182" s="8">
        <f ca="1">IF((IF(EXACT(Synthese!K$1,Synthese!$E182),1,0)*(Synthese!K182))&gt;2,1,0)</f>
        <v>0</v>
      </c>
      <c r="H182" s="8">
        <f ca="1">IF((IF(EXACT(Synthese!L$1,Synthese!$E182),1,0)*(Synthese!L182))&gt;2,1,0)</f>
        <v>0</v>
      </c>
      <c r="I182" s="8">
        <f ca="1">IF((IF(EXACT(Synthese!M$1,Synthese!$E182),1,0)*(Synthese!M182))&gt;2,1,0)</f>
        <v>0</v>
      </c>
      <c r="J182" s="8">
        <f ca="1">IF((IF(EXACT(Synthese!N$1,Synthese!$E182),1,0)*(Synthese!N182))&gt;2,1,0)</f>
        <v>0</v>
      </c>
      <c r="K182" s="8">
        <f ca="1">IF((IF(EXACT(Synthese!O$1,Synthese!$E182),1,0)*(Synthese!O182))&gt;2,1,0)</f>
        <v>0</v>
      </c>
      <c r="L182" s="8">
        <f ca="1">IF((IF(EXACT(Synthese!P$1,Synthese!$E182),1,0)*(Synthese!P182))&gt;2,1,0)</f>
        <v>0</v>
      </c>
      <c r="M182" s="8">
        <f ca="1">IF((IF(EXACT(Synthese!Q$1,Synthese!$E182),1,0)*(Synthese!Q182))&gt;2,1,0)</f>
        <v>0</v>
      </c>
      <c r="N182" s="8">
        <f ca="1">IF((IF(EXACT(Synthese!R$1,Synthese!$E182),1,0)*(Synthese!R182))&gt;2,1,0)</f>
        <v>0</v>
      </c>
      <c r="O182" s="8">
        <f ca="1">IF((IF(EXACT(Synthese!S$1,Synthese!$E182),1,0)*(Synthese!S182))&gt;2,1,0)</f>
        <v>0</v>
      </c>
      <c r="P182" s="8">
        <f ca="1">IF((IF(EXACT(Synthese!T$1,Synthese!$E182),1,0)*(Synthese!T182))&gt;2,1,0)</f>
        <v>0</v>
      </c>
      <c r="Q182" s="8">
        <f ca="1">IF((IF(EXACT(Synthese!U$1,Synthese!$E182),1,0)*(Synthese!U182))&gt;2,1,0)</f>
        <v>0</v>
      </c>
      <c r="R182" s="8">
        <f ca="1">IF((IF(EXACT(Synthese!V$1,Synthese!$E182),1,0)*(Synthese!V182))&gt;2,1,0)</f>
        <v>0</v>
      </c>
      <c r="S182" s="8">
        <f ca="1">IF((IF(EXACT(Synthese!W$1,Synthese!$E182),1,0)*(Synthese!W182))&gt;2,1,0)</f>
        <v>0</v>
      </c>
      <c r="T182" s="8">
        <f ca="1">IF((IF(EXACT(Synthese!X$1,Synthese!$E182),1,0)*(Synthese!X182))&gt;2,1,0)</f>
        <v>0</v>
      </c>
      <c r="U182" s="8">
        <f ca="1">IF((IF(EXACT(Synthese!Y$1,Synthese!$E182),1,0)*(Synthese!Y182))&gt;2,1,0)</f>
        <v>0</v>
      </c>
      <c r="V182" s="8">
        <f ca="1">IF((IF(EXACT(Synthese!Z$1,Synthese!$E182),1,0)*(Synthese!Z182))&gt;2,1,0)</f>
        <v>0</v>
      </c>
      <c r="W182" s="8">
        <f ca="1">IF((IF(EXACT(Synthese!AA$1,Synthese!$E182),1,0)*(Synthese!AA182))&gt;2,1,0)</f>
        <v>0</v>
      </c>
      <c r="X182" s="8">
        <f>IF((IF(EXACT(Synthese!AB$1,Synthese!$E182),1,0)*(Synthese!AB182))&gt;2,1,0)</f>
        <v>0</v>
      </c>
    </row>
    <row r="183" spans="1:24" ht="13.8">
      <c r="A183" s="5"/>
      <c r="B183" s="5"/>
      <c r="C183" s="5">
        <v>1</v>
      </c>
      <c r="D183" s="9">
        <v>45256</v>
      </c>
      <c r="E183" s="8"/>
      <c r="F183" s="8">
        <f ca="1">IF((IF(EXACT(Synthese!J$1,Synthese!$E183),1,0)*(Synthese!J183))&gt;2,1,0)</f>
        <v>0</v>
      </c>
      <c r="G183" s="8">
        <f ca="1">IF((IF(EXACT(Synthese!K$1,Synthese!$E183),1,0)*(Synthese!K183))&gt;2,1,0)</f>
        <v>0</v>
      </c>
      <c r="H183" s="8">
        <f ca="1">IF((IF(EXACT(Synthese!L$1,Synthese!$E183),1,0)*(Synthese!L183))&gt;2,1,0)</f>
        <v>0</v>
      </c>
      <c r="I183" s="8">
        <f ca="1">IF((IF(EXACT(Synthese!M$1,Synthese!$E183),1,0)*(Synthese!M183))&gt;2,1,0)</f>
        <v>0</v>
      </c>
      <c r="J183" s="8">
        <f ca="1">IF((IF(EXACT(Synthese!N$1,Synthese!$E183),1,0)*(Synthese!N183))&gt;2,1,0)</f>
        <v>0</v>
      </c>
      <c r="K183" s="8">
        <f ca="1">IF((IF(EXACT(Synthese!O$1,Synthese!$E183),1,0)*(Synthese!O183))&gt;2,1,0)</f>
        <v>0</v>
      </c>
      <c r="L183" s="8">
        <f ca="1">IF((IF(EXACT(Synthese!P$1,Synthese!$E183),1,0)*(Synthese!P183))&gt;2,1,0)</f>
        <v>0</v>
      </c>
      <c r="M183" s="8">
        <f ca="1">IF((IF(EXACT(Synthese!Q$1,Synthese!$E183),1,0)*(Synthese!Q183))&gt;2,1,0)</f>
        <v>0</v>
      </c>
      <c r="N183" s="8">
        <f ca="1">IF((IF(EXACT(Synthese!R$1,Synthese!$E183),1,0)*(Synthese!R183))&gt;2,1,0)</f>
        <v>0</v>
      </c>
      <c r="O183" s="8">
        <f ca="1">IF((IF(EXACT(Synthese!S$1,Synthese!$E183),1,0)*(Synthese!S183))&gt;2,1,0)</f>
        <v>0</v>
      </c>
      <c r="P183" s="8">
        <f ca="1">IF((IF(EXACT(Synthese!T$1,Synthese!$E183),1,0)*(Synthese!T183))&gt;2,1,0)</f>
        <v>0</v>
      </c>
      <c r="Q183" s="8">
        <f ca="1">IF((IF(EXACT(Synthese!U$1,Synthese!$E183),1,0)*(Synthese!U183))&gt;2,1,0)</f>
        <v>0</v>
      </c>
      <c r="R183" s="8">
        <f ca="1">IF((IF(EXACT(Synthese!V$1,Synthese!$E183),1,0)*(Synthese!V183))&gt;2,1,0)</f>
        <v>0</v>
      </c>
      <c r="S183" s="8">
        <f ca="1">IF((IF(EXACT(Synthese!W$1,Synthese!$E183),1,0)*(Synthese!W183))&gt;2,1,0)</f>
        <v>0</v>
      </c>
      <c r="T183" s="8">
        <f ca="1">IF((IF(EXACT(Synthese!X$1,Synthese!$E183),1,0)*(Synthese!X183))&gt;2,1,0)</f>
        <v>0</v>
      </c>
      <c r="U183" s="8">
        <f ca="1">IF((IF(EXACT(Synthese!Y$1,Synthese!$E183),1,0)*(Synthese!Y183))&gt;2,1,0)</f>
        <v>0</v>
      </c>
      <c r="V183" s="8">
        <f ca="1">IF((IF(EXACT(Synthese!Z$1,Synthese!$E183),1,0)*(Synthese!Z183))&gt;2,1,0)</f>
        <v>0</v>
      </c>
      <c r="W183" s="8">
        <f ca="1">IF((IF(EXACT(Synthese!AA$1,Synthese!$E183),1,0)*(Synthese!AA183))&gt;2,1,0)</f>
        <v>0</v>
      </c>
      <c r="X183" s="8">
        <f>IF((IF(EXACT(Synthese!AB$1,Synthese!$E183),1,0)*(Synthese!AB183))&gt;2,1,0)</f>
        <v>0</v>
      </c>
    </row>
    <row r="184" spans="1:24" ht="13.8">
      <c r="A184" s="5"/>
      <c r="B184" s="5"/>
      <c r="C184" s="5">
        <v>2</v>
      </c>
      <c r="D184" s="9">
        <v>45257</v>
      </c>
      <c r="E184" s="8"/>
      <c r="F184" s="8">
        <f ca="1">IF((IF(EXACT(Synthese!J$1,Synthese!$E184),1,0)*(Synthese!J184))&gt;2,1,0)</f>
        <v>0</v>
      </c>
      <c r="G184" s="8">
        <f ca="1">IF((IF(EXACT(Synthese!K$1,Synthese!$E184),1,0)*(Synthese!K184))&gt;2,1,0)</f>
        <v>0</v>
      </c>
      <c r="H184" s="8">
        <f ca="1">IF((IF(EXACT(Synthese!L$1,Synthese!$E184),1,0)*(Synthese!L184))&gt;2,1,0)</f>
        <v>0</v>
      </c>
      <c r="I184" s="8">
        <f ca="1">IF((IF(EXACT(Synthese!M$1,Synthese!$E184),1,0)*(Synthese!M184))&gt;2,1,0)</f>
        <v>0</v>
      </c>
      <c r="J184" s="8">
        <f ca="1">IF((IF(EXACT(Synthese!N$1,Synthese!$E184),1,0)*(Synthese!N184))&gt;2,1,0)</f>
        <v>0</v>
      </c>
      <c r="K184" s="8">
        <f ca="1">IF((IF(EXACT(Synthese!O$1,Synthese!$E184),1,0)*(Synthese!O184))&gt;2,1,0)</f>
        <v>0</v>
      </c>
      <c r="L184" s="8">
        <f ca="1">IF((IF(EXACT(Synthese!P$1,Synthese!$E184),1,0)*(Synthese!P184))&gt;2,1,0)</f>
        <v>0</v>
      </c>
      <c r="M184" s="8">
        <f ca="1">IF((IF(EXACT(Synthese!Q$1,Synthese!$E184),1,0)*(Synthese!Q184))&gt;2,1,0)</f>
        <v>0</v>
      </c>
      <c r="N184" s="8">
        <f ca="1">IF((IF(EXACT(Synthese!R$1,Synthese!$E184),1,0)*(Synthese!R184))&gt;2,1,0)</f>
        <v>0</v>
      </c>
      <c r="O184" s="8">
        <f ca="1">IF((IF(EXACT(Synthese!S$1,Synthese!$E184),1,0)*(Synthese!S184))&gt;2,1,0)</f>
        <v>0</v>
      </c>
      <c r="P184" s="8">
        <f ca="1">IF((IF(EXACT(Synthese!T$1,Synthese!$E184),1,0)*(Synthese!T184))&gt;2,1,0)</f>
        <v>0</v>
      </c>
      <c r="Q184" s="8">
        <f ca="1">IF((IF(EXACT(Synthese!U$1,Synthese!$E184),1,0)*(Synthese!U184))&gt;2,1,0)</f>
        <v>0</v>
      </c>
      <c r="R184" s="8">
        <f ca="1">IF((IF(EXACT(Synthese!V$1,Synthese!$E184),1,0)*(Synthese!V184))&gt;2,1,0)</f>
        <v>0</v>
      </c>
      <c r="S184" s="8">
        <f ca="1">IF((IF(EXACT(Synthese!W$1,Synthese!$E184),1,0)*(Synthese!W184))&gt;2,1,0)</f>
        <v>0</v>
      </c>
      <c r="T184" s="8">
        <f ca="1">IF((IF(EXACT(Synthese!X$1,Synthese!$E184),1,0)*(Synthese!X184))&gt;2,1,0)</f>
        <v>0</v>
      </c>
      <c r="U184" s="8">
        <f ca="1">IF((IF(EXACT(Synthese!Y$1,Synthese!$E184),1,0)*(Synthese!Y184))&gt;2,1,0)</f>
        <v>0</v>
      </c>
      <c r="V184" s="8">
        <f ca="1">IF((IF(EXACT(Synthese!Z$1,Synthese!$E184),1,0)*(Synthese!Z184))&gt;2,1,0)</f>
        <v>0</v>
      </c>
      <c r="W184" s="8">
        <f ca="1">IF((IF(EXACT(Synthese!AA$1,Synthese!$E184),1,0)*(Synthese!AA184))&gt;2,1,0)</f>
        <v>0</v>
      </c>
      <c r="X184" s="8">
        <f>IF((IF(EXACT(Synthese!AB$1,Synthese!$E184),1,0)*(Synthese!AB184))&gt;2,1,0)</f>
        <v>0</v>
      </c>
    </row>
    <row r="185" spans="1:24" ht="13.8">
      <c r="A185" s="5"/>
      <c r="B185" s="5"/>
      <c r="C185" s="5">
        <v>3</v>
      </c>
      <c r="D185" s="9">
        <v>45258</v>
      </c>
      <c r="E185" s="8"/>
      <c r="F185" s="8">
        <f ca="1">IF((IF(EXACT(Synthese!J$1,Synthese!$E185),1,0)*(Synthese!J185))&gt;2,1,0)</f>
        <v>0</v>
      </c>
      <c r="G185" s="8">
        <f ca="1">IF((IF(EXACT(Synthese!K$1,Synthese!$E185),1,0)*(Synthese!K185))&gt;2,1,0)</f>
        <v>0</v>
      </c>
      <c r="H185" s="8">
        <f ca="1">IF((IF(EXACT(Synthese!L$1,Synthese!$E185),1,0)*(Synthese!L185))&gt;2,1,0)</f>
        <v>0</v>
      </c>
      <c r="I185" s="8">
        <f ca="1">IF((IF(EXACT(Synthese!M$1,Synthese!$E185),1,0)*(Synthese!M185))&gt;2,1,0)</f>
        <v>0</v>
      </c>
      <c r="J185" s="8">
        <f ca="1">IF((IF(EXACT(Synthese!N$1,Synthese!$E185),1,0)*(Synthese!N185))&gt;2,1,0)</f>
        <v>0</v>
      </c>
      <c r="K185" s="8">
        <f ca="1">IF((IF(EXACT(Synthese!O$1,Synthese!$E185),1,0)*(Synthese!O185))&gt;2,1,0)</f>
        <v>0</v>
      </c>
      <c r="L185" s="8">
        <f ca="1">IF((IF(EXACT(Synthese!P$1,Synthese!$E185),1,0)*(Synthese!P185))&gt;2,1,0)</f>
        <v>0</v>
      </c>
      <c r="M185" s="8">
        <f ca="1">IF((IF(EXACT(Synthese!Q$1,Synthese!$E185),1,0)*(Synthese!Q185))&gt;2,1,0)</f>
        <v>0</v>
      </c>
      <c r="N185" s="8">
        <f ca="1">IF((IF(EXACT(Synthese!R$1,Synthese!$E185),1,0)*(Synthese!R185))&gt;2,1,0)</f>
        <v>0</v>
      </c>
      <c r="O185" s="8">
        <f ca="1">IF((IF(EXACT(Synthese!S$1,Synthese!$E185),1,0)*(Synthese!S185))&gt;2,1,0)</f>
        <v>0</v>
      </c>
      <c r="P185" s="8">
        <f ca="1">IF((IF(EXACT(Synthese!T$1,Synthese!$E185),1,0)*(Synthese!T185))&gt;2,1,0)</f>
        <v>0</v>
      </c>
      <c r="Q185" s="8">
        <f ca="1">IF((IF(EXACT(Synthese!U$1,Synthese!$E185),1,0)*(Synthese!U185))&gt;2,1,0)</f>
        <v>0</v>
      </c>
      <c r="R185" s="8">
        <f ca="1">IF((IF(EXACT(Synthese!V$1,Synthese!$E185),1,0)*(Synthese!V185))&gt;2,1,0)</f>
        <v>0</v>
      </c>
      <c r="S185" s="8">
        <f ca="1">IF((IF(EXACT(Synthese!W$1,Synthese!$E185),1,0)*(Synthese!W185))&gt;2,1,0)</f>
        <v>0</v>
      </c>
      <c r="T185" s="8">
        <f ca="1">IF((IF(EXACT(Synthese!X$1,Synthese!$E185),1,0)*(Synthese!X185))&gt;2,1,0)</f>
        <v>0</v>
      </c>
      <c r="U185" s="8">
        <f ca="1">IF((IF(EXACT(Synthese!Y$1,Synthese!$E185),1,0)*(Synthese!Y185))&gt;2,1,0)</f>
        <v>0</v>
      </c>
      <c r="V185" s="8">
        <f ca="1">IF((IF(EXACT(Synthese!Z$1,Synthese!$E185),1,0)*(Synthese!Z185))&gt;2,1,0)</f>
        <v>0</v>
      </c>
      <c r="W185" s="8">
        <f ca="1">IF((IF(EXACT(Synthese!AA$1,Synthese!$E185),1,0)*(Synthese!AA185))&gt;2,1,0)</f>
        <v>0</v>
      </c>
      <c r="X185" s="8">
        <f>IF((IF(EXACT(Synthese!AB$1,Synthese!$E185),1,0)*(Synthese!AB185))&gt;2,1,0)</f>
        <v>0</v>
      </c>
    </row>
    <row r="186" spans="1:24" ht="13.8">
      <c r="A186" s="5"/>
      <c r="B186" s="5"/>
      <c r="C186" s="5">
        <v>4</v>
      </c>
      <c r="D186" s="9">
        <v>45259</v>
      </c>
      <c r="E186" s="8"/>
      <c r="F186" s="8">
        <f ca="1">IF((IF(EXACT(Synthese!J$1,Synthese!$E186),1,0)*(Synthese!J186))&gt;2,1,0)</f>
        <v>0</v>
      </c>
      <c r="G186" s="8">
        <f ca="1">IF((IF(EXACT(Synthese!K$1,Synthese!$E186),1,0)*(Synthese!K186))&gt;2,1,0)</f>
        <v>0</v>
      </c>
      <c r="H186" s="8">
        <f ca="1">IF((IF(EXACT(Synthese!L$1,Synthese!$E186),1,0)*(Synthese!L186))&gt;2,1,0)</f>
        <v>0</v>
      </c>
      <c r="I186" s="8">
        <f ca="1">IF((IF(EXACT(Synthese!M$1,Synthese!$E186),1,0)*(Synthese!M186))&gt;2,1,0)</f>
        <v>0</v>
      </c>
      <c r="J186" s="8">
        <f ca="1">IF((IF(EXACT(Synthese!N$1,Synthese!$E186),1,0)*(Synthese!N186))&gt;2,1,0)</f>
        <v>0</v>
      </c>
      <c r="K186" s="8">
        <f ca="1">IF((IF(EXACT(Synthese!O$1,Synthese!$E186),1,0)*(Synthese!O186))&gt;2,1,0)</f>
        <v>0</v>
      </c>
      <c r="L186" s="8">
        <f ca="1">IF((IF(EXACT(Synthese!P$1,Synthese!$E186),1,0)*(Synthese!P186))&gt;2,1,0)</f>
        <v>0</v>
      </c>
      <c r="M186" s="8">
        <f ca="1">IF((IF(EXACT(Synthese!Q$1,Synthese!$E186),1,0)*(Synthese!Q186))&gt;2,1,0)</f>
        <v>0</v>
      </c>
      <c r="N186" s="8">
        <f ca="1">IF((IF(EXACT(Synthese!R$1,Synthese!$E186),1,0)*(Synthese!R186))&gt;2,1,0)</f>
        <v>0</v>
      </c>
      <c r="O186" s="8">
        <f ca="1">IF((IF(EXACT(Synthese!S$1,Synthese!$E186),1,0)*(Synthese!S186))&gt;2,1,0)</f>
        <v>0</v>
      </c>
      <c r="P186" s="8">
        <f ca="1">IF((IF(EXACT(Synthese!T$1,Synthese!$E186),1,0)*(Synthese!T186))&gt;2,1,0)</f>
        <v>0</v>
      </c>
      <c r="Q186" s="8">
        <f ca="1">IF((IF(EXACT(Synthese!U$1,Synthese!$E186),1,0)*(Synthese!U186))&gt;2,1,0)</f>
        <v>0</v>
      </c>
      <c r="R186" s="8">
        <f ca="1">IF((IF(EXACT(Synthese!V$1,Synthese!$E186),1,0)*(Synthese!V186))&gt;2,1,0)</f>
        <v>0</v>
      </c>
      <c r="S186" s="8">
        <f ca="1">IF((IF(EXACT(Synthese!W$1,Synthese!$E186),1,0)*(Synthese!W186))&gt;2,1,0)</f>
        <v>0</v>
      </c>
      <c r="T186" s="8">
        <f ca="1">IF((IF(EXACT(Synthese!X$1,Synthese!$E186),1,0)*(Synthese!X186))&gt;2,1,0)</f>
        <v>0</v>
      </c>
      <c r="U186" s="8">
        <f ca="1">IF((IF(EXACT(Synthese!Y$1,Synthese!$E186),1,0)*(Synthese!Y186))&gt;2,1,0)</f>
        <v>0</v>
      </c>
      <c r="V186" s="8">
        <f ca="1">IF((IF(EXACT(Synthese!Z$1,Synthese!$E186),1,0)*(Synthese!Z186))&gt;2,1,0)</f>
        <v>0</v>
      </c>
      <c r="W186" s="8">
        <f ca="1">IF((IF(EXACT(Synthese!AA$1,Synthese!$E186),1,0)*(Synthese!AA186))&gt;2,1,0)</f>
        <v>0</v>
      </c>
      <c r="X186" s="8">
        <f>IF((IF(EXACT(Synthese!AB$1,Synthese!$E186),1,0)*(Synthese!AB186))&gt;2,1,0)</f>
        <v>0</v>
      </c>
    </row>
    <row r="187" spans="1:24" ht="13.8">
      <c r="A187" s="5"/>
      <c r="B187" s="5"/>
      <c r="C187" s="5">
        <v>5</v>
      </c>
      <c r="D187" s="9">
        <v>45260</v>
      </c>
      <c r="E187" s="8"/>
      <c r="F187" s="8">
        <f ca="1">IF((IF(EXACT(Synthese!J$1,Synthese!$E187),1,0)*(Synthese!J187))&gt;2,1,0)</f>
        <v>0</v>
      </c>
      <c r="G187" s="8">
        <f ca="1">IF((IF(EXACT(Synthese!K$1,Synthese!$E187),1,0)*(Synthese!K187))&gt;2,1,0)</f>
        <v>0</v>
      </c>
      <c r="H187" s="8">
        <f ca="1">IF((IF(EXACT(Synthese!L$1,Synthese!$E187),1,0)*(Synthese!L187))&gt;2,1,0)</f>
        <v>0</v>
      </c>
      <c r="I187" s="8">
        <f ca="1">IF((IF(EXACT(Synthese!M$1,Synthese!$E187),1,0)*(Synthese!M187))&gt;2,1,0)</f>
        <v>0</v>
      </c>
      <c r="J187" s="8">
        <f ca="1">IF((IF(EXACT(Synthese!N$1,Synthese!$E187),1,0)*(Synthese!N187))&gt;2,1,0)</f>
        <v>0</v>
      </c>
      <c r="K187" s="8">
        <f ca="1">IF((IF(EXACT(Synthese!O$1,Synthese!$E187),1,0)*(Synthese!O187))&gt;2,1,0)</f>
        <v>0</v>
      </c>
      <c r="L187" s="8">
        <f ca="1">IF((IF(EXACT(Synthese!P$1,Synthese!$E187),1,0)*(Synthese!P187))&gt;2,1,0)</f>
        <v>0</v>
      </c>
      <c r="M187" s="8">
        <f ca="1">IF((IF(EXACT(Synthese!Q$1,Synthese!$E187),1,0)*(Synthese!Q187))&gt;2,1,0)</f>
        <v>0</v>
      </c>
      <c r="N187" s="8">
        <f ca="1">IF((IF(EXACT(Synthese!R$1,Synthese!$E187),1,0)*(Synthese!R187))&gt;2,1,0)</f>
        <v>0</v>
      </c>
      <c r="O187" s="8">
        <f ca="1">IF((IF(EXACT(Synthese!S$1,Synthese!$E187),1,0)*(Synthese!S187))&gt;2,1,0)</f>
        <v>0</v>
      </c>
      <c r="P187" s="8">
        <f ca="1">IF((IF(EXACT(Synthese!T$1,Synthese!$E187),1,0)*(Synthese!T187))&gt;2,1,0)</f>
        <v>0</v>
      </c>
      <c r="Q187" s="8">
        <f ca="1">IF((IF(EXACT(Synthese!U$1,Synthese!$E187),1,0)*(Synthese!U187))&gt;2,1,0)</f>
        <v>0</v>
      </c>
      <c r="R187" s="8">
        <f ca="1">IF((IF(EXACT(Synthese!V$1,Synthese!$E187),1,0)*(Synthese!V187))&gt;2,1,0)</f>
        <v>0</v>
      </c>
      <c r="S187" s="8">
        <f ca="1">IF((IF(EXACT(Synthese!W$1,Synthese!$E187),1,0)*(Synthese!W187))&gt;2,1,0)</f>
        <v>0</v>
      </c>
      <c r="T187" s="8">
        <f ca="1">IF((IF(EXACT(Synthese!X$1,Synthese!$E187),1,0)*(Synthese!X187))&gt;2,1,0)</f>
        <v>0</v>
      </c>
      <c r="U187" s="8">
        <f ca="1">IF((IF(EXACT(Synthese!Y$1,Synthese!$E187),1,0)*(Synthese!Y187))&gt;2,1,0)</f>
        <v>0</v>
      </c>
      <c r="V187" s="8">
        <f ca="1">IF((IF(EXACT(Synthese!Z$1,Synthese!$E187),1,0)*(Synthese!Z187))&gt;2,1,0)</f>
        <v>0</v>
      </c>
      <c r="W187" s="8">
        <f ca="1">IF((IF(EXACT(Synthese!AA$1,Synthese!$E187),1,0)*(Synthese!AA187))&gt;2,1,0)</f>
        <v>0</v>
      </c>
      <c r="X187" s="8">
        <f>IF((IF(EXACT(Synthese!AB$1,Synthese!$E187),1,0)*(Synthese!AB187))&gt;2,1,0)</f>
        <v>0</v>
      </c>
    </row>
    <row r="188" spans="1:24" ht="13.8">
      <c r="A188" s="5"/>
      <c r="B188" s="5"/>
      <c r="C188" s="5">
        <v>6</v>
      </c>
      <c r="D188" s="9">
        <v>45261</v>
      </c>
      <c r="E188" s="8"/>
      <c r="F188" s="8">
        <f ca="1">IF((IF(EXACT(Synthese!J$1,Synthese!$E188),1,0)*(Synthese!J188))&gt;2,1,0)</f>
        <v>0</v>
      </c>
      <c r="G188" s="8">
        <f ca="1">IF((IF(EXACT(Synthese!K$1,Synthese!$E188),1,0)*(Synthese!K188))&gt;2,1,0)</f>
        <v>0</v>
      </c>
      <c r="H188" s="8">
        <f ca="1">IF((IF(EXACT(Synthese!L$1,Synthese!$E188),1,0)*(Synthese!L188))&gt;2,1,0)</f>
        <v>0</v>
      </c>
      <c r="I188" s="8">
        <f ca="1">IF((IF(EXACT(Synthese!M$1,Synthese!$E188),1,0)*(Synthese!M188))&gt;2,1,0)</f>
        <v>0</v>
      </c>
      <c r="J188" s="8">
        <f ca="1">IF((IF(EXACT(Synthese!N$1,Synthese!$E188),1,0)*(Synthese!N188))&gt;2,1,0)</f>
        <v>0</v>
      </c>
      <c r="K188" s="8">
        <f ca="1">IF((IF(EXACT(Synthese!O$1,Synthese!$E188),1,0)*(Synthese!O188))&gt;2,1,0)</f>
        <v>0</v>
      </c>
      <c r="L188" s="8">
        <f ca="1">IF((IF(EXACT(Synthese!P$1,Synthese!$E188),1,0)*(Synthese!P188))&gt;2,1,0)</f>
        <v>0</v>
      </c>
      <c r="M188" s="8">
        <f ca="1">IF((IF(EXACT(Synthese!Q$1,Synthese!$E188),1,0)*(Synthese!Q188))&gt;2,1,0)</f>
        <v>0</v>
      </c>
      <c r="N188" s="8">
        <f ca="1">IF((IF(EXACT(Synthese!R$1,Synthese!$E188),1,0)*(Synthese!R188))&gt;2,1,0)</f>
        <v>0</v>
      </c>
      <c r="O188" s="8">
        <f ca="1">IF((IF(EXACT(Synthese!S$1,Synthese!$E188),1,0)*(Synthese!S188))&gt;2,1,0)</f>
        <v>0</v>
      </c>
      <c r="P188" s="8">
        <f ca="1">IF((IF(EXACT(Synthese!T$1,Synthese!$E188),1,0)*(Synthese!T188))&gt;2,1,0)</f>
        <v>0</v>
      </c>
      <c r="Q188" s="8">
        <f ca="1">IF((IF(EXACT(Synthese!U$1,Synthese!$E188),1,0)*(Synthese!U188))&gt;2,1,0)</f>
        <v>0</v>
      </c>
      <c r="R188" s="8">
        <f ca="1">IF((IF(EXACT(Synthese!V$1,Synthese!$E188),1,0)*(Synthese!V188))&gt;2,1,0)</f>
        <v>0</v>
      </c>
      <c r="S188" s="8">
        <f ca="1">IF((IF(EXACT(Synthese!W$1,Synthese!$E188),1,0)*(Synthese!W188))&gt;2,1,0)</f>
        <v>0</v>
      </c>
      <c r="T188" s="8">
        <f ca="1">IF((IF(EXACT(Synthese!X$1,Synthese!$E188),1,0)*(Synthese!X188))&gt;2,1,0)</f>
        <v>0</v>
      </c>
      <c r="U188" s="8">
        <f ca="1">IF((IF(EXACT(Synthese!Y$1,Synthese!$E188),1,0)*(Synthese!Y188))&gt;2,1,0)</f>
        <v>0</v>
      </c>
      <c r="V188" s="8">
        <f ca="1">IF((IF(EXACT(Synthese!Z$1,Synthese!$E188),1,0)*(Synthese!Z188))&gt;2,1,0)</f>
        <v>0</v>
      </c>
      <c r="W188" s="8">
        <f ca="1">IF((IF(EXACT(Synthese!AA$1,Synthese!$E188),1,0)*(Synthese!AA188))&gt;2,1,0)</f>
        <v>0</v>
      </c>
      <c r="X188" s="8">
        <f>IF((IF(EXACT(Synthese!AB$1,Synthese!$E188),1,0)*(Synthese!AB188))&gt;2,1,0)</f>
        <v>0</v>
      </c>
    </row>
    <row r="189" spans="1:24" ht="13.8">
      <c r="A189" s="5"/>
      <c r="B189" s="5"/>
      <c r="C189" s="5"/>
      <c r="D189" s="5"/>
      <c r="E189" s="8"/>
      <c r="F189" s="8">
        <f ca="1">IF((IF(EXACT(Synthese!J$1,Synthese!$E189),1,0)*(Synthese!J189))&gt;2,1,0)</f>
        <v>0</v>
      </c>
      <c r="G189" s="8">
        <f ca="1">IF((IF(EXACT(Synthese!K$1,Synthese!$E189),1,0)*(Synthese!K189))&gt;2,1,0)</f>
        <v>0</v>
      </c>
      <c r="H189" s="8">
        <f ca="1">IF((IF(EXACT(Synthese!L$1,Synthese!$E189),1,0)*(Synthese!L189))&gt;2,1,0)</f>
        <v>0</v>
      </c>
      <c r="I189" s="8">
        <f ca="1">IF((IF(EXACT(Synthese!M$1,Synthese!$E189),1,0)*(Synthese!M189))&gt;2,1,0)</f>
        <v>0</v>
      </c>
      <c r="J189" s="8">
        <f ca="1">IF((IF(EXACT(Synthese!N$1,Synthese!$E189),1,0)*(Synthese!N189))&gt;2,1,0)</f>
        <v>0</v>
      </c>
      <c r="K189" s="8">
        <f ca="1">IF((IF(EXACT(Synthese!O$1,Synthese!$E189),1,0)*(Synthese!O189))&gt;2,1,0)</f>
        <v>0</v>
      </c>
      <c r="L189" s="8">
        <f ca="1">IF((IF(EXACT(Synthese!P$1,Synthese!$E189),1,0)*(Synthese!P189))&gt;2,1,0)</f>
        <v>0</v>
      </c>
      <c r="M189" s="8">
        <f ca="1">IF((IF(EXACT(Synthese!Q$1,Synthese!$E189),1,0)*(Synthese!Q189))&gt;2,1,0)</f>
        <v>0</v>
      </c>
      <c r="N189" s="8">
        <f ca="1">IF((IF(EXACT(Synthese!R$1,Synthese!$E189),1,0)*(Synthese!R189))&gt;2,1,0)</f>
        <v>0</v>
      </c>
      <c r="O189" s="8">
        <f ca="1">IF((IF(EXACT(Synthese!S$1,Synthese!$E189),1,0)*(Synthese!S189))&gt;2,1,0)</f>
        <v>0</v>
      </c>
      <c r="P189" s="8">
        <f ca="1">IF((IF(EXACT(Synthese!T$1,Synthese!$E189),1,0)*(Synthese!T189))&gt;2,1,0)</f>
        <v>0</v>
      </c>
      <c r="Q189" s="8">
        <f ca="1">IF((IF(EXACT(Synthese!U$1,Synthese!$E189),1,0)*(Synthese!U189))&gt;2,1,0)</f>
        <v>0</v>
      </c>
      <c r="R189" s="8">
        <f ca="1">IF((IF(EXACT(Synthese!V$1,Synthese!$E189),1,0)*(Synthese!V189))&gt;2,1,0)</f>
        <v>0</v>
      </c>
      <c r="S189" s="8">
        <f ca="1">IF((IF(EXACT(Synthese!W$1,Synthese!$E189),1,0)*(Synthese!W189))&gt;2,1,0)</f>
        <v>0</v>
      </c>
      <c r="T189" s="8">
        <f ca="1">IF((IF(EXACT(Synthese!X$1,Synthese!$E189),1,0)*(Synthese!X189))&gt;2,1,0)</f>
        <v>0</v>
      </c>
      <c r="U189" s="8">
        <f ca="1">IF((IF(EXACT(Synthese!Y$1,Synthese!$E189),1,0)*(Synthese!Y189))&gt;2,1,0)</f>
        <v>0</v>
      </c>
      <c r="V189" s="8">
        <f ca="1">IF((IF(EXACT(Synthese!Z$1,Synthese!$E189),1,0)*(Synthese!Z189))&gt;2,1,0)</f>
        <v>0</v>
      </c>
      <c r="W189" s="8">
        <f ca="1">IF((IF(EXACT(Synthese!AA$1,Synthese!$E189),1,0)*(Synthese!AA189))&gt;2,1,0)</f>
        <v>0</v>
      </c>
      <c r="X189" s="8">
        <f>IF((IF(EXACT(Synthese!AB$1,Synthese!$E189),1,0)*(Synthese!AB189))&gt;2,1,0)</f>
        <v>0</v>
      </c>
    </row>
    <row r="190" spans="1:24" ht="13.8">
      <c r="A190" s="5"/>
      <c r="B190" s="5"/>
      <c r="C190" s="5"/>
      <c r="D190" s="5"/>
      <c r="E190" s="8"/>
      <c r="F190" s="8">
        <f ca="1">IF((IF(EXACT(Synthese!J$1,Synthese!$E190),1,0)*(Synthese!J190))&gt;2,1,0)</f>
        <v>0</v>
      </c>
      <c r="G190" s="8">
        <f ca="1">IF((IF(EXACT(Synthese!K$1,Synthese!$E190),1,0)*(Synthese!K190))&gt;2,1,0)</f>
        <v>0</v>
      </c>
      <c r="H190" s="8">
        <f ca="1">IF((IF(EXACT(Synthese!L$1,Synthese!$E190),1,0)*(Synthese!L190))&gt;2,1,0)</f>
        <v>0</v>
      </c>
      <c r="I190" s="8">
        <f ca="1">IF((IF(EXACT(Synthese!M$1,Synthese!$E190),1,0)*(Synthese!M190))&gt;2,1,0)</f>
        <v>0</v>
      </c>
      <c r="J190" s="8">
        <f ca="1">IF((IF(EXACT(Synthese!N$1,Synthese!$E190),1,0)*(Synthese!N190))&gt;2,1,0)</f>
        <v>0</v>
      </c>
      <c r="K190" s="8">
        <f ca="1">IF((IF(EXACT(Synthese!O$1,Synthese!$E190),1,0)*(Synthese!O190))&gt;2,1,0)</f>
        <v>0</v>
      </c>
      <c r="L190" s="8">
        <f ca="1">IF((IF(EXACT(Synthese!P$1,Synthese!$E190),1,0)*(Synthese!P190))&gt;2,1,0)</f>
        <v>0</v>
      </c>
      <c r="M190" s="8">
        <f ca="1">IF((IF(EXACT(Synthese!Q$1,Synthese!$E190),1,0)*(Synthese!Q190))&gt;2,1,0)</f>
        <v>0</v>
      </c>
      <c r="N190" s="8">
        <f ca="1">IF((IF(EXACT(Synthese!R$1,Synthese!$E190),1,0)*(Synthese!R190))&gt;2,1,0)</f>
        <v>0</v>
      </c>
      <c r="O190" s="8">
        <f ca="1">IF((IF(EXACT(Synthese!S$1,Synthese!$E190),1,0)*(Synthese!S190))&gt;2,1,0)</f>
        <v>0</v>
      </c>
      <c r="P190" s="8">
        <f ca="1">IF((IF(EXACT(Synthese!T$1,Synthese!$E190),1,0)*(Synthese!T190))&gt;2,1,0)</f>
        <v>0</v>
      </c>
      <c r="Q190" s="8">
        <f ca="1">IF((IF(EXACT(Synthese!U$1,Synthese!$E190),1,0)*(Synthese!U190))&gt;2,1,0)</f>
        <v>0</v>
      </c>
      <c r="R190" s="8">
        <f ca="1">IF((IF(EXACT(Synthese!V$1,Synthese!$E190),1,0)*(Synthese!V190))&gt;2,1,0)</f>
        <v>0</v>
      </c>
      <c r="S190" s="8">
        <f ca="1">IF((IF(EXACT(Synthese!W$1,Synthese!$E190),1,0)*(Synthese!W190))&gt;2,1,0)</f>
        <v>0</v>
      </c>
      <c r="T190" s="8">
        <f ca="1">IF((IF(EXACT(Synthese!X$1,Synthese!$E190),1,0)*(Synthese!X190))&gt;2,1,0)</f>
        <v>0</v>
      </c>
      <c r="U190" s="8">
        <f ca="1">IF((IF(EXACT(Synthese!Y$1,Synthese!$E190),1,0)*(Synthese!Y190))&gt;2,1,0)</f>
        <v>0</v>
      </c>
      <c r="V190" s="8">
        <f ca="1">IF((IF(EXACT(Synthese!Z$1,Synthese!$E190),1,0)*(Synthese!Z190))&gt;2,1,0)</f>
        <v>0</v>
      </c>
      <c r="W190" s="8">
        <f ca="1">IF((IF(EXACT(Synthese!AA$1,Synthese!$E190),1,0)*(Synthese!AA190))&gt;2,1,0)</f>
        <v>0</v>
      </c>
      <c r="X190" s="8">
        <f>IF((IF(EXACT(Synthese!AB$1,Synthese!$E190),1,0)*(Synthese!AB190))&gt;2,1,0)</f>
        <v>0</v>
      </c>
    </row>
    <row r="191" spans="1:24" ht="13.8">
      <c r="A191" s="5"/>
      <c r="B191" s="5"/>
      <c r="C191" s="5"/>
      <c r="D191" s="5"/>
      <c r="E191" s="8"/>
      <c r="F191" s="8">
        <f ca="1">IF((IF(EXACT(Synthese!J$1,Synthese!$E191),1,0)*(Synthese!J191))&gt;2,1,0)</f>
        <v>0</v>
      </c>
      <c r="G191" s="8">
        <f ca="1">IF((IF(EXACT(Synthese!K$1,Synthese!$E191),1,0)*(Synthese!K191))&gt;2,1,0)</f>
        <v>0</v>
      </c>
      <c r="H191" s="8">
        <f ca="1">IF((IF(EXACT(Synthese!L$1,Synthese!$E191),1,0)*(Synthese!L191))&gt;2,1,0)</f>
        <v>0</v>
      </c>
      <c r="I191" s="8">
        <f ca="1">IF((IF(EXACT(Synthese!M$1,Synthese!$E191),1,0)*(Synthese!M191))&gt;2,1,0)</f>
        <v>0</v>
      </c>
      <c r="J191" s="8">
        <f ca="1">IF((IF(EXACT(Synthese!N$1,Synthese!$E191),1,0)*(Synthese!N191))&gt;2,1,0)</f>
        <v>0</v>
      </c>
      <c r="K191" s="8">
        <f ca="1">IF((IF(EXACT(Synthese!O$1,Synthese!$E191),1,0)*(Synthese!O191))&gt;2,1,0)</f>
        <v>0</v>
      </c>
      <c r="L191" s="8">
        <f ca="1">IF((IF(EXACT(Synthese!P$1,Synthese!$E191),1,0)*(Synthese!P191))&gt;2,1,0)</f>
        <v>0</v>
      </c>
      <c r="M191" s="8">
        <f ca="1">IF((IF(EXACT(Synthese!Q$1,Synthese!$E191),1,0)*(Synthese!Q191))&gt;2,1,0)</f>
        <v>0</v>
      </c>
      <c r="N191" s="8">
        <f ca="1">IF((IF(EXACT(Synthese!R$1,Synthese!$E191),1,0)*(Synthese!R191))&gt;2,1,0)</f>
        <v>0</v>
      </c>
      <c r="O191" s="8">
        <f ca="1">IF((IF(EXACT(Synthese!S$1,Synthese!$E191),1,0)*(Synthese!S191))&gt;2,1,0)</f>
        <v>0</v>
      </c>
      <c r="P191" s="8">
        <f ca="1">IF((IF(EXACT(Synthese!T$1,Synthese!$E191),1,0)*(Synthese!T191))&gt;2,1,0)</f>
        <v>0</v>
      </c>
      <c r="Q191" s="8">
        <f ca="1">IF((IF(EXACT(Synthese!U$1,Synthese!$E191),1,0)*(Synthese!U191))&gt;2,1,0)</f>
        <v>0</v>
      </c>
      <c r="R191" s="8">
        <f ca="1">IF((IF(EXACT(Synthese!V$1,Synthese!$E191),1,0)*(Synthese!V191))&gt;2,1,0)</f>
        <v>0</v>
      </c>
      <c r="S191" s="8">
        <f ca="1">IF((IF(EXACT(Synthese!W$1,Synthese!$E191),1,0)*(Synthese!W191))&gt;2,1,0)</f>
        <v>0</v>
      </c>
      <c r="T191" s="8">
        <f ca="1">IF((IF(EXACT(Synthese!X$1,Synthese!$E191),1,0)*(Synthese!X191))&gt;2,1,0)</f>
        <v>0</v>
      </c>
      <c r="U191" s="8">
        <f ca="1">IF((IF(EXACT(Synthese!Y$1,Synthese!$E191),1,0)*(Synthese!Y191))&gt;2,1,0)</f>
        <v>0</v>
      </c>
      <c r="V191" s="8">
        <f ca="1">IF((IF(EXACT(Synthese!Z$1,Synthese!$E191),1,0)*(Synthese!Z191))&gt;2,1,0)</f>
        <v>0</v>
      </c>
      <c r="W191" s="8">
        <f ca="1">IF((IF(EXACT(Synthese!AA$1,Synthese!$E191),1,0)*(Synthese!AA191))&gt;2,1,0)</f>
        <v>0</v>
      </c>
      <c r="X191" s="8">
        <f>IF((IF(EXACT(Synthese!AB$1,Synthese!$E191),1,0)*(Synthese!AB191))&gt;2,1,0)</f>
        <v>0</v>
      </c>
    </row>
    <row r="192" spans="1:24" ht="13.8">
      <c r="A192" s="5"/>
      <c r="B192" s="5"/>
      <c r="C192" s="5"/>
      <c r="D192" s="5"/>
      <c r="E192" s="8"/>
      <c r="F192" s="8">
        <f ca="1">IF((IF(EXACT(Synthese!J$1,Synthese!$E192),1,0)*(Synthese!J192))&gt;2,1,0)</f>
        <v>0</v>
      </c>
      <c r="G192" s="8">
        <f ca="1">IF((IF(EXACT(Synthese!K$1,Synthese!$E192),1,0)*(Synthese!K192))&gt;2,1,0)</f>
        <v>0</v>
      </c>
      <c r="H192" s="8">
        <f ca="1">IF((IF(EXACT(Synthese!L$1,Synthese!$E192),1,0)*(Synthese!L192))&gt;2,1,0)</f>
        <v>0</v>
      </c>
      <c r="I192" s="8">
        <f ca="1">IF((IF(EXACT(Synthese!M$1,Synthese!$E192),1,0)*(Synthese!M192))&gt;2,1,0)</f>
        <v>0</v>
      </c>
      <c r="J192" s="8">
        <f ca="1">IF((IF(EXACT(Synthese!N$1,Synthese!$E192),1,0)*(Synthese!N192))&gt;2,1,0)</f>
        <v>0</v>
      </c>
      <c r="K192" s="8">
        <f ca="1">IF((IF(EXACT(Synthese!O$1,Synthese!$E192),1,0)*(Synthese!O192))&gt;2,1,0)</f>
        <v>0</v>
      </c>
      <c r="L192" s="8">
        <f ca="1">IF((IF(EXACT(Synthese!P$1,Synthese!$E192),1,0)*(Synthese!P192))&gt;2,1,0)</f>
        <v>0</v>
      </c>
      <c r="M192" s="8">
        <f ca="1">IF((IF(EXACT(Synthese!Q$1,Synthese!$E192),1,0)*(Synthese!Q192))&gt;2,1,0)</f>
        <v>0</v>
      </c>
      <c r="N192" s="8">
        <f ca="1">IF((IF(EXACT(Synthese!R$1,Synthese!$E192),1,0)*(Synthese!R192))&gt;2,1,0)</f>
        <v>0</v>
      </c>
      <c r="O192" s="8">
        <f ca="1">IF((IF(EXACT(Synthese!S$1,Synthese!$E192),1,0)*(Synthese!S192))&gt;2,1,0)</f>
        <v>0</v>
      </c>
      <c r="P192" s="8">
        <f ca="1">IF((IF(EXACT(Synthese!T$1,Synthese!$E192),1,0)*(Synthese!T192))&gt;2,1,0)</f>
        <v>0</v>
      </c>
      <c r="Q192" s="8">
        <f ca="1">IF((IF(EXACT(Synthese!U$1,Synthese!$E192),1,0)*(Synthese!U192))&gt;2,1,0)</f>
        <v>0</v>
      </c>
      <c r="R192" s="8">
        <f ca="1">IF((IF(EXACT(Synthese!V$1,Synthese!$E192),1,0)*(Synthese!V192))&gt;2,1,0)</f>
        <v>0</v>
      </c>
      <c r="S192" s="8">
        <f ca="1">IF((IF(EXACT(Synthese!W$1,Synthese!$E192),1,0)*(Synthese!W192))&gt;2,1,0)</f>
        <v>0</v>
      </c>
      <c r="T192" s="8">
        <f ca="1">IF((IF(EXACT(Synthese!X$1,Synthese!$E192),1,0)*(Synthese!X192))&gt;2,1,0)</f>
        <v>0</v>
      </c>
      <c r="U192" s="8">
        <f ca="1">IF((IF(EXACT(Synthese!Y$1,Synthese!$E192),1,0)*(Synthese!Y192))&gt;2,1,0)</f>
        <v>0</v>
      </c>
      <c r="V192" s="8">
        <f ca="1">IF((IF(EXACT(Synthese!Z$1,Synthese!$E192),1,0)*(Synthese!Z192))&gt;2,1,0)</f>
        <v>0</v>
      </c>
      <c r="W192" s="8">
        <f ca="1">IF((IF(EXACT(Synthese!AA$1,Synthese!$E192),1,0)*(Synthese!AA192))&gt;2,1,0)</f>
        <v>0</v>
      </c>
      <c r="X192" s="8">
        <f>IF((IF(EXACT(Synthese!AB$1,Synthese!$E192),1,0)*(Synthese!AB192))&gt;2,1,0)</f>
        <v>0</v>
      </c>
    </row>
    <row r="193" spans="1:24" ht="13.8">
      <c r="A193" s="5"/>
      <c r="B193" s="5"/>
      <c r="C193" s="5"/>
      <c r="D193" s="5"/>
      <c r="E193" s="8"/>
      <c r="F193" s="8">
        <f ca="1">IF((IF(EXACT(Synthese!J$1,Synthese!$E193),1,0)*(Synthese!J193))&gt;2,1,0)</f>
        <v>0</v>
      </c>
      <c r="G193" s="8">
        <f ca="1">IF((IF(EXACT(Synthese!K$1,Synthese!$E193),1,0)*(Synthese!K193))&gt;2,1,0)</f>
        <v>0</v>
      </c>
      <c r="H193" s="8">
        <f ca="1">IF((IF(EXACT(Synthese!L$1,Synthese!$E193),1,0)*(Synthese!L193))&gt;2,1,0)</f>
        <v>0</v>
      </c>
      <c r="I193" s="8">
        <f ca="1">IF((IF(EXACT(Synthese!M$1,Synthese!$E193),1,0)*(Synthese!M193))&gt;2,1,0)</f>
        <v>0</v>
      </c>
      <c r="J193" s="8">
        <f ca="1">IF((IF(EXACT(Synthese!N$1,Synthese!$E193),1,0)*(Synthese!N193))&gt;2,1,0)</f>
        <v>0</v>
      </c>
      <c r="K193" s="8">
        <f ca="1">IF((IF(EXACT(Synthese!O$1,Synthese!$E193),1,0)*(Synthese!O193))&gt;2,1,0)</f>
        <v>0</v>
      </c>
      <c r="L193" s="8">
        <f ca="1">IF((IF(EXACT(Synthese!P$1,Synthese!$E193),1,0)*(Synthese!P193))&gt;2,1,0)</f>
        <v>0</v>
      </c>
      <c r="M193" s="8">
        <f ca="1">IF((IF(EXACT(Synthese!Q$1,Synthese!$E193),1,0)*(Synthese!Q193))&gt;2,1,0)</f>
        <v>0</v>
      </c>
      <c r="N193" s="8">
        <f ca="1">IF((IF(EXACT(Synthese!R$1,Synthese!$E193),1,0)*(Synthese!R193))&gt;2,1,0)</f>
        <v>0</v>
      </c>
      <c r="O193" s="8">
        <f ca="1">IF((IF(EXACT(Synthese!S$1,Synthese!$E193),1,0)*(Synthese!S193))&gt;2,1,0)</f>
        <v>0</v>
      </c>
      <c r="P193" s="8">
        <f ca="1">IF((IF(EXACT(Synthese!T$1,Synthese!$E193),1,0)*(Synthese!T193))&gt;2,1,0)</f>
        <v>0</v>
      </c>
      <c r="Q193" s="8">
        <f ca="1">IF((IF(EXACT(Synthese!U$1,Synthese!$E193),1,0)*(Synthese!U193))&gt;2,1,0)</f>
        <v>0</v>
      </c>
      <c r="R193" s="8">
        <f ca="1">IF((IF(EXACT(Synthese!V$1,Synthese!$E193),1,0)*(Synthese!V193))&gt;2,1,0)</f>
        <v>0</v>
      </c>
      <c r="S193" s="8">
        <f ca="1">IF((IF(EXACT(Synthese!W$1,Synthese!$E193),1,0)*(Synthese!W193))&gt;2,1,0)</f>
        <v>0</v>
      </c>
      <c r="T193" s="8">
        <f ca="1">IF((IF(EXACT(Synthese!X$1,Synthese!$E193),1,0)*(Synthese!X193))&gt;2,1,0)</f>
        <v>0</v>
      </c>
      <c r="U193" s="8">
        <f ca="1">IF((IF(EXACT(Synthese!Y$1,Synthese!$E193),1,0)*(Synthese!Y193))&gt;2,1,0)</f>
        <v>0</v>
      </c>
      <c r="V193" s="8">
        <f ca="1">IF((IF(EXACT(Synthese!Z$1,Synthese!$E193),1,0)*(Synthese!Z193))&gt;2,1,0)</f>
        <v>0</v>
      </c>
      <c r="W193" s="8">
        <f ca="1">IF((IF(EXACT(Synthese!AA$1,Synthese!$E193),1,0)*(Synthese!AA193))&gt;2,1,0)</f>
        <v>0</v>
      </c>
      <c r="X193" s="8">
        <f>IF((IF(EXACT(Synthese!AB$1,Synthese!$E193),1,0)*(Synthese!AB193))&gt;2,1,0)</f>
        <v>0</v>
      </c>
    </row>
    <row r="194" spans="1:24" ht="13.8">
      <c r="A194" s="5"/>
      <c r="B194" s="5"/>
      <c r="C194" s="5"/>
      <c r="D194" s="5"/>
      <c r="E194" s="8"/>
      <c r="F194" s="8">
        <f ca="1">IF((IF(EXACT(Synthese!J$1,Synthese!$E194),1,0)*(Synthese!J194))&gt;2,1,0)</f>
        <v>0</v>
      </c>
      <c r="G194" s="8">
        <f ca="1">IF((IF(EXACT(Synthese!K$1,Synthese!$E194),1,0)*(Synthese!K194))&gt;2,1,0)</f>
        <v>0</v>
      </c>
      <c r="H194" s="8">
        <f ca="1">IF((IF(EXACT(Synthese!L$1,Synthese!$E194),1,0)*(Synthese!L194))&gt;2,1,0)</f>
        <v>0</v>
      </c>
      <c r="I194" s="8">
        <f ca="1">IF((IF(EXACT(Synthese!M$1,Synthese!$E194),1,0)*(Synthese!M194))&gt;2,1,0)</f>
        <v>0</v>
      </c>
      <c r="J194" s="8">
        <f ca="1">IF((IF(EXACT(Synthese!N$1,Synthese!$E194),1,0)*(Synthese!N194))&gt;2,1,0)</f>
        <v>0</v>
      </c>
      <c r="K194" s="8">
        <f ca="1">IF((IF(EXACT(Synthese!O$1,Synthese!$E194),1,0)*(Synthese!O194))&gt;2,1,0)</f>
        <v>0</v>
      </c>
      <c r="L194" s="8">
        <f ca="1">IF((IF(EXACT(Synthese!P$1,Synthese!$E194),1,0)*(Synthese!P194))&gt;2,1,0)</f>
        <v>0</v>
      </c>
      <c r="M194" s="8">
        <f ca="1">IF((IF(EXACT(Synthese!Q$1,Synthese!$E194),1,0)*(Synthese!Q194))&gt;2,1,0)</f>
        <v>0</v>
      </c>
      <c r="N194" s="8">
        <f ca="1">IF((IF(EXACT(Synthese!R$1,Synthese!$E194),1,0)*(Synthese!R194))&gt;2,1,0)</f>
        <v>0</v>
      </c>
      <c r="O194" s="8">
        <f ca="1">IF((IF(EXACT(Synthese!S$1,Synthese!$E194),1,0)*(Synthese!S194))&gt;2,1,0)</f>
        <v>0</v>
      </c>
      <c r="P194" s="8">
        <f ca="1">IF((IF(EXACT(Synthese!T$1,Synthese!$E194),1,0)*(Synthese!T194))&gt;2,1,0)</f>
        <v>0</v>
      </c>
      <c r="Q194" s="8">
        <f ca="1">IF((IF(EXACT(Synthese!U$1,Synthese!$E194),1,0)*(Synthese!U194))&gt;2,1,0)</f>
        <v>0</v>
      </c>
      <c r="R194" s="8">
        <f ca="1">IF((IF(EXACT(Synthese!V$1,Synthese!$E194),1,0)*(Synthese!V194))&gt;2,1,0)</f>
        <v>0</v>
      </c>
      <c r="S194" s="8">
        <f ca="1">IF((IF(EXACT(Synthese!W$1,Synthese!$E194),1,0)*(Synthese!W194))&gt;2,1,0)</f>
        <v>0</v>
      </c>
      <c r="T194" s="8">
        <f ca="1">IF((IF(EXACT(Synthese!X$1,Synthese!$E194),1,0)*(Synthese!X194))&gt;2,1,0)</f>
        <v>0</v>
      </c>
      <c r="U194" s="8">
        <f ca="1">IF((IF(EXACT(Synthese!Y$1,Synthese!$E194),1,0)*(Synthese!Y194))&gt;2,1,0)</f>
        <v>0</v>
      </c>
      <c r="V194" s="8">
        <f ca="1">IF((IF(EXACT(Synthese!Z$1,Synthese!$E194),1,0)*(Synthese!Z194))&gt;2,1,0)</f>
        <v>0</v>
      </c>
      <c r="W194" s="8">
        <f ca="1">IF((IF(EXACT(Synthese!AA$1,Synthese!$E194),1,0)*(Synthese!AA194))&gt;2,1,0)</f>
        <v>0</v>
      </c>
      <c r="X194" s="8">
        <f>IF((IF(EXACT(Synthese!AB$1,Synthese!$E194),1,0)*(Synthese!AB194))&gt;2,1,0)</f>
        <v>0</v>
      </c>
    </row>
    <row r="195" spans="1:24" ht="13.8">
      <c r="A195" s="5"/>
      <c r="B195" s="5"/>
      <c r="C195" s="5"/>
      <c r="D195" s="5"/>
      <c r="E195" s="8"/>
      <c r="F195" s="8">
        <f ca="1">IF((IF(EXACT(Synthese!J$1,Synthese!$E195),1,0)*(Synthese!J195))&gt;2,1,0)</f>
        <v>0</v>
      </c>
      <c r="G195" s="8">
        <f ca="1">IF((IF(EXACT(Synthese!K$1,Synthese!$E195),1,0)*(Synthese!K195))&gt;2,1,0)</f>
        <v>0</v>
      </c>
      <c r="H195" s="8">
        <f ca="1">IF((IF(EXACT(Synthese!L$1,Synthese!$E195),1,0)*(Synthese!L195))&gt;2,1,0)</f>
        <v>0</v>
      </c>
      <c r="I195" s="8">
        <f ca="1">IF((IF(EXACT(Synthese!M$1,Synthese!$E195),1,0)*(Synthese!M195))&gt;2,1,0)</f>
        <v>0</v>
      </c>
      <c r="J195" s="8">
        <f ca="1">IF((IF(EXACT(Synthese!N$1,Synthese!$E195),1,0)*(Synthese!N195))&gt;2,1,0)</f>
        <v>0</v>
      </c>
      <c r="K195" s="8">
        <f ca="1">IF((IF(EXACT(Synthese!O$1,Synthese!$E195),1,0)*(Synthese!O195))&gt;2,1,0)</f>
        <v>0</v>
      </c>
      <c r="L195" s="8">
        <f ca="1">IF((IF(EXACT(Synthese!P$1,Synthese!$E195),1,0)*(Synthese!P195))&gt;2,1,0)</f>
        <v>0</v>
      </c>
      <c r="M195" s="8">
        <f ca="1">IF((IF(EXACT(Synthese!Q$1,Synthese!$E195),1,0)*(Synthese!Q195))&gt;2,1,0)</f>
        <v>0</v>
      </c>
      <c r="N195" s="8">
        <f ca="1">IF((IF(EXACT(Synthese!R$1,Synthese!$E195),1,0)*(Synthese!R195))&gt;2,1,0)</f>
        <v>0</v>
      </c>
      <c r="O195" s="8">
        <f ca="1">IF((IF(EXACT(Synthese!S$1,Synthese!$E195),1,0)*(Synthese!S195))&gt;2,1,0)</f>
        <v>0</v>
      </c>
      <c r="P195" s="8">
        <f ca="1">IF((IF(EXACT(Synthese!T$1,Synthese!$E195),1,0)*(Synthese!T195))&gt;2,1,0)</f>
        <v>0</v>
      </c>
      <c r="Q195" s="8">
        <f ca="1">IF((IF(EXACT(Synthese!U$1,Synthese!$E195),1,0)*(Synthese!U195))&gt;2,1,0)</f>
        <v>0</v>
      </c>
      <c r="R195" s="8">
        <f ca="1">IF((IF(EXACT(Synthese!V$1,Synthese!$E195),1,0)*(Synthese!V195))&gt;2,1,0)</f>
        <v>0</v>
      </c>
      <c r="S195" s="8">
        <f ca="1">IF((IF(EXACT(Synthese!W$1,Synthese!$E195),1,0)*(Synthese!W195))&gt;2,1,0)</f>
        <v>0</v>
      </c>
      <c r="T195" s="8">
        <f ca="1">IF((IF(EXACT(Synthese!X$1,Synthese!$E195),1,0)*(Synthese!X195))&gt;2,1,0)</f>
        <v>0</v>
      </c>
      <c r="U195" s="8">
        <f ca="1">IF((IF(EXACT(Synthese!Y$1,Synthese!$E195),1,0)*(Synthese!Y195))&gt;2,1,0)</f>
        <v>0</v>
      </c>
      <c r="V195" s="8">
        <f ca="1">IF((IF(EXACT(Synthese!Z$1,Synthese!$E195),1,0)*(Synthese!Z195))&gt;2,1,0)</f>
        <v>0</v>
      </c>
      <c r="W195" s="8">
        <f ca="1">IF((IF(EXACT(Synthese!AA$1,Synthese!$E195),1,0)*(Synthese!AA195))&gt;2,1,0)</f>
        <v>0</v>
      </c>
      <c r="X195" s="8">
        <f>IF((IF(EXACT(Synthese!AB$1,Synthese!$E195),1,0)*(Synthese!AB195))&gt;2,1,0)</f>
        <v>0</v>
      </c>
    </row>
    <row r="196" spans="1:24" ht="13.8">
      <c r="A196" s="5"/>
      <c r="B196" s="5"/>
      <c r="C196" s="5"/>
      <c r="D196" s="5"/>
      <c r="E196" s="8"/>
      <c r="F196" s="8">
        <f ca="1">IF(EXACT(Synthese!J$1,Synthese!$E196),WEEKDAY(Synthese!$D196),0)</f>
        <v>0</v>
      </c>
      <c r="G196" s="8">
        <f ca="1">IF(EXACT(Synthese!K$1,Synthese!$E196),WEEKDAY(Synthese!$D196),0)</f>
        <v>0</v>
      </c>
      <c r="H196" s="8">
        <f ca="1">IF(EXACT(Synthese!L$1,Synthese!$E196),WEEKDAY(Synthese!$D196),0)</f>
        <v>0</v>
      </c>
      <c r="I196" s="8">
        <f ca="1">IF(EXACT(Synthese!M$1,Synthese!$E196),WEEKDAY(Synthese!$D196),0)</f>
        <v>0</v>
      </c>
      <c r="J196" s="8">
        <f ca="1">IF(EXACT(Synthese!N$1,Synthese!$E196),WEEKDAY(Synthese!$D196),0)</f>
        <v>0</v>
      </c>
      <c r="K196" s="8">
        <f ca="1">IF(EXACT(Synthese!O$1,Synthese!$E196),WEEKDAY(Synthese!$D196),0)</f>
        <v>0</v>
      </c>
      <c r="L196" s="8">
        <f ca="1">IF(EXACT(Synthese!P$1,Synthese!$E196),WEEKDAY(Synthese!$D196),0)</f>
        <v>0</v>
      </c>
      <c r="M196" s="8">
        <f ca="1">IF(EXACT(Synthese!Q$1,Synthese!$E196),WEEKDAY(Synthese!$D196),0)</f>
        <v>0</v>
      </c>
      <c r="N196" s="8">
        <f ca="1">IF(EXACT(Synthese!R$1,Synthese!$E196),WEEKDAY(Synthese!$D196),0)</f>
        <v>0</v>
      </c>
      <c r="O196" s="8">
        <f ca="1">IF(EXACT(Synthese!S$1,Synthese!$E196),WEEKDAY(Synthese!$D196),0)</f>
        <v>0</v>
      </c>
      <c r="P196" s="8">
        <f ca="1">IF(EXACT(Synthese!T$1,Synthese!$E196),WEEKDAY(Synthese!$D196),0)</f>
        <v>0</v>
      </c>
      <c r="Q196" s="8">
        <f ca="1">IF(EXACT(Synthese!U$1,Synthese!$E196),WEEKDAY(Synthese!$D196),0)</f>
        <v>0</v>
      </c>
      <c r="R196" s="8">
        <f ca="1">IF(EXACT(Synthese!V$1,Synthese!$E196),WEEKDAY(Synthese!$D196),0)</f>
        <v>0</v>
      </c>
      <c r="S196" s="8">
        <f ca="1">IF(EXACT(Synthese!W$1,Synthese!$E196),WEEKDAY(Synthese!$D196),0)</f>
        <v>0</v>
      </c>
      <c r="T196" s="8">
        <f ca="1">IF(EXACT(Synthese!X$1,Synthese!$E196),WEEKDAY(Synthese!$D196),0)</f>
        <v>0</v>
      </c>
      <c r="U196" s="8">
        <f ca="1">IF(EXACT(Synthese!Y$1,Synthese!$E196),WEEKDAY(Synthese!$D196),0)</f>
        <v>0</v>
      </c>
      <c r="V196" s="8">
        <f ca="1">IF(EXACT(Synthese!Z$1,Synthese!$E196),WEEKDAY(Synthese!$D196),0)</f>
        <v>0</v>
      </c>
      <c r="W196" s="8">
        <f ca="1">IF(EXACT(Synthese!AA$1,Synthese!$E196),WEEKDAY(Synthese!$D196),0)</f>
        <v>0</v>
      </c>
      <c r="X196" s="8">
        <f>IF(EXACT(Synthese!AB$1,Synthese!$E196),WEEKDAY(Synthese!$D196),0)</f>
        <v>7</v>
      </c>
    </row>
    <row r="197" spans="1:24" ht="13.8">
      <c r="A197" s="5"/>
      <c r="B197" s="5"/>
      <c r="C197" s="5"/>
      <c r="D197" s="5"/>
      <c r="E197" s="8"/>
      <c r="F197" s="8">
        <f ca="1">IF(EXACT(Synthese!J$1,Synthese!$E197),WEEKDAY(Synthese!$D197),0)</f>
        <v>0</v>
      </c>
      <c r="G197" s="8">
        <f ca="1">IF(EXACT(Synthese!K$1,Synthese!$E197),WEEKDAY(Synthese!$D197),0)</f>
        <v>0</v>
      </c>
      <c r="H197" s="8">
        <f ca="1">IF(EXACT(Synthese!L$1,Synthese!$E197),WEEKDAY(Synthese!$D197),0)</f>
        <v>0</v>
      </c>
      <c r="I197" s="8">
        <f ca="1">IF(EXACT(Synthese!M$1,Synthese!$E197),WEEKDAY(Synthese!$D197),0)</f>
        <v>0</v>
      </c>
      <c r="J197" s="8">
        <f ca="1">IF(EXACT(Synthese!N$1,Synthese!$E197),WEEKDAY(Synthese!$D197),0)</f>
        <v>0</v>
      </c>
      <c r="K197" s="8">
        <f ca="1">IF(EXACT(Synthese!O$1,Synthese!$E197),WEEKDAY(Synthese!$D197),0)</f>
        <v>0</v>
      </c>
      <c r="L197" s="8">
        <f ca="1">IF(EXACT(Synthese!P$1,Synthese!$E197),WEEKDAY(Synthese!$D197),0)</f>
        <v>0</v>
      </c>
      <c r="M197" s="8">
        <f ca="1">IF(EXACT(Synthese!Q$1,Synthese!$E197),WEEKDAY(Synthese!$D197),0)</f>
        <v>0</v>
      </c>
      <c r="N197" s="8">
        <f ca="1">IF(EXACT(Synthese!R$1,Synthese!$E197),WEEKDAY(Synthese!$D197),0)</f>
        <v>0</v>
      </c>
      <c r="O197" s="8">
        <f ca="1">IF(EXACT(Synthese!S$1,Synthese!$E197),WEEKDAY(Synthese!$D197),0)</f>
        <v>0</v>
      </c>
      <c r="P197" s="8">
        <f ca="1">IF(EXACT(Synthese!T$1,Synthese!$E197),WEEKDAY(Synthese!$D197),0)</f>
        <v>0</v>
      </c>
      <c r="Q197" s="8">
        <f ca="1">IF(EXACT(Synthese!U$1,Synthese!$E197),WEEKDAY(Synthese!$D197),0)</f>
        <v>0</v>
      </c>
      <c r="R197" s="8">
        <f ca="1">IF(EXACT(Synthese!V$1,Synthese!$E197),WEEKDAY(Synthese!$D197),0)</f>
        <v>0</v>
      </c>
      <c r="S197" s="8">
        <f ca="1">IF(EXACT(Synthese!W$1,Synthese!$E197),WEEKDAY(Synthese!$D197),0)</f>
        <v>0</v>
      </c>
      <c r="T197" s="8">
        <f ca="1">IF(EXACT(Synthese!X$1,Synthese!$E197),WEEKDAY(Synthese!$D197),0)</f>
        <v>0</v>
      </c>
      <c r="U197" s="8">
        <f ca="1">IF(EXACT(Synthese!Y$1,Synthese!$E197),WEEKDAY(Synthese!$D197),0)</f>
        <v>0</v>
      </c>
      <c r="V197" s="8">
        <f ca="1">IF(EXACT(Synthese!Z$1,Synthese!$E197),WEEKDAY(Synthese!$D197),0)</f>
        <v>0</v>
      </c>
      <c r="W197" s="8">
        <f ca="1">IF(EXACT(Synthese!AA$1,Synthese!$E197),WEEKDAY(Synthese!$D197),0)</f>
        <v>0</v>
      </c>
      <c r="X197" s="8">
        <f>IF(EXACT(Synthese!AB$1,Synthese!$E197),WEEKDAY(Synthese!$D197),0)</f>
        <v>7</v>
      </c>
    </row>
    <row r="198" spans="1:24" ht="13.8">
      <c r="A198" s="5"/>
      <c r="B198" s="5"/>
      <c r="C198" s="5"/>
      <c r="D198" s="5"/>
      <c r="E198" s="8"/>
      <c r="F198" s="8">
        <f ca="1">IF(EXACT(Synthese!J$1,Synthese!$E198),WEEKDAY(Synthese!$D198),0)</f>
        <v>0</v>
      </c>
      <c r="G198" s="8">
        <f ca="1">IF(EXACT(Synthese!K$1,Synthese!$E198),WEEKDAY(Synthese!$D198),0)</f>
        <v>0</v>
      </c>
      <c r="H198" s="8">
        <f ca="1">IF(EXACT(Synthese!L$1,Synthese!$E198),WEEKDAY(Synthese!$D198),0)</f>
        <v>0</v>
      </c>
      <c r="I198" s="8">
        <f ca="1">IF(EXACT(Synthese!M$1,Synthese!$E198),WEEKDAY(Synthese!$D198),0)</f>
        <v>0</v>
      </c>
      <c r="J198" s="8">
        <f ca="1">IF(EXACT(Synthese!N$1,Synthese!$E198),WEEKDAY(Synthese!$D198),0)</f>
        <v>0</v>
      </c>
      <c r="K198" s="8">
        <f ca="1">IF(EXACT(Synthese!O$1,Synthese!$E198),WEEKDAY(Synthese!$D198),0)</f>
        <v>0</v>
      </c>
      <c r="L198" s="8">
        <f ca="1">IF(EXACT(Synthese!P$1,Synthese!$E198),WEEKDAY(Synthese!$D198),0)</f>
        <v>0</v>
      </c>
      <c r="M198" s="8">
        <f ca="1">IF(EXACT(Synthese!Q$1,Synthese!$E198),WEEKDAY(Synthese!$D198),0)</f>
        <v>0</v>
      </c>
      <c r="N198" s="8">
        <f ca="1">IF(EXACT(Synthese!R$1,Synthese!$E198),WEEKDAY(Synthese!$D198),0)</f>
        <v>0</v>
      </c>
      <c r="O198" s="8">
        <f ca="1">IF(EXACT(Synthese!S$1,Synthese!$E198),WEEKDAY(Synthese!$D198),0)</f>
        <v>0</v>
      </c>
      <c r="P198" s="8">
        <f ca="1">IF(EXACT(Synthese!T$1,Synthese!$E198),WEEKDAY(Synthese!$D198),0)</f>
        <v>0</v>
      </c>
      <c r="Q198" s="8">
        <f ca="1">IF(EXACT(Synthese!U$1,Synthese!$E198),WEEKDAY(Synthese!$D198),0)</f>
        <v>0</v>
      </c>
      <c r="R198" s="8">
        <f ca="1">IF(EXACT(Synthese!V$1,Synthese!$E198),WEEKDAY(Synthese!$D198),0)</f>
        <v>0</v>
      </c>
      <c r="S198" s="8">
        <f ca="1">IF(EXACT(Synthese!W$1,Synthese!$E198),WEEKDAY(Synthese!$D198),0)</f>
        <v>0</v>
      </c>
      <c r="T198" s="8">
        <f ca="1">IF(EXACT(Synthese!X$1,Synthese!$E198),WEEKDAY(Synthese!$D198),0)</f>
        <v>0</v>
      </c>
      <c r="U198" s="8">
        <f ca="1">IF(EXACT(Synthese!Y$1,Synthese!$E198),WEEKDAY(Synthese!$D198),0)</f>
        <v>0</v>
      </c>
      <c r="V198" s="8">
        <f ca="1">IF(EXACT(Synthese!Z$1,Synthese!$E198),WEEKDAY(Synthese!$D198),0)</f>
        <v>0</v>
      </c>
      <c r="W198" s="8">
        <f ca="1">IF(EXACT(Synthese!AA$1,Synthese!$E198),WEEKDAY(Synthese!$D198),0)</f>
        <v>0</v>
      </c>
      <c r="X198" s="8">
        <f>IF(EXACT(Synthese!AB$1,Synthese!$E198),WEEKDAY(Synthese!$D198),0)</f>
        <v>7</v>
      </c>
    </row>
    <row r="199" spans="1:24" ht="13.8">
      <c r="A199" s="5"/>
      <c r="B199" s="5"/>
      <c r="C199" s="5"/>
      <c r="D199" s="5"/>
      <c r="E199" s="8"/>
      <c r="F199" s="8">
        <f ca="1">IF(EXACT(Synthese!J$1,Synthese!$E199),WEEKDAY(Synthese!$D199),0)</f>
        <v>0</v>
      </c>
      <c r="G199" s="8">
        <f ca="1">IF(EXACT(Synthese!K$1,Synthese!$E199),WEEKDAY(Synthese!$D199),0)</f>
        <v>0</v>
      </c>
      <c r="H199" s="8">
        <f ca="1">IF(EXACT(Synthese!L$1,Synthese!$E199),WEEKDAY(Synthese!$D199),0)</f>
        <v>0</v>
      </c>
      <c r="I199" s="8">
        <f ca="1">IF(EXACT(Synthese!M$1,Synthese!$E199),WEEKDAY(Synthese!$D199),0)</f>
        <v>0</v>
      </c>
      <c r="J199" s="8">
        <f ca="1">IF(EXACT(Synthese!N$1,Synthese!$E199),WEEKDAY(Synthese!$D199),0)</f>
        <v>0</v>
      </c>
      <c r="K199" s="8">
        <f ca="1">IF(EXACT(Synthese!O$1,Synthese!$E199),WEEKDAY(Synthese!$D199),0)</f>
        <v>0</v>
      </c>
      <c r="L199" s="8">
        <f ca="1">IF(EXACT(Synthese!P$1,Synthese!$E199),WEEKDAY(Synthese!$D199),0)</f>
        <v>0</v>
      </c>
      <c r="M199" s="8">
        <f ca="1">IF(EXACT(Synthese!Q$1,Synthese!$E199),WEEKDAY(Synthese!$D199),0)</f>
        <v>0</v>
      </c>
      <c r="N199" s="8">
        <f ca="1">IF(EXACT(Synthese!R$1,Synthese!$E199),WEEKDAY(Synthese!$D199),0)</f>
        <v>0</v>
      </c>
      <c r="O199" s="8">
        <f ca="1">IF(EXACT(Synthese!S$1,Synthese!$E199),WEEKDAY(Synthese!$D199),0)</f>
        <v>0</v>
      </c>
      <c r="P199" s="8">
        <f ca="1">IF(EXACT(Synthese!T$1,Synthese!$E199),WEEKDAY(Synthese!$D199),0)</f>
        <v>0</v>
      </c>
      <c r="Q199" s="8">
        <f ca="1">IF(EXACT(Synthese!U$1,Synthese!$E199),WEEKDAY(Synthese!$D199),0)</f>
        <v>0</v>
      </c>
      <c r="R199" s="8">
        <f ca="1">IF(EXACT(Synthese!V$1,Synthese!$E199),WEEKDAY(Synthese!$D199),0)</f>
        <v>0</v>
      </c>
      <c r="S199" s="8">
        <f ca="1">IF(EXACT(Synthese!W$1,Synthese!$E199),WEEKDAY(Synthese!$D199),0)</f>
        <v>0</v>
      </c>
      <c r="T199" s="8">
        <f ca="1">IF(EXACT(Synthese!X$1,Synthese!$E199),WEEKDAY(Synthese!$D199),0)</f>
        <v>0</v>
      </c>
      <c r="U199" s="8">
        <f ca="1">IF(EXACT(Synthese!Y$1,Synthese!$E199),WEEKDAY(Synthese!$D199),0)</f>
        <v>0</v>
      </c>
      <c r="V199" s="8">
        <f ca="1">IF(EXACT(Synthese!Z$1,Synthese!$E199),WEEKDAY(Synthese!$D199),0)</f>
        <v>0</v>
      </c>
      <c r="W199" s="8">
        <f ca="1">IF(EXACT(Synthese!AA$1,Synthese!$E199),WEEKDAY(Synthese!$D199),0)</f>
        <v>0</v>
      </c>
      <c r="X199" s="8">
        <f>IF(EXACT(Synthese!AB$1,Synthese!$E199),WEEKDAY(Synthese!$D199),0)</f>
        <v>7</v>
      </c>
    </row>
    <row r="200" spans="1:24" ht="13.8">
      <c r="A200" s="5"/>
      <c r="B200" s="5"/>
      <c r="C200" s="5"/>
      <c r="D200" s="5"/>
      <c r="E200" s="8"/>
      <c r="F200" s="8">
        <f ca="1">IF(EXACT(Synthese!J$1,Synthese!$E200),WEEKDAY(Synthese!$D200),0)</f>
        <v>0</v>
      </c>
      <c r="G200" s="8">
        <f ca="1">IF(EXACT(Synthese!K$1,Synthese!$E200),WEEKDAY(Synthese!$D200),0)</f>
        <v>0</v>
      </c>
      <c r="H200" s="8">
        <f ca="1">IF(EXACT(Synthese!L$1,Synthese!$E200),WEEKDAY(Synthese!$D200),0)</f>
        <v>0</v>
      </c>
      <c r="I200" s="8">
        <f ca="1">IF(EXACT(Synthese!M$1,Synthese!$E200),WEEKDAY(Synthese!$D200),0)</f>
        <v>0</v>
      </c>
      <c r="J200" s="8">
        <f ca="1">IF(EXACT(Synthese!N$1,Synthese!$E200),WEEKDAY(Synthese!$D200),0)</f>
        <v>0</v>
      </c>
      <c r="K200" s="8">
        <f ca="1">IF(EXACT(Synthese!O$1,Synthese!$E200),WEEKDAY(Synthese!$D200),0)</f>
        <v>0</v>
      </c>
      <c r="L200" s="8">
        <f ca="1">IF(EXACT(Synthese!P$1,Synthese!$E200),WEEKDAY(Synthese!$D200),0)</f>
        <v>0</v>
      </c>
      <c r="M200" s="8">
        <f ca="1">IF(EXACT(Synthese!Q$1,Synthese!$E200),WEEKDAY(Synthese!$D200),0)</f>
        <v>0</v>
      </c>
      <c r="N200" s="8">
        <f ca="1">IF(EXACT(Synthese!R$1,Synthese!$E200),WEEKDAY(Synthese!$D200),0)</f>
        <v>0</v>
      </c>
      <c r="O200" s="8">
        <f ca="1">IF(EXACT(Synthese!S$1,Synthese!$E200),WEEKDAY(Synthese!$D200),0)</f>
        <v>0</v>
      </c>
      <c r="P200" s="8">
        <f ca="1">IF(EXACT(Synthese!T$1,Synthese!$E200),WEEKDAY(Synthese!$D200),0)</f>
        <v>0</v>
      </c>
      <c r="Q200" s="8">
        <f ca="1">IF(EXACT(Synthese!U$1,Synthese!$E200),WEEKDAY(Synthese!$D200),0)</f>
        <v>0</v>
      </c>
      <c r="R200" s="8">
        <f ca="1">IF(EXACT(Synthese!V$1,Synthese!$E200),WEEKDAY(Synthese!$D200),0)</f>
        <v>0</v>
      </c>
      <c r="S200" s="8">
        <f ca="1">IF(EXACT(Synthese!W$1,Synthese!$E200),WEEKDAY(Synthese!$D200),0)</f>
        <v>0</v>
      </c>
      <c r="T200" s="8">
        <f ca="1">IF(EXACT(Synthese!X$1,Synthese!$E200),WEEKDAY(Synthese!$D200),0)</f>
        <v>0</v>
      </c>
      <c r="U200" s="8">
        <f ca="1">IF(EXACT(Synthese!Y$1,Synthese!$E200),WEEKDAY(Synthese!$D200),0)</f>
        <v>0</v>
      </c>
      <c r="V200" s="8">
        <f ca="1">IF(EXACT(Synthese!Z$1,Synthese!$E200),WEEKDAY(Synthese!$D200),0)</f>
        <v>0</v>
      </c>
      <c r="W200" s="8">
        <f ca="1">IF(EXACT(Synthese!AA$1,Synthese!$E200),WEEKDAY(Synthese!$D200),0)</f>
        <v>0</v>
      </c>
      <c r="X200" s="8">
        <f>IF(EXACT(Synthese!AB$1,Synthese!$E200),WEEKDAY(Synthese!$D200),0)</f>
        <v>7</v>
      </c>
    </row>
    <row r="201" spans="1:24" ht="13.8">
      <c r="A201" s="5"/>
      <c r="B201" s="5"/>
      <c r="C201" s="5"/>
      <c r="D201" s="5"/>
      <c r="E201" s="8"/>
      <c r="F201" s="8">
        <f ca="1">IF(EXACT(Synthese!J$1,Synthese!$E201),WEEKDAY(Synthese!$D201),0)</f>
        <v>0</v>
      </c>
      <c r="G201" s="8">
        <f ca="1">IF(EXACT(Synthese!K$1,Synthese!$E201),WEEKDAY(Synthese!$D201),0)</f>
        <v>0</v>
      </c>
      <c r="H201" s="8">
        <f ca="1">IF(EXACT(Synthese!L$1,Synthese!$E201),WEEKDAY(Synthese!$D201),0)</f>
        <v>0</v>
      </c>
      <c r="I201" s="8">
        <f ca="1">IF(EXACT(Synthese!M$1,Synthese!$E201),WEEKDAY(Synthese!$D201),0)</f>
        <v>0</v>
      </c>
      <c r="J201" s="8">
        <f ca="1">IF(EXACT(Synthese!N$1,Synthese!$E201),WEEKDAY(Synthese!$D201),0)</f>
        <v>0</v>
      </c>
      <c r="K201" s="8">
        <f ca="1">IF(EXACT(Synthese!O$1,Synthese!$E201),WEEKDAY(Synthese!$D201),0)</f>
        <v>0</v>
      </c>
      <c r="L201" s="8">
        <f ca="1">IF(EXACT(Synthese!P$1,Synthese!$E201),WEEKDAY(Synthese!$D201),0)</f>
        <v>0</v>
      </c>
      <c r="M201" s="8">
        <f ca="1">IF(EXACT(Synthese!Q$1,Synthese!$E201),WEEKDAY(Synthese!$D201),0)</f>
        <v>0</v>
      </c>
      <c r="N201" s="8">
        <f ca="1">IF(EXACT(Synthese!R$1,Synthese!$E201),WEEKDAY(Synthese!$D201),0)</f>
        <v>0</v>
      </c>
      <c r="O201" s="8">
        <f ca="1">IF(EXACT(Synthese!S$1,Synthese!$E201),WEEKDAY(Synthese!$D201),0)</f>
        <v>0</v>
      </c>
      <c r="P201" s="8">
        <f ca="1">IF(EXACT(Synthese!T$1,Synthese!$E201),WEEKDAY(Synthese!$D201),0)</f>
        <v>0</v>
      </c>
      <c r="Q201" s="8">
        <f ca="1">IF(EXACT(Synthese!U$1,Synthese!$E201),WEEKDAY(Synthese!$D201),0)</f>
        <v>0</v>
      </c>
      <c r="R201" s="8">
        <f ca="1">IF(EXACT(Synthese!V$1,Synthese!$E201),WEEKDAY(Synthese!$D201),0)</f>
        <v>0</v>
      </c>
      <c r="S201" s="8">
        <f ca="1">IF(EXACT(Synthese!W$1,Synthese!$E201),WEEKDAY(Synthese!$D201),0)</f>
        <v>0</v>
      </c>
      <c r="T201" s="8">
        <f ca="1">IF(EXACT(Synthese!X$1,Synthese!$E201),WEEKDAY(Synthese!$D201),0)</f>
        <v>0</v>
      </c>
      <c r="U201" s="8">
        <f ca="1">IF(EXACT(Synthese!Y$1,Synthese!$E201),WEEKDAY(Synthese!$D201),0)</f>
        <v>0</v>
      </c>
      <c r="V201" s="8">
        <f ca="1">IF(EXACT(Synthese!Z$1,Synthese!$E201),WEEKDAY(Synthese!$D201),0)</f>
        <v>0</v>
      </c>
      <c r="W201" s="8">
        <f ca="1">IF(EXACT(Synthese!AA$1,Synthese!$E201),WEEKDAY(Synthese!$D201),0)</f>
        <v>0</v>
      </c>
      <c r="X201" s="8">
        <f>IF(EXACT(Synthese!AB$1,Synthese!$E201),WEEKDAY(Synthese!$D201),0)</f>
        <v>7</v>
      </c>
    </row>
    <row r="202" spans="1:24" ht="13.8">
      <c r="A202" s="5"/>
      <c r="B202" s="5"/>
      <c r="C202" s="5"/>
      <c r="D202" s="5"/>
      <c r="E202" s="8"/>
      <c r="F202" s="8">
        <f ca="1">IF(EXACT(Synthese!J$1,Synthese!$E202),WEEKDAY(Synthese!$D202),0)</f>
        <v>0</v>
      </c>
      <c r="G202" s="8">
        <f ca="1">IF(EXACT(Synthese!K$1,Synthese!$E202),WEEKDAY(Synthese!$D202),0)</f>
        <v>0</v>
      </c>
      <c r="H202" s="8">
        <f ca="1">IF(EXACT(Synthese!L$1,Synthese!$E202),WEEKDAY(Synthese!$D202),0)</f>
        <v>0</v>
      </c>
      <c r="I202" s="8">
        <f ca="1">IF(EXACT(Synthese!M$1,Synthese!$E202),WEEKDAY(Synthese!$D202),0)</f>
        <v>0</v>
      </c>
      <c r="J202" s="8">
        <f ca="1">IF(EXACT(Synthese!N$1,Synthese!$E202),WEEKDAY(Synthese!$D202),0)</f>
        <v>0</v>
      </c>
      <c r="K202" s="8">
        <f ca="1">IF(EXACT(Synthese!O$1,Synthese!$E202),WEEKDAY(Synthese!$D202),0)</f>
        <v>0</v>
      </c>
      <c r="L202" s="8">
        <f ca="1">IF(EXACT(Synthese!P$1,Synthese!$E202),WEEKDAY(Synthese!$D202),0)</f>
        <v>0</v>
      </c>
      <c r="M202" s="8">
        <f ca="1">IF(EXACT(Synthese!Q$1,Synthese!$E202),WEEKDAY(Synthese!$D202),0)</f>
        <v>0</v>
      </c>
      <c r="N202" s="8">
        <f ca="1">IF(EXACT(Synthese!R$1,Synthese!$E202),WEEKDAY(Synthese!$D202),0)</f>
        <v>0</v>
      </c>
      <c r="O202" s="8">
        <f ca="1">IF(EXACT(Synthese!S$1,Synthese!$E202),WEEKDAY(Synthese!$D202),0)</f>
        <v>0</v>
      </c>
      <c r="P202" s="8">
        <f ca="1">IF(EXACT(Synthese!T$1,Synthese!$E202),WEEKDAY(Synthese!$D202),0)</f>
        <v>0</v>
      </c>
      <c r="Q202" s="8">
        <f ca="1">IF(EXACT(Synthese!U$1,Synthese!$E202),WEEKDAY(Synthese!$D202),0)</f>
        <v>0</v>
      </c>
      <c r="R202" s="8">
        <f ca="1">IF(EXACT(Synthese!V$1,Synthese!$E202),WEEKDAY(Synthese!$D202),0)</f>
        <v>0</v>
      </c>
      <c r="S202" s="8">
        <f ca="1">IF(EXACT(Synthese!W$1,Synthese!$E202),WEEKDAY(Synthese!$D202),0)</f>
        <v>0</v>
      </c>
      <c r="T202" s="8">
        <f ca="1">IF(EXACT(Synthese!X$1,Synthese!$E202),WEEKDAY(Synthese!$D202),0)</f>
        <v>0</v>
      </c>
      <c r="U202" s="8">
        <f ca="1">IF(EXACT(Synthese!Y$1,Synthese!$E202),WEEKDAY(Synthese!$D202),0)</f>
        <v>0</v>
      </c>
      <c r="V202" s="8">
        <f ca="1">IF(EXACT(Synthese!Z$1,Synthese!$E202),WEEKDAY(Synthese!$D202),0)</f>
        <v>0</v>
      </c>
      <c r="W202" s="8">
        <f ca="1">IF(EXACT(Synthese!AA$1,Synthese!$E202),WEEKDAY(Synthese!$D202),0)</f>
        <v>0</v>
      </c>
      <c r="X202" s="8">
        <f>IF(EXACT(Synthese!AB$1,Synthese!$E202),WEEKDAY(Synthese!$D202),0)</f>
        <v>7</v>
      </c>
    </row>
    <row r="203" spans="1:24" ht="13.8">
      <c r="A203" s="5"/>
      <c r="B203" s="5"/>
      <c r="C203" s="5"/>
      <c r="D203" s="5"/>
      <c r="E203" s="8"/>
      <c r="F203" s="8">
        <f ca="1">IF(EXACT(Synthese!J$1,Synthese!$E203),WEEKDAY(Synthese!$D203),0)</f>
        <v>0</v>
      </c>
      <c r="G203" s="8">
        <f ca="1">IF(EXACT(Synthese!K$1,Synthese!$E203),WEEKDAY(Synthese!$D203),0)</f>
        <v>0</v>
      </c>
      <c r="H203" s="8">
        <f ca="1">IF(EXACT(Synthese!L$1,Synthese!$E203),WEEKDAY(Synthese!$D203),0)</f>
        <v>0</v>
      </c>
      <c r="I203" s="8">
        <f ca="1">IF(EXACT(Synthese!M$1,Synthese!$E203),WEEKDAY(Synthese!$D203),0)</f>
        <v>0</v>
      </c>
      <c r="J203" s="8">
        <f ca="1">IF(EXACT(Synthese!N$1,Synthese!$E203),WEEKDAY(Synthese!$D203),0)</f>
        <v>0</v>
      </c>
      <c r="K203" s="8">
        <f ca="1">IF(EXACT(Synthese!O$1,Synthese!$E203),WEEKDAY(Synthese!$D203),0)</f>
        <v>0</v>
      </c>
      <c r="L203" s="8">
        <f ca="1">IF(EXACT(Synthese!P$1,Synthese!$E203),WEEKDAY(Synthese!$D203),0)</f>
        <v>0</v>
      </c>
      <c r="M203" s="8">
        <f ca="1">IF(EXACT(Synthese!Q$1,Synthese!$E203),WEEKDAY(Synthese!$D203),0)</f>
        <v>0</v>
      </c>
      <c r="N203" s="8">
        <f ca="1">IF(EXACT(Synthese!R$1,Synthese!$E203),WEEKDAY(Synthese!$D203),0)</f>
        <v>0</v>
      </c>
      <c r="O203" s="8">
        <f ca="1">IF(EXACT(Synthese!S$1,Synthese!$E203),WEEKDAY(Synthese!$D203),0)</f>
        <v>0</v>
      </c>
      <c r="P203" s="8">
        <f ca="1">IF(EXACT(Synthese!T$1,Synthese!$E203),WEEKDAY(Synthese!$D203),0)</f>
        <v>0</v>
      </c>
      <c r="Q203" s="8">
        <f ca="1">IF(EXACT(Synthese!U$1,Synthese!$E203),WEEKDAY(Synthese!$D203),0)</f>
        <v>0</v>
      </c>
      <c r="R203" s="8">
        <f ca="1">IF(EXACT(Synthese!V$1,Synthese!$E203),WEEKDAY(Synthese!$D203),0)</f>
        <v>0</v>
      </c>
      <c r="S203" s="8">
        <f ca="1">IF(EXACT(Synthese!W$1,Synthese!$E203),WEEKDAY(Synthese!$D203),0)</f>
        <v>0</v>
      </c>
      <c r="T203" s="8">
        <f ca="1">IF(EXACT(Synthese!X$1,Synthese!$E203),WEEKDAY(Synthese!$D203),0)</f>
        <v>0</v>
      </c>
      <c r="U203" s="8">
        <f ca="1">IF(EXACT(Synthese!Y$1,Synthese!$E203),WEEKDAY(Synthese!$D203),0)</f>
        <v>0</v>
      </c>
      <c r="V203" s="8">
        <f ca="1">IF(EXACT(Synthese!Z$1,Synthese!$E203),WEEKDAY(Synthese!$D203),0)</f>
        <v>0</v>
      </c>
      <c r="W203" s="8">
        <f ca="1">IF(EXACT(Synthese!AA$1,Synthese!$E203),WEEKDAY(Synthese!$D203),0)</f>
        <v>0</v>
      </c>
      <c r="X203" s="8">
        <f>IF(EXACT(Synthese!AB$1,Synthese!$E203),WEEKDAY(Synthese!$D203),0)</f>
        <v>7</v>
      </c>
    </row>
    <row r="204" spans="1:24" ht="13.8">
      <c r="A204" s="5"/>
      <c r="B204" s="5"/>
      <c r="C204" s="5"/>
      <c r="D204" s="5"/>
      <c r="E204" s="8"/>
      <c r="F204" s="8">
        <f ca="1">IF(EXACT(Synthese!J$1,Synthese!$E204),WEEKDAY(Synthese!$D204),0)</f>
        <v>0</v>
      </c>
      <c r="G204" s="8">
        <f ca="1">IF(EXACT(Synthese!K$1,Synthese!$E204),WEEKDAY(Synthese!$D204),0)</f>
        <v>0</v>
      </c>
      <c r="H204" s="8">
        <f ca="1">IF(EXACT(Synthese!L$1,Synthese!$E204),WEEKDAY(Synthese!$D204),0)</f>
        <v>0</v>
      </c>
      <c r="I204" s="8">
        <f ca="1">IF(EXACT(Synthese!M$1,Synthese!$E204),WEEKDAY(Synthese!$D204),0)</f>
        <v>0</v>
      </c>
      <c r="J204" s="8">
        <f ca="1">IF(EXACT(Synthese!N$1,Synthese!$E204),WEEKDAY(Synthese!$D204),0)</f>
        <v>0</v>
      </c>
      <c r="K204" s="8">
        <f ca="1">IF(EXACT(Synthese!O$1,Synthese!$E204),WEEKDAY(Synthese!$D204),0)</f>
        <v>0</v>
      </c>
      <c r="L204" s="8">
        <f ca="1">IF(EXACT(Synthese!P$1,Synthese!$E204),WEEKDAY(Synthese!$D204),0)</f>
        <v>0</v>
      </c>
      <c r="M204" s="8">
        <f ca="1">IF(EXACT(Synthese!Q$1,Synthese!$E204),WEEKDAY(Synthese!$D204),0)</f>
        <v>0</v>
      </c>
      <c r="N204" s="8">
        <f ca="1">IF(EXACT(Synthese!R$1,Synthese!$E204),WEEKDAY(Synthese!$D204),0)</f>
        <v>0</v>
      </c>
      <c r="O204" s="8">
        <f ca="1">IF(EXACT(Synthese!S$1,Synthese!$E204),WEEKDAY(Synthese!$D204),0)</f>
        <v>0</v>
      </c>
      <c r="P204" s="8">
        <f ca="1">IF(EXACT(Synthese!T$1,Synthese!$E204),WEEKDAY(Synthese!$D204),0)</f>
        <v>0</v>
      </c>
      <c r="Q204" s="8">
        <f ca="1">IF(EXACT(Synthese!U$1,Synthese!$E204),WEEKDAY(Synthese!$D204),0)</f>
        <v>0</v>
      </c>
      <c r="R204" s="8">
        <f ca="1">IF(EXACT(Synthese!V$1,Synthese!$E204),WEEKDAY(Synthese!$D204),0)</f>
        <v>0</v>
      </c>
      <c r="S204" s="8">
        <f ca="1">IF(EXACT(Synthese!W$1,Synthese!$E204),WEEKDAY(Synthese!$D204),0)</f>
        <v>0</v>
      </c>
      <c r="T204" s="8">
        <f ca="1">IF(EXACT(Synthese!X$1,Synthese!$E204),WEEKDAY(Synthese!$D204),0)</f>
        <v>0</v>
      </c>
      <c r="U204" s="8">
        <f ca="1">IF(EXACT(Synthese!Y$1,Synthese!$E204),WEEKDAY(Synthese!$D204),0)</f>
        <v>0</v>
      </c>
      <c r="V204" s="8">
        <f ca="1">IF(EXACT(Synthese!Z$1,Synthese!$E204),WEEKDAY(Synthese!$D204),0)</f>
        <v>0</v>
      </c>
      <c r="W204" s="8">
        <f ca="1">IF(EXACT(Synthese!AA$1,Synthese!$E204),WEEKDAY(Synthese!$D204),0)</f>
        <v>0</v>
      </c>
      <c r="X204" s="8">
        <f>IF(EXACT(Synthese!AB$1,Synthese!$E204),WEEKDAY(Synthese!$D204),0)</f>
        <v>7</v>
      </c>
    </row>
    <row r="205" spans="1:24" ht="13.8">
      <c r="A205" s="5"/>
      <c r="B205" s="5"/>
      <c r="C205" s="5"/>
      <c r="D205" s="5"/>
      <c r="E205" s="8"/>
      <c r="F205" s="8">
        <f ca="1">IF(EXACT(Synthese!J$1,Synthese!$E205),WEEKDAY(Synthese!$D205),0)</f>
        <v>0</v>
      </c>
      <c r="G205" s="8">
        <f ca="1">IF(EXACT(Synthese!K$1,Synthese!$E205),WEEKDAY(Synthese!$D205),0)</f>
        <v>0</v>
      </c>
      <c r="H205" s="8">
        <f ca="1">IF(EXACT(Synthese!L$1,Synthese!$E205),WEEKDAY(Synthese!$D205),0)</f>
        <v>0</v>
      </c>
      <c r="I205" s="8">
        <f ca="1">IF(EXACT(Synthese!M$1,Synthese!$E205),WEEKDAY(Synthese!$D205),0)</f>
        <v>0</v>
      </c>
      <c r="J205" s="8">
        <f ca="1">IF(EXACT(Synthese!N$1,Synthese!$E205),WEEKDAY(Synthese!$D205),0)</f>
        <v>0</v>
      </c>
      <c r="K205" s="8">
        <f ca="1">IF(EXACT(Synthese!O$1,Synthese!$E205),WEEKDAY(Synthese!$D205),0)</f>
        <v>0</v>
      </c>
      <c r="L205" s="8">
        <f ca="1">IF(EXACT(Synthese!P$1,Synthese!$E205),WEEKDAY(Synthese!$D205),0)</f>
        <v>0</v>
      </c>
      <c r="M205" s="8">
        <f ca="1">IF(EXACT(Synthese!Q$1,Synthese!$E205),WEEKDAY(Synthese!$D205),0)</f>
        <v>0</v>
      </c>
      <c r="N205" s="8">
        <f ca="1">IF(EXACT(Synthese!R$1,Synthese!$E205),WEEKDAY(Synthese!$D205),0)</f>
        <v>0</v>
      </c>
      <c r="O205" s="8">
        <f ca="1">IF(EXACT(Synthese!S$1,Synthese!$E205),WEEKDAY(Synthese!$D205),0)</f>
        <v>0</v>
      </c>
      <c r="P205" s="8">
        <f ca="1">IF(EXACT(Synthese!T$1,Synthese!$E205),WEEKDAY(Synthese!$D205),0)</f>
        <v>0</v>
      </c>
      <c r="Q205" s="8">
        <f ca="1">IF(EXACT(Synthese!U$1,Synthese!$E205),WEEKDAY(Synthese!$D205),0)</f>
        <v>0</v>
      </c>
      <c r="R205" s="8">
        <f ca="1">IF(EXACT(Synthese!V$1,Synthese!$E205),WEEKDAY(Synthese!$D205),0)</f>
        <v>0</v>
      </c>
      <c r="S205" s="8">
        <f ca="1">IF(EXACT(Synthese!W$1,Synthese!$E205),WEEKDAY(Synthese!$D205),0)</f>
        <v>0</v>
      </c>
      <c r="T205" s="8">
        <f ca="1">IF(EXACT(Synthese!X$1,Synthese!$E205),WEEKDAY(Synthese!$D205),0)</f>
        <v>0</v>
      </c>
      <c r="U205" s="8">
        <f ca="1">IF(EXACT(Synthese!Y$1,Synthese!$E205),WEEKDAY(Synthese!$D205),0)</f>
        <v>0</v>
      </c>
      <c r="V205" s="8">
        <f ca="1">IF(EXACT(Synthese!Z$1,Synthese!$E205),WEEKDAY(Synthese!$D205),0)</f>
        <v>0</v>
      </c>
      <c r="W205" s="8">
        <f ca="1">IF(EXACT(Synthese!AA$1,Synthese!$E205),WEEKDAY(Synthese!$D205),0)</f>
        <v>0</v>
      </c>
      <c r="X205" s="8">
        <f>IF(EXACT(Synthese!AB$1,Synthese!$E205),WEEKDAY(Synthese!$D205),0)</f>
        <v>7</v>
      </c>
    </row>
    <row r="206" spans="1:24" ht="13.8">
      <c r="A206" s="5"/>
      <c r="B206" s="5"/>
      <c r="C206" s="5"/>
      <c r="D206" s="5"/>
      <c r="E206" s="8"/>
      <c r="F206" s="8">
        <f ca="1">IF(EXACT(Synthese!J$1,Synthese!$E206),WEEKDAY(Synthese!$D206),0)</f>
        <v>0</v>
      </c>
      <c r="G206" s="8">
        <f ca="1">IF(EXACT(Synthese!K$1,Synthese!$E206),WEEKDAY(Synthese!$D206),0)</f>
        <v>0</v>
      </c>
      <c r="H206" s="8">
        <f ca="1">IF(EXACT(Synthese!L$1,Synthese!$E206),WEEKDAY(Synthese!$D206),0)</f>
        <v>0</v>
      </c>
      <c r="I206" s="8">
        <f ca="1">IF(EXACT(Synthese!M$1,Synthese!$E206),WEEKDAY(Synthese!$D206),0)</f>
        <v>0</v>
      </c>
      <c r="J206" s="8">
        <f ca="1">IF(EXACT(Synthese!N$1,Synthese!$E206),WEEKDAY(Synthese!$D206),0)</f>
        <v>0</v>
      </c>
      <c r="K206" s="8">
        <f ca="1">IF(EXACT(Synthese!O$1,Synthese!$E206),WEEKDAY(Synthese!$D206),0)</f>
        <v>0</v>
      </c>
      <c r="L206" s="8">
        <f ca="1">IF(EXACT(Synthese!P$1,Synthese!$E206),WEEKDAY(Synthese!$D206),0)</f>
        <v>0</v>
      </c>
      <c r="M206" s="8">
        <f ca="1">IF(EXACT(Synthese!Q$1,Synthese!$E206),WEEKDAY(Synthese!$D206),0)</f>
        <v>0</v>
      </c>
      <c r="N206" s="8">
        <f ca="1">IF(EXACT(Synthese!R$1,Synthese!$E206),WEEKDAY(Synthese!$D206),0)</f>
        <v>0</v>
      </c>
      <c r="O206" s="8">
        <f ca="1">IF(EXACT(Synthese!S$1,Synthese!$E206),WEEKDAY(Synthese!$D206),0)</f>
        <v>0</v>
      </c>
      <c r="P206" s="8">
        <f ca="1">IF(EXACT(Synthese!T$1,Synthese!$E206),WEEKDAY(Synthese!$D206),0)</f>
        <v>0</v>
      </c>
      <c r="Q206" s="8">
        <f ca="1">IF(EXACT(Synthese!U$1,Synthese!$E206),WEEKDAY(Synthese!$D206),0)</f>
        <v>0</v>
      </c>
      <c r="R206" s="8">
        <f ca="1">IF(EXACT(Synthese!V$1,Synthese!$E206),WEEKDAY(Synthese!$D206),0)</f>
        <v>0</v>
      </c>
      <c r="S206" s="8">
        <f ca="1">IF(EXACT(Synthese!W$1,Synthese!$E206),WEEKDAY(Synthese!$D206),0)</f>
        <v>0</v>
      </c>
      <c r="T206" s="8">
        <f ca="1">IF(EXACT(Synthese!X$1,Synthese!$E206),WEEKDAY(Synthese!$D206),0)</f>
        <v>0</v>
      </c>
      <c r="U206" s="8">
        <f ca="1">IF(EXACT(Synthese!Y$1,Synthese!$E206),WEEKDAY(Synthese!$D206),0)</f>
        <v>0</v>
      </c>
      <c r="V206" s="8">
        <f ca="1">IF(EXACT(Synthese!Z$1,Synthese!$E206),WEEKDAY(Synthese!$D206),0)</f>
        <v>0</v>
      </c>
      <c r="W206" s="8">
        <f ca="1">IF(EXACT(Synthese!AA$1,Synthese!$E206),WEEKDAY(Synthese!$D206),0)</f>
        <v>0</v>
      </c>
      <c r="X206" s="8">
        <f>IF(EXACT(Synthese!AB$1,Synthese!$E206),WEEKDAY(Synthese!$D206),0)</f>
        <v>7</v>
      </c>
    </row>
    <row r="207" spans="1:24" ht="13.8">
      <c r="A207" s="5"/>
      <c r="B207" s="5"/>
      <c r="C207" s="5"/>
      <c r="D207" s="5"/>
      <c r="E207" s="8"/>
      <c r="F207" s="8">
        <f ca="1">IF(EXACT(Synthese!J$1,Synthese!$E207),WEEKDAY(Synthese!$D207),0)</f>
        <v>0</v>
      </c>
      <c r="G207" s="8">
        <f ca="1">IF(EXACT(Synthese!K$1,Synthese!$E207),WEEKDAY(Synthese!$D207),0)</f>
        <v>0</v>
      </c>
      <c r="H207" s="8">
        <f ca="1">IF(EXACT(Synthese!L$1,Synthese!$E207),WEEKDAY(Synthese!$D207),0)</f>
        <v>0</v>
      </c>
      <c r="I207" s="8">
        <f ca="1">IF(EXACT(Synthese!M$1,Synthese!$E207),WEEKDAY(Synthese!$D207),0)</f>
        <v>0</v>
      </c>
      <c r="J207" s="8">
        <f ca="1">IF(EXACT(Synthese!N$1,Synthese!$E207),WEEKDAY(Synthese!$D207),0)</f>
        <v>0</v>
      </c>
      <c r="K207" s="8">
        <f ca="1">IF(EXACT(Synthese!O$1,Synthese!$E207),WEEKDAY(Synthese!$D207),0)</f>
        <v>0</v>
      </c>
      <c r="L207" s="8">
        <f ca="1">IF(EXACT(Synthese!P$1,Synthese!$E207),WEEKDAY(Synthese!$D207),0)</f>
        <v>0</v>
      </c>
      <c r="M207" s="8">
        <f ca="1">IF(EXACT(Synthese!Q$1,Synthese!$E207),WEEKDAY(Synthese!$D207),0)</f>
        <v>0</v>
      </c>
      <c r="N207" s="8">
        <f ca="1">IF(EXACT(Synthese!R$1,Synthese!$E207),WEEKDAY(Synthese!$D207),0)</f>
        <v>0</v>
      </c>
      <c r="O207" s="8">
        <f ca="1">IF(EXACT(Synthese!S$1,Synthese!$E207),WEEKDAY(Synthese!$D207),0)</f>
        <v>0</v>
      </c>
      <c r="P207" s="8">
        <f ca="1">IF(EXACT(Synthese!T$1,Synthese!$E207),WEEKDAY(Synthese!$D207),0)</f>
        <v>0</v>
      </c>
      <c r="Q207" s="8">
        <f ca="1">IF(EXACT(Synthese!U$1,Synthese!$E207),WEEKDAY(Synthese!$D207),0)</f>
        <v>0</v>
      </c>
      <c r="R207" s="8">
        <f ca="1">IF(EXACT(Synthese!V$1,Synthese!$E207),WEEKDAY(Synthese!$D207),0)</f>
        <v>0</v>
      </c>
      <c r="S207" s="8">
        <f ca="1">IF(EXACT(Synthese!W$1,Synthese!$E207),WEEKDAY(Synthese!$D207),0)</f>
        <v>0</v>
      </c>
      <c r="T207" s="8">
        <f ca="1">IF(EXACT(Synthese!X$1,Synthese!$E207),WEEKDAY(Synthese!$D207),0)</f>
        <v>0</v>
      </c>
      <c r="U207" s="8">
        <f ca="1">IF(EXACT(Synthese!Y$1,Synthese!$E207),WEEKDAY(Synthese!$D207),0)</f>
        <v>0</v>
      </c>
      <c r="V207" s="8">
        <f ca="1">IF(EXACT(Synthese!Z$1,Synthese!$E207),WEEKDAY(Synthese!$D207),0)</f>
        <v>0</v>
      </c>
      <c r="W207" s="8">
        <f ca="1">IF(EXACT(Synthese!AA$1,Synthese!$E207),WEEKDAY(Synthese!$D207),0)</f>
        <v>0</v>
      </c>
      <c r="X207" s="8">
        <f>IF(EXACT(Synthese!AB$1,Synthese!$E207),WEEKDAY(Synthese!$D207),0)</f>
        <v>7</v>
      </c>
    </row>
    <row r="208" spans="1:24" ht="13.8">
      <c r="A208" s="5"/>
      <c r="B208" s="5"/>
      <c r="C208" s="5"/>
      <c r="D208" s="5"/>
      <c r="E208" s="8"/>
      <c r="F208" s="8">
        <f ca="1">IF(EXACT(Synthese!J$1,Synthese!$E208),WEEKDAY(Synthese!$D208),0)</f>
        <v>0</v>
      </c>
      <c r="G208" s="8">
        <f ca="1">IF(EXACT(Synthese!K$1,Synthese!$E208),WEEKDAY(Synthese!$D208),0)</f>
        <v>0</v>
      </c>
      <c r="H208" s="8">
        <f ca="1">IF(EXACT(Synthese!L$1,Synthese!$E208),WEEKDAY(Synthese!$D208),0)</f>
        <v>0</v>
      </c>
      <c r="I208" s="8">
        <f ca="1">IF(EXACT(Synthese!M$1,Synthese!$E208),WEEKDAY(Synthese!$D208),0)</f>
        <v>0</v>
      </c>
      <c r="J208" s="8">
        <f ca="1">IF(EXACT(Synthese!N$1,Synthese!$E208),WEEKDAY(Synthese!$D208),0)</f>
        <v>0</v>
      </c>
      <c r="K208" s="8">
        <f ca="1">IF(EXACT(Synthese!O$1,Synthese!$E208),WEEKDAY(Synthese!$D208),0)</f>
        <v>0</v>
      </c>
      <c r="L208" s="8">
        <f ca="1">IF(EXACT(Synthese!P$1,Synthese!$E208),WEEKDAY(Synthese!$D208),0)</f>
        <v>0</v>
      </c>
      <c r="M208" s="8">
        <f ca="1">IF(EXACT(Synthese!Q$1,Synthese!$E208),WEEKDAY(Synthese!$D208),0)</f>
        <v>0</v>
      </c>
      <c r="N208" s="8">
        <f ca="1">IF(EXACT(Synthese!R$1,Synthese!$E208),WEEKDAY(Synthese!$D208),0)</f>
        <v>0</v>
      </c>
      <c r="O208" s="8">
        <f ca="1">IF(EXACT(Synthese!S$1,Synthese!$E208),WEEKDAY(Synthese!$D208),0)</f>
        <v>0</v>
      </c>
      <c r="P208" s="8">
        <f ca="1">IF(EXACT(Synthese!T$1,Synthese!$E208),WEEKDAY(Synthese!$D208),0)</f>
        <v>0</v>
      </c>
      <c r="Q208" s="8">
        <f ca="1">IF(EXACT(Synthese!U$1,Synthese!$E208),WEEKDAY(Synthese!$D208),0)</f>
        <v>0</v>
      </c>
      <c r="R208" s="8">
        <f ca="1">IF(EXACT(Synthese!V$1,Synthese!$E208),WEEKDAY(Synthese!$D208),0)</f>
        <v>0</v>
      </c>
      <c r="S208" s="8">
        <f ca="1">IF(EXACT(Synthese!W$1,Synthese!$E208),WEEKDAY(Synthese!$D208),0)</f>
        <v>0</v>
      </c>
      <c r="T208" s="8">
        <f ca="1">IF(EXACT(Synthese!X$1,Synthese!$E208),WEEKDAY(Synthese!$D208),0)</f>
        <v>0</v>
      </c>
      <c r="U208" s="8">
        <f ca="1">IF(EXACT(Synthese!Y$1,Synthese!$E208),WEEKDAY(Synthese!$D208),0)</f>
        <v>0</v>
      </c>
      <c r="V208" s="8">
        <f ca="1">IF(EXACT(Synthese!Z$1,Synthese!$E208),WEEKDAY(Synthese!$D208),0)</f>
        <v>0</v>
      </c>
      <c r="W208" s="8">
        <f ca="1">IF(EXACT(Synthese!AA$1,Synthese!$E208),WEEKDAY(Synthese!$D208),0)</f>
        <v>0</v>
      </c>
      <c r="X208" s="8">
        <f>IF(EXACT(Synthese!AB$1,Synthese!$E208),WEEKDAY(Synthese!$D208),0)</f>
        <v>7</v>
      </c>
    </row>
    <row r="209" spans="1:24" ht="13.8">
      <c r="A209" s="5"/>
      <c r="B209" s="5"/>
      <c r="C209" s="5"/>
      <c r="D209" s="5"/>
      <c r="E209" s="8"/>
      <c r="F209" s="8">
        <f ca="1">IF(EXACT(Synthese!J$1,Synthese!$E209),WEEKDAY(Synthese!$D209),0)</f>
        <v>0</v>
      </c>
      <c r="G209" s="8">
        <f ca="1">IF(EXACT(Synthese!K$1,Synthese!$E209),WEEKDAY(Synthese!$D209),0)</f>
        <v>0</v>
      </c>
      <c r="H209" s="8">
        <f ca="1">IF(EXACT(Synthese!L$1,Synthese!$E209),WEEKDAY(Synthese!$D209),0)</f>
        <v>0</v>
      </c>
      <c r="I209" s="8">
        <f ca="1">IF(EXACT(Synthese!M$1,Synthese!$E209),WEEKDAY(Synthese!$D209),0)</f>
        <v>0</v>
      </c>
      <c r="J209" s="8">
        <f ca="1">IF(EXACT(Synthese!N$1,Synthese!$E209),WEEKDAY(Synthese!$D209),0)</f>
        <v>0</v>
      </c>
      <c r="K209" s="8">
        <f ca="1">IF(EXACT(Synthese!O$1,Synthese!$E209),WEEKDAY(Synthese!$D209),0)</f>
        <v>0</v>
      </c>
      <c r="L209" s="8">
        <f ca="1">IF(EXACT(Synthese!P$1,Synthese!$E209),WEEKDAY(Synthese!$D209),0)</f>
        <v>0</v>
      </c>
      <c r="M209" s="8">
        <f ca="1">IF(EXACT(Synthese!Q$1,Synthese!$E209),WEEKDAY(Synthese!$D209),0)</f>
        <v>0</v>
      </c>
      <c r="N209" s="8">
        <f ca="1">IF(EXACT(Synthese!R$1,Synthese!$E209),WEEKDAY(Synthese!$D209),0)</f>
        <v>0</v>
      </c>
      <c r="O209" s="8">
        <f ca="1">IF(EXACT(Synthese!S$1,Synthese!$E209),WEEKDAY(Synthese!$D209),0)</f>
        <v>0</v>
      </c>
      <c r="P209" s="8">
        <f ca="1">IF(EXACT(Synthese!T$1,Synthese!$E209),WEEKDAY(Synthese!$D209),0)</f>
        <v>0</v>
      </c>
      <c r="Q209" s="8">
        <f ca="1">IF(EXACT(Synthese!U$1,Synthese!$E209),WEEKDAY(Synthese!$D209),0)</f>
        <v>0</v>
      </c>
      <c r="R209" s="8">
        <f ca="1">IF(EXACT(Synthese!V$1,Synthese!$E209),WEEKDAY(Synthese!$D209),0)</f>
        <v>0</v>
      </c>
      <c r="S209" s="8">
        <f ca="1">IF(EXACT(Synthese!W$1,Synthese!$E209),WEEKDAY(Synthese!$D209),0)</f>
        <v>0</v>
      </c>
      <c r="T209" s="8">
        <f ca="1">IF(EXACT(Synthese!X$1,Synthese!$E209),WEEKDAY(Synthese!$D209),0)</f>
        <v>0</v>
      </c>
      <c r="U209" s="8">
        <f ca="1">IF(EXACT(Synthese!Y$1,Synthese!$E209),WEEKDAY(Synthese!$D209),0)</f>
        <v>0</v>
      </c>
      <c r="V209" s="8">
        <f ca="1">IF(EXACT(Synthese!Z$1,Synthese!$E209),WEEKDAY(Synthese!$D209),0)</f>
        <v>0</v>
      </c>
      <c r="W209" s="8">
        <f ca="1">IF(EXACT(Synthese!AA$1,Synthese!$E209),WEEKDAY(Synthese!$D209),0)</f>
        <v>0</v>
      </c>
      <c r="X209" s="8">
        <f>IF(EXACT(Synthese!AB$1,Synthese!$E209),WEEKDAY(Synthese!$D209),0)</f>
        <v>7</v>
      </c>
    </row>
    <row r="210" spans="1:24" ht="13.8">
      <c r="A210" s="5"/>
      <c r="B210" s="5"/>
      <c r="C210" s="5"/>
      <c r="D210" s="5"/>
      <c r="E210" s="8"/>
      <c r="F210" s="8">
        <f ca="1">IF(EXACT(Synthese!J$1,Synthese!$E210),WEEKDAY(Synthese!$D210),0)</f>
        <v>0</v>
      </c>
      <c r="G210" s="8">
        <f ca="1">IF(EXACT(Synthese!K$1,Synthese!$E210),WEEKDAY(Synthese!$D210),0)</f>
        <v>0</v>
      </c>
      <c r="H210" s="8">
        <f ca="1">IF(EXACT(Synthese!L$1,Synthese!$E210),WEEKDAY(Synthese!$D210),0)</f>
        <v>0</v>
      </c>
      <c r="I210" s="8">
        <f ca="1">IF(EXACT(Synthese!M$1,Synthese!$E210),WEEKDAY(Synthese!$D210),0)</f>
        <v>0</v>
      </c>
      <c r="J210" s="8">
        <f ca="1">IF(EXACT(Synthese!N$1,Synthese!$E210),WEEKDAY(Synthese!$D210),0)</f>
        <v>0</v>
      </c>
      <c r="K210" s="8">
        <f ca="1">IF(EXACT(Synthese!O$1,Synthese!$E210),WEEKDAY(Synthese!$D210),0)</f>
        <v>0</v>
      </c>
      <c r="L210" s="8">
        <f ca="1">IF(EXACT(Synthese!P$1,Synthese!$E210),WEEKDAY(Synthese!$D210),0)</f>
        <v>0</v>
      </c>
      <c r="M210" s="8">
        <f ca="1">IF(EXACT(Synthese!Q$1,Synthese!$E210),WEEKDAY(Synthese!$D210),0)</f>
        <v>0</v>
      </c>
      <c r="N210" s="8">
        <f ca="1">IF(EXACT(Synthese!R$1,Synthese!$E210),WEEKDAY(Synthese!$D210),0)</f>
        <v>0</v>
      </c>
      <c r="O210" s="8">
        <f ca="1">IF(EXACT(Synthese!S$1,Synthese!$E210),WEEKDAY(Synthese!$D210),0)</f>
        <v>0</v>
      </c>
      <c r="P210" s="8">
        <f ca="1">IF(EXACT(Synthese!T$1,Synthese!$E210),WEEKDAY(Synthese!$D210),0)</f>
        <v>0</v>
      </c>
      <c r="Q210" s="8">
        <f ca="1">IF(EXACT(Synthese!U$1,Synthese!$E210),WEEKDAY(Synthese!$D210),0)</f>
        <v>0</v>
      </c>
      <c r="R210" s="8">
        <f ca="1">IF(EXACT(Synthese!V$1,Synthese!$E210),WEEKDAY(Synthese!$D210),0)</f>
        <v>0</v>
      </c>
      <c r="S210" s="8">
        <f ca="1">IF(EXACT(Synthese!W$1,Synthese!$E210),WEEKDAY(Synthese!$D210),0)</f>
        <v>0</v>
      </c>
      <c r="T210" s="8">
        <f ca="1">IF(EXACT(Synthese!X$1,Synthese!$E210),WEEKDAY(Synthese!$D210),0)</f>
        <v>0</v>
      </c>
      <c r="U210" s="8">
        <f ca="1">IF(EXACT(Synthese!Y$1,Synthese!$E210),WEEKDAY(Synthese!$D210),0)</f>
        <v>0</v>
      </c>
      <c r="V210" s="8">
        <f ca="1">IF(EXACT(Synthese!Z$1,Synthese!$E210),WEEKDAY(Synthese!$D210),0)</f>
        <v>0</v>
      </c>
      <c r="W210" s="8">
        <f ca="1">IF(EXACT(Synthese!AA$1,Synthese!$E210),WEEKDAY(Synthese!$D210),0)</f>
        <v>0</v>
      </c>
      <c r="X210" s="8">
        <f>IF(EXACT(Synthese!AB$1,Synthese!$E210),WEEKDAY(Synthese!$D210),0)</f>
        <v>7</v>
      </c>
    </row>
    <row r="211" spans="1:24" ht="13.8">
      <c r="A211" s="5"/>
      <c r="B211" s="5"/>
      <c r="C211" s="5"/>
      <c r="D211" s="5"/>
      <c r="E211" s="8"/>
      <c r="F211" s="8">
        <f ca="1">IF(EXACT(Synthese!J$1,Synthese!$E211),WEEKDAY(Synthese!$D211),0)</f>
        <v>0</v>
      </c>
      <c r="G211" s="8">
        <f ca="1">IF(EXACT(Synthese!K$1,Synthese!$E211),WEEKDAY(Synthese!$D211),0)</f>
        <v>0</v>
      </c>
      <c r="H211" s="8">
        <f ca="1">IF(EXACT(Synthese!L$1,Synthese!$E211),WEEKDAY(Synthese!$D211),0)</f>
        <v>0</v>
      </c>
      <c r="I211" s="8">
        <f ca="1">IF(EXACT(Synthese!M$1,Synthese!$E211),WEEKDAY(Synthese!$D211),0)</f>
        <v>0</v>
      </c>
      <c r="J211" s="8">
        <f ca="1">IF(EXACT(Synthese!N$1,Synthese!$E211),WEEKDAY(Synthese!$D211),0)</f>
        <v>0</v>
      </c>
      <c r="K211" s="8">
        <f ca="1">IF(EXACT(Synthese!O$1,Synthese!$E211),WEEKDAY(Synthese!$D211),0)</f>
        <v>0</v>
      </c>
      <c r="L211" s="8">
        <f ca="1">IF(EXACT(Synthese!P$1,Synthese!$E211),WEEKDAY(Synthese!$D211),0)</f>
        <v>0</v>
      </c>
      <c r="M211" s="8">
        <f ca="1">IF(EXACT(Synthese!Q$1,Synthese!$E211),WEEKDAY(Synthese!$D211),0)</f>
        <v>0</v>
      </c>
      <c r="N211" s="8">
        <f ca="1">IF(EXACT(Synthese!R$1,Synthese!$E211),WEEKDAY(Synthese!$D211),0)</f>
        <v>0</v>
      </c>
      <c r="O211" s="8">
        <f ca="1">IF(EXACT(Synthese!S$1,Synthese!$E211),WEEKDAY(Synthese!$D211),0)</f>
        <v>0</v>
      </c>
      <c r="P211" s="8">
        <f ca="1">IF(EXACT(Synthese!T$1,Synthese!$E211),WEEKDAY(Synthese!$D211),0)</f>
        <v>0</v>
      </c>
      <c r="Q211" s="8">
        <f ca="1">IF(EXACT(Synthese!U$1,Synthese!$E211),WEEKDAY(Synthese!$D211),0)</f>
        <v>0</v>
      </c>
      <c r="R211" s="8">
        <f ca="1">IF(EXACT(Synthese!V$1,Synthese!$E211),WEEKDAY(Synthese!$D211),0)</f>
        <v>0</v>
      </c>
      <c r="S211" s="8">
        <f ca="1">IF(EXACT(Synthese!W$1,Synthese!$E211),WEEKDAY(Synthese!$D211),0)</f>
        <v>0</v>
      </c>
      <c r="T211" s="8">
        <f ca="1">IF(EXACT(Synthese!X$1,Synthese!$E211),WEEKDAY(Synthese!$D211),0)</f>
        <v>0</v>
      </c>
      <c r="U211" s="8">
        <f ca="1">IF(EXACT(Synthese!Y$1,Synthese!$E211),WEEKDAY(Synthese!$D211),0)</f>
        <v>0</v>
      </c>
      <c r="V211" s="8">
        <f ca="1">IF(EXACT(Synthese!Z$1,Synthese!$E211),WEEKDAY(Synthese!$D211),0)</f>
        <v>0</v>
      </c>
      <c r="W211" s="8">
        <f ca="1">IF(EXACT(Synthese!AA$1,Synthese!$E211),WEEKDAY(Synthese!$D211),0)</f>
        <v>0</v>
      </c>
      <c r="X211" s="8">
        <f>IF(EXACT(Synthese!AB$1,Synthese!$E211),WEEKDAY(Synthese!$D211),0)</f>
        <v>7</v>
      </c>
    </row>
    <row r="212" spans="1:24" ht="13.8">
      <c r="A212" s="5"/>
      <c r="B212" s="5"/>
      <c r="C212" s="5"/>
      <c r="D212" s="5"/>
      <c r="E212" s="8"/>
      <c r="F212" s="8">
        <f ca="1">IF(EXACT(Synthese!J$1,Synthese!$E212),WEEKDAY(Synthese!$D212),0)</f>
        <v>0</v>
      </c>
      <c r="G212" s="8">
        <f ca="1">IF(EXACT(Synthese!K$1,Synthese!$E212),WEEKDAY(Synthese!$D212),0)</f>
        <v>0</v>
      </c>
      <c r="H212" s="8">
        <f ca="1">IF(EXACT(Synthese!L$1,Synthese!$E212),WEEKDAY(Synthese!$D212),0)</f>
        <v>0</v>
      </c>
      <c r="I212" s="8">
        <f ca="1">IF(EXACT(Synthese!M$1,Synthese!$E212),WEEKDAY(Synthese!$D212),0)</f>
        <v>0</v>
      </c>
      <c r="J212" s="8">
        <f ca="1">IF(EXACT(Synthese!N$1,Synthese!$E212),WEEKDAY(Synthese!$D212),0)</f>
        <v>0</v>
      </c>
      <c r="K212" s="8">
        <f ca="1">IF(EXACT(Synthese!O$1,Synthese!$E212),WEEKDAY(Synthese!$D212),0)</f>
        <v>0</v>
      </c>
      <c r="L212" s="8">
        <f ca="1">IF(EXACT(Synthese!P$1,Synthese!$E212),WEEKDAY(Synthese!$D212),0)</f>
        <v>0</v>
      </c>
      <c r="M212" s="8">
        <f ca="1">IF(EXACT(Synthese!Q$1,Synthese!$E212),WEEKDAY(Synthese!$D212),0)</f>
        <v>0</v>
      </c>
      <c r="N212" s="8">
        <f ca="1">IF(EXACT(Synthese!R$1,Synthese!$E212),WEEKDAY(Synthese!$D212),0)</f>
        <v>0</v>
      </c>
      <c r="O212" s="8">
        <f ca="1">IF(EXACT(Synthese!S$1,Synthese!$E212),WEEKDAY(Synthese!$D212),0)</f>
        <v>0</v>
      </c>
      <c r="P212" s="8">
        <f ca="1">IF(EXACT(Synthese!T$1,Synthese!$E212),WEEKDAY(Synthese!$D212),0)</f>
        <v>0</v>
      </c>
      <c r="Q212" s="8">
        <f ca="1">IF(EXACT(Synthese!U$1,Synthese!$E212),WEEKDAY(Synthese!$D212),0)</f>
        <v>0</v>
      </c>
      <c r="R212" s="8">
        <f ca="1">IF(EXACT(Synthese!V$1,Synthese!$E212),WEEKDAY(Synthese!$D212),0)</f>
        <v>0</v>
      </c>
      <c r="S212" s="8">
        <f ca="1">IF(EXACT(Synthese!W$1,Synthese!$E212),WEEKDAY(Synthese!$D212),0)</f>
        <v>0</v>
      </c>
      <c r="T212" s="8">
        <f ca="1">IF(EXACT(Synthese!X$1,Synthese!$E212),WEEKDAY(Synthese!$D212),0)</f>
        <v>0</v>
      </c>
      <c r="U212" s="8">
        <f ca="1">IF(EXACT(Synthese!Y$1,Synthese!$E212),WEEKDAY(Synthese!$D212),0)</f>
        <v>0</v>
      </c>
      <c r="V212" s="8">
        <f ca="1">IF(EXACT(Synthese!Z$1,Synthese!$E212),WEEKDAY(Synthese!$D212),0)</f>
        <v>0</v>
      </c>
      <c r="W212" s="8">
        <f ca="1">IF(EXACT(Synthese!AA$1,Synthese!$E212),WEEKDAY(Synthese!$D212),0)</f>
        <v>0</v>
      </c>
      <c r="X212" s="8">
        <f>IF(EXACT(Synthese!AB$1,Synthese!$E212),WEEKDAY(Synthese!$D212),0)</f>
        <v>7</v>
      </c>
    </row>
    <row r="213" spans="1:24" ht="13.8">
      <c r="A213" s="5"/>
      <c r="B213" s="5"/>
      <c r="C213" s="5"/>
      <c r="D213" s="5"/>
      <c r="E213" s="8"/>
      <c r="F213" s="8">
        <f ca="1">IF(EXACT(Synthese!J$1,Synthese!$E213),WEEKDAY(Synthese!$D213),0)</f>
        <v>0</v>
      </c>
      <c r="G213" s="8">
        <f ca="1">IF(EXACT(Synthese!K$1,Synthese!$E213),WEEKDAY(Synthese!$D213),0)</f>
        <v>0</v>
      </c>
      <c r="H213" s="8">
        <f ca="1">IF(EXACT(Synthese!L$1,Synthese!$E213),WEEKDAY(Synthese!$D213),0)</f>
        <v>0</v>
      </c>
      <c r="I213" s="8">
        <f ca="1">IF(EXACT(Synthese!M$1,Synthese!$E213),WEEKDAY(Synthese!$D213),0)</f>
        <v>0</v>
      </c>
      <c r="J213" s="8">
        <f ca="1">IF(EXACT(Synthese!N$1,Synthese!$E213),WEEKDAY(Synthese!$D213),0)</f>
        <v>0</v>
      </c>
      <c r="K213" s="8">
        <f ca="1">IF(EXACT(Synthese!O$1,Synthese!$E213),WEEKDAY(Synthese!$D213),0)</f>
        <v>0</v>
      </c>
      <c r="L213" s="8">
        <f ca="1">IF(EXACT(Synthese!P$1,Synthese!$E213),WEEKDAY(Synthese!$D213),0)</f>
        <v>0</v>
      </c>
      <c r="M213" s="8">
        <f ca="1">IF(EXACT(Synthese!Q$1,Synthese!$E213),WEEKDAY(Synthese!$D213),0)</f>
        <v>0</v>
      </c>
      <c r="N213" s="8">
        <f ca="1">IF(EXACT(Synthese!R$1,Synthese!$E213),WEEKDAY(Synthese!$D213),0)</f>
        <v>0</v>
      </c>
      <c r="O213" s="8">
        <f ca="1">IF(EXACT(Synthese!S$1,Synthese!$E213),WEEKDAY(Synthese!$D213),0)</f>
        <v>0</v>
      </c>
      <c r="P213" s="8">
        <f ca="1">IF(EXACT(Synthese!T$1,Synthese!$E213),WEEKDAY(Synthese!$D213),0)</f>
        <v>0</v>
      </c>
      <c r="Q213" s="8">
        <f ca="1">IF(EXACT(Synthese!U$1,Synthese!$E213),WEEKDAY(Synthese!$D213),0)</f>
        <v>0</v>
      </c>
      <c r="R213" s="8">
        <f ca="1">IF(EXACT(Synthese!V$1,Synthese!$E213),WEEKDAY(Synthese!$D213),0)</f>
        <v>0</v>
      </c>
      <c r="S213" s="8">
        <f ca="1">IF(EXACT(Synthese!W$1,Synthese!$E213),WEEKDAY(Synthese!$D213),0)</f>
        <v>0</v>
      </c>
      <c r="T213" s="8">
        <f ca="1">IF(EXACT(Synthese!X$1,Synthese!$E213),WEEKDAY(Synthese!$D213),0)</f>
        <v>0</v>
      </c>
      <c r="U213" s="8">
        <f ca="1">IF(EXACT(Synthese!Y$1,Synthese!$E213),WEEKDAY(Synthese!$D213),0)</f>
        <v>0</v>
      </c>
      <c r="V213" s="8">
        <f ca="1">IF(EXACT(Synthese!Z$1,Synthese!$E213),WEEKDAY(Synthese!$D213),0)</f>
        <v>0</v>
      </c>
      <c r="W213" s="8">
        <f ca="1">IF(EXACT(Synthese!AA$1,Synthese!$E213),WEEKDAY(Synthese!$D213),0)</f>
        <v>0</v>
      </c>
      <c r="X213" s="8">
        <f>IF(EXACT(Synthese!AB$1,Synthese!$E213),WEEKDAY(Synthese!$D213),0)</f>
        <v>7</v>
      </c>
    </row>
    <row r="214" spans="1:24" ht="13.8">
      <c r="A214" s="5"/>
      <c r="B214" s="5"/>
      <c r="C214" s="5"/>
      <c r="D214" s="5"/>
      <c r="E214" s="8"/>
      <c r="F214" s="8">
        <f ca="1">IF(EXACT(Synthese!J$1,Synthese!$E214),WEEKDAY(Synthese!$D214),0)</f>
        <v>0</v>
      </c>
      <c r="G214" s="8">
        <f ca="1">IF(EXACT(Synthese!K$1,Synthese!$E214),WEEKDAY(Synthese!$D214),0)</f>
        <v>0</v>
      </c>
      <c r="H214" s="8">
        <f ca="1">IF(EXACT(Synthese!L$1,Synthese!$E214),WEEKDAY(Synthese!$D214),0)</f>
        <v>0</v>
      </c>
      <c r="I214" s="8">
        <f ca="1">IF(EXACT(Synthese!M$1,Synthese!$E214),WEEKDAY(Synthese!$D214),0)</f>
        <v>0</v>
      </c>
      <c r="J214" s="8">
        <f ca="1">IF(EXACT(Synthese!N$1,Synthese!$E214),WEEKDAY(Synthese!$D214),0)</f>
        <v>0</v>
      </c>
      <c r="K214" s="8">
        <f ca="1">IF(EXACT(Synthese!O$1,Synthese!$E214),WEEKDAY(Synthese!$D214),0)</f>
        <v>0</v>
      </c>
      <c r="L214" s="8">
        <f ca="1">IF(EXACT(Synthese!P$1,Synthese!$E214),WEEKDAY(Synthese!$D214),0)</f>
        <v>0</v>
      </c>
      <c r="M214" s="8">
        <f ca="1">IF(EXACT(Synthese!Q$1,Synthese!$E214),WEEKDAY(Synthese!$D214),0)</f>
        <v>0</v>
      </c>
      <c r="N214" s="8">
        <f ca="1">IF(EXACT(Synthese!R$1,Synthese!$E214),WEEKDAY(Synthese!$D214),0)</f>
        <v>0</v>
      </c>
      <c r="O214" s="8">
        <f ca="1">IF(EXACT(Synthese!S$1,Synthese!$E214),WEEKDAY(Synthese!$D214),0)</f>
        <v>0</v>
      </c>
      <c r="P214" s="8">
        <f ca="1">IF(EXACT(Synthese!T$1,Synthese!$E214),WEEKDAY(Synthese!$D214),0)</f>
        <v>0</v>
      </c>
      <c r="Q214" s="8">
        <f ca="1">IF(EXACT(Synthese!U$1,Synthese!$E214),WEEKDAY(Synthese!$D214),0)</f>
        <v>0</v>
      </c>
      <c r="R214" s="8">
        <f ca="1">IF(EXACT(Synthese!V$1,Synthese!$E214),WEEKDAY(Synthese!$D214),0)</f>
        <v>0</v>
      </c>
      <c r="S214" s="8">
        <f ca="1">IF(EXACT(Synthese!W$1,Synthese!$E214),WEEKDAY(Synthese!$D214),0)</f>
        <v>0</v>
      </c>
      <c r="T214" s="8">
        <f ca="1">IF(EXACT(Synthese!X$1,Synthese!$E214),WEEKDAY(Synthese!$D214),0)</f>
        <v>0</v>
      </c>
      <c r="U214" s="8">
        <f ca="1">IF(EXACT(Synthese!Y$1,Synthese!$E214),WEEKDAY(Synthese!$D214),0)</f>
        <v>0</v>
      </c>
      <c r="V214" s="8">
        <f ca="1">IF(EXACT(Synthese!Z$1,Synthese!$E214),WEEKDAY(Synthese!$D214),0)</f>
        <v>0</v>
      </c>
      <c r="W214" s="8">
        <f ca="1">IF(EXACT(Synthese!AA$1,Synthese!$E214),WEEKDAY(Synthese!$D214),0)</f>
        <v>0</v>
      </c>
      <c r="X214" s="8">
        <f>IF(EXACT(Synthese!AB$1,Synthese!$E214),WEEKDAY(Synthese!$D214),0)</f>
        <v>7</v>
      </c>
    </row>
    <row r="215" spans="1:24" ht="13.8">
      <c r="A215" s="5"/>
      <c r="B215" s="5"/>
      <c r="C215" s="5"/>
      <c r="D215" s="5"/>
      <c r="E215" s="8"/>
      <c r="F215" s="8">
        <f ca="1">IF(EXACT(Synthese!J$1,Synthese!$E215),WEEKDAY(Synthese!$D215),0)</f>
        <v>0</v>
      </c>
      <c r="G215" s="8">
        <f ca="1">IF(EXACT(Synthese!K$1,Synthese!$E215),WEEKDAY(Synthese!$D215),0)</f>
        <v>0</v>
      </c>
      <c r="H215" s="8">
        <f ca="1">IF(EXACT(Synthese!L$1,Synthese!$E215),WEEKDAY(Synthese!$D215),0)</f>
        <v>0</v>
      </c>
      <c r="I215" s="8">
        <f ca="1">IF(EXACT(Synthese!M$1,Synthese!$E215),WEEKDAY(Synthese!$D215),0)</f>
        <v>0</v>
      </c>
      <c r="J215" s="8">
        <f ca="1">IF(EXACT(Synthese!N$1,Synthese!$E215),WEEKDAY(Synthese!$D215),0)</f>
        <v>0</v>
      </c>
      <c r="K215" s="8">
        <f ca="1">IF(EXACT(Synthese!O$1,Synthese!$E215),WEEKDAY(Synthese!$D215),0)</f>
        <v>0</v>
      </c>
      <c r="L215" s="8">
        <f ca="1">IF(EXACT(Synthese!P$1,Synthese!$E215),WEEKDAY(Synthese!$D215),0)</f>
        <v>0</v>
      </c>
      <c r="M215" s="8">
        <f ca="1">IF(EXACT(Synthese!Q$1,Synthese!$E215),WEEKDAY(Synthese!$D215),0)</f>
        <v>0</v>
      </c>
      <c r="N215" s="8">
        <f ca="1">IF(EXACT(Synthese!R$1,Synthese!$E215),WEEKDAY(Synthese!$D215),0)</f>
        <v>0</v>
      </c>
      <c r="O215" s="8">
        <f ca="1">IF(EXACT(Synthese!S$1,Synthese!$E215),WEEKDAY(Synthese!$D215),0)</f>
        <v>0</v>
      </c>
      <c r="P215" s="8">
        <f ca="1">IF(EXACT(Synthese!T$1,Synthese!$E215),WEEKDAY(Synthese!$D215),0)</f>
        <v>0</v>
      </c>
      <c r="Q215" s="8">
        <f ca="1">IF(EXACT(Synthese!U$1,Synthese!$E215),WEEKDAY(Synthese!$D215),0)</f>
        <v>0</v>
      </c>
      <c r="R215" s="8">
        <f ca="1">IF(EXACT(Synthese!V$1,Synthese!$E215),WEEKDAY(Synthese!$D215),0)</f>
        <v>0</v>
      </c>
      <c r="S215" s="8">
        <f ca="1">IF(EXACT(Synthese!W$1,Synthese!$E215),WEEKDAY(Synthese!$D215),0)</f>
        <v>0</v>
      </c>
      <c r="T215" s="8">
        <f ca="1">IF(EXACT(Synthese!X$1,Synthese!$E215),WEEKDAY(Synthese!$D215),0)</f>
        <v>0</v>
      </c>
      <c r="U215" s="8">
        <f ca="1">IF(EXACT(Synthese!Y$1,Synthese!$E215),WEEKDAY(Synthese!$D215),0)</f>
        <v>0</v>
      </c>
      <c r="V215" s="8">
        <f ca="1">IF(EXACT(Synthese!Z$1,Synthese!$E215),WEEKDAY(Synthese!$D215),0)</f>
        <v>0</v>
      </c>
      <c r="W215" s="8">
        <f ca="1">IF(EXACT(Synthese!AA$1,Synthese!$E215),WEEKDAY(Synthese!$D215),0)</f>
        <v>0</v>
      </c>
      <c r="X215" s="8">
        <f>IF(EXACT(Synthese!AB$1,Synthese!$E215),WEEKDAY(Synthese!$D215),0)</f>
        <v>7</v>
      </c>
    </row>
    <row r="216" spans="1:24" ht="13.8">
      <c r="A216" s="5"/>
      <c r="B216" s="5"/>
      <c r="C216" s="5"/>
      <c r="D216" s="5"/>
      <c r="E216" s="8"/>
      <c r="F216" s="8">
        <f ca="1">IF(EXACT(Synthese!J$1,Synthese!$E216),WEEKDAY(Synthese!$D216),0)</f>
        <v>0</v>
      </c>
      <c r="G216" s="8">
        <f ca="1">IF(EXACT(Synthese!K$1,Synthese!$E216),WEEKDAY(Synthese!$D216),0)</f>
        <v>0</v>
      </c>
      <c r="H216" s="8">
        <f ca="1">IF(EXACT(Synthese!L$1,Synthese!$E216),WEEKDAY(Synthese!$D216),0)</f>
        <v>0</v>
      </c>
      <c r="I216" s="8">
        <f ca="1">IF(EXACT(Synthese!M$1,Synthese!$E216),WEEKDAY(Synthese!$D216),0)</f>
        <v>0</v>
      </c>
      <c r="J216" s="8">
        <f ca="1">IF(EXACT(Synthese!N$1,Synthese!$E216),WEEKDAY(Synthese!$D216),0)</f>
        <v>0</v>
      </c>
      <c r="K216" s="8">
        <f ca="1">IF(EXACT(Synthese!O$1,Synthese!$E216),WEEKDAY(Synthese!$D216),0)</f>
        <v>0</v>
      </c>
      <c r="L216" s="8">
        <f ca="1">IF(EXACT(Synthese!P$1,Synthese!$E216),WEEKDAY(Synthese!$D216),0)</f>
        <v>0</v>
      </c>
      <c r="M216" s="8">
        <f ca="1">IF(EXACT(Synthese!Q$1,Synthese!$E216),WEEKDAY(Synthese!$D216),0)</f>
        <v>0</v>
      </c>
      <c r="N216" s="8">
        <f ca="1">IF(EXACT(Synthese!R$1,Synthese!$E216),WEEKDAY(Synthese!$D216),0)</f>
        <v>0</v>
      </c>
      <c r="O216" s="8">
        <f ca="1">IF(EXACT(Synthese!S$1,Synthese!$E216),WEEKDAY(Synthese!$D216),0)</f>
        <v>0</v>
      </c>
      <c r="P216" s="8">
        <f ca="1">IF(EXACT(Synthese!T$1,Synthese!$E216),WEEKDAY(Synthese!$D216),0)</f>
        <v>0</v>
      </c>
      <c r="Q216" s="8">
        <f ca="1">IF(EXACT(Synthese!U$1,Synthese!$E216),WEEKDAY(Synthese!$D216),0)</f>
        <v>0</v>
      </c>
      <c r="R216" s="8">
        <f ca="1">IF(EXACT(Synthese!V$1,Synthese!$E216),WEEKDAY(Synthese!$D216),0)</f>
        <v>0</v>
      </c>
      <c r="S216" s="8">
        <f ca="1">IF(EXACT(Synthese!W$1,Synthese!$E216),WEEKDAY(Synthese!$D216),0)</f>
        <v>0</v>
      </c>
      <c r="T216" s="8">
        <f ca="1">IF(EXACT(Synthese!X$1,Synthese!$E216),WEEKDAY(Synthese!$D216),0)</f>
        <v>0</v>
      </c>
      <c r="U216" s="8">
        <f ca="1">IF(EXACT(Synthese!Y$1,Synthese!$E216),WEEKDAY(Synthese!$D216),0)</f>
        <v>0</v>
      </c>
      <c r="V216" s="8">
        <f ca="1">IF(EXACT(Synthese!Z$1,Synthese!$E216),WEEKDAY(Synthese!$D216),0)</f>
        <v>0</v>
      </c>
      <c r="W216" s="8">
        <f ca="1">IF(EXACT(Synthese!AA$1,Synthese!$E216),WEEKDAY(Synthese!$D216),0)</f>
        <v>0</v>
      </c>
      <c r="X216" s="8">
        <f>IF(EXACT(Synthese!AB$1,Synthese!$E216),WEEKDAY(Synthese!$D216),0)</f>
        <v>7</v>
      </c>
    </row>
    <row r="217" spans="1:24" ht="13.8">
      <c r="A217" s="5"/>
      <c r="B217" s="5"/>
      <c r="C217" s="5"/>
      <c r="D217" s="5"/>
      <c r="E217" s="8"/>
      <c r="F217" s="8">
        <f ca="1">IF(EXACT(Synthese!J$1,Synthese!$E217),WEEKDAY(Synthese!$D217),0)</f>
        <v>0</v>
      </c>
      <c r="G217" s="8">
        <f ca="1">IF(EXACT(Synthese!K$1,Synthese!$E217),WEEKDAY(Synthese!$D217),0)</f>
        <v>0</v>
      </c>
      <c r="H217" s="8">
        <f ca="1">IF(EXACT(Synthese!L$1,Synthese!$E217),WEEKDAY(Synthese!$D217),0)</f>
        <v>0</v>
      </c>
      <c r="I217" s="8">
        <f ca="1">IF(EXACT(Synthese!M$1,Synthese!$E217),WEEKDAY(Synthese!$D217),0)</f>
        <v>0</v>
      </c>
      <c r="J217" s="8">
        <f ca="1">IF(EXACT(Synthese!N$1,Synthese!$E217),WEEKDAY(Synthese!$D217),0)</f>
        <v>0</v>
      </c>
      <c r="K217" s="8">
        <f ca="1">IF(EXACT(Synthese!O$1,Synthese!$E217),WEEKDAY(Synthese!$D217),0)</f>
        <v>0</v>
      </c>
      <c r="L217" s="8">
        <f ca="1">IF(EXACT(Synthese!P$1,Synthese!$E217),WEEKDAY(Synthese!$D217),0)</f>
        <v>0</v>
      </c>
      <c r="M217" s="8">
        <f ca="1">IF(EXACT(Synthese!Q$1,Synthese!$E217),WEEKDAY(Synthese!$D217),0)</f>
        <v>0</v>
      </c>
      <c r="N217" s="8">
        <f ca="1">IF(EXACT(Synthese!R$1,Synthese!$E217),WEEKDAY(Synthese!$D217),0)</f>
        <v>0</v>
      </c>
      <c r="O217" s="8">
        <f ca="1">IF(EXACT(Synthese!S$1,Synthese!$E217),WEEKDAY(Synthese!$D217),0)</f>
        <v>0</v>
      </c>
      <c r="P217" s="8">
        <f ca="1">IF(EXACT(Synthese!T$1,Synthese!$E217),WEEKDAY(Synthese!$D217),0)</f>
        <v>0</v>
      </c>
      <c r="Q217" s="8">
        <f ca="1">IF(EXACT(Synthese!U$1,Synthese!$E217),WEEKDAY(Synthese!$D217),0)</f>
        <v>0</v>
      </c>
      <c r="R217" s="8">
        <f ca="1">IF(EXACT(Synthese!V$1,Synthese!$E217),WEEKDAY(Synthese!$D217),0)</f>
        <v>0</v>
      </c>
      <c r="S217" s="8">
        <f ca="1">IF(EXACT(Synthese!W$1,Synthese!$E217),WEEKDAY(Synthese!$D217),0)</f>
        <v>0</v>
      </c>
      <c r="T217" s="8">
        <f ca="1">IF(EXACT(Synthese!X$1,Synthese!$E217),WEEKDAY(Synthese!$D217),0)</f>
        <v>0</v>
      </c>
      <c r="U217" s="8">
        <f ca="1">IF(EXACT(Synthese!Y$1,Synthese!$E217),WEEKDAY(Synthese!$D217),0)</f>
        <v>0</v>
      </c>
      <c r="V217" s="8">
        <f ca="1">IF(EXACT(Synthese!Z$1,Synthese!$E217),WEEKDAY(Synthese!$D217),0)</f>
        <v>0</v>
      </c>
      <c r="W217" s="8">
        <f ca="1">IF(EXACT(Synthese!AA$1,Synthese!$E217),WEEKDAY(Synthese!$D217),0)</f>
        <v>0</v>
      </c>
      <c r="X217" s="8">
        <f>IF(EXACT(Synthese!AB$1,Synthese!$E217),WEEKDAY(Synthese!$D217),0)</f>
        <v>7</v>
      </c>
    </row>
    <row r="218" spans="1:24" ht="13.8">
      <c r="A218" s="5"/>
      <c r="B218" s="5"/>
      <c r="C218" s="5"/>
      <c r="D218" s="5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spans="1:24" ht="13.8">
      <c r="A219" s="5"/>
      <c r="B219" s="5"/>
      <c r="C219" s="5"/>
      <c r="D219" s="5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spans="1:24" ht="13.8">
      <c r="A220" s="5"/>
      <c r="B220" s="5"/>
      <c r="C220" s="5"/>
      <c r="D220" s="5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spans="1:24" ht="13.8">
      <c r="A221" s="5"/>
      <c r="B221" s="5"/>
      <c r="C221" s="5"/>
      <c r="D221" s="5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spans="1:24" ht="13.8">
      <c r="A222" s="5"/>
      <c r="B222" s="5"/>
      <c r="C222" s="5"/>
      <c r="D222" s="5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spans="1:24" ht="13.8">
      <c r="A223" s="5"/>
      <c r="B223" s="5"/>
      <c r="C223" s="5"/>
      <c r="D223" s="5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spans="1:24" ht="13.8">
      <c r="A224" s="5"/>
      <c r="B224" s="5"/>
      <c r="C224" s="5"/>
      <c r="D224" s="5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spans="1:24" ht="13.8">
      <c r="A225" s="5"/>
      <c r="B225" s="5"/>
      <c r="C225" s="5"/>
      <c r="D225" s="5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spans="1:24" ht="13.8">
      <c r="A226" s="5"/>
      <c r="B226" s="5"/>
      <c r="C226" s="5"/>
      <c r="D226" s="5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spans="1:24" ht="13.8">
      <c r="A227" s="5"/>
      <c r="B227" s="5"/>
      <c r="C227" s="5"/>
      <c r="D227" s="5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spans="1:24" ht="13.8">
      <c r="A228" s="5"/>
      <c r="B228" s="5"/>
      <c r="C228" s="5"/>
      <c r="D228" s="5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spans="1:24" ht="13.8">
      <c r="A229" s="5"/>
      <c r="B229" s="5"/>
      <c r="C229" s="5"/>
      <c r="D229" s="5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spans="1:24" ht="13.8">
      <c r="A230" s="5"/>
      <c r="B230" s="5"/>
      <c r="C230" s="5"/>
      <c r="D230" s="5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spans="1:24" ht="13.8">
      <c r="A231" s="5"/>
      <c r="B231" s="5"/>
      <c r="C231" s="5"/>
      <c r="D231" s="5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spans="1:24" ht="13.8">
      <c r="A232" s="5"/>
      <c r="B232" s="5"/>
      <c r="C232" s="5"/>
      <c r="D232" s="5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spans="1:24" ht="13.8">
      <c r="A233" s="5"/>
      <c r="B233" s="5"/>
      <c r="C233" s="5"/>
      <c r="D233" s="5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spans="1:24" ht="13.8">
      <c r="A234" s="5"/>
      <c r="B234" s="5"/>
      <c r="C234" s="5"/>
      <c r="D234" s="5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spans="1:24" ht="13.8">
      <c r="A235" s="5"/>
      <c r="B235" s="5"/>
      <c r="C235" s="5"/>
      <c r="D235" s="5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spans="1:24" ht="13.8">
      <c r="A236" s="5"/>
      <c r="B236" s="5"/>
      <c r="C236" s="5"/>
      <c r="D236" s="5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spans="1:24" ht="13.8">
      <c r="A237" s="5"/>
      <c r="B237" s="5"/>
      <c r="C237" s="5"/>
      <c r="D237" s="5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spans="1:24" ht="13.8">
      <c r="A238" s="5"/>
      <c r="B238" s="5"/>
      <c r="C238" s="5"/>
      <c r="D238" s="5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spans="1:24" ht="13.8">
      <c r="A239" s="5"/>
      <c r="B239" s="5"/>
      <c r="C239" s="5"/>
      <c r="D239" s="5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spans="1:24" ht="13.8">
      <c r="A240" s="5"/>
      <c r="B240" s="5"/>
      <c r="C240" s="5"/>
      <c r="D240" s="5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spans="1:24" ht="13.8">
      <c r="A241" s="5"/>
      <c r="B241" s="5"/>
      <c r="C241" s="5"/>
      <c r="D241" s="5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spans="1:24" ht="13.8">
      <c r="A242" s="5"/>
      <c r="B242" s="5"/>
      <c r="C242" s="5"/>
      <c r="D242" s="5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spans="1:24" ht="13.8">
      <c r="A243" s="5"/>
      <c r="B243" s="5"/>
      <c r="C243" s="5"/>
      <c r="D243" s="5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spans="1:24" ht="13.8">
      <c r="A244" s="5"/>
      <c r="B244" s="5"/>
      <c r="C244" s="5"/>
      <c r="D244" s="5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spans="1:24" ht="13.8">
      <c r="A245" s="5"/>
      <c r="B245" s="5"/>
      <c r="C245" s="5"/>
      <c r="D245" s="5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spans="1:24" ht="13.8">
      <c r="A246" s="5"/>
      <c r="B246" s="5"/>
      <c r="C246" s="5"/>
      <c r="D246" s="5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spans="1:24" ht="13.8">
      <c r="A247" s="5"/>
      <c r="B247" s="5"/>
      <c r="C247" s="5"/>
      <c r="D247" s="5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spans="1:24" ht="13.8">
      <c r="A248" s="5"/>
      <c r="B248" s="5"/>
      <c r="C248" s="5"/>
      <c r="D248" s="5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spans="1:24" ht="13.8">
      <c r="A249" s="5"/>
      <c r="B249" s="5"/>
      <c r="C249" s="5"/>
      <c r="D249" s="5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spans="1:24" ht="13.8">
      <c r="A250" s="5"/>
      <c r="B250" s="5"/>
      <c r="C250" s="5"/>
      <c r="D250" s="5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spans="1:24" ht="13.8">
      <c r="A251" s="5"/>
      <c r="B251" s="5"/>
      <c r="C251" s="5"/>
      <c r="D251" s="5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spans="1:24" ht="13.8">
      <c r="A252" s="5"/>
      <c r="B252" s="5"/>
      <c r="C252" s="5"/>
      <c r="D252" s="5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spans="1:24" ht="13.8">
      <c r="A253" s="5"/>
      <c r="B253" s="5"/>
      <c r="C253" s="5"/>
      <c r="D253" s="5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spans="1:24" ht="13.8">
      <c r="A254" s="5"/>
      <c r="B254" s="5"/>
      <c r="C254" s="5"/>
      <c r="D254" s="5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spans="1:24" ht="13.8">
      <c r="A255" s="5"/>
      <c r="B255" s="5"/>
      <c r="C255" s="5"/>
      <c r="D255" s="5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spans="1:24" ht="13.8">
      <c r="A256" s="5"/>
      <c r="B256" s="5"/>
      <c r="C256" s="5"/>
      <c r="D256" s="5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spans="1:24" ht="13.8">
      <c r="A257" s="5"/>
      <c r="B257" s="5"/>
      <c r="C257" s="5"/>
      <c r="D257" s="5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spans="1:24" ht="13.8">
      <c r="A258" s="5"/>
      <c r="B258" s="5"/>
      <c r="C258" s="5"/>
      <c r="D258" s="5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spans="1:24" ht="13.8">
      <c r="A259" s="5"/>
      <c r="B259" s="5"/>
      <c r="C259" s="5"/>
      <c r="D259" s="5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spans="1:24" ht="13.8">
      <c r="A260" s="5"/>
      <c r="B260" s="5"/>
      <c r="C260" s="5"/>
      <c r="D260" s="5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spans="1:24" ht="13.8">
      <c r="A261" s="5"/>
      <c r="B261" s="5"/>
      <c r="C261" s="5"/>
      <c r="D261" s="5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spans="1:24" ht="13.8">
      <c r="A262" s="5"/>
      <c r="B262" s="5"/>
      <c r="C262" s="5"/>
      <c r="D262" s="5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spans="1:24" ht="13.8">
      <c r="A263" s="5"/>
      <c r="B263" s="5"/>
      <c r="C263" s="5"/>
      <c r="D263" s="5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spans="1:24" ht="13.8">
      <c r="A264" s="5"/>
      <c r="B264" s="5"/>
      <c r="C264" s="5"/>
      <c r="D264" s="5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spans="1:24" ht="13.8">
      <c r="A265" s="5"/>
      <c r="B265" s="5"/>
      <c r="C265" s="5"/>
      <c r="D265" s="5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spans="1:24" ht="13.8">
      <c r="A266" s="5"/>
      <c r="B266" s="5"/>
      <c r="C266" s="5"/>
      <c r="D266" s="5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spans="1:24" ht="13.8">
      <c r="A267" s="5"/>
      <c r="B267" s="5"/>
      <c r="C267" s="5"/>
      <c r="D267" s="5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spans="1:24" ht="13.8">
      <c r="A268" s="5"/>
      <c r="B268" s="5"/>
      <c r="C268" s="5"/>
      <c r="D268" s="5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spans="1:24" ht="13.8">
      <c r="A269" s="5"/>
      <c r="B269" s="5"/>
      <c r="C269" s="5"/>
      <c r="D269" s="5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spans="1:24" ht="13.8">
      <c r="A270" s="5"/>
      <c r="B270" s="5"/>
      <c r="C270" s="5"/>
      <c r="D270" s="5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spans="1:24" ht="13.8">
      <c r="A271" s="5"/>
      <c r="B271" s="5"/>
      <c r="C271" s="5"/>
      <c r="D271" s="5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spans="1:24" ht="13.8">
      <c r="A272" s="5"/>
      <c r="B272" s="5"/>
      <c r="C272" s="5"/>
      <c r="D272" s="5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spans="1:24" ht="13.8">
      <c r="A273" s="5"/>
      <c r="B273" s="5"/>
      <c r="C273" s="5"/>
      <c r="D273" s="5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spans="1:24" ht="13.8">
      <c r="A274" s="5"/>
      <c r="B274" s="5"/>
      <c r="C274" s="5"/>
      <c r="D274" s="5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spans="1:24" ht="13.8">
      <c r="A275" s="5"/>
      <c r="B275" s="5"/>
      <c r="C275" s="5"/>
      <c r="D275" s="5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spans="1:24" ht="13.8">
      <c r="A276" s="5"/>
      <c r="B276" s="5"/>
      <c r="C276" s="5"/>
      <c r="D276" s="5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spans="1:24" ht="13.8">
      <c r="A277" s="5"/>
      <c r="B277" s="5"/>
      <c r="C277" s="5"/>
      <c r="D277" s="5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spans="1:24" ht="13.8">
      <c r="A278" s="5"/>
      <c r="B278" s="5"/>
      <c r="C278" s="5"/>
      <c r="D278" s="5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spans="1:24" ht="13.8">
      <c r="A279" s="5"/>
      <c r="B279" s="5"/>
      <c r="C279" s="5"/>
      <c r="D279" s="5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spans="1:24" ht="13.8">
      <c r="A280" s="5"/>
      <c r="B280" s="5"/>
      <c r="C280" s="5"/>
      <c r="D280" s="5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spans="1:24" ht="13.8">
      <c r="A281" s="5"/>
      <c r="B281" s="5"/>
      <c r="C281" s="5"/>
      <c r="D281" s="5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spans="1:24" ht="13.8">
      <c r="A282" s="5"/>
      <c r="B282" s="5"/>
      <c r="C282" s="5"/>
      <c r="D282" s="5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spans="1:24" ht="13.8">
      <c r="A283" s="5"/>
      <c r="B283" s="5"/>
      <c r="C283" s="5"/>
      <c r="D283" s="5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spans="1:24" ht="13.8">
      <c r="A284" s="5"/>
      <c r="B284" s="5"/>
      <c r="C284" s="5"/>
      <c r="D284" s="5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spans="1:24" ht="13.8">
      <c r="A285" s="5"/>
      <c r="B285" s="5"/>
      <c r="C285" s="5"/>
      <c r="D285" s="5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spans="1:24" ht="13.8">
      <c r="A286" s="5"/>
      <c r="B286" s="5"/>
      <c r="C286" s="5"/>
      <c r="D286" s="5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spans="1:24" ht="13.8">
      <c r="A287" s="5"/>
      <c r="B287" s="5"/>
      <c r="C287" s="5"/>
      <c r="D287" s="5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spans="1:24" ht="13.8">
      <c r="A288" s="5"/>
      <c r="B288" s="5"/>
      <c r="C288" s="5"/>
      <c r="D288" s="5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spans="1:24" ht="13.8">
      <c r="A289" s="5"/>
      <c r="B289" s="5"/>
      <c r="C289" s="5"/>
      <c r="D289" s="5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spans="1:24" ht="13.8">
      <c r="A290" s="5"/>
      <c r="B290" s="5"/>
      <c r="C290" s="5"/>
      <c r="D290" s="5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spans="1:24" ht="13.8">
      <c r="A291" s="5"/>
      <c r="B291" s="5"/>
      <c r="C291" s="5"/>
      <c r="D291" s="5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spans="1:24" ht="13.8">
      <c r="A292" s="5"/>
      <c r="B292" s="5"/>
      <c r="C292" s="5"/>
      <c r="D292" s="5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spans="1:24" ht="13.8">
      <c r="A293" s="5"/>
      <c r="B293" s="5"/>
      <c r="C293" s="5"/>
      <c r="D293" s="5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spans="1:24" ht="13.8">
      <c r="A294" s="5"/>
      <c r="B294" s="5"/>
      <c r="C294" s="5"/>
      <c r="D294" s="5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spans="1:24" ht="13.8">
      <c r="A295" s="5"/>
      <c r="B295" s="5"/>
      <c r="C295" s="5"/>
      <c r="D295" s="5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spans="1:24" ht="13.8">
      <c r="A296" s="5"/>
      <c r="B296" s="5"/>
      <c r="C296" s="5"/>
      <c r="D296" s="5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spans="1:24" ht="13.8">
      <c r="A297" s="5"/>
      <c r="B297" s="5"/>
      <c r="C297" s="5"/>
      <c r="D297" s="5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spans="1:24" ht="13.8">
      <c r="A298" s="5"/>
      <c r="B298" s="5"/>
      <c r="C298" s="5"/>
      <c r="D298" s="5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spans="1:24" ht="13.8">
      <c r="A299" s="5"/>
      <c r="B299" s="5"/>
      <c r="C299" s="5"/>
      <c r="D299" s="5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spans="1:24" ht="13.8">
      <c r="A300" s="5"/>
      <c r="B300" s="5"/>
      <c r="C300" s="5"/>
      <c r="D300" s="5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spans="1:24" ht="13.8">
      <c r="A301" s="5"/>
      <c r="B301" s="5"/>
      <c r="C301" s="5"/>
      <c r="D301" s="5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spans="1:24" ht="13.8">
      <c r="A302" s="5"/>
      <c r="B302" s="5"/>
      <c r="C302" s="5"/>
      <c r="D302" s="5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spans="1:24" ht="13.8">
      <c r="A303" s="5"/>
      <c r="B303" s="5"/>
      <c r="C303" s="5"/>
      <c r="D303" s="5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spans="1:24" ht="13.8">
      <c r="A304" s="5"/>
      <c r="B304" s="5"/>
      <c r="C304" s="5"/>
      <c r="D304" s="5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spans="1:24" ht="13.8">
      <c r="A305" s="5"/>
      <c r="B305" s="5"/>
      <c r="C305" s="5"/>
      <c r="D305" s="5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spans="1:24" ht="13.8">
      <c r="A306" s="5"/>
      <c r="B306" s="5"/>
      <c r="C306" s="5"/>
      <c r="D306" s="5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spans="1:24" ht="13.8">
      <c r="A307" s="5"/>
      <c r="B307" s="5"/>
      <c r="C307" s="5"/>
      <c r="D307" s="5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spans="1:24" ht="13.8">
      <c r="A308" s="5"/>
      <c r="B308" s="5"/>
      <c r="C308" s="5"/>
      <c r="D308" s="5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spans="1:24" ht="13.8">
      <c r="A309" s="5"/>
      <c r="B309" s="5"/>
      <c r="C309" s="5"/>
      <c r="D309" s="5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spans="1:24" ht="13.8">
      <c r="A310" s="5"/>
      <c r="B310" s="5"/>
      <c r="C310" s="5"/>
      <c r="D310" s="5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spans="1:24" ht="13.8">
      <c r="A311" s="5"/>
      <c r="B311" s="5"/>
      <c r="C311" s="5"/>
      <c r="D311" s="5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spans="1:24" ht="13.8">
      <c r="A312" s="5"/>
      <c r="B312" s="5"/>
      <c r="C312" s="5"/>
      <c r="D312" s="5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spans="1:24" ht="13.8">
      <c r="A313" s="5"/>
      <c r="B313" s="5"/>
      <c r="C313" s="5"/>
      <c r="D313" s="5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spans="1:24" ht="13.8">
      <c r="A314" s="5"/>
      <c r="B314" s="5"/>
      <c r="C314" s="5"/>
      <c r="D314" s="5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spans="1:24" ht="13.8">
      <c r="A315" s="5"/>
      <c r="B315" s="5"/>
      <c r="C315" s="5"/>
      <c r="D315" s="5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spans="1:24" ht="13.8">
      <c r="A316" s="5"/>
      <c r="B316" s="5"/>
      <c r="C316" s="5"/>
      <c r="D316" s="5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spans="1:24" ht="13.8">
      <c r="A317" s="5"/>
      <c r="B317" s="5"/>
      <c r="C317" s="5"/>
      <c r="D317" s="5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spans="1:24" ht="13.8">
      <c r="A318" s="5"/>
      <c r="B318" s="5"/>
      <c r="C318" s="5"/>
      <c r="D318" s="5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spans="1:24" ht="13.8">
      <c r="A319" s="5"/>
      <c r="B319" s="5"/>
      <c r="C319" s="5"/>
      <c r="D319" s="5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spans="1:24" ht="13.8">
      <c r="A320" s="5"/>
      <c r="B320" s="5"/>
      <c r="C320" s="5"/>
      <c r="D320" s="5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spans="1:24" ht="13.8">
      <c r="A321" s="5"/>
      <c r="B321" s="5"/>
      <c r="C321" s="5"/>
      <c r="D321" s="5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spans="1:24" ht="13.8">
      <c r="A322" s="5"/>
      <c r="B322" s="5"/>
      <c r="C322" s="5"/>
      <c r="D322" s="5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spans="1:24" ht="13.8">
      <c r="A323" s="5"/>
      <c r="B323" s="5"/>
      <c r="C323" s="5"/>
      <c r="D323" s="5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spans="1:24" ht="13.8">
      <c r="A324" s="5"/>
      <c r="B324" s="5"/>
      <c r="C324" s="5"/>
      <c r="D324" s="5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spans="1:24" ht="13.8">
      <c r="A325" s="5"/>
      <c r="B325" s="5"/>
      <c r="C325" s="5"/>
      <c r="D325" s="5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spans="1:24" ht="13.8">
      <c r="A326" s="5"/>
      <c r="B326" s="5"/>
      <c r="C326" s="5"/>
      <c r="D326" s="5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spans="1:24" ht="13.8">
      <c r="A327" s="5"/>
      <c r="B327" s="5"/>
      <c r="C327" s="5"/>
      <c r="D327" s="5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spans="1:24" ht="13.8">
      <c r="A328" s="5"/>
      <c r="B328" s="5"/>
      <c r="C328" s="5"/>
      <c r="D328" s="5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spans="1:24" ht="13.8">
      <c r="A329" s="5"/>
      <c r="B329" s="5"/>
      <c r="C329" s="5"/>
      <c r="D329" s="5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spans="1:24" ht="13.8">
      <c r="A330" s="5"/>
      <c r="B330" s="5"/>
      <c r="C330" s="5"/>
      <c r="D330" s="5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spans="1:24" ht="13.8">
      <c r="A331" s="5"/>
      <c r="B331" s="5"/>
      <c r="C331" s="5"/>
      <c r="D331" s="5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spans="1:24" ht="13.8">
      <c r="A332" s="5"/>
      <c r="B332" s="5"/>
      <c r="C332" s="5"/>
      <c r="D332" s="5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spans="1:24" ht="13.8">
      <c r="A333" s="5"/>
      <c r="B333" s="5"/>
      <c r="C333" s="5"/>
      <c r="D333" s="5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spans="1:24" ht="13.8">
      <c r="A334" s="5"/>
      <c r="B334" s="5"/>
      <c r="C334" s="5"/>
      <c r="D334" s="5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spans="1:24" ht="13.8">
      <c r="A335" s="5"/>
      <c r="B335" s="5"/>
      <c r="C335" s="5"/>
      <c r="D335" s="5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spans="1:24" ht="13.8">
      <c r="A336" s="5"/>
      <c r="B336" s="5"/>
      <c r="C336" s="5"/>
      <c r="D336" s="5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spans="1:24" ht="13.8">
      <c r="A337" s="5"/>
      <c r="B337" s="5"/>
      <c r="C337" s="5"/>
      <c r="D337" s="5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spans="1:24" ht="13.8">
      <c r="A338" s="5"/>
      <c r="B338" s="5"/>
      <c r="C338" s="5"/>
      <c r="D338" s="5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spans="1:24" ht="13.8">
      <c r="A339" s="5"/>
      <c r="B339" s="5"/>
      <c r="C339" s="5"/>
      <c r="D339" s="5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spans="1:24" ht="13.8">
      <c r="A340" s="5"/>
      <c r="B340" s="5"/>
      <c r="C340" s="5"/>
      <c r="D340" s="5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spans="1:24" ht="13.8">
      <c r="A341" s="5"/>
      <c r="B341" s="5"/>
      <c r="C341" s="5"/>
      <c r="D341" s="5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spans="1:24" ht="13.8">
      <c r="A342" s="5"/>
      <c r="B342" s="5"/>
      <c r="C342" s="5"/>
      <c r="D342" s="5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spans="1:24" ht="13.8">
      <c r="A343" s="5"/>
      <c r="B343" s="5"/>
      <c r="C343" s="5"/>
      <c r="D343" s="5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spans="1:24" ht="13.8">
      <c r="A344" s="5"/>
      <c r="B344" s="5"/>
      <c r="C344" s="5"/>
      <c r="D344" s="5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spans="1:24" ht="13.8">
      <c r="A345" s="5"/>
      <c r="B345" s="5"/>
      <c r="C345" s="5"/>
      <c r="D345" s="5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spans="1:24" ht="13.8">
      <c r="A346" s="5"/>
      <c r="B346" s="5"/>
      <c r="C346" s="5"/>
      <c r="D346" s="5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spans="1:24" ht="13.8">
      <c r="A347" s="5"/>
      <c r="B347" s="5"/>
      <c r="C347" s="5"/>
      <c r="D347" s="5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spans="1:24" ht="13.8">
      <c r="A348" s="5"/>
      <c r="B348" s="5"/>
      <c r="C348" s="5"/>
      <c r="D348" s="5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spans="1:24" ht="13.8">
      <c r="A349" s="5"/>
      <c r="B349" s="5"/>
      <c r="C349" s="5"/>
      <c r="D349" s="5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spans="1:24" ht="13.8">
      <c r="A350" s="5"/>
      <c r="B350" s="5"/>
      <c r="C350" s="5"/>
      <c r="D350" s="5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spans="1:24" ht="13.8">
      <c r="A351" s="5"/>
      <c r="B351" s="5"/>
      <c r="C351" s="5"/>
      <c r="D351" s="5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spans="1:24" ht="13.8">
      <c r="A352" s="5"/>
      <c r="B352" s="5"/>
      <c r="C352" s="5"/>
      <c r="D352" s="5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spans="1:24" ht="13.8">
      <c r="A353" s="5"/>
      <c r="B353" s="5"/>
      <c r="C353" s="5"/>
      <c r="D353" s="5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spans="1:24" ht="13.8">
      <c r="A354" s="5"/>
      <c r="B354" s="5"/>
      <c r="C354" s="5"/>
      <c r="D354" s="5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spans="1:24" ht="13.8">
      <c r="A355" s="5"/>
      <c r="B355" s="5"/>
      <c r="C355" s="5"/>
      <c r="D355" s="5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spans="1:24" ht="13.8">
      <c r="A356" s="5"/>
      <c r="B356" s="5"/>
      <c r="C356" s="5"/>
      <c r="D356" s="5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spans="1:24" ht="13.8">
      <c r="A357" s="5"/>
      <c r="B357" s="5"/>
      <c r="C357" s="5"/>
      <c r="D357" s="5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spans="1:24" ht="13.8">
      <c r="A358" s="5"/>
      <c r="B358" s="5"/>
      <c r="C358" s="5"/>
      <c r="D358" s="5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spans="1:24" ht="13.8">
      <c r="A359" s="5"/>
      <c r="B359" s="5"/>
      <c r="C359" s="5"/>
      <c r="D359" s="5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spans="1:24" ht="13.8">
      <c r="A360" s="5"/>
      <c r="B360" s="5"/>
      <c r="C360" s="5"/>
      <c r="D360" s="5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spans="1:24" ht="13.8">
      <c r="A361" s="5"/>
      <c r="B361" s="5"/>
      <c r="C361" s="5"/>
      <c r="D361" s="5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spans="1:24" ht="13.8">
      <c r="A362" s="5"/>
      <c r="B362" s="5"/>
      <c r="C362" s="5"/>
      <c r="D362" s="5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spans="1:24" ht="13.8">
      <c r="A363" s="5"/>
      <c r="B363" s="5"/>
      <c r="C363" s="5"/>
      <c r="D363" s="5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 spans="1:24" ht="13.8">
      <c r="A364" s="5"/>
      <c r="B364" s="5"/>
      <c r="C364" s="5"/>
      <c r="D364" s="5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 spans="1:24" ht="13.8">
      <c r="A365" s="5"/>
      <c r="B365" s="5"/>
      <c r="C365" s="5"/>
      <c r="D365" s="5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 spans="1:24" ht="13.8">
      <c r="A366" s="5"/>
      <c r="B366" s="5"/>
      <c r="C366" s="5"/>
      <c r="D366" s="5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spans="1:24" ht="13.8">
      <c r="A367" s="5"/>
      <c r="B367" s="5"/>
      <c r="C367" s="5"/>
      <c r="D367" s="5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 spans="1:24" ht="13.8">
      <c r="A368" s="5"/>
      <c r="B368" s="5"/>
      <c r="C368" s="5"/>
      <c r="D368" s="5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spans="1:24" ht="13.8">
      <c r="A369" s="5"/>
      <c r="B369" s="5"/>
      <c r="C369" s="5"/>
      <c r="D369" s="5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 spans="1:24" ht="13.8">
      <c r="A370" s="5"/>
      <c r="B370" s="5"/>
      <c r="C370" s="5"/>
      <c r="D370" s="5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spans="1:24" ht="13.8">
      <c r="A371" s="5"/>
      <c r="B371" s="5"/>
      <c r="C371" s="5"/>
      <c r="D371" s="5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spans="1:24" ht="13.8">
      <c r="A372" s="5"/>
      <c r="B372" s="5"/>
      <c r="C372" s="5"/>
      <c r="D372" s="5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 spans="1:24" ht="13.8">
      <c r="A373" s="5"/>
      <c r="B373" s="5"/>
      <c r="C373" s="5"/>
      <c r="D373" s="5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 spans="1:24" ht="13.8">
      <c r="A374" s="5"/>
      <c r="B374" s="5"/>
      <c r="C374" s="5"/>
      <c r="D374" s="5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 spans="1:24" ht="13.8">
      <c r="A375" s="5"/>
      <c r="B375" s="5"/>
      <c r="C375" s="5"/>
      <c r="D375" s="5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 spans="1:24" ht="13.8">
      <c r="A376" s="5"/>
      <c r="B376" s="5"/>
      <c r="C376" s="5"/>
      <c r="D376" s="5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 spans="1:24" ht="13.8">
      <c r="A377" s="5"/>
      <c r="B377" s="5"/>
      <c r="C377" s="5"/>
      <c r="D377" s="5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 spans="1:24" ht="13.8">
      <c r="A378" s="5"/>
      <c r="B378" s="5"/>
      <c r="C378" s="5"/>
      <c r="D378" s="5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 spans="1:24" ht="13.8">
      <c r="A379" s="5"/>
      <c r="B379" s="5"/>
      <c r="C379" s="5"/>
      <c r="D379" s="5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 spans="1:24" ht="13.8">
      <c r="A380" s="5"/>
      <c r="B380" s="5"/>
      <c r="C380" s="5"/>
      <c r="D380" s="5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 spans="1:24" ht="13.8">
      <c r="A381" s="5"/>
      <c r="B381" s="5"/>
      <c r="C381" s="5"/>
      <c r="D381" s="5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spans="1:24" ht="13.8">
      <c r="A382" s="5"/>
      <c r="B382" s="5"/>
      <c r="C382" s="5"/>
      <c r="D382" s="5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 spans="1:24" ht="13.8">
      <c r="A383" s="5"/>
      <c r="B383" s="5"/>
      <c r="C383" s="5"/>
      <c r="D383" s="5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 spans="1:24" ht="13.8">
      <c r="A384" s="5"/>
      <c r="B384" s="5"/>
      <c r="C384" s="5"/>
      <c r="D384" s="5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 spans="1:24" ht="13.8">
      <c r="A385" s="5"/>
      <c r="B385" s="5"/>
      <c r="C385" s="5"/>
      <c r="D385" s="5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 spans="1:24" ht="13.8">
      <c r="A386" s="5"/>
      <c r="B386" s="5"/>
      <c r="C386" s="5"/>
      <c r="D386" s="5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 spans="1:24" ht="13.8">
      <c r="A387" s="5"/>
      <c r="B387" s="5"/>
      <c r="C387" s="5"/>
      <c r="D387" s="5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 spans="1:24" ht="13.8">
      <c r="A388" s="5"/>
      <c r="B388" s="5"/>
      <c r="C388" s="5"/>
      <c r="D388" s="5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 spans="1:24" ht="13.8">
      <c r="A389" s="5"/>
      <c r="B389" s="5"/>
      <c r="C389" s="5"/>
      <c r="D389" s="5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 spans="1:24" ht="13.8">
      <c r="A390" s="5"/>
      <c r="B390" s="5"/>
      <c r="C390" s="5"/>
      <c r="D390" s="5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 spans="1:24" ht="13.8">
      <c r="A391" s="5"/>
      <c r="B391" s="5"/>
      <c r="C391" s="5"/>
      <c r="D391" s="5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 spans="1:24" ht="13.8">
      <c r="A392" s="5"/>
      <c r="B392" s="5"/>
      <c r="C392" s="5"/>
      <c r="D392" s="5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 spans="1:24" ht="13.8">
      <c r="A393" s="5"/>
      <c r="B393" s="5"/>
      <c r="C393" s="5"/>
      <c r="D393" s="5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 spans="1:24" ht="13.8">
      <c r="A394" s="5"/>
      <c r="B394" s="5"/>
      <c r="C394" s="5"/>
      <c r="D394" s="5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 spans="1:24" ht="13.8">
      <c r="A395" s="5"/>
      <c r="B395" s="5"/>
      <c r="C395" s="5"/>
      <c r="D395" s="5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spans="1:24" ht="13.8">
      <c r="A396" s="5"/>
      <c r="B396" s="5"/>
      <c r="C396" s="5"/>
      <c r="D396" s="5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spans="1:24" ht="13.8">
      <c r="A397" s="5"/>
      <c r="B397" s="5"/>
      <c r="C397" s="5"/>
      <c r="D397" s="5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 spans="1:24" ht="13.8">
      <c r="A398" s="5"/>
      <c r="B398" s="5"/>
      <c r="C398" s="5"/>
      <c r="D398" s="5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 spans="1:24" ht="13.8">
      <c r="A399" s="5"/>
      <c r="B399" s="5"/>
      <c r="C399" s="5"/>
      <c r="D399" s="5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 spans="1:24" ht="13.8">
      <c r="A400" s="5"/>
      <c r="B400" s="5"/>
      <c r="C400" s="5"/>
      <c r="D400" s="5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 spans="1:24" ht="13.8">
      <c r="A401" s="5"/>
      <c r="B401" s="5"/>
      <c r="C401" s="5"/>
      <c r="D401" s="5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 spans="1:24" ht="13.8">
      <c r="A402" s="5"/>
      <c r="B402" s="5"/>
      <c r="C402" s="5"/>
      <c r="D402" s="5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 spans="1:24" ht="13.8">
      <c r="A403" s="5"/>
      <c r="B403" s="5"/>
      <c r="C403" s="5"/>
      <c r="D403" s="5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 spans="1:24" ht="13.8">
      <c r="A404" s="5"/>
      <c r="B404" s="5"/>
      <c r="C404" s="5"/>
      <c r="D404" s="5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spans="1:24" ht="13.8">
      <c r="A405" s="5"/>
      <c r="B405" s="5"/>
      <c r="C405" s="5"/>
      <c r="D405" s="5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 spans="1:24" ht="13.8">
      <c r="A406" s="5"/>
      <c r="B406" s="5"/>
      <c r="C406" s="5"/>
      <c r="D406" s="5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spans="1:24" ht="13.8">
      <c r="A407" s="5"/>
      <c r="B407" s="5"/>
      <c r="C407" s="5"/>
      <c r="D407" s="5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 spans="1:24" ht="13.8">
      <c r="A408" s="5"/>
      <c r="B408" s="5"/>
      <c r="C408" s="5"/>
      <c r="D408" s="5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 spans="1:24" ht="13.8">
      <c r="A409" s="5"/>
      <c r="B409" s="5"/>
      <c r="C409" s="5"/>
      <c r="D409" s="5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 spans="1:24" ht="13.8">
      <c r="A410" s="5"/>
      <c r="B410" s="5"/>
      <c r="C410" s="5"/>
      <c r="D410" s="5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 spans="1:24" ht="13.8">
      <c r="A411" s="5"/>
      <c r="B411" s="5"/>
      <c r="C411" s="5"/>
      <c r="D411" s="5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 spans="1:24" ht="13.8">
      <c r="A412" s="5"/>
      <c r="B412" s="5"/>
      <c r="C412" s="5"/>
      <c r="D412" s="5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 spans="1:24" ht="13.8">
      <c r="A413" s="5"/>
      <c r="B413" s="5"/>
      <c r="C413" s="5"/>
      <c r="D413" s="5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 spans="1:24" ht="13.8">
      <c r="A414" s="5"/>
      <c r="B414" s="5"/>
      <c r="C414" s="5"/>
      <c r="D414" s="5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spans="1:24" ht="13.8">
      <c r="A415" s="5"/>
      <c r="B415" s="5"/>
      <c r="C415" s="5"/>
      <c r="D415" s="5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spans="1:24" ht="13.8">
      <c r="A416" s="5"/>
      <c r="B416" s="5"/>
      <c r="C416" s="5"/>
      <c r="D416" s="5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 spans="1:24" ht="13.8">
      <c r="A417" s="5"/>
      <c r="B417" s="5"/>
      <c r="C417" s="5"/>
      <c r="D417" s="5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 spans="1:24" ht="13.8">
      <c r="A418" s="5"/>
      <c r="B418" s="5"/>
      <c r="C418" s="5"/>
      <c r="D418" s="5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spans="1:24" ht="13.8">
      <c r="A419" s="5"/>
      <c r="B419" s="5"/>
      <c r="C419" s="5"/>
      <c r="D419" s="5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 spans="1:24" ht="13.8">
      <c r="A420" s="5"/>
      <c r="B420" s="5"/>
      <c r="C420" s="5"/>
      <c r="D420" s="5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 spans="1:24" ht="13.8">
      <c r="A421" s="5"/>
      <c r="B421" s="5"/>
      <c r="C421" s="5"/>
      <c r="D421" s="5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spans="1:24" ht="13.8">
      <c r="A422" s="5"/>
      <c r="B422" s="5"/>
      <c r="C422" s="5"/>
      <c r="D422" s="5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 spans="1:24" ht="13.8">
      <c r="A423" s="5"/>
      <c r="B423" s="5"/>
      <c r="C423" s="5"/>
      <c r="D423" s="5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 spans="1:24" ht="13.8">
      <c r="A424" s="5"/>
      <c r="B424" s="5"/>
      <c r="C424" s="5"/>
      <c r="D424" s="5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 spans="1:24" ht="13.8">
      <c r="A425" s="5"/>
      <c r="B425" s="5"/>
      <c r="C425" s="5"/>
      <c r="D425" s="5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 spans="1:24" ht="13.8">
      <c r="A426" s="5"/>
      <c r="B426" s="5"/>
      <c r="C426" s="5"/>
      <c r="D426" s="5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 spans="1:24" ht="13.8">
      <c r="A427" s="5"/>
      <c r="B427" s="5"/>
      <c r="C427" s="5"/>
      <c r="D427" s="5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 spans="1:24" ht="13.8">
      <c r="A428" s="5"/>
      <c r="B428" s="5"/>
      <c r="C428" s="5"/>
      <c r="D428" s="5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 spans="1:24" ht="13.8">
      <c r="A429" s="5"/>
      <c r="B429" s="5"/>
      <c r="C429" s="5"/>
      <c r="D429" s="5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 spans="1:24" ht="13.8">
      <c r="A430" s="5"/>
      <c r="B430" s="5"/>
      <c r="C430" s="5"/>
      <c r="D430" s="5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 spans="1:24" ht="13.8">
      <c r="A431" s="5"/>
      <c r="B431" s="5"/>
      <c r="C431" s="5"/>
      <c r="D431" s="5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 spans="1:24" ht="13.8">
      <c r="A432" s="5"/>
      <c r="B432" s="5"/>
      <c r="C432" s="5"/>
      <c r="D432" s="5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 spans="1:24" ht="13.8">
      <c r="A433" s="5"/>
      <c r="B433" s="5"/>
      <c r="C433" s="5"/>
      <c r="D433" s="5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spans="1:24" ht="13.8">
      <c r="A434" s="5"/>
      <c r="B434" s="5"/>
      <c r="C434" s="5"/>
      <c r="D434" s="5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spans="1:24" ht="13.8">
      <c r="A435" s="5"/>
      <c r="B435" s="5"/>
      <c r="C435" s="5"/>
      <c r="D435" s="5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 spans="1:24" ht="13.8">
      <c r="A436" s="5"/>
      <c r="B436" s="5"/>
      <c r="C436" s="5"/>
      <c r="D436" s="5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 spans="1:24" ht="13.8">
      <c r="A437" s="5"/>
      <c r="B437" s="5"/>
      <c r="C437" s="5"/>
      <c r="D437" s="5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spans="1:24" ht="13.8">
      <c r="A438" s="5"/>
      <c r="B438" s="5"/>
      <c r="C438" s="5"/>
      <c r="D438" s="5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 spans="1:24" ht="13.8">
      <c r="A439" s="5"/>
      <c r="B439" s="5"/>
      <c r="C439" s="5"/>
      <c r="D439" s="5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 spans="1:24" ht="13.8">
      <c r="A440" s="5"/>
      <c r="B440" s="5"/>
      <c r="C440" s="5"/>
      <c r="D440" s="5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 spans="1:24" ht="13.8">
      <c r="A441" s="5"/>
      <c r="B441" s="5"/>
      <c r="C441" s="5"/>
      <c r="D441" s="5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 spans="1:24" ht="13.8">
      <c r="A442" s="5"/>
      <c r="B442" s="5"/>
      <c r="C442" s="5"/>
      <c r="D442" s="5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 spans="1:24" ht="13.8">
      <c r="A443" s="5"/>
      <c r="B443" s="5"/>
      <c r="C443" s="5"/>
      <c r="D443" s="5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 spans="1:24" ht="13.8">
      <c r="A444" s="5"/>
      <c r="B444" s="5"/>
      <c r="C444" s="5"/>
      <c r="D444" s="5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 spans="1:24" ht="13.8">
      <c r="A445" s="5"/>
      <c r="B445" s="5"/>
      <c r="C445" s="5"/>
      <c r="D445" s="5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 spans="1:24" ht="13.8">
      <c r="A446" s="5"/>
      <c r="B446" s="5"/>
      <c r="C446" s="5"/>
      <c r="D446" s="5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 spans="1:24" ht="13.8">
      <c r="A447" s="5"/>
      <c r="B447" s="5"/>
      <c r="C447" s="5"/>
      <c r="D447" s="5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 spans="1:24" ht="13.8">
      <c r="A448" s="5"/>
      <c r="B448" s="5"/>
      <c r="C448" s="5"/>
      <c r="D448" s="5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 spans="1:24" ht="13.8">
      <c r="A449" s="5"/>
      <c r="B449" s="5"/>
      <c r="C449" s="5"/>
      <c r="D449" s="5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 spans="1:24" ht="13.8">
      <c r="A450" s="5"/>
      <c r="B450" s="5"/>
      <c r="C450" s="5"/>
      <c r="D450" s="5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 spans="1:24" ht="13.8">
      <c r="A451" s="5"/>
      <c r="B451" s="5"/>
      <c r="C451" s="5"/>
      <c r="D451" s="5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 spans="1:24" ht="13.8">
      <c r="A452" s="5"/>
      <c r="B452" s="5"/>
      <c r="C452" s="5"/>
      <c r="D452" s="5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 spans="1:24" ht="13.8">
      <c r="A453" s="5"/>
      <c r="B453" s="5"/>
      <c r="C453" s="5"/>
      <c r="D453" s="5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 spans="1:24" ht="13.8">
      <c r="A454" s="5"/>
      <c r="B454" s="5"/>
      <c r="C454" s="5"/>
      <c r="D454" s="5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spans="1:24" ht="13.8">
      <c r="A455" s="5"/>
      <c r="B455" s="5"/>
      <c r="C455" s="5"/>
      <c r="D455" s="5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 spans="1:24" ht="13.8">
      <c r="A456" s="5"/>
      <c r="B456" s="5"/>
      <c r="C456" s="5"/>
      <c r="D456" s="5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 spans="1:24" ht="13.8">
      <c r="A457" s="5"/>
      <c r="B457" s="5"/>
      <c r="C457" s="5"/>
      <c r="D457" s="5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 spans="1:24" ht="13.8">
      <c r="A458" s="5"/>
      <c r="B458" s="5"/>
      <c r="C458" s="5"/>
      <c r="D458" s="5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 spans="1:24" ht="13.8">
      <c r="A459" s="5"/>
      <c r="B459" s="5"/>
      <c r="C459" s="5"/>
      <c r="D459" s="5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spans="1:24" ht="13.8">
      <c r="A460" s="5"/>
      <c r="B460" s="5"/>
      <c r="C460" s="5"/>
      <c r="D460" s="5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spans="1:24" ht="13.8">
      <c r="A461" s="5"/>
      <c r="B461" s="5"/>
      <c r="C461" s="5"/>
      <c r="D461" s="5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spans="1:24" ht="13.8">
      <c r="A462" s="5"/>
      <c r="B462" s="5"/>
      <c r="C462" s="5"/>
      <c r="D462" s="5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spans="1:24" ht="13.8">
      <c r="A463" s="5"/>
      <c r="B463" s="5"/>
      <c r="C463" s="5"/>
      <c r="D463" s="5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 spans="1:24" ht="13.8">
      <c r="A464" s="5"/>
      <c r="B464" s="5"/>
      <c r="C464" s="5"/>
      <c r="D464" s="5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 spans="1:24" ht="13.8">
      <c r="A465" s="5"/>
      <c r="B465" s="5"/>
      <c r="C465" s="5"/>
      <c r="D465" s="5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spans="1:24" ht="13.8">
      <c r="A466" s="5"/>
      <c r="B466" s="5"/>
      <c r="C466" s="5"/>
      <c r="D466" s="5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spans="1:24" ht="13.8">
      <c r="A467" s="5"/>
      <c r="B467" s="5"/>
      <c r="C467" s="5"/>
      <c r="D467" s="5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spans="1:24" ht="13.8">
      <c r="A468" s="5"/>
      <c r="B468" s="5"/>
      <c r="C468" s="5"/>
      <c r="D468" s="5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spans="1:24" ht="13.8">
      <c r="A469" s="5"/>
      <c r="B469" s="5"/>
      <c r="C469" s="5"/>
      <c r="D469" s="5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spans="1:24" ht="13.8">
      <c r="A470" s="5"/>
      <c r="B470" s="5"/>
      <c r="C470" s="5"/>
      <c r="D470" s="5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spans="1:24" ht="13.8">
      <c r="A471" s="5"/>
      <c r="B471" s="5"/>
      <c r="C471" s="5"/>
      <c r="D471" s="5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spans="1:24" ht="13.8">
      <c r="A472" s="5"/>
      <c r="B472" s="5"/>
      <c r="C472" s="5"/>
      <c r="D472" s="5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spans="1:24" ht="13.8">
      <c r="A473" s="5"/>
      <c r="B473" s="5"/>
      <c r="C473" s="5"/>
      <c r="D473" s="5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spans="1:24" ht="13.8">
      <c r="A474" s="5"/>
      <c r="B474" s="5"/>
      <c r="C474" s="5"/>
      <c r="D474" s="5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spans="1:24" ht="13.8">
      <c r="A475" s="5"/>
      <c r="B475" s="5"/>
      <c r="C475" s="5"/>
      <c r="D475" s="5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spans="1:24" ht="13.8">
      <c r="A476" s="5"/>
      <c r="B476" s="5"/>
      <c r="C476" s="5"/>
      <c r="D476" s="5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spans="1:24" ht="13.8">
      <c r="A477" s="5"/>
      <c r="B477" s="5"/>
      <c r="C477" s="5"/>
      <c r="D477" s="5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spans="1:24" ht="13.8">
      <c r="A478" s="5"/>
      <c r="B478" s="5"/>
      <c r="C478" s="5"/>
      <c r="D478" s="5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spans="1:24" ht="13.8">
      <c r="A479" s="5"/>
      <c r="B479" s="5"/>
      <c r="C479" s="5"/>
      <c r="D479" s="5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spans="1:24" ht="13.8">
      <c r="A480" s="5"/>
      <c r="B480" s="5"/>
      <c r="C480" s="5"/>
      <c r="D480" s="5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 spans="1:24" ht="13.8">
      <c r="A481" s="5"/>
      <c r="B481" s="5"/>
      <c r="C481" s="5"/>
      <c r="D481" s="5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 spans="1:24" ht="13.8">
      <c r="A482" s="5"/>
      <c r="B482" s="5"/>
      <c r="C482" s="5"/>
      <c r="D482" s="5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 spans="1:24" ht="13.8">
      <c r="A483" s="5"/>
      <c r="B483" s="5"/>
      <c r="C483" s="5"/>
      <c r="D483" s="5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 spans="1:24" ht="13.8">
      <c r="A484" s="5"/>
      <c r="B484" s="5"/>
      <c r="C484" s="5"/>
      <c r="D484" s="5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spans="1:24" ht="13.8">
      <c r="A485" s="5"/>
      <c r="B485" s="5"/>
      <c r="C485" s="5"/>
      <c r="D485" s="5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 spans="1:24" ht="13.8">
      <c r="A486" s="5"/>
      <c r="B486" s="5"/>
      <c r="C486" s="5"/>
      <c r="D486" s="5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spans="1:24" ht="13.8">
      <c r="A487" s="5"/>
      <c r="B487" s="5"/>
      <c r="C487" s="5"/>
      <c r="D487" s="5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 spans="1:24" ht="13.8">
      <c r="A488" s="5"/>
      <c r="B488" s="5"/>
      <c r="C488" s="5"/>
      <c r="D488" s="5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 spans="1:24" ht="13.8">
      <c r="A489" s="5"/>
      <c r="B489" s="5"/>
      <c r="C489" s="5"/>
      <c r="D489" s="5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 spans="1:24" ht="13.8">
      <c r="A490" s="5"/>
      <c r="B490" s="5"/>
      <c r="C490" s="5"/>
      <c r="D490" s="5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 spans="1:24" ht="13.8">
      <c r="A491" s="5"/>
      <c r="B491" s="5"/>
      <c r="C491" s="5"/>
      <c r="D491" s="5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 spans="1:24" ht="13.8">
      <c r="A492" s="5"/>
      <c r="B492" s="5"/>
      <c r="C492" s="5"/>
      <c r="D492" s="5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 spans="1:24" ht="13.8">
      <c r="A493" s="5"/>
      <c r="B493" s="5"/>
      <c r="C493" s="5"/>
      <c r="D493" s="5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 spans="1:24" ht="13.8">
      <c r="A494" s="5"/>
      <c r="B494" s="5"/>
      <c r="C494" s="5"/>
      <c r="D494" s="5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spans="1:24" ht="13.8">
      <c r="A495" s="5"/>
      <c r="B495" s="5"/>
      <c r="C495" s="5"/>
      <c r="D495" s="5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 spans="1:24" ht="13.8">
      <c r="A496" s="5"/>
      <c r="B496" s="5"/>
      <c r="C496" s="5"/>
      <c r="D496" s="5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 spans="1:24" ht="13.8">
      <c r="A497" s="5"/>
      <c r="B497" s="5"/>
      <c r="C497" s="5"/>
      <c r="D497" s="5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spans="1:24" ht="13.8">
      <c r="A498" s="5"/>
      <c r="B498" s="5"/>
      <c r="C498" s="5"/>
      <c r="D498" s="5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 spans="1:24" ht="13.8">
      <c r="A499" s="5"/>
      <c r="B499" s="5"/>
      <c r="C499" s="5"/>
      <c r="D499" s="5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 spans="1:24" ht="13.8">
      <c r="A500" s="5"/>
      <c r="B500" s="5"/>
      <c r="C500" s="5"/>
      <c r="D500" s="5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 spans="1:24" ht="13.8">
      <c r="A501" s="5"/>
      <c r="B501" s="5"/>
      <c r="C501" s="5"/>
      <c r="D501" s="5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 spans="1:24" ht="13.8">
      <c r="A502" s="5"/>
      <c r="B502" s="5"/>
      <c r="C502" s="5"/>
      <c r="D502" s="5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 spans="1:24" ht="13.8">
      <c r="A503" s="5"/>
      <c r="B503" s="5"/>
      <c r="C503" s="5"/>
      <c r="D503" s="5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 spans="1:24" ht="13.8">
      <c r="A504" s="5"/>
      <c r="B504" s="5"/>
      <c r="C504" s="5"/>
      <c r="D504" s="5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 spans="1:24" ht="13.8">
      <c r="A505" s="5"/>
      <c r="B505" s="5"/>
      <c r="C505" s="5"/>
      <c r="D505" s="5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 spans="1:24" ht="13.8">
      <c r="A506" s="5"/>
      <c r="B506" s="5"/>
      <c r="C506" s="5"/>
      <c r="D506" s="5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 spans="1:24" ht="13.8">
      <c r="A507" s="5"/>
      <c r="B507" s="5"/>
      <c r="C507" s="5"/>
      <c r="D507" s="5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 spans="1:24" ht="13.8">
      <c r="A508" s="5"/>
      <c r="B508" s="5"/>
      <c r="C508" s="5"/>
      <c r="D508" s="5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 spans="1:24" ht="13.8">
      <c r="A509" s="5"/>
      <c r="B509" s="5"/>
      <c r="C509" s="5"/>
      <c r="D509" s="5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 spans="1:24" ht="13.8">
      <c r="A510" s="5"/>
      <c r="B510" s="5"/>
      <c r="C510" s="5"/>
      <c r="D510" s="5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 spans="1:24" ht="13.8">
      <c r="A511" s="5"/>
      <c r="B511" s="5"/>
      <c r="C511" s="5"/>
      <c r="D511" s="5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 spans="1:24" ht="13.8">
      <c r="A512" s="5"/>
      <c r="B512" s="5"/>
      <c r="C512" s="5"/>
      <c r="D512" s="5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 spans="1:24" ht="13.8">
      <c r="A513" s="5"/>
      <c r="B513" s="5"/>
      <c r="C513" s="5"/>
      <c r="D513" s="5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 spans="1:24" ht="13.8">
      <c r="A514" s="5"/>
      <c r="B514" s="5"/>
      <c r="C514" s="5"/>
      <c r="D514" s="5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 spans="1:24" ht="13.8">
      <c r="A515" s="5"/>
      <c r="B515" s="5"/>
      <c r="C515" s="5"/>
      <c r="D515" s="5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 spans="1:24" ht="13.8">
      <c r="A516" s="5"/>
      <c r="B516" s="5"/>
      <c r="C516" s="5"/>
      <c r="D516" s="5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spans="1:24" ht="13.8">
      <c r="A517" s="5"/>
      <c r="B517" s="5"/>
      <c r="C517" s="5"/>
      <c r="D517" s="5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 spans="1:24" ht="13.8">
      <c r="A518" s="5"/>
      <c r="B518" s="5"/>
      <c r="C518" s="5"/>
      <c r="D518" s="5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 spans="1:24" ht="13.8">
      <c r="A519" s="5"/>
      <c r="B519" s="5"/>
      <c r="C519" s="5"/>
      <c r="D519" s="5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 spans="1:24" ht="13.8">
      <c r="A520" s="5"/>
      <c r="B520" s="5"/>
      <c r="C520" s="5"/>
      <c r="D520" s="5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 spans="1:24" ht="13.8">
      <c r="A521" s="5"/>
      <c r="B521" s="5"/>
      <c r="C521" s="5"/>
      <c r="D521" s="5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 spans="1:24" ht="13.8">
      <c r="A522" s="5"/>
      <c r="B522" s="5"/>
      <c r="C522" s="5"/>
      <c r="D522" s="5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 spans="1:24" ht="13.8">
      <c r="A523" s="5"/>
      <c r="B523" s="5"/>
      <c r="C523" s="5"/>
      <c r="D523" s="5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 spans="1:24" ht="13.8">
      <c r="A524" s="5"/>
      <c r="B524" s="5"/>
      <c r="C524" s="5"/>
      <c r="D524" s="5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 spans="1:24" ht="13.8">
      <c r="A525" s="5"/>
      <c r="B525" s="5"/>
      <c r="C525" s="5"/>
      <c r="D525" s="5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 spans="1:24" ht="13.8">
      <c r="A526" s="5"/>
      <c r="B526" s="5"/>
      <c r="C526" s="5"/>
      <c r="D526" s="5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 spans="1:24" ht="13.8">
      <c r="A527" s="5"/>
      <c r="B527" s="5"/>
      <c r="C527" s="5"/>
      <c r="D527" s="5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 spans="1:24" ht="13.8">
      <c r="A528" s="5"/>
      <c r="B528" s="5"/>
      <c r="C528" s="5"/>
      <c r="D528" s="5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 spans="1:24" ht="13.8">
      <c r="A529" s="5"/>
      <c r="B529" s="5"/>
      <c r="C529" s="5"/>
      <c r="D529" s="5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 spans="1:24" ht="13.8">
      <c r="A530" s="5"/>
      <c r="B530" s="5"/>
      <c r="C530" s="5"/>
      <c r="D530" s="5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 spans="1:24" ht="13.8">
      <c r="A531" s="5"/>
      <c r="B531" s="5"/>
      <c r="C531" s="5"/>
      <c r="D531" s="5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 spans="1:24" ht="13.8">
      <c r="A532" s="5"/>
      <c r="B532" s="5"/>
      <c r="C532" s="5"/>
      <c r="D532" s="5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 spans="1:24" ht="13.8">
      <c r="A533" s="5"/>
      <c r="B533" s="5"/>
      <c r="C533" s="5"/>
      <c r="D533" s="5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 spans="1:24" ht="13.8">
      <c r="A534" s="5"/>
      <c r="B534" s="5"/>
      <c r="C534" s="5"/>
      <c r="D534" s="5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 spans="1:24" ht="13.8">
      <c r="A535" s="5"/>
      <c r="B535" s="5"/>
      <c r="C535" s="5"/>
      <c r="D535" s="5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 spans="1:24" ht="13.8">
      <c r="A536" s="5"/>
      <c r="B536" s="5"/>
      <c r="C536" s="5"/>
      <c r="D536" s="5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 spans="1:24" ht="13.8">
      <c r="A537" s="5"/>
      <c r="B537" s="5"/>
      <c r="C537" s="5"/>
      <c r="D537" s="5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 spans="1:24" ht="13.8">
      <c r="A538" s="5"/>
      <c r="B538" s="5"/>
      <c r="C538" s="5"/>
      <c r="D538" s="5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 spans="1:24" ht="13.8">
      <c r="A539" s="5"/>
      <c r="B539" s="5"/>
      <c r="C539" s="5"/>
      <c r="D539" s="5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 spans="1:24" ht="13.8">
      <c r="A540" s="5"/>
      <c r="B540" s="5"/>
      <c r="C540" s="5"/>
      <c r="D540" s="5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 spans="1:24" ht="13.8">
      <c r="A541" s="5"/>
      <c r="B541" s="5"/>
      <c r="C541" s="5"/>
      <c r="D541" s="5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 spans="1:24" ht="13.8">
      <c r="A542" s="5"/>
      <c r="B542" s="5"/>
      <c r="C542" s="5"/>
      <c r="D542" s="5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 spans="1:24" ht="13.8">
      <c r="A543" s="5"/>
      <c r="B543" s="5"/>
      <c r="C543" s="5"/>
      <c r="D543" s="5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 spans="1:24" ht="13.8">
      <c r="A544" s="5"/>
      <c r="B544" s="5"/>
      <c r="C544" s="5"/>
      <c r="D544" s="5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 spans="1:24" ht="13.8">
      <c r="A545" s="5"/>
      <c r="B545" s="5"/>
      <c r="C545" s="5"/>
      <c r="D545" s="5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 spans="1:24" ht="13.8">
      <c r="A546" s="5"/>
      <c r="B546" s="5"/>
      <c r="C546" s="5"/>
      <c r="D546" s="5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 spans="1:24" ht="13.8">
      <c r="A547" s="5"/>
      <c r="B547" s="5"/>
      <c r="C547" s="5"/>
      <c r="D547" s="5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 spans="1:24" ht="13.8">
      <c r="A548" s="5"/>
      <c r="B548" s="5"/>
      <c r="C548" s="5"/>
      <c r="D548" s="5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 spans="1:24" ht="13.8">
      <c r="A549" s="5"/>
      <c r="B549" s="5"/>
      <c r="C549" s="5"/>
      <c r="D549" s="5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 spans="1:24" ht="13.8">
      <c r="A550" s="5"/>
      <c r="B550" s="5"/>
      <c r="C550" s="5"/>
      <c r="D550" s="5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spans="1:24" ht="13.8">
      <c r="A551" s="5"/>
      <c r="B551" s="5"/>
      <c r="C551" s="5"/>
      <c r="D551" s="5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 spans="1:24" ht="13.8">
      <c r="A552" s="5"/>
      <c r="B552" s="5"/>
      <c r="C552" s="5"/>
      <c r="D552" s="5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 spans="1:24" ht="13.8">
      <c r="A553" s="5"/>
      <c r="B553" s="5"/>
      <c r="C553" s="5"/>
      <c r="D553" s="5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spans="1:24" ht="13.8">
      <c r="A554" s="5"/>
      <c r="B554" s="5"/>
      <c r="C554" s="5"/>
      <c r="D554" s="5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spans="1:24" ht="13.8">
      <c r="A555" s="5"/>
      <c r="B555" s="5"/>
      <c r="C555" s="5"/>
      <c r="D555" s="5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 spans="1:24" ht="13.8">
      <c r="A556" s="5"/>
      <c r="B556" s="5"/>
      <c r="C556" s="5"/>
      <c r="D556" s="5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spans="1:24" ht="13.8">
      <c r="A557" s="5"/>
      <c r="B557" s="5"/>
      <c r="C557" s="5"/>
      <c r="D557" s="5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spans="1:24" ht="13.8">
      <c r="A558" s="5"/>
      <c r="B558" s="5"/>
      <c r="C558" s="5"/>
      <c r="D558" s="5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 spans="1:24" ht="13.8">
      <c r="A559" s="5"/>
      <c r="B559" s="5"/>
      <c r="C559" s="5"/>
      <c r="D559" s="5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 spans="1:24" ht="13.8">
      <c r="A560" s="5"/>
      <c r="B560" s="5"/>
      <c r="C560" s="5"/>
      <c r="D560" s="5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 spans="1:24" ht="13.8">
      <c r="A561" s="5"/>
      <c r="B561" s="5"/>
      <c r="C561" s="5"/>
      <c r="D561" s="5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 spans="1:24" ht="13.8">
      <c r="A562" s="5"/>
      <c r="B562" s="5"/>
      <c r="C562" s="5"/>
      <c r="D562" s="5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 spans="1:24" ht="13.8">
      <c r="A563" s="5"/>
      <c r="B563" s="5"/>
      <c r="C563" s="5"/>
      <c r="D563" s="5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 spans="1:24" ht="13.8">
      <c r="A564" s="5"/>
      <c r="B564" s="5"/>
      <c r="C564" s="5"/>
      <c r="D564" s="5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 spans="1:24" ht="13.8">
      <c r="A565" s="5"/>
      <c r="B565" s="5"/>
      <c r="C565" s="5"/>
      <c r="D565" s="5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 spans="1:24" ht="13.8">
      <c r="A566" s="5"/>
      <c r="B566" s="5"/>
      <c r="C566" s="5"/>
      <c r="D566" s="5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 spans="1:24" ht="13.8">
      <c r="A567" s="5"/>
      <c r="B567" s="5"/>
      <c r="C567" s="5"/>
      <c r="D567" s="5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 spans="1:24" ht="13.8">
      <c r="A568" s="5"/>
      <c r="B568" s="5"/>
      <c r="C568" s="5"/>
      <c r="D568" s="5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spans="1:24" ht="13.8">
      <c r="A569" s="5"/>
      <c r="B569" s="5"/>
      <c r="C569" s="5"/>
      <c r="D569" s="5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 spans="1:24" ht="13.8">
      <c r="A570" s="5"/>
      <c r="B570" s="5"/>
      <c r="C570" s="5"/>
      <c r="D570" s="5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 spans="1:24" ht="13.8">
      <c r="A571" s="5"/>
      <c r="B571" s="5"/>
      <c r="C571" s="5"/>
      <c r="D571" s="5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spans="1:24" ht="13.8">
      <c r="A572" s="5"/>
      <c r="B572" s="5"/>
      <c r="C572" s="5"/>
      <c r="D572" s="5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 spans="1:24" ht="13.8">
      <c r="A573" s="5"/>
      <c r="B573" s="5"/>
      <c r="C573" s="5"/>
      <c r="D573" s="5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 spans="1:24" ht="13.8">
      <c r="A574" s="5"/>
      <c r="B574" s="5"/>
      <c r="C574" s="5"/>
      <c r="D574" s="5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 spans="1:24" ht="13.8">
      <c r="A575" s="5"/>
      <c r="B575" s="5"/>
      <c r="C575" s="5"/>
      <c r="D575" s="5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 spans="1:24" ht="13.8">
      <c r="A576" s="5"/>
      <c r="B576" s="5"/>
      <c r="C576" s="5"/>
      <c r="D576" s="5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 spans="1:24" ht="13.8">
      <c r="A577" s="5"/>
      <c r="B577" s="5"/>
      <c r="C577" s="5"/>
      <c r="D577" s="5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 spans="1:24" ht="13.8">
      <c r="A578" s="5"/>
      <c r="B578" s="5"/>
      <c r="C578" s="5"/>
      <c r="D578" s="5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 spans="1:24" ht="13.8">
      <c r="A579" s="5"/>
      <c r="B579" s="5"/>
      <c r="C579" s="5"/>
      <c r="D579" s="5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spans="1:24" ht="13.8">
      <c r="A580" s="5"/>
      <c r="B580" s="5"/>
      <c r="C580" s="5"/>
      <c r="D580" s="5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 spans="1:24" ht="13.8">
      <c r="A581" s="5"/>
      <c r="B581" s="5"/>
      <c r="C581" s="5"/>
      <c r="D581" s="5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 spans="1:24" ht="13.8">
      <c r="A582" s="5"/>
      <c r="B582" s="5"/>
      <c r="C582" s="5"/>
      <c r="D582" s="5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spans="1:24" ht="13.8">
      <c r="A583" s="5"/>
      <c r="B583" s="5"/>
      <c r="C583" s="5"/>
      <c r="D583" s="5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spans="1:24" ht="13.8">
      <c r="A584" s="5"/>
      <c r="B584" s="5"/>
      <c r="C584" s="5"/>
      <c r="D584" s="5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 spans="1:24" ht="13.8">
      <c r="A585" s="5"/>
      <c r="B585" s="5"/>
      <c r="C585" s="5"/>
      <c r="D585" s="5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 spans="1:24" ht="13.8">
      <c r="A586" s="5"/>
      <c r="B586" s="5"/>
      <c r="C586" s="5"/>
      <c r="D586" s="5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 spans="1:24" ht="13.8">
      <c r="A587" s="5"/>
      <c r="B587" s="5"/>
      <c r="C587" s="5"/>
      <c r="D587" s="5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 spans="1:24" ht="13.8">
      <c r="A588" s="5"/>
      <c r="B588" s="5"/>
      <c r="C588" s="5"/>
      <c r="D588" s="5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 spans="1:24" ht="13.8">
      <c r="A589" s="5"/>
      <c r="B589" s="5"/>
      <c r="C589" s="5"/>
      <c r="D589" s="5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 spans="1:24" ht="13.8">
      <c r="A590" s="5"/>
      <c r="B590" s="5"/>
      <c r="C590" s="5"/>
      <c r="D590" s="5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 spans="1:24" ht="13.8">
      <c r="A591" s="5"/>
      <c r="B591" s="5"/>
      <c r="C591" s="5"/>
      <c r="D591" s="5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 spans="1:24" ht="13.8">
      <c r="A592" s="5"/>
      <c r="B592" s="5"/>
      <c r="C592" s="5"/>
      <c r="D592" s="5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 spans="1:24" ht="13.8">
      <c r="A593" s="5"/>
      <c r="B593" s="5"/>
      <c r="C593" s="5"/>
      <c r="D593" s="5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 spans="1:24" ht="13.8">
      <c r="A594" s="5"/>
      <c r="B594" s="5"/>
      <c r="C594" s="5"/>
      <c r="D594" s="5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 spans="1:24" ht="13.8">
      <c r="A595" s="5"/>
      <c r="B595" s="5"/>
      <c r="C595" s="5"/>
      <c r="D595" s="5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 spans="1:24" ht="13.8">
      <c r="A596" s="5"/>
      <c r="B596" s="5"/>
      <c r="C596" s="5"/>
      <c r="D596" s="5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spans="1:24" ht="13.8">
      <c r="A597" s="5"/>
      <c r="B597" s="5"/>
      <c r="C597" s="5"/>
      <c r="D597" s="5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 spans="1:24" ht="13.8">
      <c r="A598" s="5"/>
      <c r="B598" s="5"/>
      <c r="C598" s="5"/>
      <c r="D598" s="5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 spans="1:24" ht="13.8">
      <c r="A599" s="5"/>
      <c r="B599" s="5"/>
      <c r="C599" s="5"/>
      <c r="D599" s="5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spans="1:24" ht="13.8">
      <c r="A600" s="5"/>
      <c r="B600" s="5"/>
      <c r="C600" s="5"/>
      <c r="D600" s="5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 spans="1:24" ht="13.8">
      <c r="A601" s="5"/>
      <c r="B601" s="5"/>
      <c r="C601" s="5"/>
      <c r="D601" s="5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 spans="1:24" ht="13.8">
      <c r="A602" s="5"/>
      <c r="B602" s="5"/>
      <c r="C602" s="5"/>
      <c r="D602" s="5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 spans="1:24" ht="13.8">
      <c r="A603" s="5"/>
      <c r="B603" s="5"/>
      <c r="C603" s="5"/>
      <c r="D603" s="5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 spans="1:24" ht="13.8">
      <c r="A604" s="5"/>
      <c r="B604" s="5"/>
      <c r="C604" s="5"/>
      <c r="D604" s="5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 spans="1:24" ht="13.8">
      <c r="A605" s="5"/>
      <c r="B605" s="5"/>
      <c r="C605" s="5"/>
      <c r="D605" s="5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 spans="1:24" ht="13.8">
      <c r="A606" s="5"/>
      <c r="B606" s="5"/>
      <c r="C606" s="5"/>
      <c r="D606" s="5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 spans="1:24" ht="13.8">
      <c r="A607" s="5"/>
      <c r="B607" s="5"/>
      <c r="C607" s="5"/>
      <c r="D607" s="5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 spans="1:24" ht="13.8">
      <c r="A608" s="5"/>
      <c r="B608" s="5"/>
      <c r="C608" s="5"/>
      <c r="D608" s="5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 spans="1:24" ht="13.8">
      <c r="A609" s="5"/>
      <c r="B609" s="5"/>
      <c r="C609" s="5"/>
      <c r="D609" s="5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 spans="1:24" ht="13.8">
      <c r="A610" s="5"/>
      <c r="B610" s="5"/>
      <c r="C610" s="5"/>
      <c r="D610" s="5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 spans="1:24" ht="13.8">
      <c r="A611" s="5"/>
      <c r="B611" s="5"/>
      <c r="C611" s="5"/>
      <c r="D611" s="5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 spans="1:24" ht="13.8">
      <c r="A612" s="5"/>
      <c r="B612" s="5"/>
      <c r="C612" s="5"/>
      <c r="D612" s="5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 spans="1:24" ht="13.8">
      <c r="A613" s="5"/>
      <c r="B613" s="5"/>
      <c r="C613" s="5"/>
      <c r="D613" s="5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 spans="1:24" ht="13.8">
      <c r="A614" s="5"/>
      <c r="B614" s="5"/>
      <c r="C614" s="5"/>
      <c r="D614" s="5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 spans="1:24" ht="13.8">
      <c r="A615" s="5"/>
      <c r="B615" s="5"/>
      <c r="C615" s="5"/>
      <c r="D615" s="5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 spans="1:24" ht="13.8">
      <c r="A616" s="5"/>
      <c r="B616" s="5"/>
      <c r="C616" s="5"/>
      <c r="D616" s="5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 spans="1:24" ht="13.8">
      <c r="A617" s="5"/>
      <c r="B617" s="5"/>
      <c r="C617" s="5"/>
      <c r="D617" s="5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 spans="1:24" ht="13.8">
      <c r="A618" s="5"/>
      <c r="B618" s="5"/>
      <c r="C618" s="5"/>
      <c r="D618" s="5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 spans="1:24" ht="13.8">
      <c r="A619" s="5"/>
      <c r="B619" s="5"/>
      <c r="C619" s="5"/>
      <c r="D619" s="5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 spans="1:24" ht="13.8">
      <c r="A620" s="5"/>
      <c r="B620" s="5"/>
      <c r="C620" s="5"/>
      <c r="D620" s="5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 spans="1:24" ht="13.8">
      <c r="A621" s="5"/>
      <c r="B621" s="5"/>
      <c r="C621" s="5"/>
      <c r="D621" s="5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 spans="1:24" ht="13.8">
      <c r="A622" s="5"/>
      <c r="B622" s="5"/>
      <c r="C622" s="5"/>
      <c r="D622" s="5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 spans="1:24" ht="13.8">
      <c r="A623" s="5"/>
      <c r="B623" s="5"/>
      <c r="C623" s="5"/>
      <c r="D623" s="5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 spans="1:24" ht="13.8">
      <c r="A624" s="5"/>
      <c r="B624" s="5"/>
      <c r="C624" s="5"/>
      <c r="D624" s="5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 spans="1:24" ht="13.8">
      <c r="A625" s="5"/>
      <c r="B625" s="5"/>
      <c r="C625" s="5"/>
      <c r="D625" s="5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 spans="1:24" ht="13.8">
      <c r="A626" s="5"/>
      <c r="B626" s="5"/>
      <c r="C626" s="5"/>
      <c r="D626" s="5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 spans="1:24" ht="13.8">
      <c r="A627" s="5"/>
      <c r="B627" s="5"/>
      <c r="C627" s="5"/>
      <c r="D627" s="5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 spans="1:24" ht="13.8">
      <c r="A628" s="5"/>
      <c r="B628" s="5"/>
      <c r="C628" s="5"/>
      <c r="D628" s="5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 spans="1:24" ht="13.8">
      <c r="A629" s="5"/>
      <c r="B629" s="5"/>
      <c r="C629" s="5"/>
      <c r="D629" s="5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 spans="1:24" ht="13.8">
      <c r="A630" s="5"/>
      <c r="B630" s="5"/>
      <c r="C630" s="5"/>
      <c r="D630" s="5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 spans="1:24" ht="13.8">
      <c r="A631" s="5"/>
      <c r="B631" s="5"/>
      <c r="C631" s="5"/>
      <c r="D631" s="5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 spans="1:24" ht="13.8">
      <c r="A632" s="5"/>
      <c r="B632" s="5"/>
      <c r="C632" s="5"/>
      <c r="D632" s="5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 spans="1:24" ht="13.8">
      <c r="A633" s="5"/>
      <c r="B633" s="5"/>
      <c r="C633" s="5"/>
      <c r="D633" s="5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 spans="1:24" ht="13.8">
      <c r="A634" s="5"/>
      <c r="B634" s="5"/>
      <c r="C634" s="5"/>
      <c r="D634" s="5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 spans="1:24" ht="13.8">
      <c r="A635" s="5"/>
      <c r="B635" s="5"/>
      <c r="C635" s="5"/>
      <c r="D635" s="5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 spans="1:24" ht="13.8">
      <c r="A636" s="5"/>
      <c r="B636" s="5"/>
      <c r="C636" s="5"/>
      <c r="D636" s="5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 spans="1:24" ht="13.8">
      <c r="A637" s="5"/>
      <c r="B637" s="5"/>
      <c r="C637" s="5"/>
      <c r="D637" s="5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 spans="1:24" ht="13.8">
      <c r="A638" s="5"/>
      <c r="B638" s="5"/>
      <c r="C638" s="5"/>
      <c r="D638" s="5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 spans="1:24" ht="13.8">
      <c r="A639" s="5"/>
      <c r="B639" s="5"/>
      <c r="C639" s="5"/>
      <c r="D639" s="5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 spans="1:24" ht="13.8">
      <c r="A640" s="5"/>
      <c r="B640" s="5"/>
      <c r="C640" s="5"/>
      <c r="D640" s="5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 spans="1:24" ht="13.8">
      <c r="A641" s="5"/>
      <c r="B641" s="5"/>
      <c r="C641" s="5"/>
      <c r="D641" s="5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 spans="1:24" ht="13.8">
      <c r="A642" s="5"/>
      <c r="B642" s="5"/>
      <c r="C642" s="5"/>
      <c r="D642" s="5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 spans="1:24" ht="13.8">
      <c r="A643" s="5"/>
      <c r="B643" s="5"/>
      <c r="C643" s="5"/>
      <c r="D643" s="5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 spans="1:24" ht="13.8">
      <c r="A644" s="5"/>
      <c r="B644" s="5"/>
      <c r="C644" s="5"/>
      <c r="D644" s="5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 spans="1:24" ht="13.8">
      <c r="A645" s="5"/>
      <c r="B645" s="5"/>
      <c r="C645" s="5"/>
      <c r="D645" s="5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 spans="1:24" ht="13.8">
      <c r="A646" s="5"/>
      <c r="B646" s="5"/>
      <c r="C646" s="5"/>
      <c r="D646" s="5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 spans="1:24" ht="13.8">
      <c r="A647" s="5"/>
      <c r="B647" s="5"/>
      <c r="C647" s="5"/>
      <c r="D647" s="5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 spans="1:24" ht="13.8">
      <c r="A648" s="5"/>
      <c r="B648" s="5"/>
      <c r="C648" s="5"/>
      <c r="D648" s="5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 spans="1:24" ht="13.8">
      <c r="A649" s="5"/>
      <c r="B649" s="5"/>
      <c r="C649" s="5"/>
      <c r="D649" s="5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 spans="1:24" ht="13.8">
      <c r="A650" s="5"/>
      <c r="B650" s="5"/>
      <c r="C650" s="5"/>
      <c r="D650" s="5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 spans="1:24" ht="13.8">
      <c r="A651" s="5"/>
      <c r="B651" s="5"/>
      <c r="C651" s="5"/>
      <c r="D651" s="5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 spans="1:24" ht="13.8">
      <c r="A652" s="5"/>
      <c r="B652" s="5"/>
      <c r="C652" s="5"/>
      <c r="D652" s="5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 spans="1:24" ht="13.8">
      <c r="A653" s="5"/>
      <c r="B653" s="5"/>
      <c r="C653" s="5"/>
      <c r="D653" s="5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 spans="1:24" ht="13.8">
      <c r="A654" s="5"/>
      <c r="B654" s="5"/>
      <c r="C654" s="5"/>
      <c r="D654" s="5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 spans="1:24" ht="13.8">
      <c r="A655" s="5"/>
      <c r="B655" s="5"/>
      <c r="C655" s="5"/>
      <c r="D655" s="5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 spans="1:24" ht="13.8">
      <c r="A656" s="5"/>
      <c r="B656" s="5"/>
      <c r="C656" s="5"/>
      <c r="D656" s="5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 spans="1:24" ht="13.8">
      <c r="A657" s="5"/>
      <c r="B657" s="5"/>
      <c r="C657" s="5"/>
      <c r="D657" s="5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 spans="1:24" ht="13.8">
      <c r="A658" s="5"/>
      <c r="B658" s="5"/>
      <c r="C658" s="5"/>
      <c r="D658" s="5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 spans="1:24" ht="13.8">
      <c r="A659" s="5"/>
      <c r="B659" s="5"/>
      <c r="C659" s="5"/>
      <c r="D659" s="5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 spans="1:24" ht="13.8">
      <c r="A660" s="5"/>
      <c r="B660" s="5"/>
      <c r="C660" s="5"/>
      <c r="D660" s="5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 spans="1:24" ht="13.8">
      <c r="A661" s="5"/>
      <c r="B661" s="5"/>
      <c r="C661" s="5"/>
      <c r="D661" s="5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 spans="1:24" ht="13.8">
      <c r="A662" s="5"/>
      <c r="B662" s="5"/>
      <c r="C662" s="5"/>
      <c r="D662" s="5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 spans="1:24" ht="13.8">
      <c r="A663" s="5"/>
      <c r="B663" s="5"/>
      <c r="C663" s="5"/>
      <c r="D663" s="5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 spans="1:24" ht="13.8">
      <c r="A664" s="5"/>
      <c r="B664" s="5"/>
      <c r="C664" s="5"/>
      <c r="D664" s="5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 spans="1:24" ht="13.8">
      <c r="A665" s="5"/>
      <c r="B665" s="5"/>
      <c r="C665" s="5"/>
      <c r="D665" s="5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 spans="1:24" ht="13.8">
      <c r="A666" s="5"/>
      <c r="B666" s="5"/>
      <c r="C666" s="5"/>
      <c r="D666" s="5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 spans="1:24" ht="13.8">
      <c r="A667" s="5"/>
      <c r="B667" s="5"/>
      <c r="C667" s="5"/>
      <c r="D667" s="5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 spans="1:24" ht="13.8">
      <c r="A668" s="5"/>
      <c r="B668" s="5"/>
      <c r="C668" s="5"/>
      <c r="D668" s="5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 spans="1:24" ht="13.8">
      <c r="A669" s="5"/>
      <c r="B669" s="5"/>
      <c r="C669" s="5"/>
      <c r="D669" s="5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 spans="1:24" ht="13.8">
      <c r="A670" s="5"/>
      <c r="B670" s="5"/>
      <c r="C670" s="5"/>
      <c r="D670" s="5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 spans="1:24" ht="13.8">
      <c r="A671" s="5"/>
      <c r="B671" s="5"/>
      <c r="C671" s="5"/>
      <c r="D671" s="5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 spans="1:24" ht="13.8">
      <c r="A672" s="5"/>
      <c r="B672" s="5"/>
      <c r="C672" s="5"/>
      <c r="D672" s="5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 spans="1:24" ht="13.8">
      <c r="A673" s="5"/>
      <c r="B673" s="5"/>
      <c r="C673" s="5"/>
      <c r="D673" s="5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 spans="1:24" ht="13.8">
      <c r="A674" s="5"/>
      <c r="B674" s="5"/>
      <c r="C674" s="5"/>
      <c r="D674" s="5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 spans="1:24" ht="13.8">
      <c r="A675" s="5"/>
      <c r="B675" s="5"/>
      <c r="C675" s="5"/>
      <c r="D675" s="5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 spans="1:24" ht="13.8">
      <c r="A676" s="5"/>
      <c r="B676" s="5"/>
      <c r="C676" s="5"/>
      <c r="D676" s="5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 spans="1:24" ht="13.8">
      <c r="A677" s="5"/>
      <c r="B677" s="5"/>
      <c r="C677" s="5"/>
      <c r="D677" s="5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 spans="1:24" ht="13.8">
      <c r="A678" s="5"/>
      <c r="B678" s="5"/>
      <c r="C678" s="5"/>
      <c r="D678" s="5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 spans="1:24" ht="13.8">
      <c r="A679" s="5"/>
      <c r="B679" s="5"/>
      <c r="C679" s="5"/>
      <c r="D679" s="5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 spans="1:24" ht="13.8">
      <c r="A680" s="5"/>
      <c r="B680" s="5"/>
      <c r="C680" s="5"/>
      <c r="D680" s="5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 spans="1:24" ht="13.8">
      <c r="A681" s="5"/>
      <c r="B681" s="5"/>
      <c r="C681" s="5"/>
      <c r="D681" s="5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 spans="1:24" ht="13.8">
      <c r="A682" s="5"/>
      <c r="B682" s="5"/>
      <c r="C682" s="5"/>
      <c r="D682" s="5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 spans="1:24" ht="13.8">
      <c r="A683" s="5"/>
      <c r="B683" s="5"/>
      <c r="C683" s="5"/>
      <c r="D683" s="5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 spans="1:24" ht="13.8">
      <c r="A684" s="5"/>
      <c r="B684" s="5"/>
      <c r="C684" s="5"/>
      <c r="D684" s="5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 spans="1:24" ht="13.8">
      <c r="A685" s="5"/>
      <c r="B685" s="5"/>
      <c r="C685" s="5"/>
      <c r="D685" s="5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 spans="1:24" ht="13.8">
      <c r="A686" s="5"/>
      <c r="B686" s="5"/>
      <c r="C686" s="5"/>
      <c r="D686" s="5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 spans="1:24" ht="13.8">
      <c r="A687" s="5"/>
      <c r="B687" s="5"/>
      <c r="C687" s="5"/>
      <c r="D687" s="5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 spans="1:24" ht="13.8">
      <c r="A688" s="5"/>
      <c r="B688" s="5"/>
      <c r="C688" s="5"/>
      <c r="D688" s="5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 spans="1:24" ht="13.8">
      <c r="A689" s="5"/>
      <c r="B689" s="5"/>
      <c r="C689" s="5"/>
      <c r="D689" s="5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 spans="1:24" ht="13.8">
      <c r="A690" s="5"/>
      <c r="B690" s="5"/>
      <c r="C690" s="5"/>
      <c r="D690" s="5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 spans="1:24" ht="13.8">
      <c r="A691" s="5"/>
      <c r="B691" s="5"/>
      <c r="C691" s="5"/>
      <c r="D691" s="5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 spans="1:24" ht="13.8">
      <c r="A692" s="5"/>
      <c r="B692" s="5"/>
      <c r="C692" s="5"/>
      <c r="D692" s="5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 spans="1:24" ht="13.8">
      <c r="A693" s="5"/>
      <c r="B693" s="5"/>
      <c r="C693" s="5"/>
      <c r="D693" s="5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 spans="1:24" ht="13.8">
      <c r="A694" s="5"/>
      <c r="B694" s="5"/>
      <c r="C694" s="5"/>
      <c r="D694" s="5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 spans="1:24" ht="13.8">
      <c r="A695" s="5"/>
      <c r="B695" s="5"/>
      <c r="C695" s="5"/>
      <c r="D695" s="5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 spans="1:24" ht="13.8">
      <c r="A696" s="5"/>
      <c r="B696" s="5"/>
      <c r="C696" s="5"/>
      <c r="D696" s="5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 spans="1:24" ht="13.8">
      <c r="A697" s="5"/>
      <c r="B697" s="5"/>
      <c r="C697" s="5"/>
      <c r="D697" s="5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 spans="1:24" ht="13.8">
      <c r="A698" s="5"/>
      <c r="B698" s="5"/>
      <c r="C698" s="5"/>
      <c r="D698" s="5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 spans="1:24" ht="13.8">
      <c r="A699" s="5"/>
      <c r="B699" s="5"/>
      <c r="C699" s="5"/>
      <c r="D699" s="5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 spans="1:24" ht="13.8">
      <c r="A700" s="5"/>
      <c r="B700" s="5"/>
      <c r="C700" s="5"/>
      <c r="D700" s="5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 spans="1:24" ht="13.8">
      <c r="A701" s="5"/>
      <c r="B701" s="5"/>
      <c r="C701" s="5"/>
      <c r="D701" s="5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 spans="1:24" ht="13.8">
      <c r="A702" s="5"/>
      <c r="B702" s="5"/>
      <c r="C702" s="5"/>
      <c r="D702" s="5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 spans="1:24" ht="13.8">
      <c r="A703" s="5"/>
      <c r="B703" s="5"/>
      <c r="C703" s="5"/>
      <c r="D703" s="5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 spans="1:24" ht="13.8">
      <c r="A704" s="5"/>
      <c r="B704" s="5"/>
      <c r="C704" s="5"/>
      <c r="D704" s="5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 spans="1:24" ht="13.8">
      <c r="A705" s="5"/>
      <c r="B705" s="5"/>
      <c r="C705" s="5"/>
      <c r="D705" s="5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 spans="1:24" ht="13.8">
      <c r="A706" s="5"/>
      <c r="B706" s="5"/>
      <c r="C706" s="5"/>
      <c r="D706" s="5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 spans="1:24" ht="13.8">
      <c r="A707" s="5"/>
      <c r="B707" s="5"/>
      <c r="C707" s="5"/>
      <c r="D707" s="5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 spans="1:24" ht="13.8">
      <c r="A708" s="5"/>
      <c r="B708" s="5"/>
      <c r="C708" s="5"/>
      <c r="D708" s="5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 spans="1:24" ht="13.8">
      <c r="A709" s="5"/>
      <c r="B709" s="5"/>
      <c r="C709" s="5"/>
      <c r="D709" s="5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 spans="1:24" ht="13.8">
      <c r="A710" s="5"/>
      <c r="B710" s="5"/>
      <c r="C710" s="5"/>
      <c r="D710" s="5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 spans="1:24" ht="13.8">
      <c r="A711" s="5"/>
      <c r="B711" s="5"/>
      <c r="C711" s="5"/>
      <c r="D711" s="5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 spans="1:24" ht="13.8">
      <c r="A712" s="5"/>
      <c r="B712" s="5"/>
      <c r="C712" s="5"/>
      <c r="D712" s="5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 spans="1:24" ht="13.8">
      <c r="A713" s="5"/>
      <c r="B713" s="5"/>
      <c r="C713" s="5"/>
      <c r="D713" s="5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 spans="1:24" ht="13.8">
      <c r="A714" s="5"/>
      <c r="B714" s="5"/>
      <c r="C714" s="5"/>
      <c r="D714" s="5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 spans="1:24" ht="13.8">
      <c r="A715" s="5"/>
      <c r="B715" s="5"/>
      <c r="C715" s="5"/>
      <c r="D715" s="5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 spans="1:24" ht="13.8">
      <c r="A716" s="5"/>
      <c r="B716" s="5"/>
      <c r="C716" s="5"/>
      <c r="D716" s="5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 spans="1:24" ht="13.8">
      <c r="A717" s="5"/>
      <c r="B717" s="5"/>
      <c r="C717" s="5"/>
      <c r="D717" s="5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 spans="1:24" ht="13.8">
      <c r="A718" s="5"/>
      <c r="B718" s="5"/>
      <c r="C718" s="5"/>
      <c r="D718" s="5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 spans="1:24" ht="13.8">
      <c r="A719" s="5"/>
      <c r="B719" s="5"/>
      <c r="C719" s="5"/>
      <c r="D719" s="5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 spans="1:24" ht="13.8">
      <c r="A720" s="5"/>
      <c r="B720" s="5"/>
      <c r="C720" s="5"/>
      <c r="D720" s="5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 spans="1:24" ht="13.8">
      <c r="A721" s="5"/>
      <c r="B721" s="5"/>
      <c r="C721" s="5"/>
      <c r="D721" s="5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 spans="1:24" ht="13.8">
      <c r="A722" s="5"/>
      <c r="B722" s="5"/>
      <c r="C722" s="5"/>
      <c r="D722" s="5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 spans="1:24" ht="13.8">
      <c r="A723" s="5"/>
      <c r="B723" s="5"/>
      <c r="C723" s="5"/>
      <c r="D723" s="5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 spans="1:24" ht="13.8">
      <c r="A724" s="5"/>
      <c r="B724" s="5"/>
      <c r="C724" s="5"/>
      <c r="D724" s="5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 spans="1:24" ht="13.8">
      <c r="A725" s="5"/>
      <c r="B725" s="5"/>
      <c r="C725" s="5"/>
      <c r="D725" s="5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 spans="1:24" ht="13.8">
      <c r="A726" s="5"/>
      <c r="B726" s="5"/>
      <c r="C726" s="5"/>
      <c r="D726" s="5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 spans="1:24" ht="13.8">
      <c r="A727" s="5"/>
      <c r="B727" s="5"/>
      <c r="C727" s="5"/>
      <c r="D727" s="5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 spans="1:24" ht="13.8">
      <c r="A728" s="5"/>
      <c r="B728" s="5"/>
      <c r="C728" s="5"/>
      <c r="D728" s="5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 spans="1:24" ht="13.8">
      <c r="A729" s="5"/>
      <c r="B729" s="5"/>
      <c r="C729" s="5"/>
      <c r="D729" s="5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 spans="1:24" ht="13.8">
      <c r="A730" s="5"/>
      <c r="B730" s="5"/>
      <c r="C730" s="5"/>
      <c r="D730" s="5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 spans="1:24" ht="13.8">
      <c r="A731" s="5"/>
      <c r="B731" s="5"/>
      <c r="C731" s="5"/>
      <c r="D731" s="5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 spans="1:24" ht="13.8">
      <c r="A732" s="5"/>
      <c r="B732" s="5"/>
      <c r="C732" s="5"/>
      <c r="D732" s="5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 spans="1:24" ht="13.8">
      <c r="A733" s="5"/>
      <c r="B733" s="5"/>
      <c r="C733" s="5"/>
      <c r="D733" s="5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 spans="1:24" ht="13.8">
      <c r="A734" s="5"/>
      <c r="B734" s="5"/>
      <c r="C734" s="5"/>
      <c r="D734" s="5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 spans="1:24" ht="13.8">
      <c r="A735" s="5"/>
      <c r="B735" s="5"/>
      <c r="C735" s="5"/>
      <c r="D735" s="5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 spans="1:24" ht="13.8">
      <c r="A736" s="5"/>
      <c r="B736" s="5"/>
      <c r="C736" s="5"/>
      <c r="D736" s="5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 spans="1:24" ht="13.8">
      <c r="A737" s="5"/>
      <c r="B737" s="5"/>
      <c r="C737" s="5"/>
      <c r="D737" s="5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 spans="1:24" ht="13.8">
      <c r="A738" s="5"/>
      <c r="B738" s="5"/>
      <c r="C738" s="5"/>
      <c r="D738" s="5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 spans="1:24" ht="13.8">
      <c r="A739" s="5"/>
      <c r="B739" s="5"/>
      <c r="C739" s="5"/>
      <c r="D739" s="5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 spans="1:24" ht="13.8">
      <c r="A740" s="5"/>
      <c r="B740" s="5"/>
      <c r="C740" s="5"/>
      <c r="D740" s="5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 spans="1:24" ht="13.8">
      <c r="A741" s="5"/>
      <c r="B741" s="5"/>
      <c r="C741" s="5"/>
      <c r="D741" s="5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 spans="1:24" ht="13.8">
      <c r="A742" s="5"/>
      <c r="B742" s="5"/>
      <c r="C742" s="5"/>
      <c r="D742" s="5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 spans="1:24" ht="13.8">
      <c r="A743" s="5"/>
      <c r="B743" s="5"/>
      <c r="C743" s="5"/>
      <c r="D743" s="5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 spans="1:24" ht="13.8">
      <c r="A744" s="5"/>
      <c r="B744" s="5"/>
      <c r="C744" s="5"/>
      <c r="D744" s="5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 spans="1:24" ht="13.8">
      <c r="A745" s="5"/>
      <c r="B745" s="5"/>
      <c r="C745" s="5"/>
      <c r="D745" s="5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 spans="1:24" ht="13.8">
      <c r="A746" s="5"/>
      <c r="B746" s="5"/>
      <c r="C746" s="5"/>
      <c r="D746" s="5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 spans="1:24" ht="13.8">
      <c r="A747" s="5"/>
      <c r="B747" s="5"/>
      <c r="C747" s="5"/>
      <c r="D747" s="5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 spans="1:24" ht="13.8">
      <c r="A748" s="5"/>
      <c r="B748" s="5"/>
      <c r="C748" s="5"/>
      <c r="D748" s="5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 spans="1:24" ht="13.8">
      <c r="A749" s="5"/>
      <c r="B749" s="5"/>
      <c r="C749" s="5"/>
      <c r="D749" s="5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 spans="1:24" ht="13.8">
      <c r="A750" s="5"/>
      <c r="B750" s="5"/>
      <c r="C750" s="5"/>
      <c r="D750" s="5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 spans="1:24" ht="13.8">
      <c r="A751" s="5"/>
      <c r="B751" s="5"/>
      <c r="C751" s="5"/>
      <c r="D751" s="5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 spans="1:24" ht="13.8">
      <c r="A752" s="5"/>
      <c r="B752" s="5"/>
      <c r="C752" s="5"/>
      <c r="D752" s="5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 spans="1:24" ht="13.8">
      <c r="A753" s="5"/>
      <c r="B753" s="5"/>
      <c r="C753" s="5"/>
      <c r="D753" s="5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 spans="1:24" ht="13.8">
      <c r="A754" s="5"/>
      <c r="B754" s="5"/>
      <c r="C754" s="5"/>
      <c r="D754" s="5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 spans="1:24" ht="13.8">
      <c r="A755" s="5"/>
      <c r="B755" s="5"/>
      <c r="C755" s="5"/>
      <c r="D755" s="5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 spans="1:24" ht="13.8">
      <c r="A756" s="5"/>
      <c r="B756" s="5"/>
      <c r="C756" s="5"/>
      <c r="D756" s="5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 spans="1:24" ht="13.8">
      <c r="A757" s="5"/>
      <c r="B757" s="5"/>
      <c r="C757" s="5"/>
      <c r="D757" s="5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 spans="1:24" ht="13.8">
      <c r="A758" s="5"/>
      <c r="B758" s="5"/>
      <c r="C758" s="5"/>
      <c r="D758" s="5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 spans="1:24" ht="13.8">
      <c r="A759" s="5"/>
      <c r="B759" s="5"/>
      <c r="C759" s="5"/>
      <c r="D759" s="5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 spans="1:24" ht="13.8">
      <c r="A760" s="5"/>
      <c r="B760" s="5"/>
      <c r="C760" s="5"/>
      <c r="D760" s="5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 spans="1:24" ht="13.8">
      <c r="A761" s="5"/>
      <c r="B761" s="5"/>
      <c r="C761" s="5"/>
      <c r="D761" s="5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 spans="1:24" ht="13.8">
      <c r="A762" s="5"/>
      <c r="B762" s="5"/>
      <c r="C762" s="5"/>
      <c r="D762" s="5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 spans="1:24" ht="13.8">
      <c r="A763" s="5"/>
      <c r="B763" s="5"/>
      <c r="C763" s="5"/>
      <c r="D763" s="5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 spans="1:24" ht="13.8">
      <c r="A764" s="5"/>
      <c r="B764" s="5"/>
      <c r="C764" s="5"/>
      <c r="D764" s="5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 spans="1:24" ht="13.8">
      <c r="A765" s="5"/>
      <c r="B765" s="5"/>
      <c r="C765" s="5"/>
      <c r="D765" s="5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 spans="1:24" ht="13.8">
      <c r="A766" s="5"/>
      <c r="B766" s="5"/>
      <c r="C766" s="5"/>
      <c r="D766" s="5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 spans="1:24" ht="13.8">
      <c r="A767" s="5"/>
      <c r="B767" s="5"/>
      <c r="C767" s="5"/>
      <c r="D767" s="5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 spans="1:24" ht="13.8">
      <c r="A768" s="5"/>
      <c r="B768" s="5"/>
      <c r="C768" s="5"/>
      <c r="D768" s="5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 spans="1:24" ht="13.8">
      <c r="A769" s="5"/>
      <c r="B769" s="5"/>
      <c r="C769" s="5"/>
      <c r="D769" s="5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 spans="1:24" ht="13.8">
      <c r="A770" s="5"/>
      <c r="B770" s="5"/>
      <c r="C770" s="5"/>
      <c r="D770" s="5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 spans="1:24" ht="13.8">
      <c r="A771" s="5"/>
      <c r="B771" s="5"/>
      <c r="C771" s="5"/>
      <c r="D771" s="5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 spans="1:24" ht="13.8">
      <c r="A772" s="5"/>
      <c r="B772" s="5"/>
      <c r="C772" s="5"/>
      <c r="D772" s="5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 spans="1:24" ht="13.8">
      <c r="A773" s="5"/>
      <c r="B773" s="5"/>
      <c r="C773" s="5"/>
      <c r="D773" s="5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 spans="1:24" ht="13.8">
      <c r="A774" s="5"/>
      <c r="B774" s="5"/>
      <c r="C774" s="5"/>
      <c r="D774" s="5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 spans="1:24" ht="13.8">
      <c r="A775" s="5"/>
      <c r="B775" s="5"/>
      <c r="C775" s="5"/>
      <c r="D775" s="5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 spans="1:24" ht="13.8">
      <c r="A776" s="5"/>
      <c r="B776" s="5"/>
      <c r="C776" s="5"/>
      <c r="D776" s="5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 spans="1:24" ht="13.8">
      <c r="A777" s="5"/>
      <c r="B777" s="5"/>
      <c r="C777" s="5"/>
      <c r="D777" s="5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 spans="1:24" ht="13.8">
      <c r="A778" s="5"/>
      <c r="B778" s="5"/>
      <c r="C778" s="5"/>
      <c r="D778" s="5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 spans="1:24" ht="13.8">
      <c r="A779" s="5"/>
      <c r="B779" s="5"/>
      <c r="C779" s="5"/>
      <c r="D779" s="5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 spans="1:24" ht="13.8">
      <c r="A780" s="5"/>
      <c r="B780" s="5"/>
      <c r="C780" s="5"/>
      <c r="D780" s="5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 spans="1:24" ht="13.8">
      <c r="A781" s="5"/>
      <c r="B781" s="5"/>
      <c r="C781" s="5"/>
      <c r="D781" s="5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 spans="1:24" ht="13.8">
      <c r="A782" s="5"/>
      <c r="B782" s="5"/>
      <c r="C782" s="5"/>
      <c r="D782" s="5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 spans="1:24" ht="13.8">
      <c r="A783" s="5"/>
      <c r="B783" s="5"/>
      <c r="C783" s="5"/>
      <c r="D783" s="5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 spans="1:24" ht="13.8">
      <c r="A784" s="5"/>
      <c r="B784" s="5"/>
      <c r="C784" s="5"/>
      <c r="D784" s="5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 spans="1:24" ht="13.8">
      <c r="A785" s="5"/>
      <c r="B785" s="5"/>
      <c r="C785" s="5"/>
      <c r="D785" s="5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 spans="1:24" ht="13.8">
      <c r="A786" s="5"/>
      <c r="B786" s="5"/>
      <c r="C786" s="5"/>
      <c r="D786" s="5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 spans="1:24" ht="13.8">
      <c r="A787" s="5"/>
      <c r="B787" s="5"/>
      <c r="C787" s="5"/>
      <c r="D787" s="5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 spans="1:24" ht="13.8">
      <c r="A788" s="5"/>
      <c r="B788" s="5"/>
      <c r="C788" s="5"/>
      <c r="D788" s="5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 spans="1:24" ht="13.8">
      <c r="A789" s="5"/>
      <c r="B789" s="5"/>
      <c r="C789" s="5"/>
      <c r="D789" s="5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 spans="1:24" ht="13.8">
      <c r="A790" s="5"/>
      <c r="B790" s="5"/>
      <c r="C790" s="5"/>
      <c r="D790" s="5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 spans="1:24" ht="13.8">
      <c r="A791" s="5"/>
      <c r="B791" s="5"/>
      <c r="C791" s="5"/>
      <c r="D791" s="5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 spans="1:24" ht="13.8">
      <c r="A792" s="5"/>
      <c r="B792" s="5"/>
      <c r="C792" s="5"/>
      <c r="D792" s="5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 spans="1:24" ht="13.8">
      <c r="A793" s="5"/>
      <c r="B793" s="5"/>
      <c r="C793" s="5"/>
      <c r="D793" s="5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 spans="1:24" ht="13.8">
      <c r="A794" s="5"/>
      <c r="B794" s="5"/>
      <c r="C794" s="5"/>
      <c r="D794" s="5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 spans="1:24" ht="13.8">
      <c r="A795" s="5"/>
      <c r="B795" s="5"/>
      <c r="C795" s="5"/>
      <c r="D795" s="5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 spans="1:24" ht="13.8">
      <c r="A796" s="5"/>
      <c r="B796" s="5"/>
      <c r="C796" s="5"/>
      <c r="D796" s="5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 spans="1:24" ht="13.8">
      <c r="A797" s="5"/>
      <c r="B797" s="5"/>
      <c r="C797" s="5"/>
      <c r="D797" s="5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 spans="1:24" ht="13.8">
      <c r="A798" s="5"/>
      <c r="B798" s="5"/>
      <c r="C798" s="5"/>
      <c r="D798" s="5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 spans="1:24" ht="13.8">
      <c r="A799" s="5"/>
      <c r="B799" s="5"/>
      <c r="C799" s="5"/>
      <c r="D799" s="5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 spans="1:24" ht="13.8">
      <c r="A800" s="5"/>
      <c r="B800" s="5"/>
      <c r="C800" s="5"/>
      <c r="D800" s="5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 spans="1:24" ht="13.8">
      <c r="A801" s="5"/>
      <c r="B801" s="5"/>
      <c r="C801" s="5"/>
      <c r="D801" s="5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 spans="1:24" ht="13.8">
      <c r="A802" s="5"/>
      <c r="B802" s="5"/>
      <c r="C802" s="5"/>
      <c r="D802" s="5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 spans="1:24" ht="13.8">
      <c r="A803" s="5"/>
      <c r="B803" s="5"/>
      <c r="C803" s="5"/>
      <c r="D803" s="5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 spans="1:24" ht="13.8">
      <c r="A804" s="5"/>
      <c r="B804" s="5"/>
      <c r="C804" s="5"/>
      <c r="D804" s="5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 spans="1:24" ht="13.8">
      <c r="A805" s="5"/>
      <c r="B805" s="5"/>
      <c r="C805" s="5"/>
      <c r="D805" s="5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 spans="1:24" ht="13.8">
      <c r="A806" s="5"/>
      <c r="B806" s="5"/>
      <c r="C806" s="5"/>
      <c r="D806" s="5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 spans="1:24" ht="13.8">
      <c r="A807" s="5"/>
      <c r="B807" s="5"/>
      <c r="C807" s="5"/>
      <c r="D807" s="5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 spans="1:24" ht="13.8">
      <c r="A808" s="5"/>
      <c r="B808" s="5"/>
      <c r="C808" s="5"/>
      <c r="D808" s="5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 spans="1:24" ht="13.8">
      <c r="A809" s="5"/>
      <c r="B809" s="5"/>
      <c r="C809" s="5"/>
      <c r="D809" s="5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 spans="1:24" ht="13.8">
      <c r="A810" s="5"/>
      <c r="B810" s="5"/>
      <c r="C810" s="5"/>
      <c r="D810" s="5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 spans="1:24" ht="13.8">
      <c r="A811" s="5"/>
      <c r="B811" s="5"/>
      <c r="C811" s="5"/>
      <c r="D811" s="5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 spans="1:24" ht="13.8">
      <c r="A812" s="5"/>
      <c r="B812" s="5"/>
      <c r="C812" s="5"/>
      <c r="D812" s="5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 spans="1:24" ht="13.8">
      <c r="A813" s="5"/>
      <c r="B813" s="5"/>
      <c r="C813" s="5"/>
      <c r="D813" s="5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 spans="1:24" ht="13.8">
      <c r="A814" s="5"/>
      <c r="B814" s="5"/>
      <c r="C814" s="5"/>
      <c r="D814" s="5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 spans="1:24" ht="13.8">
      <c r="A815" s="5"/>
      <c r="B815" s="5"/>
      <c r="C815" s="5"/>
      <c r="D815" s="5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 spans="1:24" ht="13.8">
      <c r="A816" s="5"/>
      <c r="B816" s="5"/>
      <c r="C816" s="5"/>
      <c r="D816" s="5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 spans="1:24" ht="13.8">
      <c r="A817" s="5"/>
      <c r="B817" s="5"/>
      <c r="C817" s="5"/>
      <c r="D817" s="5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 spans="1:24" ht="13.8">
      <c r="A818" s="5"/>
      <c r="B818" s="5"/>
      <c r="C818" s="5"/>
      <c r="D818" s="5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 spans="1:24" ht="13.8">
      <c r="A819" s="5"/>
      <c r="B819" s="5"/>
      <c r="C819" s="5"/>
      <c r="D819" s="5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 spans="1:24" ht="13.8">
      <c r="A820" s="5"/>
      <c r="B820" s="5"/>
      <c r="C820" s="5"/>
      <c r="D820" s="5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 spans="1:24" ht="13.8">
      <c r="A821" s="5"/>
      <c r="B821" s="5"/>
      <c r="C821" s="5"/>
      <c r="D821" s="5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 spans="1:24" ht="13.8">
      <c r="A822" s="5"/>
      <c r="B822" s="5"/>
      <c r="C822" s="5"/>
      <c r="D822" s="5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 spans="1:24" ht="13.8">
      <c r="A823" s="5"/>
      <c r="B823" s="5"/>
      <c r="C823" s="5"/>
      <c r="D823" s="5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 spans="1:24" ht="13.8">
      <c r="A824" s="5"/>
      <c r="B824" s="5"/>
      <c r="C824" s="5"/>
      <c r="D824" s="5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 spans="1:24" ht="13.8">
      <c r="A825" s="5"/>
      <c r="B825" s="5"/>
      <c r="C825" s="5"/>
      <c r="D825" s="5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 spans="1:24" ht="13.8">
      <c r="A826" s="5"/>
      <c r="B826" s="5"/>
      <c r="C826" s="5"/>
      <c r="D826" s="5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 spans="1:24" ht="13.8">
      <c r="A827" s="5"/>
      <c r="B827" s="5"/>
      <c r="C827" s="5"/>
      <c r="D827" s="5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 spans="1:24" ht="13.8">
      <c r="A828" s="5"/>
      <c r="B828" s="5"/>
      <c r="C828" s="5"/>
      <c r="D828" s="5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 spans="1:24" ht="13.8">
      <c r="A829" s="5"/>
      <c r="B829" s="5"/>
      <c r="C829" s="5"/>
      <c r="D829" s="5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 spans="1:24" ht="13.8">
      <c r="A830" s="5"/>
      <c r="B830" s="5"/>
      <c r="C830" s="5"/>
      <c r="D830" s="5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 spans="1:24" ht="13.8">
      <c r="A831" s="5"/>
      <c r="B831" s="5"/>
      <c r="C831" s="5"/>
      <c r="D831" s="5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 spans="1:24" ht="13.8">
      <c r="A832" s="5"/>
      <c r="B832" s="5"/>
      <c r="C832" s="5"/>
      <c r="D832" s="5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 spans="1:24" ht="13.8">
      <c r="A833" s="5"/>
      <c r="B833" s="5"/>
      <c r="C833" s="5"/>
      <c r="D833" s="5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 spans="1:24" ht="13.8">
      <c r="A834" s="5"/>
      <c r="B834" s="5"/>
      <c r="C834" s="5"/>
      <c r="D834" s="5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 spans="1:24" ht="13.8">
      <c r="A835" s="5"/>
      <c r="B835" s="5"/>
      <c r="C835" s="5"/>
      <c r="D835" s="5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 spans="1:24" ht="13.8">
      <c r="A836" s="5"/>
      <c r="B836" s="5"/>
      <c r="C836" s="5"/>
      <c r="D836" s="5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 spans="1:24" ht="13.8">
      <c r="A837" s="5"/>
      <c r="B837" s="5"/>
      <c r="C837" s="5"/>
      <c r="D837" s="5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 spans="1:24" ht="13.8">
      <c r="A838" s="5"/>
      <c r="B838" s="5"/>
      <c r="C838" s="5"/>
      <c r="D838" s="5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 spans="1:24" ht="13.8">
      <c r="A839" s="5"/>
      <c r="B839" s="5"/>
      <c r="C839" s="5"/>
      <c r="D839" s="5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 spans="1:24" ht="13.8">
      <c r="A840" s="5"/>
      <c r="B840" s="5"/>
      <c r="C840" s="5"/>
      <c r="D840" s="5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 spans="1:24" ht="13.8">
      <c r="A841" s="5"/>
      <c r="B841" s="5"/>
      <c r="C841" s="5"/>
      <c r="D841" s="5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 spans="1:24" ht="13.8">
      <c r="A842" s="5"/>
      <c r="B842" s="5"/>
      <c r="C842" s="5"/>
      <c r="D842" s="5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 spans="1:24" ht="13.8">
      <c r="A843" s="5"/>
      <c r="B843" s="5"/>
      <c r="C843" s="5"/>
      <c r="D843" s="5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 spans="1:24" ht="13.8">
      <c r="A844" s="5"/>
      <c r="B844" s="5"/>
      <c r="C844" s="5"/>
      <c r="D844" s="5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 spans="1:24" ht="13.8">
      <c r="A845" s="5"/>
      <c r="B845" s="5"/>
      <c r="C845" s="5"/>
      <c r="D845" s="5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 spans="1:24" ht="13.8">
      <c r="A846" s="5"/>
      <c r="B846" s="5"/>
      <c r="C846" s="5"/>
      <c r="D846" s="5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 spans="1:24" ht="13.8">
      <c r="A847" s="5"/>
      <c r="B847" s="5"/>
      <c r="C847" s="5"/>
      <c r="D847" s="5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 spans="1:24" ht="13.8">
      <c r="A848" s="5"/>
      <c r="B848" s="5"/>
      <c r="C848" s="5"/>
      <c r="D848" s="5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 spans="1:24" ht="13.8">
      <c r="A849" s="5"/>
      <c r="B849" s="5"/>
      <c r="C849" s="5"/>
      <c r="D849" s="5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 spans="1:24" ht="13.8">
      <c r="A850" s="5"/>
      <c r="B850" s="5"/>
      <c r="C850" s="5"/>
      <c r="D850" s="5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 spans="1:24" ht="13.8">
      <c r="A851" s="5"/>
      <c r="B851" s="5"/>
      <c r="C851" s="5"/>
      <c r="D851" s="5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 spans="1:24" ht="13.8">
      <c r="A852" s="5"/>
      <c r="B852" s="5"/>
      <c r="C852" s="5"/>
      <c r="D852" s="5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 spans="1:24" ht="13.8">
      <c r="A853" s="5"/>
      <c r="B853" s="5"/>
      <c r="C853" s="5"/>
      <c r="D853" s="5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 spans="1:24" ht="13.8">
      <c r="A854" s="5"/>
      <c r="B854" s="5"/>
      <c r="C854" s="5"/>
      <c r="D854" s="5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 spans="1:24" ht="13.8">
      <c r="A855" s="5"/>
      <c r="B855" s="5"/>
      <c r="C855" s="5"/>
      <c r="D855" s="5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 spans="1:24" ht="13.8">
      <c r="A856" s="5"/>
      <c r="B856" s="5"/>
      <c r="C856" s="5"/>
      <c r="D856" s="5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 spans="1:24" ht="13.8">
      <c r="A857" s="5"/>
      <c r="B857" s="5"/>
      <c r="C857" s="5"/>
      <c r="D857" s="5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 spans="1:24" ht="13.8">
      <c r="A858" s="5"/>
      <c r="B858" s="5"/>
      <c r="C858" s="5"/>
      <c r="D858" s="5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 spans="1:24" ht="13.8">
      <c r="A859" s="5"/>
      <c r="B859" s="5"/>
      <c r="C859" s="5"/>
      <c r="D859" s="5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 spans="1:24" ht="13.8">
      <c r="A860" s="5"/>
      <c r="B860" s="5"/>
      <c r="C860" s="5"/>
      <c r="D860" s="5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 spans="1:24" ht="13.8">
      <c r="A861" s="5"/>
      <c r="B861" s="5"/>
      <c r="C861" s="5"/>
      <c r="D861" s="5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 spans="1:24" ht="13.8">
      <c r="A862" s="5"/>
      <c r="B862" s="5"/>
      <c r="C862" s="5"/>
      <c r="D862" s="5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 spans="1:24" ht="13.8">
      <c r="A863" s="5"/>
      <c r="B863" s="5"/>
      <c r="C863" s="5"/>
      <c r="D863" s="5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 spans="1:24" ht="13.8">
      <c r="A864" s="5"/>
      <c r="B864" s="5"/>
      <c r="C864" s="5"/>
      <c r="D864" s="5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 spans="1:24" ht="13.8">
      <c r="A865" s="5"/>
      <c r="B865" s="5"/>
      <c r="C865" s="5"/>
      <c r="D865" s="5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 spans="1:24" ht="13.8">
      <c r="A866" s="5"/>
      <c r="B866" s="5"/>
      <c r="C866" s="5"/>
      <c r="D866" s="5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 spans="1:24" ht="13.8">
      <c r="A867" s="5"/>
      <c r="B867" s="5"/>
      <c r="C867" s="5"/>
      <c r="D867" s="5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 spans="1:24" ht="13.8">
      <c r="A868" s="5"/>
      <c r="B868" s="5"/>
      <c r="C868" s="5"/>
      <c r="D868" s="5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 spans="1:24" ht="13.8">
      <c r="A869" s="5"/>
      <c r="B869" s="5"/>
      <c r="C869" s="5"/>
      <c r="D869" s="5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 spans="1:24" ht="13.8">
      <c r="A870" s="5"/>
      <c r="B870" s="5"/>
      <c r="C870" s="5"/>
      <c r="D870" s="5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 spans="1:24" ht="13.8">
      <c r="A871" s="5"/>
      <c r="B871" s="5"/>
      <c r="C871" s="5"/>
      <c r="D871" s="5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 spans="1:24" ht="13.8">
      <c r="A872" s="5"/>
      <c r="B872" s="5"/>
      <c r="C872" s="5"/>
      <c r="D872" s="5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 spans="1:24" ht="13.8">
      <c r="A873" s="5"/>
      <c r="B873" s="5"/>
      <c r="C873" s="5"/>
      <c r="D873" s="5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 spans="1:24" ht="13.8">
      <c r="A874" s="5"/>
      <c r="B874" s="5"/>
      <c r="C874" s="5"/>
      <c r="D874" s="5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 spans="1:24" ht="13.8">
      <c r="A875" s="5"/>
      <c r="B875" s="5"/>
      <c r="C875" s="5"/>
      <c r="D875" s="5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 spans="1:24" ht="13.8">
      <c r="A876" s="5"/>
      <c r="B876" s="5"/>
      <c r="C876" s="5"/>
      <c r="D876" s="5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 spans="1:24" ht="13.8">
      <c r="A877" s="5"/>
      <c r="B877" s="5"/>
      <c r="C877" s="5"/>
      <c r="D877" s="5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 spans="1:24" ht="13.8">
      <c r="A878" s="5"/>
      <c r="B878" s="5"/>
      <c r="C878" s="5"/>
      <c r="D878" s="5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 spans="1:24" ht="13.8">
      <c r="A879" s="5"/>
      <c r="B879" s="5"/>
      <c r="C879" s="5"/>
      <c r="D879" s="5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 spans="1:24" ht="13.8">
      <c r="A880" s="5"/>
      <c r="B880" s="5"/>
      <c r="C880" s="5"/>
      <c r="D880" s="5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 spans="1:24" ht="13.8">
      <c r="A881" s="5"/>
      <c r="B881" s="5"/>
      <c r="C881" s="5"/>
      <c r="D881" s="5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 spans="1:24" ht="13.8">
      <c r="A882" s="5"/>
      <c r="B882" s="5"/>
      <c r="C882" s="5"/>
      <c r="D882" s="5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 spans="1:24" ht="13.8">
      <c r="A883" s="5"/>
      <c r="B883" s="5"/>
      <c r="C883" s="5"/>
      <c r="D883" s="5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 spans="1:24" ht="13.8">
      <c r="A884" s="5"/>
      <c r="B884" s="5"/>
      <c r="C884" s="5"/>
      <c r="D884" s="5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 spans="1:24" ht="13.8">
      <c r="A885" s="5"/>
      <c r="B885" s="5"/>
      <c r="C885" s="5"/>
      <c r="D885" s="5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 spans="1:24" ht="13.8">
      <c r="A886" s="5"/>
      <c r="B886" s="5"/>
      <c r="C886" s="5"/>
      <c r="D886" s="5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 spans="1:24" ht="13.8">
      <c r="A887" s="5"/>
      <c r="B887" s="5"/>
      <c r="C887" s="5"/>
      <c r="D887" s="5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 spans="1:24" ht="13.8">
      <c r="A888" s="5"/>
      <c r="B888" s="5"/>
      <c r="C888" s="5"/>
      <c r="D888" s="5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 spans="1:24" ht="13.8">
      <c r="A889" s="5"/>
      <c r="B889" s="5"/>
      <c r="C889" s="5"/>
      <c r="D889" s="5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 spans="1:24" ht="13.8">
      <c r="A890" s="5"/>
      <c r="B890" s="5"/>
      <c r="C890" s="5"/>
      <c r="D890" s="5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 spans="1:24" ht="13.8">
      <c r="A891" s="5"/>
      <c r="B891" s="5"/>
      <c r="C891" s="5"/>
      <c r="D891" s="5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 spans="1:24" ht="13.8">
      <c r="A892" s="5"/>
      <c r="B892" s="5"/>
      <c r="C892" s="5"/>
      <c r="D892" s="5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 spans="1:24" ht="13.8">
      <c r="A893" s="5"/>
      <c r="B893" s="5"/>
      <c r="C893" s="5"/>
      <c r="D893" s="5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 spans="1:24" ht="13.8">
      <c r="A894" s="5"/>
      <c r="B894" s="5"/>
      <c r="C894" s="5"/>
      <c r="D894" s="5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 spans="1:24" ht="13.8">
      <c r="A895" s="5"/>
      <c r="B895" s="5"/>
      <c r="C895" s="5"/>
      <c r="D895" s="5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 spans="1:24" ht="13.8">
      <c r="A896" s="5"/>
      <c r="B896" s="5"/>
      <c r="C896" s="5"/>
      <c r="D896" s="5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 spans="1:24" ht="13.8">
      <c r="A897" s="5"/>
      <c r="B897" s="5"/>
      <c r="C897" s="5"/>
      <c r="D897" s="5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 spans="1:24" ht="13.8">
      <c r="A898" s="5"/>
      <c r="B898" s="5"/>
      <c r="C898" s="5"/>
      <c r="D898" s="5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 spans="1:24" ht="13.8">
      <c r="A899" s="5"/>
      <c r="B899" s="5"/>
      <c r="C899" s="5"/>
      <c r="D899" s="5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 spans="1:24" ht="13.8">
      <c r="A900" s="5"/>
      <c r="B900" s="5"/>
      <c r="C900" s="5"/>
      <c r="D900" s="5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 spans="1:24" ht="13.8">
      <c r="A901" s="5"/>
      <c r="B901" s="5"/>
      <c r="C901" s="5"/>
      <c r="D901" s="5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 spans="1:24" ht="13.8">
      <c r="A902" s="5"/>
      <c r="B902" s="5"/>
      <c r="C902" s="5"/>
      <c r="D902" s="5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 spans="1:24" ht="13.8">
      <c r="A903" s="5"/>
      <c r="B903" s="5"/>
      <c r="C903" s="5"/>
      <c r="D903" s="5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 spans="1:24" ht="13.8">
      <c r="A904" s="5"/>
      <c r="B904" s="5"/>
      <c r="C904" s="5"/>
      <c r="D904" s="5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 spans="1:24" ht="13.8">
      <c r="A905" s="5"/>
      <c r="B905" s="5"/>
      <c r="C905" s="5"/>
      <c r="D905" s="5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 spans="1:24" ht="13.8">
      <c r="A906" s="5"/>
      <c r="B906" s="5"/>
      <c r="C906" s="5"/>
      <c r="D906" s="5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 spans="1:24" ht="13.8">
      <c r="A907" s="5"/>
      <c r="B907" s="5"/>
      <c r="C907" s="5"/>
      <c r="D907" s="5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 spans="1:24" ht="13.8">
      <c r="A908" s="5"/>
      <c r="B908" s="5"/>
      <c r="C908" s="5"/>
      <c r="D908" s="5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 spans="1:24" ht="13.8">
      <c r="A909" s="5"/>
      <c r="B909" s="5"/>
      <c r="C909" s="5"/>
      <c r="D909" s="5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 spans="1:24" ht="13.8">
      <c r="A910" s="5"/>
      <c r="B910" s="5"/>
      <c r="C910" s="5"/>
      <c r="D910" s="5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 spans="1:24" ht="13.8">
      <c r="A911" s="5"/>
      <c r="B911" s="5"/>
      <c r="C911" s="5"/>
      <c r="D911" s="5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 spans="1:24" ht="13.8">
      <c r="A912" s="5"/>
      <c r="B912" s="5"/>
      <c r="C912" s="5"/>
      <c r="D912" s="5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 spans="1:24" ht="13.8">
      <c r="A913" s="5"/>
      <c r="B913" s="5"/>
      <c r="C913" s="5"/>
      <c r="D913" s="5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 spans="1:24" ht="13.8">
      <c r="A914" s="5"/>
      <c r="B914" s="5"/>
      <c r="C914" s="5"/>
      <c r="D914" s="5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 spans="1:24" ht="13.8">
      <c r="A915" s="5"/>
      <c r="B915" s="5"/>
      <c r="C915" s="5"/>
      <c r="D915" s="5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 spans="1:24" ht="13.8">
      <c r="A916" s="5"/>
      <c r="B916" s="5"/>
      <c r="C916" s="5"/>
      <c r="D916" s="5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 spans="1:24" ht="13.8">
      <c r="A917" s="5"/>
      <c r="B917" s="5"/>
      <c r="C917" s="5"/>
      <c r="D917" s="5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 spans="1:24" ht="13.8">
      <c r="A918" s="5"/>
      <c r="B918" s="5"/>
      <c r="C918" s="5"/>
      <c r="D918" s="5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 spans="1:24" ht="13.8">
      <c r="A919" s="5"/>
      <c r="B919" s="5"/>
      <c r="C919" s="5"/>
      <c r="D919" s="5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 spans="1:24" ht="13.8">
      <c r="A920" s="5"/>
      <c r="B920" s="5"/>
      <c r="C920" s="5"/>
      <c r="D920" s="5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 spans="1:24" ht="13.8">
      <c r="A921" s="5"/>
      <c r="B921" s="5"/>
      <c r="C921" s="5"/>
      <c r="D921" s="5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 spans="1:24" ht="13.8">
      <c r="A922" s="5"/>
      <c r="B922" s="5"/>
      <c r="C922" s="5"/>
      <c r="D922" s="5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 spans="1:24" ht="13.8">
      <c r="A923" s="5"/>
      <c r="B923" s="5"/>
      <c r="C923" s="5"/>
      <c r="D923" s="5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 spans="1:24" ht="13.8">
      <c r="A924" s="5"/>
      <c r="B924" s="5"/>
      <c r="C924" s="5"/>
      <c r="D924" s="5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 spans="1:24" ht="13.8">
      <c r="A925" s="5"/>
      <c r="B925" s="5"/>
      <c r="C925" s="5"/>
      <c r="D925" s="5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 spans="1:24" ht="13.8">
      <c r="A926" s="5"/>
      <c r="B926" s="5"/>
      <c r="C926" s="5"/>
      <c r="D926" s="5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 spans="1:24" ht="13.8">
      <c r="A927" s="5"/>
      <c r="B927" s="5"/>
      <c r="C927" s="5"/>
      <c r="D927" s="5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 spans="1:24" ht="13.8">
      <c r="A928" s="5"/>
      <c r="B928" s="5"/>
      <c r="C928" s="5"/>
      <c r="D928" s="5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 spans="1:24" ht="13.8">
      <c r="A929" s="5"/>
      <c r="B929" s="5"/>
      <c r="C929" s="5"/>
      <c r="D929" s="5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 spans="1:24" ht="13.8">
      <c r="A930" s="5"/>
      <c r="B930" s="5"/>
      <c r="C930" s="5"/>
      <c r="D930" s="5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 spans="1:24" ht="13.8">
      <c r="A931" s="5"/>
      <c r="B931" s="5"/>
      <c r="C931" s="5"/>
      <c r="D931" s="5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 spans="1:24" ht="13.8">
      <c r="A932" s="5"/>
      <c r="B932" s="5"/>
      <c r="C932" s="5"/>
      <c r="D932" s="5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 spans="1:24" ht="13.8">
      <c r="A933" s="5"/>
      <c r="B933" s="5"/>
      <c r="C933" s="5"/>
      <c r="D933" s="5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 spans="1:24" ht="13.8">
      <c r="A934" s="5"/>
      <c r="B934" s="5"/>
      <c r="C934" s="5"/>
      <c r="D934" s="5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 spans="1:24" ht="13.8">
      <c r="A935" s="5"/>
      <c r="B935" s="5"/>
      <c r="C935" s="5"/>
      <c r="D935" s="5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 spans="1:24" ht="13.8">
      <c r="A936" s="5"/>
      <c r="B936" s="5"/>
      <c r="C936" s="5"/>
      <c r="D936" s="5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 spans="1:24" ht="13.8">
      <c r="A937" s="5"/>
      <c r="B937" s="5"/>
      <c r="C937" s="5"/>
      <c r="D937" s="5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 spans="1:24" ht="13.8">
      <c r="A938" s="5"/>
      <c r="B938" s="5"/>
      <c r="C938" s="5"/>
      <c r="D938" s="5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 spans="1:24" ht="13.8">
      <c r="A939" s="5"/>
      <c r="B939" s="5"/>
      <c r="C939" s="5"/>
      <c r="D939" s="5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 spans="1:24" ht="13.8">
      <c r="A940" s="5"/>
      <c r="B940" s="5"/>
      <c r="C940" s="5"/>
      <c r="D940" s="5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 spans="1:24" ht="13.8">
      <c r="A941" s="5"/>
      <c r="B941" s="5"/>
      <c r="C941" s="5"/>
      <c r="D941" s="5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 spans="1:24" ht="13.8">
      <c r="A942" s="5"/>
      <c r="B942" s="5"/>
      <c r="C942" s="5"/>
      <c r="D942" s="5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 spans="1:24" ht="13.8">
      <c r="A943" s="5"/>
      <c r="B943" s="5"/>
      <c r="C943" s="5"/>
      <c r="D943" s="5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 spans="1:24" ht="13.8">
      <c r="A944" s="5"/>
      <c r="B944" s="5"/>
      <c r="C944" s="5"/>
      <c r="D944" s="5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 spans="1:24" ht="13.8">
      <c r="A945" s="5"/>
      <c r="B945" s="5"/>
      <c r="C945" s="5"/>
      <c r="D945" s="5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 spans="1:24" ht="13.8">
      <c r="A946" s="5"/>
      <c r="B946" s="5"/>
      <c r="C946" s="5"/>
      <c r="D946" s="5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 spans="1:24" ht="13.8">
      <c r="A947" s="5"/>
      <c r="B947" s="5"/>
      <c r="C947" s="5"/>
      <c r="D947" s="5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 spans="1:24" ht="13.8">
      <c r="A948" s="5"/>
      <c r="B948" s="5"/>
      <c r="C948" s="5"/>
      <c r="D948" s="5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 spans="1:24" ht="13.8">
      <c r="A949" s="5"/>
      <c r="B949" s="5"/>
      <c r="C949" s="5"/>
      <c r="D949" s="5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 spans="1:24" ht="13.8">
      <c r="A950" s="5"/>
      <c r="B950" s="5"/>
      <c r="C950" s="5"/>
      <c r="D950" s="5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 spans="1:24" ht="13.8">
      <c r="A951" s="5"/>
      <c r="B951" s="5"/>
      <c r="C951" s="5"/>
      <c r="D951" s="5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 spans="1:24" ht="13.8">
      <c r="A952" s="5"/>
      <c r="B952" s="5"/>
      <c r="C952" s="5"/>
      <c r="D952" s="5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 spans="1:24" ht="13.8">
      <c r="A953" s="5"/>
      <c r="B953" s="5"/>
      <c r="C953" s="5"/>
      <c r="D953" s="5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 spans="1:24" ht="13.8">
      <c r="A954" s="5"/>
      <c r="B954" s="5"/>
      <c r="C954" s="5"/>
      <c r="D954" s="5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 spans="1:24" ht="13.8">
      <c r="A955" s="5"/>
      <c r="B955" s="5"/>
      <c r="C955" s="5"/>
      <c r="D955" s="5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 spans="1:24" ht="13.8">
      <c r="A956" s="5"/>
      <c r="B956" s="5"/>
      <c r="C956" s="5"/>
      <c r="D956" s="5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 spans="1:24" ht="13.8">
      <c r="A957" s="5"/>
      <c r="B957" s="5"/>
      <c r="C957" s="5"/>
      <c r="D957" s="5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 spans="1:24" ht="13.8">
      <c r="A958" s="5"/>
      <c r="B958" s="5"/>
      <c r="C958" s="5"/>
      <c r="D958" s="5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 spans="1:24" ht="13.8">
      <c r="A959" s="5"/>
      <c r="B959" s="5"/>
      <c r="C959" s="5"/>
      <c r="D959" s="5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 spans="1:24" ht="13.8">
      <c r="A960" s="5"/>
      <c r="B960" s="5"/>
      <c r="C960" s="5"/>
      <c r="D960" s="5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 spans="1:24" ht="13.8">
      <c r="A961" s="5"/>
      <c r="B961" s="5"/>
      <c r="C961" s="5"/>
      <c r="D961" s="5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 spans="1:24" ht="13.8">
      <c r="A962" s="5"/>
      <c r="B962" s="5"/>
      <c r="C962" s="5"/>
      <c r="D962" s="5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 spans="1:24" ht="13.8">
      <c r="A963" s="5"/>
      <c r="B963" s="5"/>
      <c r="C963" s="5"/>
      <c r="D963" s="5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 spans="1:24" ht="13.8">
      <c r="A964" s="5"/>
      <c r="B964" s="5"/>
      <c r="C964" s="5"/>
      <c r="D964" s="5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 spans="1:24" ht="13.8">
      <c r="A965" s="5"/>
      <c r="B965" s="5"/>
      <c r="C965" s="5"/>
      <c r="D965" s="5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 spans="1:24" ht="13.8">
      <c r="A966" s="5"/>
      <c r="B966" s="5"/>
      <c r="C966" s="5"/>
      <c r="D966" s="5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 spans="1:24" ht="13.8">
      <c r="A967" s="5"/>
      <c r="B967" s="5"/>
      <c r="C967" s="5"/>
      <c r="D967" s="5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 spans="1:24" ht="13.8">
      <c r="A968" s="5"/>
      <c r="B968" s="5"/>
      <c r="C968" s="5"/>
      <c r="D968" s="5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 spans="1:24" ht="13.8">
      <c r="A969" s="5"/>
      <c r="B969" s="5"/>
      <c r="C969" s="5"/>
      <c r="D969" s="5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 spans="1:24" ht="13.8">
      <c r="A970" s="5"/>
      <c r="B970" s="5"/>
      <c r="C970" s="5"/>
      <c r="D970" s="5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 spans="1:24" ht="13.8">
      <c r="A971" s="5"/>
      <c r="B971" s="5"/>
      <c r="C971" s="5"/>
      <c r="D971" s="5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 spans="1:24" ht="13.8">
      <c r="A972" s="5"/>
      <c r="B972" s="5"/>
      <c r="C972" s="5"/>
      <c r="D972" s="5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 spans="1:24" ht="13.8">
      <c r="A973" s="5"/>
      <c r="B973" s="5"/>
      <c r="C973" s="5"/>
      <c r="D973" s="5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 spans="1:24" ht="13.8">
      <c r="A974" s="5"/>
      <c r="B974" s="5"/>
      <c r="C974" s="5"/>
      <c r="D974" s="5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 spans="1:24" ht="13.8">
      <c r="A975" s="5"/>
      <c r="B975" s="5"/>
      <c r="C975" s="5"/>
      <c r="D975" s="5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 spans="1:24" ht="13.8">
      <c r="A976" s="5"/>
      <c r="B976" s="5"/>
      <c r="C976" s="5"/>
      <c r="D976" s="5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 spans="1:24" ht="13.8">
      <c r="A977" s="5"/>
      <c r="B977" s="5"/>
      <c r="C977" s="5"/>
      <c r="D977" s="5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 spans="1:24" ht="13.8">
      <c r="A978" s="5"/>
      <c r="B978" s="5"/>
      <c r="C978" s="5"/>
      <c r="D978" s="5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 spans="1:24" ht="13.8">
      <c r="A979" s="5"/>
      <c r="B979" s="5"/>
      <c r="C979" s="5"/>
      <c r="D979" s="5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 spans="1:24" ht="13.8">
      <c r="A980" s="5"/>
      <c r="B980" s="5"/>
      <c r="C980" s="5"/>
      <c r="D980" s="5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 spans="1:24" ht="13.8">
      <c r="A981" s="5"/>
      <c r="B981" s="5"/>
      <c r="C981" s="5"/>
      <c r="D981" s="5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 spans="1:24" ht="13.8">
      <c r="A982" s="5"/>
      <c r="B982" s="5"/>
      <c r="C982" s="5"/>
      <c r="D982" s="5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 spans="1:24" ht="13.8">
      <c r="A983" s="5"/>
      <c r="B983" s="5"/>
      <c r="C983" s="5"/>
      <c r="D983" s="5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 spans="1:24" ht="13.8">
      <c r="A984" s="5"/>
      <c r="B984" s="5"/>
      <c r="C984" s="5"/>
      <c r="D984" s="5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 spans="1:24" ht="13.8">
      <c r="A985" s="5"/>
      <c r="B985" s="5"/>
      <c r="C985" s="5"/>
      <c r="D985" s="5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 spans="1:24" ht="13.8">
      <c r="A986" s="5"/>
      <c r="B986" s="5"/>
      <c r="C986" s="5"/>
      <c r="D986" s="5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 spans="1:24" ht="13.8">
      <c r="A987" s="5"/>
      <c r="B987" s="5"/>
      <c r="C987" s="5"/>
      <c r="D987" s="5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 spans="1:24" ht="13.8">
      <c r="A988" s="5"/>
      <c r="B988" s="5"/>
      <c r="C988" s="5"/>
      <c r="D988" s="5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 spans="1:24" ht="13.8">
      <c r="A989" s="5"/>
      <c r="B989" s="5"/>
      <c r="C989" s="5"/>
      <c r="D989" s="5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 spans="1:24" ht="13.8">
      <c r="A990" s="5"/>
      <c r="B990" s="5"/>
      <c r="C990" s="5"/>
      <c r="D990" s="5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 spans="1:24" ht="13.8">
      <c r="A991" s="5"/>
      <c r="B991" s="5"/>
      <c r="C991" s="5"/>
      <c r="D991" s="5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 spans="1:24" ht="13.8">
      <c r="A992" s="5"/>
      <c r="B992" s="5"/>
      <c r="C992" s="5"/>
      <c r="D992" s="5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 spans="1:24" ht="13.8">
      <c r="A993" s="5"/>
      <c r="B993" s="5"/>
      <c r="C993" s="5"/>
      <c r="D993" s="5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 spans="1:24" ht="13.8">
      <c r="A994" s="5"/>
      <c r="B994" s="5"/>
      <c r="C994" s="5"/>
      <c r="D994" s="5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 spans="1:24" ht="13.8">
      <c r="A995" s="5"/>
      <c r="B995" s="5"/>
      <c r="C995" s="5"/>
      <c r="D995" s="5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 spans="1:24" ht="13.8">
      <c r="A996" s="5"/>
      <c r="B996" s="5"/>
      <c r="C996" s="5"/>
      <c r="D996" s="5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 spans="1:24" ht="13.8">
      <c r="A997" s="5"/>
      <c r="B997" s="5"/>
      <c r="C997" s="5"/>
      <c r="D997" s="5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 spans="1:24" ht="13.8">
      <c r="A998" s="5"/>
      <c r="B998" s="5"/>
      <c r="C998" s="5"/>
      <c r="D998" s="5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 spans="1:24" ht="13.8">
      <c r="A999" s="5"/>
      <c r="B999" s="5"/>
      <c r="C999" s="5"/>
      <c r="D999" s="5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 spans="1:24" ht="13.8">
      <c r="A1000" s="5"/>
      <c r="B1000" s="5"/>
      <c r="C1000" s="5"/>
      <c r="D1000" s="5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</sheetData>
  <conditionalFormatting sqref="D1:D1000">
    <cfRule type="expression" dxfId="16" priority="2">
      <formula>$B1&gt;0</formula>
    </cfRule>
    <cfRule type="expression" dxfId="15" priority="3">
      <formula>WEEKDAY($D1, 2)&gt;5</formula>
    </cfRule>
    <cfRule type="expression" dxfId="14" priority="4">
      <formula>$A1&gt;0</formula>
    </cfRule>
  </conditionalFormatting>
  <conditionalFormatting sqref="F1:X1">
    <cfRule type="cellIs" dxfId="13" priority="5" operator="greaterThan">
      <formula>1</formula>
    </cfRule>
    <cfRule type="cellIs" dxfId="12" priority="6" operator="equal">
      <formula>1</formula>
    </cfRule>
    <cfRule type="cellIs" dxfId="11" priority="7" operator="equal">
      <formula>0</formula>
    </cfRule>
    <cfRule type="cellIs" dxfId="10" priority="8" operator="lessThan">
      <formula>0</formula>
    </cfRule>
  </conditionalFormatting>
  <conditionalFormatting sqref="F4:X217">
    <cfRule type="cellIs" dxfId="9" priority="9" operator="greaterThan">
      <formula>0</formula>
    </cfRule>
    <cfRule type="cellIs" dxfId="8" priority="10" operator="lessThan">
      <formula>0</formula>
    </cfRule>
  </conditionalFormatting>
  <printOptions horizontalCentered="1" gridLines="1"/>
  <pageMargins left="0.7" right="0.7" top="0.75" bottom="0.75" header="0.511811023622047" footer="0.511811023622047"/>
  <pageSetup paperSize="9" fitToHeight="0" pageOrder="overThenDown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000"/>
  <sheetViews>
    <sheetView zoomScaleNormal="100" workbookViewId="0">
      <pane ySplit="17" topLeftCell="A18" activePane="bottomLeft" state="frozen"/>
      <selection pane="bottomLeft" activeCell="B19" sqref="B19"/>
    </sheetView>
  </sheetViews>
  <sheetFormatPr baseColWidth="10" defaultColWidth="12.6640625" defaultRowHeight="13.2"/>
  <cols>
    <col min="1" max="1" width="18.33203125" customWidth="1"/>
    <col min="2" max="2" width="7.109375" customWidth="1"/>
    <col min="3" max="21" width="9.109375" customWidth="1"/>
  </cols>
  <sheetData>
    <row r="1" spans="1:22" ht="13.8">
      <c r="C1" s="8" t="str">
        <f ca="1">Synthese!J$3</f>
        <v>AVL</v>
      </c>
      <c r="D1" s="8" t="str">
        <f ca="1">Synthese!K$3</f>
        <v>JMR</v>
      </c>
      <c r="E1" s="8" t="str">
        <f ca="1">Synthese!L$3</f>
        <v>FL</v>
      </c>
      <c r="F1" s="8" t="str">
        <f ca="1">Synthese!M$3</f>
        <v>GD</v>
      </c>
      <c r="G1" s="8" t="str">
        <f ca="1">Synthese!N$3</f>
        <v>MDT</v>
      </c>
      <c r="H1" s="15" t="str">
        <f ca="1">Synthese!O$3</f>
        <v>MC</v>
      </c>
      <c r="I1" s="8" t="str">
        <f ca="1">Synthese!P$3</f>
        <v>CP</v>
      </c>
      <c r="J1" s="8" t="str">
        <f ca="1">Synthese!Q$3</f>
        <v>SD</v>
      </c>
      <c r="K1" s="8" t="str">
        <f ca="1">Synthese!R$3</f>
        <v>JC</v>
      </c>
      <c r="L1" s="15" t="str">
        <f ca="1">Synthese!S$3</f>
        <v>DB</v>
      </c>
      <c r="M1" s="8" t="str">
        <f ca="1">Synthese!T$3</f>
        <v>PDS</v>
      </c>
      <c r="N1" s="8" t="str">
        <f ca="1">Synthese!U$3</f>
        <v>JG</v>
      </c>
      <c r="O1" s="8" t="str">
        <f ca="1">Synthese!V$3</f>
        <v>MDS</v>
      </c>
      <c r="P1" s="8" t="str">
        <f ca="1">Synthese!W$3</f>
        <v>MDE</v>
      </c>
      <c r="Q1" s="15" t="str">
        <f ca="1">Synthese!X$3</f>
        <v>MDX</v>
      </c>
      <c r="R1" s="8" t="str">
        <f ca="1">Synthese!Y$3</f>
        <v>PR</v>
      </c>
      <c r="S1" s="15" t="str">
        <f ca="1">Synthese!Z$3</f>
        <v>FMT</v>
      </c>
      <c r="T1" s="8" t="str">
        <f ca="1">Synthese!AA$3</f>
        <v>JUM</v>
      </c>
      <c r="U1" s="8">
        <f>Synthese!AB$3</f>
        <v>0</v>
      </c>
    </row>
    <row r="2" spans="1:22" ht="13.8">
      <c r="B2" s="3" t="s">
        <v>36</v>
      </c>
      <c r="C2" s="8" t="s">
        <v>37</v>
      </c>
      <c r="D2" s="8" t="s">
        <v>38</v>
      </c>
      <c r="E2" s="8" t="s">
        <v>39</v>
      </c>
      <c r="F2" s="8" t="s">
        <v>40</v>
      </c>
      <c r="G2" s="8" t="s">
        <v>41</v>
      </c>
      <c r="H2" s="15" t="s">
        <v>42</v>
      </c>
      <c r="I2" s="8" t="s">
        <v>43</v>
      </c>
      <c r="J2" s="8" t="s">
        <v>44</v>
      </c>
      <c r="K2" s="8" t="s">
        <v>45</v>
      </c>
      <c r="L2" s="15" t="s">
        <v>46</v>
      </c>
      <c r="M2" s="8" t="s">
        <v>47</v>
      </c>
      <c r="N2" s="8" t="s">
        <v>48</v>
      </c>
      <c r="O2" s="8" t="s">
        <v>49</v>
      </c>
      <c r="P2" s="8" t="s">
        <v>50</v>
      </c>
      <c r="Q2" s="15" t="s">
        <v>51</v>
      </c>
      <c r="R2" s="8" t="s">
        <v>52</v>
      </c>
      <c r="S2" s="15" t="s">
        <v>53</v>
      </c>
      <c r="T2" s="8" t="s">
        <v>54</v>
      </c>
      <c r="U2" s="15" t="s">
        <v>55</v>
      </c>
    </row>
    <row r="3" spans="1:22" ht="13.8">
      <c r="C3" s="8" t="str">
        <f ca="1">Synthese!AG$2</f>
        <v>GardeP-16</v>
      </c>
      <c r="D3" s="8" t="str">
        <f ca="1">Synthese!AH$2</f>
        <v>GardeP-16</v>
      </c>
      <c r="E3" s="8" t="str">
        <f ca="1">Synthese!AI$2</f>
        <v>GardeP-16</v>
      </c>
      <c r="F3" s="8" t="str">
        <f ca="1">Synthese!AJ$2</f>
        <v>GardeP-16</v>
      </c>
      <c r="G3" s="8" t="str">
        <f ca="1">Synthese!AK$2</f>
        <v>GardeP-16</v>
      </c>
      <c r="H3" s="15" t="str">
        <f ca="1">Synthese!AL$2</f>
        <v>GardeP-16</v>
      </c>
      <c r="I3" s="8" t="str">
        <f ca="1">Synthese!AM$2</f>
        <v>GardeP-16</v>
      </c>
      <c r="J3" s="8" t="str">
        <f ca="1">Synthese!AN$2</f>
        <v>GardeP-16</v>
      </c>
      <c r="K3" s="8" t="str">
        <f ca="1">Synthese!AO$2</f>
        <v>GardeP-16</v>
      </c>
      <c r="L3" s="15" t="str">
        <f ca="1">Synthese!AP$2</f>
        <v>GardeP-16</v>
      </c>
      <c r="M3" s="8" t="str">
        <f ca="1">Synthese!AQ$2</f>
        <v>GardeP-16</v>
      </c>
      <c r="N3" s="8" t="str">
        <f ca="1">Synthese!AR$2</f>
        <v>GardeP-16</v>
      </c>
      <c r="O3" s="8" t="str">
        <f ca="1">Synthese!AS$2</f>
        <v>GardeP-16</v>
      </c>
      <c r="P3" s="8" t="str">
        <f ca="1">Synthese!AT$2</f>
        <v>GardeP-16</v>
      </c>
      <c r="Q3" s="15" t="str">
        <f ca="1">Synthese!AU$2</f>
        <v>GardeP-16</v>
      </c>
      <c r="R3" s="8" t="str">
        <f ca="1">Synthese!AV$2</f>
        <v>GardeP-16</v>
      </c>
      <c r="S3" s="15" t="str">
        <f ca="1">Synthese!AW$2</f>
        <v>GardeP-16</v>
      </c>
      <c r="T3" s="8" t="str">
        <f ca="1">Synthese!AX$2</f>
        <v>GardeP-16</v>
      </c>
      <c r="U3" s="15">
        <f>Synthese!AY$2</f>
        <v>0</v>
      </c>
      <c r="V3" s="16"/>
    </row>
    <row r="4" spans="1:22" ht="13.8">
      <c r="A4" s="3">
        <f>Liens!$L15</f>
        <v>5</v>
      </c>
      <c r="B4" s="3">
        <f>Liens!$M20</f>
        <v>187</v>
      </c>
      <c r="C4" s="17" t="str">
        <f t="shared" ref="C4:U4" ca="1" si="0">C1</f>
        <v>AVL</v>
      </c>
      <c r="D4" s="17" t="str">
        <f t="shared" ca="1" si="0"/>
        <v>JMR</v>
      </c>
      <c r="E4" s="17" t="str">
        <f t="shared" ca="1" si="0"/>
        <v>FL</v>
      </c>
      <c r="F4" s="17" t="str">
        <f t="shared" ca="1" si="0"/>
        <v>GD</v>
      </c>
      <c r="G4" s="17" t="str">
        <f t="shared" ca="1" si="0"/>
        <v>MDT</v>
      </c>
      <c r="H4" s="17" t="str">
        <f t="shared" ca="1" si="0"/>
        <v>MC</v>
      </c>
      <c r="I4" s="17" t="str">
        <f t="shared" ca="1" si="0"/>
        <v>CP</v>
      </c>
      <c r="J4" s="17" t="str">
        <f t="shared" ca="1" si="0"/>
        <v>SD</v>
      </c>
      <c r="K4" s="17" t="str">
        <f t="shared" ca="1" si="0"/>
        <v>JC</v>
      </c>
      <c r="L4" s="17" t="str">
        <f t="shared" ca="1" si="0"/>
        <v>DB</v>
      </c>
      <c r="M4" s="17" t="str">
        <f t="shared" ca="1" si="0"/>
        <v>PDS</v>
      </c>
      <c r="N4" s="17" t="str">
        <f t="shared" ca="1" si="0"/>
        <v>JG</v>
      </c>
      <c r="O4" s="17" t="str">
        <f t="shared" ca="1" si="0"/>
        <v>MDS</v>
      </c>
      <c r="P4" s="17" t="str">
        <f t="shared" ca="1" si="0"/>
        <v>MDE</v>
      </c>
      <c r="Q4" s="17" t="str">
        <f t="shared" ca="1" si="0"/>
        <v>MDX</v>
      </c>
      <c r="R4" s="17" t="str">
        <f t="shared" ca="1" si="0"/>
        <v>PR</v>
      </c>
      <c r="S4" s="17" t="str">
        <f t="shared" ca="1" si="0"/>
        <v>FMT</v>
      </c>
      <c r="T4" s="17" t="str">
        <f t="shared" ca="1" si="0"/>
        <v>JUM</v>
      </c>
      <c r="U4" s="17">
        <f t="shared" si="0"/>
        <v>0</v>
      </c>
    </row>
    <row r="5" spans="1:22" ht="13.8">
      <c r="C5" s="17"/>
      <c r="D5" s="8"/>
      <c r="E5" s="8"/>
      <c r="F5" s="8"/>
      <c r="G5" s="8"/>
      <c r="H5" s="15"/>
      <c r="I5" s="8"/>
      <c r="J5" s="8"/>
      <c r="K5" s="8"/>
      <c r="L5" s="15"/>
      <c r="M5" s="8"/>
      <c r="N5" s="8"/>
      <c r="O5" s="8"/>
      <c r="P5" s="8"/>
      <c r="Q5" s="15"/>
      <c r="R5" s="8"/>
      <c r="S5" s="15"/>
      <c r="T5" s="8"/>
      <c r="U5" s="15"/>
    </row>
    <row r="6" spans="1:22" ht="13.8">
      <c r="A6" s="18">
        <v>2</v>
      </c>
      <c r="B6" s="3" t="s">
        <v>56</v>
      </c>
      <c r="C6" s="19">
        <f t="shared" ref="C6:U6" ca="1" si="1">COUNTIF(INDIRECT(CONCATENATE($B$2,C$2,"$",$A4,":",C$2,"$",$B4)),"="&amp;$A6)</f>
        <v>3</v>
      </c>
      <c r="D6" s="19">
        <f t="shared" ca="1" si="1"/>
        <v>0</v>
      </c>
      <c r="E6" s="19">
        <f t="shared" ca="1" si="1"/>
        <v>1</v>
      </c>
      <c r="F6" s="19">
        <f t="shared" ca="1" si="1"/>
        <v>0</v>
      </c>
      <c r="G6" s="19">
        <f t="shared" ca="1" si="1"/>
        <v>0</v>
      </c>
      <c r="H6" s="20">
        <f t="shared" ca="1" si="1"/>
        <v>0</v>
      </c>
      <c r="I6" s="19">
        <f t="shared" ca="1" si="1"/>
        <v>0</v>
      </c>
      <c r="J6" s="19">
        <f t="shared" ca="1" si="1"/>
        <v>3</v>
      </c>
      <c r="K6" s="19">
        <f t="shared" ca="1" si="1"/>
        <v>2</v>
      </c>
      <c r="L6" s="20">
        <f t="shared" ca="1" si="1"/>
        <v>4</v>
      </c>
      <c r="M6" s="19">
        <f t="shared" ca="1" si="1"/>
        <v>1</v>
      </c>
      <c r="N6" s="19">
        <f t="shared" ca="1" si="1"/>
        <v>3</v>
      </c>
      <c r="O6" s="19">
        <f t="shared" ca="1" si="1"/>
        <v>1</v>
      </c>
      <c r="P6" s="19">
        <f t="shared" ca="1" si="1"/>
        <v>0</v>
      </c>
      <c r="Q6" s="20">
        <f t="shared" ca="1" si="1"/>
        <v>1</v>
      </c>
      <c r="R6" s="19">
        <f t="shared" ca="1" si="1"/>
        <v>0</v>
      </c>
      <c r="S6" s="20">
        <f t="shared" ca="1" si="1"/>
        <v>0</v>
      </c>
      <c r="T6" s="19">
        <f t="shared" ca="1" si="1"/>
        <v>0</v>
      </c>
      <c r="U6" s="20">
        <f t="shared" ca="1" si="1"/>
        <v>7</v>
      </c>
      <c r="V6" s="11"/>
    </row>
    <row r="7" spans="1:22" ht="13.8">
      <c r="A7" s="18">
        <v>3</v>
      </c>
      <c r="B7" s="3" t="s">
        <v>57</v>
      </c>
      <c r="C7" s="19">
        <f t="shared" ref="C7:U7" ca="1" si="2">COUNTIF(INDIRECT(CONCATENATE($B$2,C$2,"$",$A4,":",C$2,"$",$B4)),"="&amp;$A7)</f>
        <v>0</v>
      </c>
      <c r="D7" s="19">
        <f t="shared" ca="1" si="2"/>
        <v>4</v>
      </c>
      <c r="E7" s="19">
        <f t="shared" ca="1" si="2"/>
        <v>1</v>
      </c>
      <c r="F7" s="19">
        <f t="shared" ca="1" si="2"/>
        <v>1</v>
      </c>
      <c r="G7" s="19">
        <f t="shared" ca="1" si="2"/>
        <v>4</v>
      </c>
      <c r="H7" s="20">
        <f t="shared" ca="1" si="2"/>
        <v>3</v>
      </c>
      <c r="I7" s="19">
        <f t="shared" ca="1" si="2"/>
        <v>2</v>
      </c>
      <c r="J7" s="19">
        <f t="shared" ca="1" si="2"/>
        <v>0</v>
      </c>
      <c r="K7" s="19">
        <f t="shared" ca="1" si="2"/>
        <v>3</v>
      </c>
      <c r="L7" s="20">
        <f t="shared" ca="1" si="2"/>
        <v>0</v>
      </c>
      <c r="M7" s="19">
        <f t="shared" ca="1" si="2"/>
        <v>0</v>
      </c>
      <c r="N7" s="19">
        <f t="shared" ca="1" si="2"/>
        <v>0</v>
      </c>
      <c r="O7" s="19">
        <f t="shared" ca="1" si="2"/>
        <v>0</v>
      </c>
      <c r="P7" s="19">
        <f t="shared" ca="1" si="2"/>
        <v>0</v>
      </c>
      <c r="Q7" s="20">
        <f t="shared" ca="1" si="2"/>
        <v>0</v>
      </c>
      <c r="R7" s="19">
        <f t="shared" ca="1" si="2"/>
        <v>0</v>
      </c>
      <c r="S7" s="20">
        <f t="shared" ca="1" si="2"/>
        <v>0</v>
      </c>
      <c r="T7" s="19">
        <f t="shared" ca="1" si="2"/>
        <v>0</v>
      </c>
      <c r="U7" s="20">
        <f t="shared" ca="1" si="2"/>
        <v>8</v>
      </c>
      <c r="V7" s="11"/>
    </row>
    <row r="8" spans="1:22" ht="13.8">
      <c r="A8" s="18">
        <v>4</v>
      </c>
      <c r="B8" s="3" t="s">
        <v>58</v>
      </c>
      <c r="C8" s="19">
        <f t="shared" ref="C8:U8" ca="1" si="3">COUNTIF(INDIRECT(CONCATENATE($B$2,C$2,"$",$A4,":",C$2,"$",$B4)),"="&amp;$A8)</f>
        <v>0</v>
      </c>
      <c r="D8" s="19">
        <f t="shared" ca="1" si="3"/>
        <v>1</v>
      </c>
      <c r="E8" s="19">
        <f t="shared" ca="1" si="3"/>
        <v>1</v>
      </c>
      <c r="F8" s="19">
        <f t="shared" ca="1" si="3"/>
        <v>2</v>
      </c>
      <c r="G8" s="19">
        <f t="shared" ca="1" si="3"/>
        <v>0</v>
      </c>
      <c r="H8" s="20">
        <f t="shared" ca="1" si="3"/>
        <v>1</v>
      </c>
      <c r="I8" s="19">
        <f t="shared" ca="1" si="3"/>
        <v>4</v>
      </c>
      <c r="J8" s="19">
        <f t="shared" ca="1" si="3"/>
        <v>4</v>
      </c>
      <c r="K8" s="19">
        <f t="shared" ca="1" si="3"/>
        <v>2</v>
      </c>
      <c r="L8" s="20">
        <f t="shared" ca="1" si="3"/>
        <v>0</v>
      </c>
      <c r="M8" s="19">
        <f t="shared" ca="1" si="3"/>
        <v>1</v>
      </c>
      <c r="N8" s="19">
        <f t="shared" ca="1" si="3"/>
        <v>0</v>
      </c>
      <c r="O8" s="19">
        <f t="shared" ca="1" si="3"/>
        <v>2</v>
      </c>
      <c r="P8" s="19">
        <f t="shared" ca="1" si="3"/>
        <v>0</v>
      </c>
      <c r="Q8" s="20">
        <f t="shared" ca="1" si="3"/>
        <v>0</v>
      </c>
      <c r="R8" s="19">
        <f t="shared" ca="1" si="3"/>
        <v>0</v>
      </c>
      <c r="S8" s="20">
        <f t="shared" ca="1" si="3"/>
        <v>0</v>
      </c>
      <c r="T8" s="19">
        <f t="shared" ca="1" si="3"/>
        <v>0</v>
      </c>
      <c r="U8" s="20">
        <f t="shared" ca="1" si="3"/>
        <v>8</v>
      </c>
      <c r="V8" s="11"/>
    </row>
    <row r="9" spans="1:22" ht="13.8">
      <c r="A9" s="18">
        <v>5</v>
      </c>
      <c r="B9" s="3" t="s">
        <v>59</v>
      </c>
      <c r="C9" s="19">
        <f t="shared" ref="C9:U9" ca="1" si="4">COUNTIF(INDIRECT(CONCATENATE($B$2,C$2,"$",$A4,":",C$2,"$",$B4)),"="&amp;$A9)</f>
        <v>3</v>
      </c>
      <c r="D9" s="19">
        <f t="shared" ca="1" si="4"/>
        <v>0</v>
      </c>
      <c r="E9" s="19">
        <f t="shared" ca="1" si="4"/>
        <v>1</v>
      </c>
      <c r="F9" s="19">
        <f t="shared" ca="1" si="4"/>
        <v>3</v>
      </c>
      <c r="G9" s="19">
        <f t="shared" ca="1" si="4"/>
        <v>0</v>
      </c>
      <c r="H9" s="20">
        <f t="shared" ca="1" si="4"/>
        <v>3</v>
      </c>
      <c r="I9" s="19">
        <f t="shared" ca="1" si="4"/>
        <v>0</v>
      </c>
      <c r="J9" s="19">
        <f t="shared" ca="1" si="4"/>
        <v>1</v>
      </c>
      <c r="K9" s="19">
        <f t="shared" ca="1" si="4"/>
        <v>0</v>
      </c>
      <c r="L9" s="20">
        <f t="shared" ca="1" si="4"/>
        <v>2</v>
      </c>
      <c r="M9" s="19">
        <f t="shared" ca="1" si="4"/>
        <v>2</v>
      </c>
      <c r="N9" s="19">
        <f t="shared" ca="1" si="4"/>
        <v>3</v>
      </c>
      <c r="O9" s="19">
        <f t="shared" ca="1" si="4"/>
        <v>1</v>
      </c>
      <c r="P9" s="19">
        <f t="shared" ca="1" si="4"/>
        <v>0</v>
      </c>
      <c r="Q9" s="20">
        <f t="shared" ca="1" si="4"/>
        <v>0</v>
      </c>
      <c r="R9" s="19">
        <f t="shared" ca="1" si="4"/>
        <v>0</v>
      </c>
      <c r="S9" s="20">
        <f t="shared" ca="1" si="4"/>
        <v>0</v>
      </c>
      <c r="T9" s="19">
        <f t="shared" ca="1" si="4"/>
        <v>0</v>
      </c>
      <c r="U9" s="20">
        <f t="shared" ca="1" si="4"/>
        <v>8</v>
      </c>
      <c r="V9" s="11"/>
    </row>
    <row r="10" spans="1:22" ht="13.8">
      <c r="A10" s="18">
        <v>6</v>
      </c>
      <c r="B10" s="3" t="s">
        <v>60</v>
      </c>
      <c r="C10" s="19">
        <f t="shared" ref="C10:U10" ca="1" si="5">COUNTIF(INDIRECT(CONCATENATE($B$2,C$2,"$",$A4,":",C$2,"$",$B4)),"="&amp;$A10)</f>
        <v>2</v>
      </c>
      <c r="D10" s="19">
        <f t="shared" ca="1" si="5"/>
        <v>0</v>
      </c>
      <c r="E10" s="19">
        <f t="shared" ca="1" si="5"/>
        <v>1</v>
      </c>
      <c r="F10" s="19">
        <f t="shared" ca="1" si="5"/>
        <v>3</v>
      </c>
      <c r="G10" s="19">
        <f t="shared" ca="1" si="5"/>
        <v>1</v>
      </c>
      <c r="H10" s="20">
        <f t="shared" ca="1" si="5"/>
        <v>1</v>
      </c>
      <c r="I10" s="19">
        <f t="shared" ca="1" si="5"/>
        <v>0</v>
      </c>
      <c r="J10" s="19">
        <f t="shared" ca="1" si="5"/>
        <v>1</v>
      </c>
      <c r="K10" s="19">
        <f t="shared" ca="1" si="5"/>
        <v>1</v>
      </c>
      <c r="L10" s="20">
        <f t="shared" ca="1" si="5"/>
        <v>1</v>
      </c>
      <c r="M10" s="19">
        <f t="shared" ca="1" si="5"/>
        <v>2</v>
      </c>
      <c r="N10" s="19">
        <f t="shared" ca="1" si="5"/>
        <v>3</v>
      </c>
      <c r="O10" s="19">
        <f t="shared" ca="1" si="5"/>
        <v>1</v>
      </c>
      <c r="P10" s="19">
        <f t="shared" ca="1" si="5"/>
        <v>0</v>
      </c>
      <c r="Q10" s="20">
        <f t="shared" ca="1" si="5"/>
        <v>2</v>
      </c>
      <c r="R10" s="19">
        <f t="shared" ca="1" si="5"/>
        <v>0</v>
      </c>
      <c r="S10" s="20">
        <f t="shared" ca="1" si="5"/>
        <v>0</v>
      </c>
      <c r="T10" s="19">
        <f t="shared" ca="1" si="5"/>
        <v>0</v>
      </c>
      <c r="U10" s="20">
        <f t="shared" ca="1" si="5"/>
        <v>7</v>
      </c>
      <c r="V10" s="11"/>
    </row>
    <row r="11" spans="1:22" ht="13.8">
      <c r="A11" s="18">
        <v>7</v>
      </c>
      <c r="B11" s="3" t="s">
        <v>61</v>
      </c>
      <c r="C11" s="19">
        <f t="shared" ref="C11:U11" ca="1" si="6">COUNTIF(INDIRECT(CONCATENATE($B$2,C$2,"$",$A4,":",C$2,"$",$B4)),"="&amp;$A11)</f>
        <v>1</v>
      </c>
      <c r="D11" s="19">
        <f t="shared" ca="1" si="6"/>
        <v>1</v>
      </c>
      <c r="E11" s="19">
        <f t="shared" ca="1" si="6"/>
        <v>2</v>
      </c>
      <c r="F11" s="19">
        <f t="shared" ca="1" si="6"/>
        <v>2</v>
      </c>
      <c r="G11" s="19">
        <f t="shared" ca="1" si="6"/>
        <v>2</v>
      </c>
      <c r="H11" s="20">
        <f t="shared" ca="1" si="6"/>
        <v>2</v>
      </c>
      <c r="I11" s="19">
        <f t="shared" ca="1" si="6"/>
        <v>1</v>
      </c>
      <c r="J11" s="19">
        <f t="shared" ca="1" si="6"/>
        <v>3</v>
      </c>
      <c r="K11" s="19">
        <f t="shared" ca="1" si="6"/>
        <v>1</v>
      </c>
      <c r="L11" s="20">
        <f t="shared" ca="1" si="6"/>
        <v>2</v>
      </c>
      <c r="M11" s="19">
        <f t="shared" ca="1" si="6"/>
        <v>1</v>
      </c>
      <c r="N11" s="19">
        <f t="shared" ca="1" si="6"/>
        <v>1</v>
      </c>
      <c r="O11" s="19">
        <f t="shared" ca="1" si="6"/>
        <v>0</v>
      </c>
      <c r="P11" s="19">
        <f t="shared" ca="1" si="6"/>
        <v>0</v>
      </c>
      <c r="Q11" s="20">
        <f t="shared" ca="1" si="6"/>
        <v>0</v>
      </c>
      <c r="R11" s="19">
        <f t="shared" ca="1" si="6"/>
        <v>0</v>
      </c>
      <c r="S11" s="20">
        <f t="shared" ca="1" si="6"/>
        <v>0</v>
      </c>
      <c r="T11" s="19">
        <f t="shared" ca="1" si="6"/>
        <v>0</v>
      </c>
      <c r="U11" s="20">
        <f t="shared" ca="1" si="6"/>
        <v>7</v>
      </c>
      <c r="V11" s="11"/>
    </row>
    <row r="12" spans="1:22" ht="13.8">
      <c r="A12" s="18">
        <v>1</v>
      </c>
      <c r="B12" s="3" t="s">
        <v>62</v>
      </c>
      <c r="C12" s="19">
        <f t="shared" ref="C12:U12" ca="1" si="7">COUNTIF(INDIRECT(CONCATENATE($B$2,C$2,"$",$A4,":",C$2,"$",$B4)),"="&amp;$A12)</f>
        <v>1</v>
      </c>
      <c r="D12" s="19">
        <f t="shared" ca="1" si="7"/>
        <v>3</v>
      </c>
      <c r="E12" s="19">
        <f t="shared" ca="1" si="7"/>
        <v>2</v>
      </c>
      <c r="F12" s="19">
        <f t="shared" ca="1" si="7"/>
        <v>2</v>
      </c>
      <c r="G12" s="19">
        <f t="shared" ca="1" si="7"/>
        <v>1</v>
      </c>
      <c r="H12" s="20">
        <f t="shared" ca="1" si="7"/>
        <v>1</v>
      </c>
      <c r="I12" s="19">
        <f t="shared" ca="1" si="7"/>
        <v>1</v>
      </c>
      <c r="J12" s="19">
        <f t="shared" ca="1" si="7"/>
        <v>0</v>
      </c>
      <c r="K12" s="19">
        <f t="shared" ca="1" si="7"/>
        <v>1</v>
      </c>
      <c r="L12" s="20">
        <f t="shared" ca="1" si="7"/>
        <v>1</v>
      </c>
      <c r="M12" s="19">
        <f t="shared" ca="1" si="7"/>
        <v>4</v>
      </c>
      <c r="N12" s="19">
        <f t="shared" ca="1" si="7"/>
        <v>0</v>
      </c>
      <c r="O12" s="19">
        <f t="shared" ca="1" si="7"/>
        <v>1</v>
      </c>
      <c r="P12" s="19">
        <f t="shared" ca="1" si="7"/>
        <v>0</v>
      </c>
      <c r="Q12" s="20">
        <f t="shared" ca="1" si="7"/>
        <v>0</v>
      </c>
      <c r="R12" s="19">
        <f t="shared" ca="1" si="7"/>
        <v>0</v>
      </c>
      <c r="S12" s="20">
        <f t="shared" ca="1" si="7"/>
        <v>0</v>
      </c>
      <c r="T12" s="19">
        <f t="shared" ca="1" si="7"/>
        <v>0</v>
      </c>
      <c r="U12" s="20">
        <f t="shared" ca="1" si="7"/>
        <v>8</v>
      </c>
      <c r="V12" s="11"/>
    </row>
    <row r="13" spans="1:22" ht="13.8">
      <c r="A13" s="3"/>
      <c r="B13" s="3"/>
      <c r="C13" s="21">
        <f t="shared" ref="C13:T13" ca="1" si="8">SUM(C11:C12)</f>
        <v>2</v>
      </c>
      <c r="D13" s="21">
        <f t="shared" ca="1" si="8"/>
        <v>4</v>
      </c>
      <c r="E13" s="21">
        <f t="shared" ca="1" si="8"/>
        <v>4</v>
      </c>
      <c r="F13" s="21">
        <f t="shared" ca="1" si="8"/>
        <v>4</v>
      </c>
      <c r="G13" s="21">
        <f t="shared" ca="1" si="8"/>
        <v>3</v>
      </c>
      <c r="H13" s="15">
        <f t="shared" ca="1" si="8"/>
        <v>3</v>
      </c>
      <c r="I13" s="21">
        <f t="shared" ca="1" si="8"/>
        <v>2</v>
      </c>
      <c r="J13" s="21">
        <f t="shared" ca="1" si="8"/>
        <v>3</v>
      </c>
      <c r="K13" s="21">
        <f t="shared" ca="1" si="8"/>
        <v>2</v>
      </c>
      <c r="L13" s="15">
        <f t="shared" ca="1" si="8"/>
        <v>3</v>
      </c>
      <c r="M13" s="21">
        <f t="shared" ca="1" si="8"/>
        <v>5</v>
      </c>
      <c r="N13" s="21">
        <f t="shared" ca="1" si="8"/>
        <v>1</v>
      </c>
      <c r="O13" s="21">
        <f t="shared" ca="1" si="8"/>
        <v>1</v>
      </c>
      <c r="P13" s="21">
        <f t="shared" ca="1" si="8"/>
        <v>0</v>
      </c>
      <c r="Q13" s="15">
        <f t="shared" ca="1" si="8"/>
        <v>0</v>
      </c>
      <c r="R13" s="21">
        <f t="shared" ca="1" si="8"/>
        <v>0</v>
      </c>
      <c r="S13" s="15">
        <f t="shared" ca="1" si="8"/>
        <v>0</v>
      </c>
      <c r="T13" s="21">
        <f t="shared" ca="1" si="8"/>
        <v>0</v>
      </c>
      <c r="U13" s="15"/>
    </row>
    <row r="14" spans="1:22" ht="13.8">
      <c r="A14" s="3">
        <v>8</v>
      </c>
      <c r="B14" s="3" t="s">
        <v>63</v>
      </c>
      <c r="C14" s="22">
        <f ca="1">C13/C16</f>
        <v>0.2</v>
      </c>
      <c r="D14" s="22">
        <f ca="1">D13/D16</f>
        <v>0.44444444444444442</v>
      </c>
      <c r="E14" s="22">
        <f ca="1">E13/E16</f>
        <v>0.44444444444444442</v>
      </c>
      <c r="F14" s="22">
        <f ca="1">F13/F16</f>
        <v>0.30769230769230771</v>
      </c>
      <c r="G14" s="22">
        <f ca="1">G13/G16</f>
        <v>0.375</v>
      </c>
      <c r="H14" s="22"/>
      <c r="I14" s="22">
        <f ca="1">I13/I16</f>
        <v>0.25</v>
      </c>
      <c r="J14" s="22">
        <f ca="1">J13/J16</f>
        <v>0.25</v>
      </c>
      <c r="K14" s="22">
        <f ca="1">K13/K16</f>
        <v>0.2</v>
      </c>
      <c r="L14" s="22"/>
      <c r="M14" s="22">
        <f ca="1">M13/M16</f>
        <v>0.45454545454545453</v>
      </c>
      <c r="N14" s="22">
        <f ca="1">N13/N16</f>
        <v>0.1</v>
      </c>
      <c r="O14" s="22">
        <f ca="1">O13/O16</f>
        <v>0.16666666666666666</v>
      </c>
      <c r="P14" s="22" t="e">
        <f ca="1">P13/P16</f>
        <v>#DIV/0!</v>
      </c>
      <c r="Q14" s="22"/>
      <c r="R14" s="22" t="e">
        <f ca="1">R13/R16</f>
        <v>#DIV/0!</v>
      </c>
      <c r="S14" s="22"/>
      <c r="T14" s="22" t="e">
        <f ca="1">T13/T16</f>
        <v>#DIV/0!</v>
      </c>
      <c r="U14" s="22"/>
    </row>
    <row r="15" spans="1:22" ht="13.8">
      <c r="A15" s="3"/>
      <c r="B15" s="3"/>
      <c r="C15" s="22">
        <f ca="1">(C13+C10)/C16</f>
        <v>0.4</v>
      </c>
      <c r="D15" s="22">
        <f ca="1">(D13+D10)/D16</f>
        <v>0.44444444444444442</v>
      </c>
      <c r="E15" s="22">
        <f ca="1">(E13+E10)/E16</f>
        <v>0.55555555555555558</v>
      </c>
      <c r="F15" s="22">
        <f ca="1">(F13+F10)/F16</f>
        <v>0.53846153846153844</v>
      </c>
      <c r="G15" s="22">
        <f ca="1">(G13+G10)/G16</f>
        <v>0.5</v>
      </c>
      <c r="H15" s="22"/>
      <c r="I15" s="22">
        <f ca="1">(I13+I10)/I16</f>
        <v>0.25</v>
      </c>
      <c r="J15" s="22">
        <f ca="1">(J13+J10)/J16</f>
        <v>0.33333333333333331</v>
      </c>
      <c r="K15" s="22">
        <f ca="1">(K13+K10)/K16</f>
        <v>0.3</v>
      </c>
      <c r="L15" s="22"/>
      <c r="M15" s="22">
        <f ca="1">(M13+M10)/M16</f>
        <v>0.63636363636363635</v>
      </c>
      <c r="N15" s="22">
        <f ca="1">(N13+N10)/N16</f>
        <v>0.4</v>
      </c>
      <c r="O15" s="22">
        <f ca="1">(O13+O10)/O16</f>
        <v>0.33333333333333331</v>
      </c>
      <c r="P15" s="22" t="e">
        <f ca="1">(P13+P10)/P16</f>
        <v>#DIV/0!</v>
      </c>
      <c r="Q15" s="22"/>
      <c r="R15" s="22" t="e">
        <f ca="1">(R13+R10)/R16</f>
        <v>#DIV/0!</v>
      </c>
      <c r="S15" s="22"/>
      <c r="T15" s="22" t="e">
        <f ca="1">(T13+T10)/T16</f>
        <v>#DIV/0!</v>
      </c>
      <c r="U15" s="22"/>
    </row>
    <row r="16" spans="1:22" ht="13.8">
      <c r="A16" s="3"/>
      <c r="B16" s="3" t="s">
        <v>64</v>
      </c>
      <c r="C16" s="23">
        <f t="shared" ref="C16:U16" ca="1" si="9">SUM(C6:C12)</f>
        <v>10</v>
      </c>
      <c r="D16" s="21">
        <f t="shared" ca="1" si="9"/>
        <v>9</v>
      </c>
      <c r="E16" s="21">
        <f t="shared" ca="1" si="9"/>
        <v>9</v>
      </c>
      <c r="F16" s="21">
        <f t="shared" ca="1" si="9"/>
        <v>13</v>
      </c>
      <c r="G16" s="21">
        <f t="shared" ca="1" si="9"/>
        <v>8</v>
      </c>
      <c r="H16" s="15">
        <f t="shared" ca="1" si="9"/>
        <v>11</v>
      </c>
      <c r="I16" s="21">
        <f t="shared" ca="1" si="9"/>
        <v>8</v>
      </c>
      <c r="J16" s="21">
        <f t="shared" ca="1" si="9"/>
        <v>12</v>
      </c>
      <c r="K16" s="21">
        <f t="shared" ca="1" si="9"/>
        <v>10</v>
      </c>
      <c r="L16" s="15">
        <f t="shared" ca="1" si="9"/>
        <v>10</v>
      </c>
      <c r="M16" s="21">
        <f t="shared" ca="1" si="9"/>
        <v>11</v>
      </c>
      <c r="N16" s="21">
        <f t="shared" ca="1" si="9"/>
        <v>10</v>
      </c>
      <c r="O16" s="21">
        <f t="shared" ca="1" si="9"/>
        <v>6</v>
      </c>
      <c r="P16" s="21">
        <f t="shared" ca="1" si="9"/>
        <v>0</v>
      </c>
      <c r="Q16" s="15">
        <f t="shared" ca="1" si="9"/>
        <v>3</v>
      </c>
      <c r="R16" s="21">
        <f t="shared" ca="1" si="9"/>
        <v>0</v>
      </c>
      <c r="S16" s="15">
        <f t="shared" ca="1" si="9"/>
        <v>0</v>
      </c>
      <c r="T16" s="21">
        <f t="shared" ca="1" si="9"/>
        <v>0</v>
      </c>
      <c r="U16" s="15">
        <f t="shared" ca="1" si="9"/>
        <v>53</v>
      </c>
    </row>
    <row r="17" spans="1:21" ht="13.8">
      <c r="B17" s="3" t="s">
        <v>65</v>
      </c>
      <c r="C17" s="24">
        <f t="shared" ref="C17:U17" ca="1" si="10">C$16</f>
        <v>10</v>
      </c>
      <c r="D17" s="8">
        <f t="shared" ca="1" si="10"/>
        <v>9</v>
      </c>
      <c r="E17" s="8">
        <f t="shared" ca="1" si="10"/>
        <v>9</v>
      </c>
      <c r="F17" s="8">
        <f t="shared" ca="1" si="10"/>
        <v>13</v>
      </c>
      <c r="G17" s="8">
        <f t="shared" ca="1" si="10"/>
        <v>8</v>
      </c>
      <c r="H17" s="15">
        <f t="shared" ca="1" si="10"/>
        <v>11</v>
      </c>
      <c r="I17" s="8">
        <f t="shared" ca="1" si="10"/>
        <v>8</v>
      </c>
      <c r="J17" s="8">
        <f t="shared" ca="1" si="10"/>
        <v>12</v>
      </c>
      <c r="K17" s="8">
        <f t="shared" ca="1" si="10"/>
        <v>10</v>
      </c>
      <c r="L17" s="15">
        <f t="shared" ca="1" si="10"/>
        <v>10</v>
      </c>
      <c r="M17" s="8">
        <f t="shared" ca="1" si="10"/>
        <v>11</v>
      </c>
      <c r="N17" s="8">
        <f t="shared" ca="1" si="10"/>
        <v>10</v>
      </c>
      <c r="O17" s="8">
        <f t="shared" ca="1" si="10"/>
        <v>6</v>
      </c>
      <c r="P17" s="8">
        <f t="shared" ca="1" si="10"/>
        <v>0</v>
      </c>
      <c r="Q17" s="15">
        <f t="shared" ca="1" si="10"/>
        <v>3</v>
      </c>
      <c r="R17" s="8">
        <f t="shared" ca="1" si="10"/>
        <v>0</v>
      </c>
      <c r="S17" s="15">
        <f t="shared" ca="1" si="10"/>
        <v>0</v>
      </c>
      <c r="T17" s="8">
        <f t="shared" ca="1" si="10"/>
        <v>0</v>
      </c>
      <c r="U17" s="15">
        <f t="shared" ca="1" si="10"/>
        <v>53</v>
      </c>
    </row>
    <row r="18" spans="1:21" ht="13.8">
      <c r="C18" s="8"/>
      <c r="D18" s="8"/>
      <c r="E18" s="8"/>
      <c r="F18" s="8"/>
      <c r="G18" s="8"/>
      <c r="H18" s="15"/>
      <c r="I18" s="8"/>
      <c r="J18" s="8"/>
      <c r="K18" s="8"/>
      <c r="L18" s="15"/>
      <c r="M18" s="8"/>
      <c r="N18" s="8"/>
      <c r="O18" s="8"/>
      <c r="P18" s="8"/>
      <c r="Q18" s="15"/>
      <c r="R18" s="8"/>
      <c r="S18" s="15"/>
      <c r="T18" s="8"/>
      <c r="U18" s="15"/>
    </row>
    <row r="19" spans="1:21" ht="13.8">
      <c r="C19" s="8"/>
      <c r="D19" s="8"/>
      <c r="E19" s="8"/>
      <c r="F19" s="8"/>
      <c r="G19" s="8"/>
      <c r="H19" s="15"/>
      <c r="I19" s="8"/>
      <c r="J19" s="8"/>
      <c r="K19" s="8"/>
      <c r="L19" s="15"/>
      <c r="M19" s="8"/>
      <c r="N19" s="8"/>
      <c r="O19" s="8"/>
      <c r="P19" s="8"/>
      <c r="Q19" s="15"/>
      <c r="R19" s="8"/>
      <c r="S19" s="15"/>
      <c r="T19" s="8"/>
      <c r="U19" s="15"/>
    </row>
    <row r="20" spans="1:21" ht="13.8">
      <c r="C20" s="8"/>
      <c r="D20" s="8"/>
      <c r="E20" s="8"/>
      <c r="F20" s="8"/>
      <c r="G20" s="8"/>
      <c r="H20" s="15"/>
      <c r="I20" s="8"/>
      <c r="J20" s="8"/>
      <c r="K20" s="8"/>
      <c r="L20" s="15"/>
      <c r="M20" s="8"/>
      <c r="N20" s="8"/>
      <c r="O20" s="8"/>
      <c r="P20" s="8"/>
      <c r="Q20" s="15"/>
      <c r="R20" s="8"/>
      <c r="S20" s="15"/>
      <c r="T20" s="8"/>
      <c r="U20" s="15"/>
    </row>
    <row r="21" spans="1:21" ht="13.8">
      <c r="C21" s="8"/>
      <c r="D21" s="8"/>
      <c r="E21" s="8"/>
      <c r="F21" s="8"/>
      <c r="G21" s="8"/>
      <c r="H21" s="15"/>
      <c r="I21" s="8"/>
      <c r="J21" s="8"/>
      <c r="K21" s="8"/>
      <c r="L21" s="15"/>
      <c r="M21" s="8"/>
      <c r="N21" s="8"/>
      <c r="O21" s="8"/>
      <c r="P21" s="8"/>
      <c r="Q21" s="15"/>
      <c r="R21" s="8"/>
      <c r="S21" s="15"/>
      <c r="T21" s="8"/>
      <c r="U21" s="15"/>
    </row>
    <row r="22" spans="1:21" ht="13.8">
      <c r="A22" s="3" t="str">
        <f>CONCATENATE($B$2,"D","$",Liens!$L15)</f>
        <v>jours!D$5</v>
      </c>
      <c r="C22" s="8"/>
      <c r="D22" s="8"/>
      <c r="E22" s="8"/>
      <c r="F22" s="8"/>
      <c r="G22" s="8"/>
      <c r="H22" s="15"/>
      <c r="I22" s="8"/>
      <c r="J22" s="8"/>
      <c r="K22" s="8"/>
      <c r="L22" s="15"/>
      <c r="M22" s="8"/>
      <c r="N22" s="8"/>
      <c r="O22" s="8"/>
      <c r="P22" s="8"/>
      <c r="Q22" s="15"/>
      <c r="R22" s="8"/>
      <c r="S22" s="15"/>
      <c r="T22" s="8"/>
      <c r="U22" s="15"/>
    </row>
    <row r="23" spans="1:21" ht="13.8">
      <c r="A23" s="25">
        <f ca="1">INDIRECT(CONCATENATE($B$2,"D","$",Liens!$L15))</f>
        <v>45078</v>
      </c>
      <c r="B23" s="3">
        <v>30</v>
      </c>
      <c r="C23" s="8" t="str">
        <f ca="1">Synthese!AG$2</f>
        <v>GardeP-16</v>
      </c>
      <c r="D23" s="8" t="str">
        <f ca="1">Synthese!AH$2</f>
        <v>GardeP-16</v>
      </c>
      <c r="E23" s="8" t="str">
        <f ca="1">Synthese!AI$2</f>
        <v>GardeP-16</v>
      </c>
      <c r="F23" s="8" t="str">
        <f ca="1">Synthese!AJ$2</f>
        <v>GardeP-16</v>
      </c>
      <c r="G23" s="8" t="str">
        <f ca="1">Synthese!AK$2</f>
        <v>GardeP-16</v>
      </c>
      <c r="H23" s="15" t="str">
        <f ca="1">Synthese!AL$2</f>
        <v>GardeP-16</v>
      </c>
      <c r="I23" s="8" t="str">
        <f ca="1">Synthese!AM$2</f>
        <v>GardeP-16</v>
      </c>
      <c r="J23" s="8" t="str">
        <f ca="1">Synthese!AN$2</f>
        <v>GardeP-16</v>
      </c>
      <c r="K23" s="8" t="str">
        <f ca="1">Synthese!AO$2</f>
        <v>GardeP-16</v>
      </c>
      <c r="L23" s="15" t="str">
        <f ca="1">Synthese!AP$2</f>
        <v>GardeP-16</v>
      </c>
      <c r="M23" s="8" t="str">
        <f ca="1">Synthese!AQ$2</f>
        <v>GardeP-16</v>
      </c>
      <c r="N23" s="8" t="str">
        <f ca="1">Synthese!AR$2</f>
        <v>GardeP-16</v>
      </c>
      <c r="O23" s="8" t="str">
        <f ca="1">Synthese!AS$2</f>
        <v>GardeP-16</v>
      </c>
      <c r="P23" s="8" t="str">
        <f ca="1">Synthese!AT$2</f>
        <v>GardeP-16</v>
      </c>
      <c r="Q23" s="15" t="str">
        <f ca="1">Synthese!AU$2</f>
        <v>GardeP-16</v>
      </c>
      <c r="R23" s="8" t="str">
        <f ca="1">Synthese!AV$2</f>
        <v>GardeP-16</v>
      </c>
      <c r="S23" s="15" t="str">
        <f ca="1">Synthese!AW$2</f>
        <v>GardeP-16</v>
      </c>
      <c r="T23" s="8" t="str">
        <f ca="1">Synthese!AX$2</f>
        <v>GardeP-16</v>
      </c>
      <c r="U23" s="15">
        <f>Synthese!AY$2</f>
        <v>0</v>
      </c>
    </row>
    <row r="24" spans="1:21" ht="13.8">
      <c r="A24" s="3">
        <f>Liens!$L15</f>
        <v>5</v>
      </c>
      <c r="B24" s="3">
        <f>Liens!$M15</f>
        <v>34</v>
      </c>
      <c r="C24" s="8" t="str">
        <f ca="1">Synthese!AG$3</f>
        <v>AVL</v>
      </c>
      <c r="D24" s="8" t="str">
        <f ca="1">Synthese!AH$3</f>
        <v>JMR</v>
      </c>
      <c r="E24" s="8" t="str">
        <f ca="1">Synthese!AI$3</f>
        <v>FL</v>
      </c>
      <c r="F24" s="8" t="str">
        <f ca="1">Synthese!AJ$3</f>
        <v>GD</v>
      </c>
      <c r="G24" s="8" t="str">
        <f ca="1">Synthese!AK$3</f>
        <v>MDT</v>
      </c>
      <c r="H24" s="15" t="str">
        <f ca="1">Synthese!AL$3</f>
        <v>MC</v>
      </c>
      <c r="I24" s="8" t="str">
        <f ca="1">Synthese!AM$3</f>
        <v>CP</v>
      </c>
      <c r="J24" s="8" t="str">
        <f ca="1">Synthese!AN$3</f>
        <v>SD</v>
      </c>
      <c r="K24" s="8" t="str">
        <f ca="1">Synthese!AO$3</f>
        <v>JC</v>
      </c>
      <c r="L24" s="15" t="str">
        <f ca="1">Synthese!AP$3</f>
        <v>DB</v>
      </c>
      <c r="M24" s="8" t="str">
        <f ca="1">Synthese!AQ$3</f>
        <v>PDS</v>
      </c>
      <c r="N24" s="8" t="str">
        <f ca="1">Synthese!AR$3</f>
        <v>JG</v>
      </c>
      <c r="O24" s="8" t="str">
        <f ca="1">Synthese!AS$3</f>
        <v>MDS</v>
      </c>
      <c r="P24" s="8" t="str">
        <f ca="1">Synthese!AT$3</f>
        <v>MDE</v>
      </c>
      <c r="Q24" s="15" t="str">
        <f ca="1">Synthese!AU$3</f>
        <v>MDX</v>
      </c>
      <c r="R24" s="8" t="str">
        <f ca="1">Synthese!AV$3</f>
        <v>PR</v>
      </c>
      <c r="S24" s="15" t="str">
        <f ca="1">Synthese!AW$3</f>
        <v>FMT</v>
      </c>
      <c r="T24" s="8" t="str">
        <f ca="1">Synthese!AX$3</f>
        <v>JUM</v>
      </c>
      <c r="U24" s="15">
        <f>Synthese!AY$3</f>
        <v>0</v>
      </c>
    </row>
    <row r="25" spans="1:21" ht="13.8">
      <c r="A25" s="26">
        <f ca="1">INDIRECT(CONCATENATE($B$2,"D","$",Liens!$L15))</f>
        <v>45078</v>
      </c>
      <c r="C25" s="8"/>
      <c r="D25" s="8"/>
      <c r="E25" s="8"/>
      <c r="F25" s="8"/>
      <c r="G25" s="8"/>
      <c r="H25" s="15"/>
      <c r="I25" s="8"/>
      <c r="J25" s="8"/>
      <c r="K25" s="8"/>
      <c r="L25" s="15"/>
      <c r="M25" s="8"/>
      <c r="N25" s="8"/>
      <c r="O25" s="8"/>
      <c r="P25" s="8"/>
      <c r="Q25" s="15"/>
      <c r="R25" s="8"/>
      <c r="S25" s="15"/>
      <c r="T25" s="8"/>
      <c r="U25" s="15"/>
    </row>
    <row r="26" spans="1:21" ht="13.8">
      <c r="A26" s="3">
        <v>2</v>
      </c>
      <c r="B26" s="3" t="s">
        <v>56</v>
      </c>
      <c r="C26" s="8">
        <f t="shared" ref="C26:U26" ca="1" si="11">COUNTIF(INDIRECT(CONCATENATE($B$2,C$2,"$",$A24,":",C$2,"$",$B24)),"="&amp;$A26)</f>
        <v>0</v>
      </c>
      <c r="D26" s="8">
        <f t="shared" ca="1" si="11"/>
        <v>0</v>
      </c>
      <c r="E26" s="8">
        <f t="shared" ca="1" si="11"/>
        <v>0</v>
      </c>
      <c r="F26" s="8">
        <f t="shared" ca="1" si="11"/>
        <v>0</v>
      </c>
      <c r="G26" s="8">
        <f t="shared" ca="1" si="11"/>
        <v>0</v>
      </c>
      <c r="H26" s="15">
        <f t="shared" ca="1" si="11"/>
        <v>0</v>
      </c>
      <c r="I26" s="8">
        <f t="shared" ca="1" si="11"/>
        <v>0</v>
      </c>
      <c r="J26" s="8">
        <f t="shared" ca="1" si="11"/>
        <v>1</v>
      </c>
      <c r="K26" s="8">
        <f t="shared" ca="1" si="11"/>
        <v>0</v>
      </c>
      <c r="L26" s="15">
        <f t="shared" ca="1" si="11"/>
        <v>0</v>
      </c>
      <c r="M26" s="8">
        <f t="shared" ca="1" si="11"/>
        <v>0</v>
      </c>
      <c r="N26" s="8">
        <f t="shared" ca="1" si="11"/>
        <v>0</v>
      </c>
      <c r="O26" s="8">
        <f t="shared" ca="1" si="11"/>
        <v>0</v>
      </c>
      <c r="P26" s="8">
        <f t="shared" ca="1" si="11"/>
        <v>0</v>
      </c>
      <c r="Q26" s="15">
        <f t="shared" ca="1" si="11"/>
        <v>0</v>
      </c>
      <c r="R26" s="8">
        <f t="shared" ca="1" si="11"/>
        <v>0</v>
      </c>
      <c r="S26" s="15">
        <f t="shared" ca="1" si="11"/>
        <v>0</v>
      </c>
      <c r="T26" s="8">
        <f t="shared" ca="1" si="11"/>
        <v>0</v>
      </c>
      <c r="U26" s="15">
        <f t="shared" ca="1" si="11"/>
        <v>3</v>
      </c>
    </row>
    <row r="27" spans="1:21" ht="13.8">
      <c r="A27" s="3">
        <v>3</v>
      </c>
      <c r="B27" s="3" t="s">
        <v>57</v>
      </c>
      <c r="C27" s="8">
        <f t="shared" ref="C27:U27" ca="1" si="12">COUNTIF(INDIRECT(CONCATENATE($B$2,C$2,"$",$A24,":",C$2,"$",$B24)),"="&amp;$A27)</f>
        <v>0</v>
      </c>
      <c r="D27" s="8">
        <f t="shared" ca="1" si="12"/>
        <v>0</v>
      </c>
      <c r="E27" s="8">
        <f t="shared" ca="1" si="12"/>
        <v>0</v>
      </c>
      <c r="F27" s="8">
        <f t="shared" ca="1" si="12"/>
        <v>0</v>
      </c>
      <c r="G27" s="8">
        <f t="shared" ca="1" si="12"/>
        <v>0</v>
      </c>
      <c r="H27" s="15">
        <f t="shared" ca="1" si="12"/>
        <v>0</v>
      </c>
      <c r="I27" s="8">
        <f t="shared" ca="1" si="12"/>
        <v>0</v>
      </c>
      <c r="J27" s="8">
        <f t="shared" ca="1" si="12"/>
        <v>0</v>
      </c>
      <c r="K27" s="8">
        <f t="shared" ca="1" si="12"/>
        <v>0</v>
      </c>
      <c r="L27" s="15">
        <f t="shared" ca="1" si="12"/>
        <v>0</v>
      </c>
      <c r="M27" s="8">
        <f t="shared" ca="1" si="12"/>
        <v>0</v>
      </c>
      <c r="N27" s="8">
        <f t="shared" ca="1" si="12"/>
        <v>0</v>
      </c>
      <c r="O27" s="8">
        <f t="shared" ca="1" si="12"/>
        <v>0</v>
      </c>
      <c r="P27" s="8">
        <f t="shared" ca="1" si="12"/>
        <v>0</v>
      </c>
      <c r="Q27" s="15">
        <f t="shared" ca="1" si="12"/>
        <v>0</v>
      </c>
      <c r="R27" s="8">
        <f t="shared" ca="1" si="12"/>
        <v>0</v>
      </c>
      <c r="S27" s="15">
        <f t="shared" ca="1" si="12"/>
        <v>0</v>
      </c>
      <c r="T27" s="8">
        <f t="shared" ca="1" si="12"/>
        <v>0</v>
      </c>
      <c r="U27" s="15">
        <f t="shared" ca="1" si="12"/>
        <v>4</v>
      </c>
    </row>
    <row r="28" spans="1:21" ht="13.8">
      <c r="A28" s="3">
        <v>4</v>
      </c>
      <c r="B28" s="3" t="s">
        <v>58</v>
      </c>
      <c r="C28" s="8">
        <f t="shared" ref="C28:U28" ca="1" si="13">COUNTIF(INDIRECT(CONCATENATE($B$2,C$2,"$",$A24,":",C$2,"$",$B24)),"="&amp;$A28)</f>
        <v>0</v>
      </c>
      <c r="D28" s="8">
        <f t="shared" ca="1" si="13"/>
        <v>0</v>
      </c>
      <c r="E28" s="8">
        <f t="shared" ca="1" si="13"/>
        <v>0</v>
      </c>
      <c r="F28" s="8">
        <f t="shared" ca="1" si="13"/>
        <v>0</v>
      </c>
      <c r="G28" s="8">
        <f t="shared" ca="1" si="13"/>
        <v>0</v>
      </c>
      <c r="H28" s="15">
        <f t="shared" ca="1" si="13"/>
        <v>0</v>
      </c>
      <c r="I28" s="8">
        <f t="shared" ca="1" si="13"/>
        <v>0</v>
      </c>
      <c r="J28" s="8">
        <f t="shared" ca="1" si="13"/>
        <v>0</v>
      </c>
      <c r="K28" s="8">
        <f t="shared" ca="1" si="13"/>
        <v>0</v>
      </c>
      <c r="L28" s="15">
        <f t="shared" ca="1" si="13"/>
        <v>0</v>
      </c>
      <c r="M28" s="8">
        <f t="shared" ca="1" si="13"/>
        <v>0</v>
      </c>
      <c r="N28" s="8">
        <f t="shared" ca="1" si="13"/>
        <v>0</v>
      </c>
      <c r="O28" s="8">
        <f t="shared" ca="1" si="13"/>
        <v>0</v>
      </c>
      <c r="P28" s="8">
        <f t="shared" ca="1" si="13"/>
        <v>0</v>
      </c>
      <c r="Q28" s="15">
        <f t="shared" ca="1" si="13"/>
        <v>0</v>
      </c>
      <c r="R28" s="8">
        <f t="shared" ca="1" si="13"/>
        <v>0</v>
      </c>
      <c r="S28" s="15">
        <f t="shared" ca="1" si="13"/>
        <v>0</v>
      </c>
      <c r="T28" s="8">
        <f t="shared" ca="1" si="13"/>
        <v>0</v>
      </c>
      <c r="U28" s="15">
        <f t="shared" ca="1" si="13"/>
        <v>4</v>
      </c>
    </row>
    <row r="29" spans="1:21" ht="13.8">
      <c r="A29" s="3">
        <v>5</v>
      </c>
      <c r="B29" s="3" t="s">
        <v>59</v>
      </c>
      <c r="C29" s="8">
        <f t="shared" ref="C29:U29" ca="1" si="14">COUNTIF(INDIRECT(CONCATENATE($B$2,C$2,"$",$A24,":",C$2,"$",$B24)),"="&amp;$A29)</f>
        <v>0</v>
      </c>
      <c r="D29" s="8">
        <f t="shared" ca="1" si="14"/>
        <v>0</v>
      </c>
      <c r="E29" s="8">
        <f t="shared" ca="1" si="14"/>
        <v>0</v>
      </c>
      <c r="F29" s="8">
        <f t="shared" ca="1" si="14"/>
        <v>0</v>
      </c>
      <c r="G29" s="8">
        <f t="shared" ca="1" si="14"/>
        <v>0</v>
      </c>
      <c r="H29" s="15">
        <f t="shared" ca="1" si="14"/>
        <v>0</v>
      </c>
      <c r="I29" s="8">
        <f t="shared" ca="1" si="14"/>
        <v>0</v>
      </c>
      <c r="J29" s="8">
        <f t="shared" ca="1" si="14"/>
        <v>0</v>
      </c>
      <c r="K29" s="8">
        <f t="shared" ca="1" si="14"/>
        <v>0</v>
      </c>
      <c r="L29" s="15">
        <f t="shared" ca="1" si="14"/>
        <v>0</v>
      </c>
      <c r="M29" s="8">
        <f t="shared" ca="1" si="14"/>
        <v>0</v>
      </c>
      <c r="N29" s="8">
        <f t="shared" ca="1" si="14"/>
        <v>0</v>
      </c>
      <c r="O29" s="8">
        <f t="shared" ca="1" si="14"/>
        <v>0</v>
      </c>
      <c r="P29" s="8">
        <f t="shared" ca="1" si="14"/>
        <v>0</v>
      </c>
      <c r="Q29" s="15">
        <f t="shared" ca="1" si="14"/>
        <v>0</v>
      </c>
      <c r="R29" s="8">
        <f t="shared" ca="1" si="14"/>
        <v>0</v>
      </c>
      <c r="S29" s="15">
        <f t="shared" ca="1" si="14"/>
        <v>0</v>
      </c>
      <c r="T29" s="8">
        <f t="shared" ca="1" si="14"/>
        <v>0</v>
      </c>
      <c r="U29" s="15">
        <f t="shared" ca="1" si="14"/>
        <v>5</v>
      </c>
    </row>
    <row r="30" spans="1:21" ht="13.8">
      <c r="A30" s="3">
        <v>6</v>
      </c>
      <c r="B30" s="3" t="s">
        <v>60</v>
      </c>
      <c r="C30" s="8">
        <f t="shared" ref="C30:U30" ca="1" si="15">COUNTIF(INDIRECT(CONCATENATE($B$2,C$2,"$",$A24,":",C$2,"$",$B24)),"="&amp;$A30)</f>
        <v>0</v>
      </c>
      <c r="D30" s="8">
        <f t="shared" ca="1" si="15"/>
        <v>0</v>
      </c>
      <c r="E30" s="8">
        <f t="shared" ca="1" si="15"/>
        <v>1</v>
      </c>
      <c r="F30" s="8">
        <f t="shared" ca="1" si="15"/>
        <v>0</v>
      </c>
      <c r="G30" s="8">
        <f t="shared" ca="1" si="15"/>
        <v>0</v>
      </c>
      <c r="H30" s="15">
        <f t="shared" ca="1" si="15"/>
        <v>0</v>
      </c>
      <c r="I30" s="8">
        <f t="shared" ca="1" si="15"/>
        <v>0</v>
      </c>
      <c r="J30" s="8">
        <f t="shared" ca="1" si="15"/>
        <v>0</v>
      </c>
      <c r="K30" s="8">
        <f t="shared" ca="1" si="15"/>
        <v>0</v>
      </c>
      <c r="L30" s="15">
        <f t="shared" ca="1" si="15"/>
        <v>0</v>
      </c>
      <c r="M30" s="8">
        <f t="shared" ca="1" si="15"/>
        <v>0</v>
      </c>
      <c r="N30" s="8">
        <f t="shared" ca="1" si="15"/>
        <v>0</v>
      </c>
      <c r="O30" s="8">
        <f t="shared" ca="1" si="15"/>
        <v>0</v>
      </c>
      <c r="P30" s="8">
        <f t="shared" ca="1" si="15"/>
        <v>0</v>
      </c>
      <c r="Q30" s="15">
        <f t="shared" ca="1" si="15"/>
        <v>0</v>
      </c>
      <c r="R30" s="8">
        <f t="shared" ca="1" si="15"/>
        <v>0</v>
      </c>
      <c r="S30" s="15">
        <f t="shared" ca="1" si="15"/>
        <v>0</v>
      </c>
      <c r="T30" s="8">
        <f t="shared" ca="1" si="15"/>
        <v>0</v>
      </c>
      <c r="U30" s="15">
        <f t="shared" ca="1" si="15"/>
        <v>4</v>
      </c>
    </row>
    <row r="31" spans="1:21" ht="13.8">
      <c r="A31" s="3">
        <v>7</v>
      </c>
      <c r="B31" s="3" t="s">
        <v>61</v>
      </c>
      <c r="C31" s="8">
        <f t="shared" ref="C31:U31" ca="1" si="16">COUNTIF(INDIRECT(CONCATENATE($B$2,C$2,"$",$A24,":",C$2,"$",$B24)),"="&amp;$A31)</f>
        <v>0</v>
      </c>
      <c r="D31" s="8">
        <f t="shared" ca="1" si="16"/>
        <v>1</v>
      </c>
      <c r="E31" s="8">
        <f t="shared" ca="1" si="16"/>
        <v>0</v>
      </c>
      <c r="F31" s="8">
        <f t="shared" ca="1" si="16"/>
        <v>0</v>
      </c>
      <c r="G31" s="8">
        <f t="shared" ca="1" si="16"/>
        <v>0</v>
      </c>
      <c r="H31" s="15">
        <f t="shared" ca="1" si="16"/>
        <v>0</v>
      </c>
      <c r="I31" s="8">
        <f t="shared" ca="1" si="16"/>
        <v>0</v>
      </c>
      <c r="J31" s="8">
        <f t="shared" ca="1" si="16"/>
        <v>0</v>
      </c>
      <c r="K31" s="8">
        <f t="shared" ca="1" si="16"/>
        <v>0</v>
      </c>
      <c r="L31" s="15">
        <f t="shared" ca="1" si="16"/>
        <v>0</v>
      </c>
      <c r="M31" s="8">
        <f t="shared" ca="1" si="16"/>
        <v>0</v>
      </c>
      <c r="N31" s="8">
        <f t="shared" ca="1" si="16"/>
        <v>0</v>
      </c>
      <c r="O31" s="8">
        <f t="shared" ca="1" si="16"/>
        <v>0</v>
      </c>
      <c r="P31" s="8">
        <f t="shared" ca="1" si="16"/>
        <v>0</v>
      </c>
      <c r="Q31" s="15">
        <f t="shared" ca="1" si="16"/>
        <v>0</v>
      </c>
      <c r="R31" s="8">
        <f t="shared" ca="1" si="16"/>
        <v>0</v>
      </c>
      <c r="S31" s="15">
        <f t="shared" ca="1" si="16"/>
        <v>0</v>
      </c>
      <c r="T31" s="8">
        <f t="shared" ca="1" si="16"/>
        <v>0</v>
      </c>
      <c r="U31" s="15">
        <f t="shared" ca="1" si="16"/>
        <v>3</v>
      </c>
    </row>
    <row r="32" spans="1:21" ht="13.8">
      <c r="A32" s="3">
        <v>1</v>
      </c>
      <c r="B32" s="3" t="s">
        <v>62</v>
      </c>
      <c r="C32" s="8">
        <f t="shared" ref="C32:U32" ca="1" si="17">COUNTIF(INDIRECT(CONCATENATE($B$2,C$2,"$",$A24,":",C$2,"$",$B24)),"="&amp;$A32)</f>
        <v>0</v>
      </c>
      <c r="D32" s="8">
        <f t="shared" ca="1" si="17"/>
        <v>0</v>
      </c>
      <c r="E32" s="8">
        <f t="shared" ca="1" si="17"/>
        <v>0</v>
      </c>
      <c r="F32" s="8">
        <f t="shared" ca="1" si="17"/>
        <v>0</v>
      </c>
      <c r="G32" s="8">
        <f t="shared" ca="1" si="17"/>
        <v>0</v>
      </c>
      <c r="H32" s="15">
        <f t="shared" ca="1" si="17"/>
        <v>0</v>
      </c>
      <c r="I32" s="8">
        <f t="shared" ca="1" si="17"/>
        <v>0</v>
      </c>
      <c r="J32" s="8">
        <f t="shared" ca="1" si="17"/>
        <v>0</v>
      </c>
      <c r="K32" s="8">
        <f t="shared" ca="1" si="17"/>
        <v>0</v>
      </c>
      <c r="L32" s="15">
        <f t="shared" ca="1" si="17"/>
        <v>0</v>
      </c>
      <c r="M32" s="8">
        <f t="shared" ca="1" si="17"/>
        <v>0</v>
      </c>
      <c r="N32" s="8">
        <f t="shared" ca="1" si="17"/>
        <v>0</v>
      </c>
      <c r="O32" s="8">
        <f t="shared" ca="1" si="17"/>
        <v>0</v>
      </c>
      <c r="P32" s="8">
        <f t="shared" ca="1" si="17"/>
        <v>0</v>
      </c>
      <c r="Q32" s="15">
        <f t="shared" ca="1" si="17"/>
        <v>0</v>
      </c>
      <c r="R32" s="8">
        <f t="shared" ca="1" si="17"/>
        <v>0</v>
      </c>
      <c r="S32" s="15">
        <f t="shared" ca="1" si="17"/>
        <v>0</v>
      </c>
      <c r="T32" s="8">
        <f t="shared" ca="1" si="17"/>
        <v>0</v>
      </c>
      <c r="U32" s="15">
        <f t="shared" ca="1" si="17"/>
        <v>4</v>
      </c>
    </row>
    <row r="33" spans="1:21" ht="13.8">
      <c r="C33" s="8"/>
      <c r="D33" s="8"/>
      <c r="E33" s="8"/>
      <c r="F33" s="8"/>
      <c r="G33" s="8"/>
      <c r="H33" s="15"/>
      <c r="I33" s="8"/>
      <c r="J33" s="8"/>
      <c r="K33" s="8"/>
      <c r="L33" s="15"/>
      <c r="M33" s="8"/>
      <c r="N33" s="8"/>
      <c r="O33" s="8"/>
      <c r="P33" s="8"/>
      <c r="Q33" s="15"/>
      <c r="R33" s="8"/>
      <c r="S33" s="15"/>
      <c r="T33" s="8"/>
      <c r="U33" s="15"/>
    </row>
    <row r="34" spans="1:21" ht="13.8">
      <c r="B34" s="3" t="s">
        <v>63</v>
      </c>
      <c r="C34" s="8"/>
      <c r="D34" s="8"/>
      <c r="E34" s="8"/>
      <c r="F34" s="8"/>
      <c r="G34" s="8"/>
      <c r="H34" s="15"/>
      <c r="I34" s="8"/>
      <c r="J34" s="8"/>
      <c r="K34" s="8"/>
      <c r="L34" s="15"/>
      <c r="M34" s="8"/>
      <c r="N34" s="8"/>
      <c r="O34" s="8"/>
      <c r="P34" s="8"/>
      <c r="Q34" s="15"/>
      <c r="R34" s="8"/>
      <c r="S34" s="15"/>
      <c r="T34" s="8"/>
      <c r="U34" s="15"/>
    </row>
    <row r="35" spans="1:21" ht="13.8">
      <c r="C35" s="8"/>
      <c r="D35" s="8"/>
      <c r="E35" s="8"/>
      <c r="F35" s="8"/>
      <c r="G35" s="8"/>
      <c r="H35" s="15"/>
      <c r="I35" s="8"/>
      <c r="J35" s="8"/>
      <c r="K35" s="8"/>
      <c r="L35" s="15"/>
      <c r="M35" s="8"/>
      <c r="N35" s="8"/>
      <c r="O35" s="8"/>
      <c r="P35" s="8"/>
      <c r="Q35" s="15"/>
      <c r="R35" s="8"/>
      <c r="S35" s="15"/>
      <c r="T35" s="8"/>
      <c r="U35" s="15"/>
    </row>
    <row r="36" spans="1:21" ht="13.8">
      <c r="B36" s="3" t="s">
        <v>64</v>
      </c>
      <c r="C36" s="8">
        <f t="shared" ref="C36:U36" ca="1" si="18">SUM(C26:C32)</f>
        <v>0</v>
      </c>
      <c r="D36" s="8">
        <f t="shared" ca="1" si="18"/>
        <v>1</v>
      </c>
      <c r="E36" s="8">
        <f t="shared" ca="1" si="18"/>
        <v>1</v>
      </c>
      <c r="F36" s="8">
        <f t="shared" ca="1" si="18"/>
        <v>0</v>
      </c>
      <c r="G36" s="8">
        <f t="shared" ca="1" si="18"/>
        <v>0</v>
      </c>
      <c r="H36" s="15">
        <f t="shared" ca="1" si="18"/>
        <v>0</v>
      </c>
      <c r="I36" s="8">
        <f t="shared" ca="1" si="18"/>
        <v>0</v>
      </c>
      <c r="J36" s="8">
        <f t="shared" ca="1" si="18"/>
        <v>1</v>
      </c>
      <c r="K36" s="8">
        <f t="shared" ca="1" si="18"/>
        <v>0</v>
      </c>
      <c r="L36" s="15">
        <f t="shared" ca="1" si="18"/>
        <v>0</v>
      </c>
      <c r="M36" s="8">
        <f t="shared" ca="1" si="18"/>
        <v>0</v>
      </c>
      <c r="N36" s="8">
        <f t="shared" ca="1" si="18"/>
        <v>0</v>
      </c>
      <c r="O36" s="8">
        <f t="shared" ca="1" si="18"/>
        <v>0</v>
      </c>
      <c r="P36" s="8">
        <f t="shared" ca="1" si="18"/>
        <v>0</v>
      </c>
      <c r="Q36" s="15">
        <f t="shared" ca="1" si="18"/>
        <v>0</v>
      </c>
      <c r="R36" s="8">
        <f t="shared" ca="1" si="18"/>
        <v>0</v>
      </c>
      <c r="S36" s="15">
        <f t="shared" ca="1" si="18"/>
        <v>0</v>
      </c>
      <c r="T36" s="8">
        <f t="shared" ca="1" si="18"/>
        <v>0</v>
      </c>
      <c r="U36" s="15">
        <f t="shared" ca="1" si="18"/>
        <v>27</v>
      </c>
    </row>
    <row r="37" spans="1:21" ht="13.8">
      <c r="B37" s="3" t="s">
        <v>65</v>
      </c>
      <c r="C37" s="24">
        <f t="shared" ref="C37:U37" ca="1" si="19">C$16</f>
        <v>10</v>
      </c>
      <c r="D37" s="8">
        <f t="shared" ca="1" si="19"/>
        <v>9</v>
      </c>
      <c r="E37" s="8">
        <f t="shared" ca="1" si="19"/>
        <v>9</v>
      </c>
      <c r="F37" s="8">
        <f t="shared" ca="1" si="19"/>
        <v>13</v>
      </c>
      <c r="G37" s="8">
        <f t="shared" ca="1" si="19"/>
        <v>8</v>
      </c>
      <c r="H37" s="15">
        <f t="shared" ca="1" si="19"/>
        <v>11</v>
      </c>
      <c r="I37" s="8">
        <f t="shared" ca="1" si="19"/>
        <v>8</v>
      </c>
      <c r="J37" s="8">
        <f t="shared" ca="1" si="19"/>
        <v>12</v>
      </c>
      <c r="K37" s="8">
        <f t="shared" ca="1" si="19"/>
        <v>10</v>
      </c>
      <c r="L37" s="15">
        <f t="shared" ca="1" si="19"/>
        <v>10</v>
      </c>
      <c r="M37" s="8">
        <f t="shared" ca="1" si="19"/>
        <v>11</v>
      </c>
      <c r="N37" s="8">
        <f t="shared" ca="1" si="19"/>
        <v>10</v>
      </c>
      <c r="O37" s="8">
        <f t="shared" ca="1" si="19"/>
        <v>6</v>
      </c>
      <c r="P37" s="8">
        <f t="shared" ca="1" si="19"/>
        <v>0</v>
      </c>
      <c r="Q37" s="15">
        <f t="shared" ca="1" si="19"/>
        <v>3</v>
      </c>
      <c r="R37" s="8">
        <f t="shared" ca="1" si="19"/>
        <v>0</v>
      </c>
      <c r="S37" s="15">
        <f t="shared" ca="1" si="19"/>
        <v>0</v>
      </c>
      <c r="T37" s="8">
        <f t="shared" ca="1" si="19"/>
        <v>0</v>
      </c>
      <c r="U37" s="15">
        <f t="shared" ca="1" si="19"/>
        <v>53</v>
      </c>
    </row>
    <row r="38" spans="1:21" ht="13.8">
      <c r="C38" s="8"/>
      <c r="D38" s="8"/>
      <c r="E38" s="8"/>
      <c r="F38" s="8"/>
      <c r="G38" s="8"/>
      <c r="H38" s="15"/>
      <c r="I38" s="8"/>
      <c r="J38" s="8"/>
      <c r="K38" s="8"/>
      <c r="L38" s="15"/>
      <c r="M38" s="8"/>
      <c r="N38" s="8"/>
      <c r="O38" s="8"/>
      <c r="P38" s="8"/>
      <c r="Q38" s="15"/>
      <c r="R38" s="8"/>
      <c r="S38" s="15"/>
      <c r="T38" s="8"/>
      <c r="U38" s="15"/>
    </row>
    <row r="39" spans="1:21" ht="13.8">
      <c r="C39" s="8"/>
      <c r="D39" s="8"/>
      <c r="E39" s="8"/>
      <c r="F39" s="8"/>
      <c r="G39" s="8"/>
      <c r="H39" s="15"/>
      <c r="I39" s="8"/>
      <c r="J39" s="8"/>
      <c r="K39" s="8"/>
      <c r="L39" s="15"/>
      <c r="M39" s="8"/>
      <c r="N39" s="8"/>
      <c r="O39" s="8"/>
      <c r="P39" s="8"/>
      <c r="Q39" s="15"/>
      <c r="R39" s="8"/>
      <c r="S39" s="15"/>
      <c r="T39" s="8"/>
      <c r="U39" s="15"/>
    </row>
    <row r="40" spans="1:21" ht="13.8">
      <c r="C40" s="8"/>
      <c r="D40" s="8"/>
      <c r="E40" s="8"/>
      <c r="F40" s="8"/>
      <c r="G40" s="8"/>
      <c r="H40" s="15"/>
      <c r="I40" s="8"/>
      <c r="J40" s="8"/>
      <c r="K40" s="8"/>
      <c r="L40" s="15"/>
      <c r="M40" s="8"/>
      <c r="N40" s="8"/>
      <c r="O40" s="8"/>
      <c r="P40" s="8"/>
      <c r="Q40" s="15"/>
      <c r="R40" s="8"/>
      <c r="S40" s="15"/>
      <c r="T40" s="8"/>
      <c r="U40" s="15"/>
    </row>
    <row r="41" spans="1:21" ht="13.8">
      <c r="C41" s="8"/>
      <c r="D41" s="8"/>
      <c r="E41" s="8"/>
      <c r="F41" s="8"/>
      <c r="G41" s="8"/>
      <c r="H41" s="15"/>
      <c r="I41" s="8"/>
      <c r="J41" s="8"/>
      <c r="K41" s="8"/>
      <c r="L41" s="15"/>
      <c r="M41" s="8"/>
      <c r="N41" s="8"/>
      <c r="O41" s="8"/>
      <c r="P41" s="8"/>
      <c r="Q41" s="15"/>
      <c r="R41" s="8"/>
      <c r="S41" s="15"/>
      <c r="T41" s="8"/>
      <c r="U41" s="15"/>
    </row>
    <row r="42" spans="1:21" ht="13.8">
      <c r="C42" s="8"/>
      <c r="D42" s="8"/>
      <c r="E42" s="8"/>
      <c r="F42" s="8"/>
      <c r="G42" s="8"/>
      <c r="H42" s="15"/>
      <c r="I42" s="8"/>
      <c r="J42" s="8"/>
      <c r="K42" s="8"/>
      <c r="L42" s="15"/>
      <c r="M42" s="8"/>
      <c r="N42" s="8"/>
      <c r="O42" s="8"/>
      <c r="P42" s="8"/>
      <c r="Q42" s="15"/>
      <c r="R42" s="8"/>
      <c r="S42" s="15"/>
      <c r="T42" s="8"/>
      <c r="U42" s="15"/>
    </row>
    <row r="43" spans="1:21" ht="13.8">
      <c r="A43" s="25">
        <f ca="1">INDIRECT(CONCATENATE($B$2,"D","$",Liens!$L16))</f>
        <v>45108</v>
      </c>
      <c r="B43" s="3">
        <v>31</v>
      </c>
      <c r="C43" s="8" t="str">
        <f ca="1">Synthese!AG$2</f>
        <v>GardeP-16</v>
      </c>
      <c r="D43" s="8" t="str">
        <f ca="1">Synthese!AH$2</f>
        <v>GardeP-16</v>
      </c>
      <c r="E43" s="8" t="str">
        <f ca="1">Synthese!AI$2</f>
        <v>GardeP-16</v>
      </c>
      <c r="F43" s="8" t="str">
        <f ca="1">Synthese!AJ$2</f>
        <v>GardeP-16</v>
      </c>
      <c r="G43" s="8" t="str">
        <f ca="1">Synthese!AK$2</f>
        <v>GardeP-16</v>
      </c>
      <c r="H43" s="15" t="str">
        <f ca="1">Synthese!AL$2</f>
        <v>GardeP-16</v>
      </c>
      <c r="I43" s="8" t="str">
        <f ca="1">Synthese!AM$2</f>
        <v>GardeP-16</v>
      </c>
      <c r="J43" s="8" t="str">
        <f ca="1">Synthese!AN$2</f>
        <v>GardeP-16</v>
      </c>
      <c r="K43" s="8" t="str">
        <f ca="1">Synthese!AO$2</f>
        <v>GardeP-16</v>
      </c>
      <c r="L43" s="15" t="str">
        <f ca="1">Synthese!AP$2</f>
        <v>GardeP-16</v>
      </c>
      <c r="M43" s="8" t="str">
        <f ca="1">Synthese!AQ$2</f>
        <v>GardeP-16</v>
      </c>
      <c r="N43" s="8" t="str">
        <f ca="1">Synthese!AR$2</f>
        <v>GardeP-16</v>
      </c>
      <c r="O43" s="8" t="str">
        <f ca="1">Synthese!AS$2</f>
        <v>GardeP-16</v>
      </c>
      <c r="P43" s="8" t="str">
        <f ca="1">Synthese!AT$2</f>
        <v>GardeP-16</v>
      </c>
      <c r="Q43" s="15" t="str">
        <f ca="1">Synthese!AU$2</f>
        <v>GardeP-16</v>
      </c>
      <c r="R43" s="8" t="str">
        <f ca="1">Synthese!AV$2</f>
        <v>GardeP-16</v>
      </c>
      <c r="S43" s="15" t="str">
        <f ca="1">Synthese!AW$2</f>
        <v>GardeP-16</v>
      </c>
      <c r="T43" s="8" t="str">
        <f ca="1">Synthese!AX$2</f>
        <v>GardeP-16</v>
      </c>
      <c r="U43" s="15">
        <f>Synthese!AY$2</f>
        <v>0</v>
      </c>
    </row>
    <row r="44" spans="1:21" ht="13.8">
      <c r="A44" s="3">
        <f>Liens!$L16</f>
        <v>35</v>
      </c>
      <c r="B44" s="3">
        <f>Liens!$M16</f>
        <v>65</v>
      </c>
      <c r="C44" s="8" t="str">
        <f ca="1">Synthese!AG$3</f>
        <v>AVL</v>
      </c>
      <c r="D44" s="8" t="str">
        <f ca="1">Synthese!AH$3</f>
        <v>JMR</v>
      </c>
      <c r="E44" s="8" t="str">
        <f ca="1">Synthese!AI$3</f>
        <v>FL</v>
      </c>
      <c r="F44" s="8" t="str">
        <f ca="1">Synthese!AJ$3</f>
        <v>GD</v>
      </c>
      <c r="G44" s="8" t="str">
        <f ca="1">Synthese!AK$3</f>
        <v>MDT</v>
      </c>
      <c r="H44" s="15" t="str">
        <f ca="1">Synthese!AL$3</f>
        <v>MC</v>
      </c>
      <c r="I44" s="8" t="str">
        <f ca="1">Synthese!AM$3</f>
        <v>CP</v>
      </c>
      <c r="J44" s="8" t="str">
        <f ca="1">Synthese!AN$3</f>
        <v>SD</v>
      </c>
      <c r="K44" s="8" t="str">
        <f ca="1">Synthese!AO$3</f>
        <v>JC</v>
      </c>
      <c r="L44" s="15" t="str">
        <f ca="1">Synthese!AP$3</f>
        <v>DB</v>
      </c>
      <c r="M44" s="8" t="str">
        <f ca="1">Synthese!AQ$3</f>
        <v>PDS</v>
      </c>
      <c r="N44" s="8" t="str">
        <f ca="1">Synthese!AR$3</f>
        <v>JG</v>
      </c>
      <c r="O44" s="8" t="str">
        <f ca="1">Synthese!AS$3</f>
        <v>MDS</v>
      </c>
      <c r="P44" s="8" t="str">
        <f ca="1">Synthese!AT$3</f>
        <v>MDE</v>
      </c>
      <c r="Q44" s="15" t="str">
        <f ca="1">Synthese!AU$3</f>
        <v>MDX</v>
      </c>
      <c r="R44" s="8" t="str">
        <f ca="1">Synthese!AV$3</f>
        <v>PR</v>
      </c>
      <c r="S44" s="15" t="str">
        <f ca="1">Synthese!AW$3</f>
        <v>FMT</v>
      </c>
      <c r="T44" s="8" t="str">
        <f ca="1">Synthese!AX$3</f>
        <v>JUM</v>
      </c>
      <c r="U44" s="15">
        <f>Synthese!AY$3</f>
        <v>0</v>
      </c>
    </row>
    <row r="45" spans="1:21" ht="13.8">
      <c r="A45" s="26">
        <f ca="1">INDIRECT(CONCATENATE($B$2,"D","$",Liens!$L16))</f>
        <v>45108</v>
      </c>
      <c r="C45" s="8"/>
      <c r="D45" s="8"/>
      <c r="E45" s="8"/>
      <c r="F45" s="8"/>
      <c r="G45" s="8"/>
      <c r="H45" s="15"/>
      <c r="I45" s="8"/>
      <c r="J45" s="8"/>
      <c r="K45" s="8"/>
      <c r="L45" s="15"/>
      <c r="M45" s="8"/>
      <c r="N45" s="8"/>
      <c r="O45" s="8"/>
      <c r="P45" s="8"/>
      <c r="Q45" s="15"/>
      <c r="R45" s="8"/>
      <c r="S45" s="15"/>
      <c r="T45" s="8"/>
      <c r="U45" s="15"/>
    </row>
    <row r="46" spans="1:21" ht="13.8">
      <c r="A46" s="3">
        <v>2</v>
      </c>
      <c r="B46" s="3" t="s">
        <v>56</v>
      </c>
      <c r="C46" s="8">
        <f t="shared" ref="C46:U46" ca="1" si="20">COUNTIF(INDIRECT(CONCATENATE($B$2,C$2,"$",$A44,":",C$2,"$",$B44)),"="&amp;$A46)</f>
        <v>0</v>
      </c>
      <c r="D46" s="8">
        <f t="shared" ca="1" si="20"/>
        <v>0</v>
      </c>
      <c r="E46" s="8">
        <f t="shared" ca="1" si="20"/>
        <v>0</v>
      </c>
      <c r="F46" s="8">
        <f t="shared" ca="1" si="20"/>
        <v>0</v>
      </c>
      <c r="G46" s="8">
        <f t="shared" ca="1" si="20"/>
        <v>0</v>
      </c>
      <c r="H46" s="15">
        <f t="shared" ca="1" si="20"/>
        <v>0</v>
      </c>
      <c r="I46" s="8">
        <f t="shared" ca="1" si="20"/>
        <v>0</v>
      </c>
      <c r="J46" s="8">
        <f t="shared" ca="1" si="20"/>
        <v>0</v>
      </c>
      <c r="K46" s="8">
        <f t="shared" ca="1" si="20"/>
        <v>1</v>
      </c>
      <c r="L46" s="15">
        <f t="shared" ca="1" si="20"/>
        <v>0</v>
      </c>
      <c r="M46" s="8">
        <f t="shared" ca="1" si="20"/>
        <v>0</v>
      </c>
      <c r="N46" s="8">
        <f t="shared" ca="1" si="20"/>
        <v>0</v>
      </c>
      <c r="O46" s="8">
        <f t="shared" ca="1" si="20"/>
        <v>0</v>
      </c>
      <c r="P46" s="8">
        <f t="shared" ca="1" si="20"/>
        <v>0</v>
      </c>
      <c r="Q46" s="15">
        <f t="shared" ca="1" si="20"/>
        <v>0</v>
      </c>
      <c r="R46" s="8">
        <f t="shared" ca="1" si="20"/>
        <v>0</v>
      </c>
      <c r="S46" s="15">
        <f t="shared" ca="1" si="20"/>
        <v>0</v>
      </c>
      <c r="T46" s="8">
        <f t="shared" ca="1" si="20"/>
        <v>0</v>
      </c>
      <c r="U46" s="15">
        <f t="shared" ca="1" si="20"/>
        <v>4</v>
      </c>
    </row>
    <row r="47" spans="1:21" ht="13.8">
      <c r="A47" s="3">
        <v>3</v>
      </c>
      <c r="B47" s="3" t="s">
        <v>57</v>
      </c>
      <c r="C47" s="8">
        <f t="shared" ref="C47:U47" ca="1" si="21">COUNTIF(INDIRECT(CONCATENATE($B$2,C$2,"$",$A44,":",C$2,"$",$B44)),"="&amp;$A47)</f>
        <v>0</v>
      </c>
      <c r="D47" s="8">
        <f t="shared" ca="1" si="21"/>
        <v>0</v>
      </c>
      <c r="E47" s="8">
        <f t="shared" ca="1" si="21"/>
        <v>0</v>
      </c>
      <c r="F47" s="8">
        <f t="shared" ca="1" si="21"/>
        <v>0</v>
      </c>
      <c r="G47" s="8">
        <f t="shared" ca="1" si="21"/>
        <v>0</v>
      </c>
      <c r="H47" s="15">
        <f t="shared" ca="1" si="21"/>
        <v>0</v>
      </c>
      <c r="I47" s="8">
        <f t="shared" ca="1" si="21"/>
        <v>0</v>
      </c>
      <c r="J47" s="8">
        <f t="shared" ca="1" si="21"/>
        <v>0</v>
      </c>
      <c r="K47" s="8">
        <f t="shared" ca="1" si="21"/>
        <v>0</v>
      </c>
      <c r="L47" s="15">
        <f t="shared" ca="1" si="21"/>
        <v>0</v>
      </c>
      <c r="M47" s="8">
        <f t="shared" ca="1" si="21"/>
        <v>0</v>
      </c>
      <c r="N47" s="8">
        <f t="shared" ca="1" si="21"/>
        <v>0</v>
      </c>
      <c r="O47" s="8">
        <f t="shared" ca="1" si="21"/>
        <v>0</v>
      </c>
      <c r="P47" s="8">
        <f t="shared" ca="1" si="21"/>
        <v>0</v>
      </c>
      <c r="Q47" s="15">
        <f t="shared" ca="1" si="21"/>
        <v>0</v>
      </c>
      <c r="R47" s="8">
        <f t="shared" ca="1" si="21"/>
        <v>0</v>
      </c>
      <c r="S47" s="15">
        <f t="shared" ca="1" si="21"/>
        <v>0</v>
      </c>
      <c r="T47" s="8">
        <f t="shared" ca="1" si="21"/>
        <v>0</v>
      </c>
      <c r="U47" s="15">
        <f t="shared" ca="1" si="21"/>
        <v>4</v>
      </c>
    </row>
    <row r="48" spans="1:21" ht="13.8">
      <c r="A48" s="3">
        <v>4</v>
      </c>
      <c r="B48" s="3" t="s">
        <v>58</v>
      </c>
      <c r="C48" s="8">
        <f t="shared" ref="C48:U48" ca="1" si="22">COUNTIF(INDIRECT(CONCATENATE($B$2,C$2,"$",$A44,":",C$2,"$",$B44)),"="&amp;$A48)</f>
        <v>0</v>
      </c>
      <c r="D48" s="8">
        <f t="shared" ca="1" si="22"/>
        <v>0</v>
      </c>
      <c r="E48" s="8">
        <f t="shared" ca="1" si="22"/>
        <v>0</v>
      </c>
      <c r="F48" s="8">
        <f t="shared" ca="1" si="22"/>
        <v>0</v>
      </c>
      <c r="G48" s="8">
        <f t="shared" ca="1" si="22"/>
        <v>0</v>
      </c>
      <c r="H48" s="15">
        <f t="shared" ca="1" si="22"/>
        <v>0</v>
      </c>
      <c r="I48" s="8">
        <f t="shared" ca="1" si="22"/>
        <v>0</v>
      </c>
      <c r="J48" s="8">
        <f t="shared" ca="1" si="22"/>
        <v>0</v>
      </c>
      <c r="K48" s="8">
        <f t="shared" ca="1" si="22"/>
        <v>0</v>
      </c>
      <c r="L48" s="15">
        <f t="shared" ca="1" si="22"/>
        <v>0</v>
      </c>
      <c r="M48" s="8">
        <f t="shared" ca="1" si="22"/>
        <v>0</v>
      </c>
      <c r="N48" s="8">
        <f t="shared" ca="1" si="22"/>
        <v>0</v>
      </c>
      <c r="O48" s="8">
        <f t="shared" ca="1" si="22"/>
        <v>0</v>
      </c>
      <c r="P48" s="8">
        <f t="shared" ca="1" si="22"/>
        <v>0</v>
      </c>
      <c r="Q48" s="15">
        <f t="shared" ca="1" si="22"/>
        <v>0</v>
      </c>
      <c r="R48" s="8">
        <f t="shared" ca="1" si="22"/>
        <v>0</v>
      </c>
      <c r="S48" s="15">
        <f t="shared" ca="1" si="22"/>
        <v>0</v>
      </c>
      <c r="T48" s="8">
        <f t="shared" ca="1" si="22"/>
        <v>0</v>
      </c>
      <c r="U48" s="15">
        <f t="shared" ca="1" si="22"/>
        <v>4</v>
      </c>
    </row>
    <row r="49" spans="1:21" ht="13.8">
      <c r="A49" s="3">
        <v>5</v>
      </c>
      <c r="B49" s="3" t="s">
        <v>59</v>
      </c>
      <c r="C49" s="8">
        <f t="shared" ref="C49:U49" ca="1" si="23">COUNTIF(INDIRECT(CONCATENATE($B$2,C$2,"$",$A44,":",C$2,"$",$B44)),"="&amp;$A49)</f>
        <v>0</v>
      </c>
      <c r="D49" s="8">
        <f t="shared" ca="1" si="23"/>
        <v>0</v>
      </c>
      <c r="E49" s="8">
        <f t="shared" ca="1" si="23"/>
        <v>1</v>
      </c>
      <c r="F49" s="8">
        <f t="shared" ca="1" si="23"/>
        <v>0</v>
      </c>
      <c r="G49" s="8">
        <f t="shared" ca="1" si="23"/>
        <v>0</v>
      </c>
      <c r="H49" s="15">
        <f t="shared" ca="1" si="23"/>
        <v>0</v>
      </c>
      <c r="I49" s="8">
        <f t="shared" ca="1" si="23"/>
        <v>0</v>
      </c>
      <c r="J49" s="8">
        <f t="shared" ca="1" si="23"/>
        <v>0</v>
      </c>
      <c r="K49" s="8">
        <f t="shared" ca="1" si="23"/>
        <v>0</v>
      </c>
      <c r="L49" s="15">
        <f t="shared" ca="1" si="23"/>
        <v>0</v>
      </c>
      <c r="M49" s="8">
        <f t="shared" ca="1" si="23"/>
        <v>0</v>
      </c>
      <c r="N49" s="8">
        <f t="shared" ca="1" si="23"/>
        <v>0</v>
      </c>
      <c r="O49" s="8">
        <f t="shared" ca="1" si="23"/>
        <v>0</v>
      </c>
      <c r="P49" s="8">
        <f t="shared" ca="1" si="23"/>
        <v>0</v>
      </c>
      <c r="Q49" s="15">
        <f t="shared" ca="1" si="23"/>
        <v>0</v>
      </c>
      <c r="R49" s="8">
        <f t="shared" ca="1" si="23"/>
        <v>0</v>
      </c>
      <c r="S49" s="15">
        <f t="shared" ca="1" si="23"/>
        <v>0</v>
      </c>
      <c r="T49" s="8">
        <f t="shared" ca="1" si="23"/>
        <v>0</v>
      </c>
      <c r="U49" s="15">
        <f t="shared" ca="1" si="23"/>
        <v>3</v>
      </c>
    </row>
    <row r="50" spans="1:21" ht="13.8">
      <c r="A50" s="3">
        <v>6</v>
      </c>
      <c r="B50" s="3" t="s">
        <v>60</v>
      </c>
      <c r="C50" s="8">
        <f t="shared" ref="C50:U50" ca="1" si="24">COUNTIF(INDIRECT(CONCATENATE($B$2,C$2,"$",$A44,":",C$2,"$",$B44)),"="&amp;$A50)</f>
        <v>0</v>
      </c>
      <c r="D50" s="8">
        <f t="shared" ca="1" si="24"/>
        <v>0</v>
      </c>
      <c r="E50" s="8">
        <f t="shared" ca="1" si="24"/>
        <v>0</v>
      </c>
      <c r="F50" s="8">
        <f t="shared" ca="1" si="24"/>
        <v>0</v>
      </c>
      <c r="G50" s="8">
        <f t="shared" ca="1" si="24"/>
        <v>0</v>
      </c>
      <c r="H50" s="15">
        <f t="shared" ca="1" si="24"/>
        <v>0</v>
      </c>
      <c r="I50" s="8">
        <f t="shared" ca="1" si="24"/>
        <v>0</v>
      </c>
      <c r="J50" s="8">
        <f t="shared" ca="1" si="24"/>
        <v>0</v>
      </c>
      <c r="K50" s="8">
        <f t="shared" ca="1" si="24"/>
        <v>0</v>
      </c>
      <c r="L50" s="15">
        <f t="shared" ca="1" si="24"/>
        <v>0</v>
      </c>
      <c r="M50" s="8">
        <f t="shared" ca="1" si="24"/>
        <v>1</v>
      </c>
      <c r="N50" s="8">
        <f t="shared" ca="1" si="24"/>
        <v>0</v>
      </c>
      <c r="O50" s="8">
        <f t="shared" ca="1" si="24"/>
        <v>0</v>
      </c>
      <c r="P50" s="8">
        <f t="shared" ca="1" si="24"/>
        <v>0</v>
      </c>
      <c r="Q50" s="15">
        <f t="shared" ca="1" si="24"/>
        <v>0</v>
      </c>
      <c r="R50" s="8">
        <f t="shared" ca="1" si="24"/>
        <v>0</v>
      </c>
      <c r="S50" s="15">
        <f t="shared" ca="1" si="24"/>
        <v>0</v>
      </c>
      <c r="T50" s="8">
        <f t="shared" ca="1" si="24"/>
        <v>0</v>
      </c>
      <c r="U50" s="15">
        <f t="shared" ca="1" si="24"/>
        <v>3</v>
      </c>
    </row>
    <row r="51" spans="1:21" ht="13.8">
      <c r="A51" s="3">
        <v>7</v>
      </c>
      <c r="B51" s="3" t="s">
        <v>61</v>
      </c>
      <c r="C51" s="8">
        <f t="shared" ref="C51:U51" ca="1" si="25">COUNTIF(INDIRECT(CONCATENATE($B$2,C$2,"$",$A44,":",C$2,"$",$B44)),"="&amp;$A51)</f>
        <v>0</v>
      </c>
      <c r="D51" s="8">
        <f t="shared" ca="1" si="25"/>
        <v>0</v>
      </c>
      <c r="E51" s="8">
        <f t="shared" ca="1" si="25"/>
        <v>0</v>
      </c>
      <c r="F51" s="8">
        <f t="shared" ca="1" si="25"/>
        <v>1</v>
      </c>
      <c r="G51" s="8">
        <f t="shared" ca="1" si="25"/>
        <v>0</v>
      </c>
      <c r="H51" s="15">
        <f t="shared" ca="1" si="25"/>
        <v>0</v>
      </c>
      <c r="I51" s="8">
        <f t="shared" ca="1" si="25"/>
        <v>0</v>
      </c>
      <c r="J51" s="8">
        <f t="shared" ca="1" si="25"/>
        <v>0</v>
      </c>
      <c r="K51" s="8">
        <f t="shared" ca="1" si="25"/>
        <v>0</v>
      </c>
      <c r="L51" s="15">
        <f t="shared" ca="1" si="25"/>
        <v>0</v>
      </c>
      <c r="M51" s="8">
        <f t="shared" ca="1" si="25"/>
        <v>0</v>
      </c>
      <c r="N51" s="8">
        <f t="shared" ca="1" si="25"/>
        <v>0</v>
      </c>
      <c r="O51" s="8">
        <f t="shared" ca="1" si="25"/>
        <v>0</v>
      </c>
      <c r="P51" s="8">
        <f t="shared" ca="1" si="25"/>
        <v>0</v>
      </c>
      <c r="Q51" s="15">
        <f t="shared" ca="1" si="25"/>
        <v>0</v>
      </c>
      <c r="R51" s="8">
        <f t="shared" ca="1" si="25"/>
        <v>0</v>
      </c>
      <c r="S51" s="15">
        <f t="shared" ca="1" si="25"/>
        <v>0</v>
      </c>
      <c r="T51" s="8">
        <f t="shared" ca="1" si="25"/>
        <v>0</v>
      </c>
      <c r="U51" s="15">
        <f t="shared" ca="1" si="25"/>
        <v>4</v>
      </c>
    </row>
    <row r="52" spans="1:21" ht="13.8">
      <c r="A52" s="3">
        <v>1</v>
      </c>
      <c r="B52" s="3" t="s">
        <v>62</v>
      </c>
      <c r="C52" s="8">
        <f t="shared" ref="C52:U52" ca="1" si="26">COUNTIF(INDIRECT(CONCATENATE($B$2,C$2,"$",$A44,":",C$2,"$",$B44)),"="&amp;$A52)</f>
        <v>0</v>
      </c>
      <c r="D52" s="8">
        <f t="shared" ca="1" si="26"/>
        <v>0</v>
      </c>
      <c r="E52" s="8">
        <f t="shared" ca="1" si="26"/>
        <v>0</v>
      </c>
      <c r="F52" s="8">
        <f t="shared" ca="1" si="26"/>
        <v>0</v>
      </c>
      <c r="G52" s="8">
        <f t="shared" ca="1" si="26"/>
        <v>1</v>
      </c>
      <c r="H52" s="15">
        <f t="shared" ca="1" si="26"/>
        <v>0</v>
      </c>
      <c r="I52" s="8">
        <f t="shared" ca="1" si="26"/>
        <v>0</v>
      </c>
      <c r="J52" s="8">
        <f t="shared" ca="1" si="26"/>
        <v>0</v>
      </c>
      <c r="K52" s="8">
        <f t="shared" ca="1" si="26"/>
        <v>0</v>
      </c>
      <c r="L52" s="15">
        <f t="shared" ca="1" si="26"/>
        <v>0</v>
      </c>
      <c r="M52" s="8">
        <f t="shared" ca="1" si="26"/>
        <v>0</v>
      </c>
      <c r="N52" s="8">
        <f t="shared" ca="1" si="26"/>
        <v>0</v>
      </c>
      <c r="O52" s="8">
        <f t="shared" ca="1" si="26"/>
        <v>0</v>
      </c>
      <c r="P52" s="8">
        <f t="shared" ca="1" si="26"/>
        <v>0</v>
      </c>
      <c r="Q52" s="15">
        <f t="shared" ca="1" si="26"/>
        <v>0</v>
      </c>
      <c r="R52" s="8">
        <f t="shared" ca="1" si="26"/>
        <v>0</v>
      </c>
      <c r="S52" s="15">
        <f t="shared" ca="1" si="26"/>
        <v>0</v>
      </c>
      <c r="T52" s="8">
        <f t="shared" ca="1" si="26"/>
        <v>0</v>
      </c>
      <c r="U52" s="15">
        <f t="shared" ca="1" si="26"/>
        <v>4</v>
      </c>
    </row>
    <row r="53" spans="1:21" ht="13.8">
      <c r="C53" s="8"/>
      <c r="D53" s="8"/>
      <c r="E53" s="8"/>
      <c r="F53" s="8"/>
      <c r="G53" s="8"/>
      <c r="H53" s="15"/>
      <c r="I53" s="8"/>
      <c r="J53" s="8"/>
      <c r="K53" s="8"/>
      <c r="L53" s="15"/>
      <c r="M53" s="8"/>
      <c r="N53" s="8"/>
      <c r="O53" s="8"/>
      <c r="P53" s="8"/>
      <c r="Q53" s="15"/>
      <c r="R53" s="8"/>
      <c r="S53" s="15"/>
      <c r="T53" s="8"/>
      <c r="U53" s="15"/>
    </row>
    <row r="54" spans="1:21" ht="13.8">
      <c r="B54" s="3" t="s">
        <v>63</v>
      </c>
      <c r="C54" s="8"/>
      <c r="D54" s="8"/>
      <c r="E54" s="8"/>
      <c r="F54" s="8"/>
      <c r="G54" s="8"/>
      <c r="H54" s="15"/>
      <c r="I54" s="8"/>
      <c r="J54" s="8"/>
      <c r="K54" s="8"/>
      <c r="L54" s="15"/>
      <c r="M54" s="8"/>
      <c r="N54" s="8"/>
      <c r="O54" s="8"/>
      <c r="P54" s="8"/>
      <c r="Q54" s="15"/>
      <c r="R54" s="8"/>
      <c r="S54" s="15"/>
      <c r="T54" s="8"/>
      <c r="U54" s="15"/>
    </row>
    <row r="55" spans="1:21" ht="13.8">
      <c r="C55" s="8"/>
      <c r="D55" s="8"/>
      <c r="E55" s="8"/>
      <c r="F55" s="8"/>
      <c r="G55" s="8"/>
      <c r="H55" s="15"/>
      <c r="I55" s="8"/>
      <c r="J55" s="8"/>
      <c r="K55" s="8"/>
      <c r="L55" s="15"/>
      <c r="M55" s="8"/>
      <c r="N55" s="8"/>
      <c r="O55" s="8"/>
      <c r="P55" s="8"/>
      <c r="Q55" s="15"/>
      <c r="R55" s="8"/>
      <c r="S55" s="15"/>
      <c r="T55" s="8"/>
      <c r="U55" s="15"/>
    </row>
    <row r="56" spans="1:21" ht="13.8">
      <c r="B56" s="3" t="s">
        <v>64</v>
      </c>
      <c r="C56" s="8">
        <f t="shared" ref="C56:U56" ca="1" si="27">SUM(C46:C52)</f>
        <v>0</v>
      </c>
      <c r="D56" s="8">
        <f t="shared" ca="1" si="27"/>
        <v>0</v>
      </c>
      <c r="E56" s="8">
        <f t="shared" ca="1" si="27"/>
        <v>1</v>
      </c>
      <c r="F56" s="8">
        <f t="shared" ca="1" si="27"/>
        <v>1</v>
      </c>
      <c r="G56" s="8">
        <f t="shared" ca="1" si="27"/>
        <v>1</v>
      </c>
      <c r="H56" s="15">
        <f t="shared" ca="1" si="27"/>
        <v>0</v>
      </c>
      <c r="I56" s="8">
        <f t="shared" ca="1" si="27"/>
        <v>0</v>
      </c>
      <c r="J56" s="8">
        <f t="shared" ca="1" si="27"/>
        <v>0</v>
      </c>
      <c r="K56" s="8">
        <f t="shared" ca="1" si="27"/>
        <v>1</v>
      </c>
      <c r="L56" s="15">
        <f t="shared" ca="1" si="27"/>
        <v>0</v>
      </c>
      <c r="M56" s="8">
        <f t="shared" ca="1" si="27"/>
        <v>1</v>
      </c>
      <c r="N56" s="8">
        <f t="shared" ca="1" si="27"/>
        <v>0</v>
      </c>
      <c r="O56" s="8">
        <f t="shared" ca="1" si="27"/>
        <v>0</v>
      </c>
      <c r="P56" s="8">
        <f t="shared" ca="1" si="27"/>
        <v>0</v>
      </c>
      <c r="Q56" s="15">
        <f t="shared" ca="1" si="27"/>
        <v>0</v>
      </c>
      <c r="R56" s="8">
        <f t="shared" ca="1" si="27"/>
        <v>0</v>
      </c>
      <c r="S56" s="15">
        <f t="shared" ca="1" si="27"/>
        <v>0</v>
      </c>
      <c r="T56" s="8">
        <f t="shared" ca="1" si="27"/>
        <v>0</v>
      </c>
      <c r="U56" s="15">
        <f t="shared" ca="1" si="27"/>
        <v>26</v>
      </c>
    </row>
    <row r="57" spans="1:21" ht="13.8">
      <c r="B57" s="3" t="s">
        <v>65</v>
      </c>
      <c r="C57" s="24">
        <f t="shared" ref="C57:U57" ca="1" si="28">C$16</f>
        <v>10</v>
      </c>
      <c r="D57" s="8">
        <f t="shared" ca="1" si="28"/>
        <v>9</v>
      </c>
      <c r="E57" s="8">
        <f t="shared" ca="1" si="28"/>
        <v>9</v>
      </c>
      <c r="F57" s="8">
        <f t="shared" ca="1" si="28"/>
        <v>13</v>
      </c>
      <c r="G57" s="8">
        <f t="shared" ca="1" si="28"/>
        <v>8</v>
      </c>
      <c r="H57" s="15">
        <f t="shared" ca="1" si="28"/>
        <v>11</v>
      </c>
      <c r="I57" s="8">
        <f t="shared" ca="1" si="28"/>
        <v>8</v>
      </c>
      <c r="J57" s="8">
        <f t="shared" ca="1" si="28"/>
        <v>12</v>
      </c>
      <c r="K57" s="8">
        <f t="shared" ca="1" si="28"/>
        <v>10</v>
      </c>
      <c r="L57" s="15">
        <f t="shared" ca="1" si="28"/>
        <v>10</v>
      </c>
      <c r="M57" s="8">
        <f t="shared" ca="1" si="28"/>
        <v>11</v>
      </c>
      <c r="N57" s="8">
        <f t="shared" ca="1" si="28"/>
        <v>10</v>
      </c>
      <c r="O57" s="8">
        <f t="shared" ca="1" si="28"/>
        <v>6</v>
      </c>
      <c r="P57" s="8">
        <f t="shared" ca="1" si="28"/>
        <v>0</v>
      </c>
      <c r="Q57" s="15">
        <f t="shared" ca="1" si="28"/>
        <v>3</v>
      </c>
      <c r="R57" s="8">
        <f t="shared" ca="1" si="28"/>
        <v>0</v>
      </c>
      <c r="S57" s="15">
        <f t="shared" ca="1" si="28"/>
        <v>0</v>
      </c>
      <c r="T57" s="8">
        <f t="shared" ca="1" si="28"/>
        <v>0</v>
      </c>
      <c r="U57" s="15">
        <f t="shared" ca="1" si="28"/>
        <v>53</v>
      </c>
    </row>
    <row r="58" spans="1:21" ht="13.8">
      <c r="C58" s="8"/>
      <c r="D58" s="8"/>
      <c r="E58" s="8"/>
      <c r="F58" s="8"/>
      <c r="G58" s="8"/>
      <c r="H58" s="15"/>
      <c r="I58" s="8"/>
      <c r="J58" s="8"/>
      <c r="K58" s="8"/>
      <c r="L58" s="15"/>
      <c r="M58" s="8"/>
      <c r="N58" s="8"/>
      <c r="O58" s="8"/>
      <c r="P58" s="8"/>
      <c r="Q58" s="15"/>
      <c r="R58" s="8"/>
      <c r="S58" s="15"/>
      <c r="T58" s="8"/>
      <c r="U58" s="15"/>
    </row>
    <row r="59" spans="1:21" ht="13.8">
      <c r="C59" s="8"/>
      <c r="D59" s="8"/>
      <c r="E59" s="8"/>
      <c r="F59" s="8"/>
      <c r="G59" s="8"/>
      <c r="H59" s="15"/>
      <c r="I59" s="8"/>
      <c r="J59" s="8"/>
      <c r="K59" s="8"/>
      <c r="L59" s="15"/>
      <c r="M59" s="8"/>
      <c r="N59" s="8"/>
      <c r="O59" s="8"/>
      <c r="P59" s="8"/>
      <c r="Q59" s="15"/>
      <c r="R59" s="8"/>
      <c r="S59" s="15"/>
      <c r="T59" s="8"/>
      <c r="U59" s="15"/>
    </row>
    <row r="60" spans="1:21" ht="13.8">
      <c r="C60" s="8"/>
      <c r="D60" s="8"/>
      <c r="E60" s="8"/>
      <c r="F60" s="8"/>
      <c r="G60" s="8"/>
      <c r="H60" s="15"/>
      <c r="I60" s="8"/>
      <c r="J60" s="8"/>
      <c r="K60" s="8"/>
      <c r="L60" s="15"/>
      <c r="M60" s="8"/>
      <c r="N60" s="8"/>
      <c r="O60" s="8"/>
      <c r="P60" s="8"/>
      <c r="Q60" s="15"/>
      <c r="R60" s="8"/>
      <c r="S60" s="15"/>
      <c r="T60" s="8"/>
      <c r="U60" s="15"/>
    </row>
    <row r="61" spans="1:21" ht="13.8">
      <c r="C61" s="8"/>
      <c r="D61" s="8"/>
      <c r="E61" s="8"/>
      <c r="F61" s="8"/>
      <c r="G61" s="8"/>
      <c r="H61" s="15"/>
      <c r="I61" s="8"/>
      <c r="J61" s="8"/>
      <c r="K61" s="8"/>
      <c r="L61" s="15"/>
      <c r="M61" s="8"/>
      <c r="N61" s="8"/>
      <c r="O61" s="8"/>
      <c r="P61" s="8"/>
      <c r="Q61" s="15"/>
      <c r="R61" s="8"/>
      <c r="S61" s="15"/>
      <c r="T61" s="8"/>
      <c r="U61" s="15"/>
    </row>
    <row r="62" spans="1:21" ht="13.8">
      <c r="C62" s="8"/>
      <c r="D62" s="8"/>
      <c r="E62" s="8"/>
      <c r="F62" s="8"/>
      <c r="G62" s="8"/>
      <c r="H62" s="15"/>
      <c r="I62" s="8"/>
      <c r="J62" s="8"/>
      <c r="K62" s="8"/>
      <c r="L62" s="15"/>
      <c r="M62" s="8"/>
      <c r="N62" s="8"/>
      <c r="O62" s="8"/>
      <c r="P62" s="8"/>
      <c r="Q62" s="15"/>
      <c r="R62" s="8"/>
      <c r="S62" s="15"/>
      <c r="T62" s="8"/>
      <c r="U62" s="15"/>
    </row>
    <row r="63" spans="1:21" ht="13.8">
      <c r="A63" s="25">
        <f ca="1">INDIRECT(CONCATENATE($B$2,"D","$",Liens!$L17))</f>
        <v>45139</v>
      </c>
      <c r="B63" s="3">
        <v>31</v>
      </c>
      <c r="C63" s="8" t="str">
        <f ca="1">Synthese!AG$2</f>
        <v>GardeP-16</v>
      </c>
      <c r="D63" s="8" t="str">
        <f ca="1">Synthese!AH$2</f>
        <v>GardeP-16</v>
      </c>
      <c r="E63" s="8" t="str">
        <f ca="1">Synthese!AI$2</f>
        <v>GardeP-16</v>
      </c>
      <c r="F63" s="8" t="str">
        <f ca="1">Synthese!AJ$2</f>
        <v>GardeP-16</v>
      </c>
      <c r="G63" s="8" t="str">
        <f ca="1">Synthese!AK$2</f>
        <v>GardeP-16</v>
      </c>
      <c r="H63" s="15" t="str">
        <f ca="1">Synthese!AL$2</f>
        <v>GardeP-16</v>
      </c>
      <c r="I63" s="8" t="str">
        <f ca="1">Synthese!AM$2</f>
        <v>GardeP-16</v>
      </c>
      <c r="J63" s="8" t="str">
        <f ca="1">Synthese!AN$2</f>
        <v>GardeP-16</v>
      </c>
      <c r="K63" s="8" t="str">
        <f ca="1">Synthese!AO$2</f>
        <v>GardeP-16</v>
      </c>
      <c r="L63" s="15" t="str">
        <f ca="1">Synthese!AP$2</f>
        <v>GardeP-16</v>
      </c>
      <c r="M63" s="8" t="str">
        <f ca="1">Synthese!AQ$2</f>
        <v>GardeP-16</v>
      </c>
      <c r="N63" s="8" t="str">
        <f ca="1">Synthese!AR$2</f>
        <v>GardeP-16</v>
      </c>
      <c r="O63" s="8" t="str">
        <f ca="1">Synthese!AS$2</f>
        <v>GardeP-16</v>
      </c>
      <c r="P63" s="8" t="str">
        <f ca="1">Synthese!AT$2</f>
        <v>GardeP-16</v>
      </c>
      <c r="Q63" s="15" t="str">
        <f ca="1">Synthese!AU$2</f>
        <v>GardeP-16</v>
      </c>
      <c r="R63" s="8" t="str">
        <f ca="1">Synthese!AV$2</f>
        <v>GardeP-16</v>
      </c>
      <c r="S63" s="15" t="str">
        <f ca="1">Synthese!AW$2</f>
        <v>GardeP-16</v>
      </c>
      <c r="T63" s="8" t="str">
        <f ca="1">Synthese!AX$2</f>
        <v>GardeP-16</v>
      </c>
      <c r="U63" s="15">
        <f>Synthese!AY$2</f>
        <v>0</v>
      </c>
    </row>
    <row r="64" spans="1:21" ht="13.8">
      <c r="A64" s="3">
        <f>Liens!$L17</f>
        <v>66</v>
      </c>
      <c r="B64" s="3">
        <f>Liens!$M17</f>
        <v>96</v>
      </c>
      <c r="C64" s="8" t="str">
        <f ca="1">Synthese!AG$3</f>
        <v>AVL</v>
      </c>
      <c r="D64" s="8" t="str">
        <f ca="1">Synthese!AH$3</f>
        <v>JMR</v>
      </c>
      <c r="E64" s="8" t="str">
        <f ca="1">Synthese!AI$3</f>
        <v>FL</v>
      </c>
      <c r="F64" s="8" t="str">
        <f ca="1">Synthese!AJ$3</f>
        <v>GD</v>
      </c>
      <c r="G64" s="8" t="str">
        <f ca="1">Synthese!AK$3</f>
        <v>MDT</v>
      </c>
      <c r="H64" s="15" t="str">
        <f ca="1">Synthese!AL$3</f>
        <v>MC</v>
      </c>
      <c r="I64" s="8" t="str">
        <f ca="1">Synthese!AM$3</f>
        <v>CP</v>
      </c>
      <c r="J64" s="8" t="str">
        <f ca="1">Synthese!AN$3</f>
        <v>SD</v>
      </c>
      <c r="K64" s="8" t="str">
        <f ca="1">Synthese!AO$3</f>
        <v>JC</v>
      </c>
      <c r="L64" s="15" t="str">
        <f ca="1">Synthese!AP$3</f>
        <v>DB</v>
      </c>
      <c r="M64" s="8" t="str">
        <f ca="1">Synthese!AQ$3</f>
        <v>PDS</v>
      </c>
      <c r="N64" s="8" t="str">
        <f ca="1">Synthese!AR$3</f>
        <v>JG</v>
      </c>
      <c r="O64" s="8" t="str">
        <f ca="1">Synthese!AS$3</f>
        <v>MDS</v>
      </c>
      <c r="P64" s="8" t="str">
        <f ca="1">Synthese!AT$3</f>
        <v>MDE</v>
      </c>
      <c r="Q64" s="15" t="str">
        <f ca="1">Synthese!AU$3</f>
        <v>MDX</v>
      </c>
      <c r="R64" s="8" t="str">
        <f ca="1">Synthese!AV$3</f>
        <v>PR</v>
      </c>
      <c r="S64" s="15" t="str">
        <f ca="1">Synthese!AW$3</f>
        <v>FMT</v>
      </c>
      <c r="T64" s="8" t="str">
        <f ca="1">Synthese!AX$3</f>
        <v>JUM</v>
      </c>
      <c r="U64" s="15">
        <f>Synthese!AY$3</f>
        <v>0</v>
      </c>
    </row>
    <row r="65" spans="1:21" ht="13.8">
      <c r="A65" s="26">
        <f ca="1">INDIRECT(CONCATENATE($B$2,"D","$",Liens!$L17))</f>
        <v>45139</v>
      </c>
      <c r="C65" s="8"/>
      <c r="D65" s="8"/>
      <c r="E65" s="8"/>
      <c r="F65" s="8"/>
      <c r="G65" s="8"/>
      <c r="H65" s="15"/>
      <c r="I65" s="8"/>
      <c r="J65" s="8"/>
      <c r="K65" s="8"/>
      <c r="L65" s="15"/>
      <c r="M65" s="8"/>
      <c r="N65" s="8"/>
      <c r="O65" s="8"/>
      <c r="P65" s="8"/>
      <c r="Q65" s="15"/>
      <c r="R65" s="8"/>
      <c r="S65" s="15"/>
      <c r="T65" s="8"/>
      <c r="U65" s="15"/>
    </row>
    <row r="66" spans="1:21" ht="13.8">
      <c r="A66" s="3">
        <v>2</v>
      </c>
      <c r="B66" s="3" t="s">
        <v>56</v>
      </c>
      <c r="C66" s="8">
        <f t="shared" ref="C66:U66" ca="1" si="29">COUNTIF(INDIRECT(CONCATENATE($B$2,C$2,"$",$A64,":",C$2,"$",$B64)),"="&amp;$A66)</f>
        <v>1</v>
      </c>
      <c r="D66" s="8">
        <f t="shared" ca="1" si="29"/>
        <v>0</v>
      </c>
      <c r="E66" s="8">
        <f t="shared" ca="1" si="29"/>
        <v>0</v>
      </c>
      <c r="F66" s="8">
        <f t="shared" ca="1" si="29"/>
        <v>0</v>
      </c>
      <c r="G66" s="8">
        <f t="shared" ca="1" si="29"/>
        <v>0</v>
      </c>
      <c r="H66" s="15">
        <f t="shared" ca="1" si="29"/>
        <v>0</v>
      </c>
      <c r="I66" s="8">
        <f t="shared" ca="1" si="29"/>
        <v>0</v>
      </c>
      <c r="J66" s="8">
        <f t="shared" ca="1" si="29"/>
        <v>0</v>
      </c>
      <c r="K66" s="8">
        <f t="shared" ca="1" si="29"/>
        <v>0</v>
      </c>
      <c r="L66" s="15">
        <f t="shared" ca="1" si="29"/>
        <v>2</v>
      </c>
      <c r="M66" s="8">
        <f t="shared" ca="1" si="29"/>
        <v>0</v>
      </c>
      <c r="N66" s="8">
        <f t="shared" ca="1" si="29"/>
        <v>1</v>
      </c>
      <c r="O66" s="8">
        <f t="shared" ca="1" si="29"/>
        <v>0</v>
      </c>
      <c r="P66" s="8">
        <f t="shared" ca="1" si="29"/>
        <v>0</v>
      </c>
      <c r="Q66" s="15">
        <f t="shared" ca="1" si="29"/>
        <v>0</v>
      </c>
      <c r="R66" s="8">
        <f t="shared" ca="1" si="29"/>
        <v>0</v>
      </c>
      <c r="S66" s="15">
        <f t="shared" ca="1" si="29"/>
        <v>0</v>
      </c>
      <c r="T66" s="8">
        <f t="shared" ca="1" si="29"/>
        <v>0</v>
      </c>
      <c r="U66" s="15">
        <f t="shared" ca="1" si="29"/>
        <v>0</v>
      </c>
    </row>
    <row r="67" spans="1:21" ht="13.8">
      <c r="A67" s="3">
        <v>3</v>
      </c>
      <c r="B67" s="3" t="s">
        <v>57</v>
      </c>
      <c r="C67" s="8">
        <f t="shared" ref="C67:U67" ca="1" si="30">COUNTIF(INDIRECT(CONCATENATE($B$2,C$2,"$",$A64,":",C$2,"$",$B64)),"="&amp;$A67)</f>
        <v>0</v>
      </c>
      <c r="D67" s="8">
        <f t="shared" ca="1" si="30"/>
        <v>1</v>
      </c>
      <c r="E67" s="8">
        <f t="shared" ca="1" si="30"/>
        <v>0</v>
      </c>
      <c r="F67" s="8">
        <f t="shared" ca="1" si="30"/>
        <v>0</v>
      </c>
      <c r="G67" s="8">
        <f t="shared" ca="1" si="30"/>
        <v>2</v>
      </c>
      <c r="H67" s="15">
        <f t="shared" ca="1" si="30"/>
        <v>1</v>
      </c>
      <c r="I67" s="8">
        <f t="shared" ca="1" si="30"/>
        <v>0</v>
      </c>
      <c r="J67" s="8">
        <f t="shared" ca="1" si="30"/>
        <v>0</v>
      </c>
      <c r="K67" s="8">
        <f t="shared" ca="1" si="30"/>
        <v>1</v>
      </c>
      <c r="L67" s="15">
        <f t="shared" ca="1" si="30"/>
        <v>0</v>
      </c>
      <c r="M67" s="8">
        <f t="shared" ca="1" si="30"/>
        <v>0</v>
      </c>
      <c r="N67" s="8">
        <f t="shared" ca="1" si="30"/>
        <v>0</v>
      </c>
      <c r="O67" s="8">
        <f t="shared" ca="1" si="30"/>
        <v>0</v>
      </c>
      <c r="P67" s="8">
        <f t="shared" ca="1" si="30"/>
        <v>0</v>
      </c>
      <c r="Q67" s="15">
        <f t="shared" ca="1" si="30"/>
        <v>0</v>
      </c>
      <c r="R67" s="8">
        <f t="shared" ca="1" si="30"/>
        <v>0</v>
      </c>
      <c r="S67" s="15">
        <f t="shared" ca="1" si="30"/>
        <v>0</v>
      </c>
      <c r="T67" s="8">
        <f t="shared" ca="1" si="30"/>
        <v>0</v>
      </c>
      <c r="U67" s="15">
        <f t="shared" ca="1" si="30"/>
        <v>0</v>
      </c>
    </row>
    <row r="68" spans="1:21" ht="13.8">
      <c r="A68" s="3">
        <v>4</v>
      </c>
      <c r="B68" s="3" t="s">
        <v>58</v>
      </c>
      <c r="C68" s="8">
        <f t="shared" ref="C68:U68" ca="1" si="31">COUNTIF(INDIRECT(CONCATENATE($B$2,C$2,"$",$A64,":",C$2,"$",$B64)),"="&amp;$A68)</f>
        <v>0</v>
      </c>
      <c r="D68" s="8">
        <f t="shared" ca="1" si="31"/>
        <v>0</v>
      </c>
      <c r="E68" s="8">
        <f t="shared" ca="1" si="31"/>
        <v>0</v>
      </c>
      <c r="F68" s="8">
        <f t="shared" ca="1" si="31"/>
        <v>0</v>
      </c>
      <c r="G68" s="8">
        <f t="shared" ca="1" si="31"/>
        <v>0</v>
      </c>
      <c r="H68" s="15">
        <f t="shared" ca="1" si="31"/>
        <v>0</v>
      </c>
      <c r="I68" s="8">
        <f t="shared" ca="1" si="31"/>
        <v>1</v>
      </c>
      <c r="J68" s="8">
        <f t="shared" ca="1" si="31"/>
        <v>2</v>
      </c>
      <c r="K68" s="8">
        <f t="shared" ca="1" si="31"/>
        <v>1</v>
      </c>
      <c r="L68" s="15">
        <f t="shared" ca="1" si="31"/>
        <v>0</v>
      </c>
      <c r="M68" s="8">
        <f t="shared" ca="1" si="31"/>
        <v>0</v>
      </c>
      <c r="N68" s="8">
        <f t="shared" ca="1" si="31"/>
        <v>0</v>
      </c>
      <c r="O68" s="8">
        <f t="shared" ca="1" si="31"/>
        <v>1</v>
      </c>
      <c r="P68" s="8">
        <f t="shared" ca="1" si="31"/>
        <v>0</v>
      </c>
      <c r="Q68" s="15">
        <f t="shared" ca="1" si="31"/>
        <v>0</v>
      </c>
      <c r="R68" s="8">
        <f t="shared" ca="1" si="31"/>
        <v>0</v>
      </c>
      <c r="S68" s="15">
        <f t="shared" ca="1" si="31"/>
        <v>0</v>
      </c>
      <c r="T68" s="8">
        <f t="shared" ca="1" si="31"/>
        <v>0</v>
      </c>
      <c r="U68" s="15">
        <f t="shared" ca="1" si="31"/>
        <v>0</v>
      </c>
    </row>
    <row r="69" spans="1:21" ht="13.8">
      <c r="A69" s="3">
        <v>5</v>
      </c>
      <c r="B69" s="3" t="s">
        <v>59</v>
      </c>
      <c r="C69" s="8">
        <f t="shared" ref="C69:U69" ca="1" si="32">COUNTIF(INDIRECT(CONCATENATE($B$2,C$2,"$",$A64,":",C$2,"$",$B64)),"="&amp;$A69)</f>
        <v>1</v>
      </c>
      <c r="D69" s="8">
        <f t="shared" ca="1" si="32"/>
        <v>0</v>
      </c>
      <c r="E69" s="8">
        <f t="shared" ca="1" si="32"/>
        <v>0</v>
      </c>
      <c r="F69" s="8">
        <f t="shared" ca="1" si="32"/>
        <v>1</v>
      </c>
      <c r="G69" s="8">
        <f t="shared" ca="1" si="32"/>
        <v>0</v>
      </c>
      <c r="H69" s="15">
        <f t="shared" ca="1" si="32"/>
        <v>1</v>
      </c>
      <c r="I69" s="8">
        <f t="shared" ca="1" si="32"/>
        <v>0</v>
      </c>
      <c r="J69" s="8">
        <f t="shared" ca="1" si="32"/>
        <v>0</v>
      </c>
      <c r="K69" s="8">
        <f t="shared" ca="1" si="32"/>
        <v>0</v>
      </c>
      <c r="L69" s="15">
        <f t="shared" ca="1" si="32"/>
        <v>1</v>
      </c>
      <c r="M69" s="8">
        <f t="shared" ca="1" si="32"/>
        <v>0</v>
      </c>
      <c r="N69" s="8">
        <f t="shared" ca="1" si="32"/>
        <v>1</v>
      </c>
      <c r="O69" s="8">
        <f t="shared" ca="1" si="32"/>
        <v>0</v>
      </c>
      <c r="P69" s="8">
        <f t="shared" ca="1" si="32"/>
        <v>0</v>
      </c>
      <c r="Q69" s="15">
        <f t="shared" ca="1" si="32"/>
        <v>0</v>
      </c>
      <c r="R69" s="8">
        <f t="shared" ca="1" si="32"/>
        <v>0</v>
      </c>
      <c r="S69" s="15">
        <f t="shared" ca="1" si="32"/>
        <v>0</v>
      </c>
      <c r="T69" s="8">
        <f t="shared" ca="1" si="32"/>
        <v>0</v>
      </c>
      <c r="U69" s="15">
        <f t="shared" ca="1" si="32"/>
        <v>0</v>
      </c>
    </row>
    <row r="70" spans="1:21" ht="13.8">
      <c r="A70" s="3">
        <v>6</v>
      </c>
      <c r="B70" s="3" t="s">
        <v>60</v>
      </c>
      <c r="C70" s="8">
        <f t="shared" ref="C70:U70" ca="1" si="33">COUNTIF(INDIRECT(CONCATENATE($B$2,C$2,"$",$A64,":",C$2,"$",$B64)),"="&amp;$A70)</f>
        <v>0</v>
      </c>
      <c r="D70" s="8">
        <f t="shared" ca="1" si="33"/>
        <v>0</v>
      </c>
      <c r="E70" s="8">
        <f t="shared" ca="1" si="33"/>
        <v>0</v>
      </c>
      <c r="F70" s="8">
        <f t="shared" ca="1" si="33"/>
        <v>1</v>
      </c>
      <c r="G70" s="8">
        <f t="shared" ca="1" si="33"/>
        <v>0</v>
      </c>
      <c r="H70" s="15">
        <f t="shared" ca="1" si="33"/>
        <v>0</v>
      </c>
      <c r="I70" s="8">
        <f t="shared" ca="1" si="33"/>
        <v>0</v>
      </c>
      <c r="J70" s="8">
        <f t="shared" ca="1" si="33"/>
        <v>0</v>
      </c>
      <c r="K70" s="8">
        <f t="shared" ca="1" si="33"/>
        <v>1</v>
      </c>
      <c r="L70" s="15">
        <f t="shared" ca="1" si="33"/>
        <v>0</v>
      </c>
      <c r="M70" s="8">
        <f t="shared" ca="1" si="33"/>
        <v>0</v>
      </c>
      <c r="N70" s="8">
        <f t="shared" ca="1" si="33"/>
        <v>0</v>
      </c>
      <c r="O70" s="8">
        <f t="shared" ca="1" si="33"/>
        <v>1</v>
      </c>
      <c r="P70" s="8">
        <f t="shared" ca="1" si="33"/>
        <v>0</v>
      </c>
      <c r="Q70" s="15">
        <f t="shared" ca="1" si="33"/>
        <v>1</v>
      </c>
      <c r="R70" s="8">
        <f t="shared" ca="1" si="33"/>
        <v>0</v>
      </c>
      <c r="S70" s="15">
        <f t="shared" ca="1" si="33"/>
        <v>0</v>
      </c>
      <c r="T70" s="8">
        <f t="shared" ca="1" si="33"/>
        <v>0</v>
      </c>
      <c r="U70" s="15">
        <f t="shared" ca="1" si="33"/>
        <v>0</v>
      </c>
    </row>
    <row r="71" spans="1:21" ht="13.8">
      <c r="A71" s="3">
        <v>7</v>
      </c>
      <c r="B71" s="3" t="s">
        <v>61</v>
      </c>
      <c r="C71" s="8">
        <f t="shared" ref="C71:U71" ca="1" si="34">COUNTIF(INDIRECT(CONCATENATE($B$2,C$2,"$",$A64,":",C$2,"$",$B64)),"="&amp;$A71)</f>
        <v>1</v>
      </c>
      <c r="D71" s="8">
        <f t="shared" ca="1" si="34"/>
        <v>0</v>
      </c>
      <c r="E71" s="8">
        <f t="shared" ca="1" si="34"/>
        <v>0</v>
      </c>
      <c r="F71" s="8">
        <f t="shared" ca="1" si="34"/>
        <v>0</v>
      </c>
      <c r="G71" s="8">
        <f t="shared" ca="1" si="34"/>
        <v>1</v>
      </c>
      <c r="H71" s="15">
        <f t="shared" ca="1" si="34"/>
        <v>1</v>
      </c>
      <c r="I71" s="8">
        <f t="shared" ca="1" si="34"/>
        <v>0</v>
      </c>
      <c r="J71" s="8">
        <f t="shared" ca="1" si="34"/>
        <v>0</v>
      </c>
      <c r="K71" s="8">
        <f t="shared" ca="1" si="34"/>
        <v>0</v>
      </c>
      <c r="L71" s="15">
        <f t="shared" ca="1" si="34"/>
        <v>1</v>
      </c>
      <c r="M71" s="8">
        <f t="shared" ca="1" si="34"/>
        <v>0</v>
      </c>
      <c r="N71" s="8">
        <f t="shared" ca="1" si="34"/>
        <v>0</v>
      </c>
      <c r="O71" s="8">
        <f t="shared" ca="1" si="34"/>
        <v>0</v>
      </c>
      <c r="P71" s="8">
        <f t="shared" ca="1" si="34"/>
        <v>0</v>
      </c>
      <c r="Q71" s="15">
        <f t="shared" ca="1" si="34"/>
        <v>0</v>
      </c>
      <c r="R71" s="8">
        <f t="shared" ca="1" si="34"/>
        <v>0</v>
      </c>
      <c r="S71" s="15">
        <f t="shared" ca="1" si="34"/>
        <v>0</v>
      </c>
      <c r="T71" s="8">
        <f t="shared" ca="1" si="34"/>
        <v>0</v>
      </c>
      <c r="U71" s="15">
        <f t="shared" ca="1" si="34"/>
        <v>0</v>
      </c>
    </row>
    <row r="72" spans="1:21" ht="13.8">
      <c r="A72" s="3">
        <v>1</v>
      </c>
      <c r="B72" s="3" t="s">
        <v>62</v>
      </c>
      <c r="C72" s="8">
        <f t="shared" ref="C72:U72" ca="1" si="35">COUNTIF(INDIRECT(CONCATENATE($B$2,C$2,"$",$A64,":",C$2,"$",$B64)),"="&amp;$A72)</f>
        <v>0</v>
      </c>
      <c r="D72" s="8">
        <f t="shared" ca="1" si="35"/>
        <v>0</v>
      </c>
      <c r="E72" s="8">
        <f t="shared" ca="1" si="35"/>
        <v>1</v>
      </c>
      <c r="F72" s="8">
        <f t="shared" ca="1" si="35"/>
        <v>0</v>
      </c>
      <c r="G72" s="8">
        <f t="shared" ca="1" si="35"/>
        <v>0</v>
      </c>
      <c r="H72" s="15">
        <f t="shared" ca="1" si="35"/>
        <v>0</v>
      </c>
      <c r="I72" s="8">
        <f t="shared" ca="1" si="35"/>
        <v>0</v>
      </c>
      <c r="J72" s="8">
        <f t="shared" ca="1" si="35"/>
        <v>0</v>
      </c>
      <c r="K72" s="8">
        <f t="shared" ca="1" si="35"/>
        <v>1</v>
      </c>
      <c r="L72" s="15">
        <f t="shared" ca="1" si="35"/>
        <v>0</v>
      </c>
      <c r="M72" s="8">
        <f t="shared" ca="1" si="35"/>
        <v>1</v>
      </c>
      <c r="N72" s="8">
        <f t="shared" ca="1" si="35"/>
        <v>0</v>
      </c>
      <c r="O72" s="8">
        <f t="shared" ca="1" si="35"/>
        <v>1</v>
      </c>
      <c r="P72" s="8">
        <f t="shared" ca="1" si="35"/>
        <v>0</v>
      </c>
      <c r="Q72" s="15">
        <f t="shared" ca="1" si="35"/>
        <v>0</v>
      </c>
      <c r="R72" s="8">
        <f t="shared" ca="1" si="35"/>
        <v>0</v>
      </c>
      <c r="S72" s="15">
        <f t="shared" ca="1" si="35"/>
        <v>0</v>
      </c>
      <c r="T72" s="8">
        <f t="shared" ca="1" si="35"/>
        <v>0</v>
      </c>
      <c r="U72" s="15">
        <f t="shared" ca="1" si="35"/>
        <v>0</v>
      </c>
    </row>
    <row r="73" spans="1:21" ht="13.8">
      <c r="C73" s="8"/>
      <c r="D73" s="8"/>
      <c r="E73" s="8"/>
      <c r="F73" s="8"/>
      <c r="G73" s="8"/>
      <c r="H73" s="15"/>
      <c r="I73" s="8"/>
      <c r="J73" s="8"/>
      <c r="K73" s="8"/>
      <c r="L73" s="15"/>
      <c r="M73" s="8"/>
      <c r="N73" s="8"/>
      <c r="O73" s="8"/>
      <c r="P73" s="8"/>
      <c r="Q73" s="15"/>
      <c r="R73" s="8"/>
      <c r="S73" s="15"/>
      <c r="T73" s="8"/>
      <c r="U73" s="15"/>
    </row>
    <row r="74" spans="1:21" ht="13.8">
      <c r="B74" s="3" t="s">
        <v>63</v>
      </c>
      <c r="C74" s="8"/>
      <c r="D74" s="8"/>
      <c r="E74" s="8"/>
      <c r="F74" s="8"/>
      <c r="G74" s="8"/>
      <c r="H74" s="15"/>
      <c r="I74" s="8"/>
      <c r="J74" s="8"/>
      <c r="K74" s="8"/>
      <c r="L74" s="15"/>
      <c r="M74" s="8"/>
      <c r="N74" s="8"/>
      <c r="O74" s="8"/>
      <c r="P74" s="8"/>
      <c r="Q74" s="15"/>
      <c r="R74" s="8"/>
      <c r="S74" s="15"/>
      <c r="T74" s="8"/>
      <c r="U74" s="15"/>
    </row>
    <row r="75" spans="1:21" ht="13.8">
      <c r="C75" s="8"/>
      <c r="D75" s="8"/>
      <c r="E75" s="8"/>
      <c r="F75" s="8"/>
      <c r="G75" s="8"/>
      <c r="H75" s="15"/>
      <c r="I75" s="8"/>
      <c r="J75" s="8"/>
      <c r="K75" s="8"/>
      <c r="L75" s="15"/>
      <c r="M75" s="8"/>
      <c r="N75" s="8"/>
      <c r="O75" s="8"/>
      <c r="P75" s="8"/>
      <c r="Q75" s="15"/>
      <c r="R75" s="8"/>
      <c r="S75" s="15"/>
      <c r="T75" s="8"/>
      <c r="U75" s="15"/>
    </row>
    <row r="76" spans="1:21" ht="13.8">
      <c r="B76" s="3" t="s">
        <v>64</v>
      </c>
      <c r="C76" s="8">
        <f t="shared" ref="C76:U76" ca="1" si="36">SUM(C66:C72)</f>
        <v>3</v>
      </c>
      <c r="D76" s="8">
        <f t="shared" ca="1" si="36"/>
        <v>1</v>
      </c>
      <c r="E76" s="8">
        <f t="shared" ca="1" si="36"/>
        <v>1</v>
      </c>
      <c r="F76" s="8">
        <f t="shared" ca="1" si="36"/>
        <v>2</v>
      </c>
      <c r="G76" s="8">
        <f t="shared" ca="1" si="36"/>
        <v>3</v>
      </c>
      <c r="H76" s="15">
        <f t="shared" ca="1" si="36"/>
        <v>3</v>
      </c>
      <c r="I76" s="8">
        <f t="shared" ca="1" si="36"/>
        <v>1</v>
      </c>
      <c r="J76" s="8">
        <f t="shared" ca="1" si="36"/>
        <v>2</v>
      </c>
      <c r="K76" s="8">
        <f t="shared" ca="1" si="36"/>
        <v>4</v>
      </c>
      <c r="L76" s="15">
        <f t="shared" ca="1" si="36"/>
        <v>4</v>
      </c>
      <c r="M76" s="8">
        <f t="shared" ca="1" si="36"/>
        <v>1</v>
      </c>
      <c r="N76" s="8">
        <f t="shared" ca="1" si="36"/>
        <v>2</v>
      </c>
      <c r="O76" s="8">
        <f t="shared" ca="1" si="36"/>
        <v>3</v>
      </c>
      <c r="P76" s="8">
        <f t="shared" ca="1" si="36"/>
        <v>0</v>
      </c>
      <c r="Q76" s="15">
        <f t="shared" ca="1" si="36"/>
        <v>1</v>
      </c>
      <c r="R76" s="8">
        <f t="shared" ca="1" si="36"/>
        <v>0</v>
      </c>
      <c r="S76" s="15">
        <f t="shared" ca="1" si="36"/>
        <v>0</v>
      </c>
      <c r="T76" s="8">
        <f t="shared" ca="1" si="36"/>
        <v>0</v>
      </c>
      <c r="U76" s="15">
        <f t="shared" ca="1" si="36"/>
        <v>0</v>
      </c>
    </row>
    <row r="77" spans="1:21" ht="13.8">
      <c r="B77" s="3" t="s">
        <v>65</v>
      </c>
      <c r="C77" s="24">
        <f t="shared" ref="C77:U77" ca="1" si="37">C$16</f>
        <v>10</v>
      </c>
      <c r="D77" s="8">
        <f t="shared" ca="1" si="37"/>
        <v>9</v>
      </c>
      <c r="E77" s="8">
        <f t="shared" ca="1" si="37"/>
        <v>9</v>
      </c>
      <c r="F77" s="8">
        <f t="shared" ca="1" si="37"/>
        <v>13</v>
      </c>
      <c r="G77" s="8">
        <f t="shared" ca="1" si="37"/>
        <v>8</v>
      </c>
      <c r="H77" s="15">
        <f t="shared" ca="1" si="37"/>
        <v>11</v>
      </c>
      <c r="I77" s="8">
        <f t="shared" ca="1" si="37"/>
        <v>8</v>
      </c>
      <c r="J77" s="8">
        <f t="shared" ca="1" si="37"/>
        <v>12</v>
      </c>
      <c r="K77" s="8">
        <f t="shared" ca="1" si="37"/>
        <v>10</v>
      </c>
      <c r="L77" s="15">
        <f t="shared" ca="1" si="37"/>
        <v>10</v>
      </c>
      <c r="M77" s="8">
        <f t="shared" ca="1" si="37"/>
        <v>11</v>
      </c>
      <c r="N77" s="8">
        <f t="shared" ca="1" si="37"/>
        <v>10</v>
      </c>
      <c r="O77" s="8">
        <f t="shared" ca="1" si="37"/>
        <v>6</v>
      </c>
      <c r="P77" s="8">
        <f t="shared" ca="1" si="37"/>
        <v>0</v>
      </c>
      <c r="Q77" s="15">
        <f t="shared" ca="1" si="37"/>
        <v>3</v>
      </c>
      <c r="R77" s="8">
        <f t="shared" ca="1" si="37"/>
        <v>0</v>
      </c>
      <c r="S77" s="15">
        <f t="shared" ca="1" si="37"/>
        <v>0</v>
      </c>
      <c r="T77" s="8">
        <f t="shared" ca="1" si="37"/>
        <v>0</v>
      </c>
      <c r="U77" s="15">
        <f t="shared" ca="1" si="37"/>
        <v>53</v>
      </c>
    </row>
    <row r="78" spans="1:21" ht="13.8">
      <c r="C78" s="8"/>
      <c r="D78" s="8"/>
      <c r="E78" s="8"/>
      <c r="F78" s="8"/>
      <c r="G78" s="8"/>
      <c r="H78" s="15"/>
      <c r="I78" s="8"/>
      <c r="J78" s="8"/>
      <c r="K78" s="8"/>
      <c r="L78" s="15"/>
      <c r="M78" s="8"/>
      <c r="N78" s="8"/>
      <c r="O78" s="8"/>
      <c r="P78" s="8"/>
      <c r="Q78" s="15"/>
      <c r="R78" s="8"/>
      <c r="S78" s="15"/>
      <c r="T78" s="8"/>
      <c r="U78" s="15"/>
    </row>
    <row r="79" spans="1:21" ht="13.8">
      <c r="C79" s="8"/>
      <c r="D79" s="8"/>
      <c r="E79" s="8"/>
      <c r="F79" s="8"/>
      <c r="G79" s="8"/>
      <c r="H79" s="15"/>
      <c r="I79" s="8"/>
      <c r="J79" s="8"/>
      <c r="K79" s="8"/>
      <c r="L79" s="15"/>
      <c r="M79" s="8"/>
      <c r="N79" s="8"/>
      <c r="O79" s="8"/>
      <c r="P79" s="8"/>
      <c r="Q79" s="15"/>
      <c r="R79" s="8"/>
      <c r="S79" s="15"/>
      <c r="T79" s="8"/>
      <c r="U79" s="15"/>
    </row>
    <row r="80" spans="1:21" ht="13.8">
      <c r="C80" s="8"/>
      <c r="D80" s="8"/>
      <c r="E80" s="8"/>
      <c r="F80" s="8"/>
      <c r="G80" s="8"/>
      <c r="H80" s="15"/>
      <c r="I80" s="8"/>
      <c r="J80" s="8"/>
      <c r="K80" s="8"/>
      <c r="L80" s="15"/>
      <c r="M80" s="8"/>
      <c r="N80" s="8"/>
      <c r="O80" s="8"/>
      <c r="P80" s="8"/>
      <c r="Q80" s="15"/>
      <c r="R80" s="8"/>
      <c r="S80" s="15"/>
      <c r="T80" s="8"/>
      <c r="U80" s="15"/>
    </row>
    <row r="81" spans="1:21" ht="13.8">
      <c r="C81" s="8"/>
      <c r="D81" s="8"/>
      <c r="E81" s="8"/>
      <c r="F81" s="8"/>
      <c r="G81" s="8"/>
      <c r="H81" s="15"/>
      <c r="I81" s="8"/>
      <c r="J81" s="8"/>
      <c r="K81" s="8"/>
      <c r="L81" s="15"/>
      <c r="M81" s="8"/>
      <c r="N81" s="8"/>
      <c r="O81" s="8"/>
      <c r="P81" s="8"/>
      <c r="Q81" s="15"/>
      <c r="R81" s="8"/>
      <c r="S81" s="15"/>
      <c r="T81" s="8"/>
      <c r="U81" s="15"/>
    </row>
    <row r="82" spans="1:21" ht="13.8">
      <c r="C82" s="8"/>
      <c r="D82" s="8"/>
      <c r="E82" s="8"/>
      <c r="F82" s="8"/>
      <c r="G82" s="8"/>
      <c r="H82" s="15"/>
      <c r="I82" s="8"/>
      <c r="J82" s="8"/>
      <c r="K82" s="8"/>
      <c r="L82" s="15"/>
      <c r="M82" s="8"/>
      <c r="N82" s="8"/>
      <c r="O82" s="8"/>
      <c r="P82" s="8"/>
      <c r="Q82" s="15"/>
      <c r="R82" s="8"/>
      <c r="S82" s="15"/>
      <c r="T82" s="8"/>
      <c r="U82" s="15"/>
    </row>
    <row r="83" spans="1:21" ht="13.8">
      <c r="A83" s="25">
        <f ca="1">INDIRECT(CONCATENATE($B$2,"D","$",Liens!$L18))</f>
        <v>45170</v>
      </c>
      <c r="B83" s="3">
        <v>30</v>
      </c>
      <c r="C83" s="8" t="str">
        <f ca="1">Synthese!AG$2</f>
        <v>GardeP-16</v>
      </c>
      <c r="D83" s="8" t="str">
        <f ca="1">Synthese!AH$2</f>
        <v>GardeP-16</v>
      </c>
      <c r="E83" s="8" t="str">
        <f ca="1">Synthese!AI$2</f>
        <v>GardeP-16</v>
      </c>
      <c r="F83" s="8" t="str">
        <f ca="1">Synthese!AJ$2</f>
        <v>GardeP-16</v>
      </c>
      <c r="G83" s="8" t="str">
        <f ca="1">Synthese!AK$2</f>
        <v>GardeP-16</v>
      </c>
      <c r="H83" s="15" t="str">
        <f ca="1">Synthese!AL$2</f>
        <v>GardeP-16</v>
      </c>
      <c r="I83" s="8" t="str">
        <f ca="1">Synthese!AM$2</f>
        <v>GardeP-16</v>
      </c>
      <c r="J83" s="8" t="str">
        <f ca="1">Synthese!AN$2</f>
        <v>GardeP-16</v>
      </c>
      <c r="K83" s="8" t="str">
        <f ca="1">Synthese!AO$2</f>
        <v>GardeP-16</v>
      </c>
      <c r="L83" s="15" t="str">
        <f ca="1">Synthese!AP$2</f>
        <v>GardeP-16</v>
      </c>
      <c r="M83" s="8" t="str">
        <f ca="1">Synthese!AQ$2</f>
        <v>GardeP-16</v>
      </c>
      <c r="N83" s="8" t="str">
        <f ca="1">Synthese!AR$2</f>
        <v>GardeP-16</v>
      </c>
      <c r="O83" s="8" t="str">
        <f ca="1">Synthese!AS$2</f>
        <v>GardeP-16</v>
      </c>
      <c r="P83" s="8" t="str">
        <f ca="1">Synthese!AT$2</f>
        <v>GardeP-16</v>
      </c>
      <c r="Q83" s="15" t="str">
        <f ca="1">Synthese!AU$2</f>
        <v>GardeP-16</v>
      </c>
      <c r="R83" s="8" t="str">
        <f ca="1">Synthese!AV$2</f>
        <v>GardeP-16</v>
      </c>
      <c r="S83" s="15" t="str">
        <f ca="1">Synthese!AW$2</f>
        <v>GardeP-16</v>
      </c>
      <c r="T83" s="8" t="str">
        <f ca="1">Synthese!AX$2</f>
        <v>GardeP-16</v>
      </c>
      <c r="U83" s="15">
        <f>Synthese!AY$2</f>
        <v>0</v>
      </c>
    </row>
    <row r="84" spans="1:21" ht="13.8">
      <c r="A84" s="3">
        <f>Liens!$L18</f>
        <v>97</v>
      </c>
      <c r="B84" s="3">
        <f>Liens!$M18</f>
        <v>126</v>
      </c>
      <c r="C84" s="8" t="str">
        <f ca="1">Synthese!AG$3</f>
        <v>AVL</v>
      </c>
      <c r="D84" s="8" t="str">
        <f ca="1">Synthese!AH$3</f>
        <v>JMR</v>
      </c>
      <c r="E84" s="8" t="str">
        <f ca="1">Synthese!AI$3</f>
        <v>FL</v>
      </c>
      <c r="F84" s="8" t="str">
        <f ca="1">Synthese!AJ$3</f>
        <v>GD</v>
      </c>
      <c r="G84" s="8" t="str">
        <f ca="1">Synthese!AK$3</f>
        <v>MDT</v>
      </c>
      <c r="H84" s="15" t="str">
        <f ca="1">Synthese!AL$3</f>
        <v>MC</v>
      </c>
      <c r="I84" s="8" t="str">
        <f ca="1">Synthese!AM$3</f>
        <v>CP</v>
      </c>
      <c r="J84" s="8" t="str">
        <f ca="1">Synthese!AN$3</f>
        <v>SD</v>
      </c>
      <c r="K84" s="8" t="str">
        <f ca="1">Synthese!AO$3</f>
        <v>JC</v>
      </c>
      <c r="L84" s="15" t="str">
        <f ca="1">Synthese!AP$3</f>
        <v>DB</v>
      </c>
      <c r="M84" s="8" t="str">
        <f ca="1">Synthese!AQ$3</f>
        <v>PDS</v>
      </c>
      <c r="N84" s="8" t="str">
        <f ca="1">Synthese!AR$3</f>
        <v>JG</v>
      </c>
      <c r="O84" s="8" t="str">
        <f ca="1">Synthese!AS$3</f>
        <v>MDS</v>
      </c>
      <c r="P84" s="8" t="str">
        <f ca="1">Synthese!AT$3</f>
        <v>MDE</v>
      </c>
      <c r="Q84" s="15" t="str">
        <f ca="1">Synthese!AU$3</f>
        <v>MDX</v>
      </c>
      <c r="R84" s="8" t="str">
        <f ca="1">Synthese!AV$3</f>
        <v>PR</v>
      </c>
      <c r="S84" s="15" t="str">
        <f ca="1">Synthese!AW$3</f>
        <v>FMT</v>
      </c>
      <c r="T84" s="8" t="str">
        <f ca="1">Synthese!AX$3</f>
        <v>JUM</v>
      </c>
      <c r="U84" s="15">
        <f>Synthese!AY$3</f>
        <v>0</v>
      </c>
    </row>
    <row r="85" spans="1:21" ht="13.8">
      <c r="A85" s="26">
        <f ca="1">INDIRECT(CONCATENATE($B$2,"D","$",Liens!$L18))</f>
        <v>45170</v>
      </c>
      <c r="C85" s="8"/>
      <c r="D85" s="8"/>
      <c r="E85" s="8"/>
      <c r="F85" s="8"/>
      <c r="G85" s="8"/>
      <c r="H85" s="15"/>
      <c r="I85" s="8"/>
      <c r="J85" s="8"/>
      <c r="K85" s="8"/>
      <c r="L85" s="15"/>
      <c r="M85" s="8"/>
      <c r="N85" s="8"/>
      <c r="O85" s="8"/>
      <c r="P85" s="8"/>
      <c r="Q85" s="15"/>
      <c r="R85" s="8"/>
      <c r="S85" s="15"/>
      <c r="T85" s="8"/>
      <c r="U85" s="15"/>
    </row>
    <row r="86" spans="1:21" ht="13.8">
      <c r="A86" s="3">
        <v>2</v>
      </c>
      <c r="B86" s="3" t="s">
        <v>56</v>
      </c>
      <c r="C86" s="19">
        <f t="shared" ref="C86:U86" ca="1" si="38">COUNTIF(INDIRECT(CONCATENATE($B$2,C$2,"$",$A84,":",C$2,"$",$B84)),"="&amp;$A86)</f>
        <v>0</v>
      </c>
      <c r="D86" s="19">
        <f t="shared" ca="1" si="38"/>
        <v>0</v>
      </c>
      <c r="E86" s="19">
        <f t="shared" ca="1" si="38"/>
        <v>1</v>
      </c>
      <c r="F86" s="19">
        <f t="shared" ca="1" si="38"/>
        <v>0</v>
      </c>
      <c r="G86" s="19">
        <f t="shared" ca="1" si="38"/>
        <v>0</v>
      </c>
      <c r="H86" s="20">
        <f t="shared" ca="1" si="38"/>
        <v>0</v>
      </c>
      <c r="I86" s="19">
        <f t="shared" ca="1" si="38"/>
        <v>0</v>
      </c>
      <c r="J86" s="19">
        <f t="shared" ca="1" si="38"/>
        <v>0</v>
      </c>
      <c r="K86" s="19">
        <f t="shared" ca="1" si="38"/>
        <v>0</v>
      </c>
      <c r="L86" s="20">
        <f t="shared" ca="1" si="38"/>
        <v>1</v>
      </c>
      <c r="M86" s="19">
        <f t="shared" ca="1" si="38"/>
        <v>1</v>
      </c>
      <c r="N86" s="19">
        <f t="shared" ca="1" si="38"/>
        <v>0</v>
      </c>
      <c r="O86" s="19">
        <f t="shared" ca="1" si="38"/>
        <v>1</v>
      </c>
      <c r="P86" s="19">
        <f t="shared" ca="1" si="38"/>
        <v>0</v>
      </c>
      <c r="Q86" s="20">
        <f t="shared" ca="1" si="38"/>
        <v>0</v>
      </c>
      <c r="R86" s="19">
        <f t="shared" ca="1" si="38"/>
        <v>0</v>
      </c>
      <c r="S86" s="20">
        <f t="shared" ca="1" si="38"/>
        <v>0</v>
      </c>
      <c r="T86" s="19">
        <f t="shared" ca="1" si="38"/>
        <v>0</v>
      </c>
      <c r="U86" s="20">
        <f t="shared" ca="1" si="38"/>
        <v>0</v>
      </c>
    </row>
    <row r="87" spans="1:21" ht="13.8">
      <c r="A87" s="3">
        <v>3</v>
      </c>
      <c r="B87" s="3" t="s">
        <v>57</v>
      </c>
      <c r="C87" s="19">
        <f t="shared" ref="C87:U87" ca="1" si="39">COUNTIF(INDIRECT(CONCATENATE($B$2,C$2,"$",$A84,":",C$2,"$",$B84)),"="&amp;$A87)</f>
        <v>0</v>
      </c>
      <c r="D87" s="19">
        <f t="shared" ca="1" si="39"/>
        <v>1</v>
      </c>
      <c r="E87" s="19">
        <f t="shared" ca="1" si="39"/>
        <v>0</v>
      </c>
      <c r="F87" s="19">
        <f t="shared" ca="1" si="39"/>
        <v>1</v>
      </c>
      <c r="G87" s="19">
        <f t="shared" ca="1" si="39"/>
        <v>0</v>
      </c>
      <c r="H87" s="20">
        <f t="shared" ca="1" si="39"/>
        <v>1</v>
      </c>
      <c r="I87" s="19">
        <f t="shared" ca="1" si="39"/>
        <v>1</v>
      </c>
      <c r="J87" s="19">
        <f t="shared" ca="1" si="39"/>
        <v>0</v>
      </c>
      <c r="K87" s="19">
        <f t="shared" ca="1" si="39"/>
        <v>0</v>
      </c>
      <c r="L87" s="20">
        <f t="shared" ca="1" si="39"/>
        <v>0</v>
      </c>
      <c r="M87" s="19">
        <f t="shared" ca="1" si="39"/>
        <v>0</v>
      </c>
      <c r="N87" s="19">
        <f t="shared" ca="1" si="39"/>
        <v>0</v>
      </c>
      <c r="O87" s="19">
        <f t="shared" ca="1" si="39"/>
        <v>0</v>
      </c>
      <c r="P87" s="19">
        <f t="shared" ca="1" si="39"/>
        <v>0</v>
      </c>
      <c r="Q87" s="20">
        <f t="shared" ca="1" si="39"/>
        <v>0</v>
      </c>
      <c r="R87" s="19">
        <f t="shared" ca="1" si="39"/>
        <v>0</v>
      </c>
      <c r="S87" s="20">
        <f t="shared" ca="1" si="39"/>
        <v>0</v>
      </c>
      <c r="T87" s="19">
        <f t="shared" ca="1" si="39"/>
        <v>0</v>
      </c>
      <c r="U87" s="20">
        <f t="shared" ca="1" si="39"/>
        <v>0</v>
      </c>
    </row>
    <row r="88" spans="1:21" ht="13.8">
      <c r="A88" s="3">
        <v>4</v>
      </c>
      <c r="B88" s="3" t="s">
        <v>58</v>
      </c>
      <c r="C88" s="19">
        <f t="shared" ref="C88:U88" ca="1" si="40">COUNTIF(INDIRECT(CONCATENATE($B$2,C$2,"$",$A84,":",C$2,"$",$B84)),"="&amp;$A88)</f>
        <v>0</v>
      </c>
      <c r="D88" s="19">
        <f t="shared" ca="1" si="40"/>
        <v>0</v>
      </c>
      <c r="E88" s="19">
        <f t="shared" ca="1" si="40"/>
        <v>1</v>
      </c>
      <c r="F88" s="19">
        <f t="shared" ca="1" si="40"/>
        <v>0</v>
      </c>
      <c r="G88" s="19">
        <f t="shared" ca="1" si="40"/>
        <v>0</v>
      </c>
      <c r="H88" s="20">
        <f t="shared" ca="1" si="40"/>
        <v>0</v>
      </c>
      <c r="I88" s="19">
        <f t="shared" ca="1" si="40"/>
        <v>0</v>
      </c>
      <c r="J88" s="19">
        <f t="shared" ca="1" si="40"/>
        <v>1</v>
      </c>
      <c r="K88" s="19">
        <f t="shared" ca="1" si="40"/>
        <v>1</v>
      </c>
      <c r="L88" s="20">
        <f t="shared" ca="1" si="40"/>
        <v>0</v>
      </c>
      <c r="M88" s="19">
        <f t="shared" ca="1" si="40"/>
        <v>0</v>
      </c>
      <c r="N88" s="19">
        <f t="shared" ca="1" si="40"/>
        <v>0</v>
      </c>
      <c r="O88" s="19">
        <f t="shared" ca="1" si="40"/>
        <v>1</v>
      </c>
      <c r="P88" s="19">
        <f t="shared" ca="1" si="40"/>
        <v>0</v>
      </c>
      <c r="Q88" s="20">
        <f t="shared" ca="1" si="40"/>
        <v>0</v>
      </c>
      <c r="R88" s="19">
        <f t="shared" ca="1" si="40"/>
        <v>0</v>
      </c>
      <c r="S88" s="20">
        <f t="shared" ca="1" si="40"/>
        <v>0</v>
      </c>
      <c r="T88" s="19">
        <f t="shared" ca="1" si="40"/>
        <v>0</v>
      </c>
      <c r="U88" s="20">
        <f t="shared" ca="1" si="40"/>
        <v>0</v>
      </c>
    </row>
    <row r="89" spans="1:21" ht="13.8">
      <c r="A89" s="3">
        <v>5</v>
      </c>
      <c r="B89" s="3" t="s">
        <v>59</v>
      </c>
      <c r="C89" s="19">
        <f t="shared" ref="C89:U89" ca="1" si="41">COUNTIF(INDIRECT(CONCATENATE($B$2,C$2,"$",$A84,":",C$2,"$",$B84)),"="&amp;$A89)</f>
        <v>0</v>
      </c>
      <c r="D89" s="19">
        <f t="shared" ca="1" si="41"/>
        <v>0</v>
      </c>
      <c r="E89" s="19">
        <f t="shared" ca="1" si="41"/>
        <v>0</v>
      </c>
      <c r="F89" s="19">
        <f t="shared" ca="1" si="41"/>
        <v>1</v>
      </c>
      <c r="G89" s="19">
        <f t="shared" ca="1" si="41"/>
        <v>0</v>
      </c>
      <c r="H89" s="20">
        <f t="shared" ca="1" si="41"/>
        <v>0</v>
      </c>
      <c r="I89" s="19">
        <f t="shared" ca="1" si="41"/>
        <v>0</v>
      </c>
      <c r="J89" s="19">
        <f t="shared" ca="1" si="41"/>
        <v>0</v>
      </c>
      <c r="K89" s="19">
        <f t="shared" ca="1" si="41"/>
        <v>0</v>
      </c>
      <c r="L89" s="20">
        <f t="shared" ca="1" si="41"/>
        <v>1</v>
      </c>
      <c r="M89" s="19">
        <f t="shared" ca="1" si="41"/>
        <v>1</v>
      </c>
      <c r="N89" s="19">
        <f t="shared" ca="1" si="41"/>
        <v>1</v>
      </c>
      <c r="O89" s="19">
        <f t="shared" ca="1" si="41"/>
        <v>0</v>
      </c>
      <c r="P89" s="19">
        <f t="shared" ca="1" si="41"/>
        <v>0</v>
      </c>
      <c r="Q89" s="20">
        <f t="shared" ca="1" si="41"/>
        <v>0</v>
      </c>
      <c r="R89" s="19">
        <f t="shared" ca="1" si="41"/>
        <v>0</v>
      </c>
      <c r="S89" s="20">
        <f t="shared" ca="1" si="41"/>
        <v>0</v>
      </c>
      <c r="T89" s="19">
        <f t="shared" ca="1" si="41"/>
        <v>0</v>
      </c>
      <c r="U89" s="20">
        <f t="shared" ca="1" si="41"/>
        <v>0</v>
      </c>
    </row>
    <row r="90" spans="1:21" ht="13.8">
      <c r="A90" s="3">
        <v>6</v>
      </c>
      <c r="B90" s="3" t="s">
        <v>60</v>
      </c>
      <c r="C90" s="19">
        <f t="shared" ref="C90:U90" ca="1" si="42">COUNTIF(INDIRECT(CONCATENATE($B$2,C$2,"$",$A84,":",C$2,"$",$B84)),"="&amp;$A90)</f>
        <v>1</v>
      </c>
      <c r="D90" s="19">
        <f t="shared" ca="1" si="42"/>
        <v>0</v>
      </c>
      <c r="E90" s="19">
        <f t="shared" ca="1" si="42"/>
        <v>0</v>
      </c>
      <c r="F90" s="19">
        <f t="shared" ca="1" si="42"/>
        <v>0</v>
      </c>
      <c r="G90" s="19">
        <f t="shared" ca="1" si="42"/>
        <v>1</v>
      </c>
      <c r="H90" s="20">
        <f t="shared" ca="1" si="42"/>
        <v>0</v>
      </c>
      <c r="I90" s="19">
        <f t="shared" ca="1" si="42"/>
        <v>0</v>
      </c>
      <c r="J90" s="19">
        <f t="shared" ca="1" si="42"/>
        <v>1</v>
      </c>
      <c r="K90" s="19">
        <f t="shared" ca="1" si="42"/>
        <v>0</v>
      </c>
      <c r="L90" s="20">
        <f t="shared" ca="1" si="42"/>
        <v>0</v>
      </c>
      <c r="M90" s="19">
        <f t="shared" ca="1" si="42"/>
        <v>1</v>
      </c>
      <c r="N90" s="19">
        <f t="shared" ca="1" si="42"/>
        <v>1</v>
      </c>
      <c r="O90" s="19">
        <f t="shared" ca="1" si="42"/>
        <v>0</v>
      </c>
      <c r="P90" s="19">
        <f t="shared" ca="1" si="42"/>
        <v>0</v>
      </c>
      <c r="Q90" s="20">
        <f t="shared" ca="1" si="42"/>
        <v>0</v>
      </c>
      <c r="R90" s="19">
        <f t="shared" ca="1" si="42"/>
        <v>0</v>
      </c>
      <c r="S90" s="20">
        <f t="shared" ca="1" si="42"/>
        <v>0</v>
      </c>
      <c r="T90" s="19">
        <f t="shared" ca="1" si="42"/>
        <v>0</v>
      </c>
      <c r="U90" s="20">
        <f t="shared" ca="1" si="42"/>
        <v>0</v>
      </c>
    </row>
    <row r="91" spans="1:21" ht="13.8">
      <c r="A91" s="3">
        <v>7</v>
      </c>
      <c r="B91" s="3" t="s">
        <v>61</v>
      </c>
      <c r="C91" s="19">
        <f t="shared" ref="C91:U91" ca="1" si="43">COUNTIF(INDIRECT(CONCATENATE($B$2,C$2,"$",$A84,":",C$2,"$",$B84)),"="&amp;$A91)</f>
        <v>0</v>
      </c>
      <c r="D91" s="19">
        <f t="shared" ca="1" si="43"/>
        <v>0</v>
      </c>
      <c r="E91" s="19">
        <f t="shared" ca="1" si="43"/>
        <v>1</v>
      </c>
      <c r="F91" s="19">
        <f t="shared" ca="1" si="43"/>
        <v>0</v>
      </c>
      <c r="G91" s="19">
        <f t="shared" ca="1" si="43"/>
        <v>0</v>
      </c>
      <c r="H91" s="20">
        <f t="shared" ca="1" si="43"/>
        <v>1</v>
      </c>
      <c r="I91" s="19">
        <f t="shared" ca="1" si="43"/>
        <v>0</v>
      </c>
      <c r="J91" s="19">
        <f t="shared" ca="1" si="43"/>
        <v>2</v>
      </c>
      <c r="K91" s="19">
        <f t="shared" ca="1" si="43"/>
        <v>0</v>
      </c>
      <c r="L91" s="20">
        <f t="shared" ca="1" si="43"/>
        <v>0</v>
      </c>
      <c r="M91" s="19">
        <f t="shared" ca="1" si="43"/>
        <v>0</v>
      </c>
      <c r="N91" s="19">
        <f t="shared" ca="1" si="43"/>
        <v>1</v>
      </c>
      <c r="O91" s="19">
        <f t="shared" ca="1" si="43"/>
        <v>0</v>
      </c>
      <c r="P91" s="19">
        <f t="shared" ca="1" si="43"/>
        <v>0</v>
      </c>
      <c r="Q91" s="20">
        <f t="shared" ca="1" si="43"/>
        <v>0</v>
      </c>
      <c r="R91" s="19">
        <f t="shared" ca="1" si="43"/>
        <v>0</v>
      </c>
      <c r="S91" s="20">
        <f t="shared" ca="1" si="43"/>
        <v>0</v>
      </c>
      <c r="T91" s="19">
        <f t="shared" ca="1" si="43"/>
        <v>0</v>
      </c>
      <c r="U91" s="20">
        <f t="shared" ca="1" si="43"/>
        <v>0</v>
      </c>
    </row>
    <row r="92" spans="1:21" ht="13.8">
      <c r="A92" s="3">
        <v>1</v>
      </c>
      <c r="B92" s="3" t="s">
        <v>62</v>
      </c>
      <c r="C92" s="8">
        <f t="shared" ref="C92:U92" ca="1" si="44">COUNTIF(INDIRECT(CONCATENATE($B$2,C$2,"$",$A84,":",C$2,"$",$B84)),"="&amp;$A92)</f>
        <v>1</v>
      </c>
      <c r="D92" s="8">
        <f t="shared" ca="1" si="44"/>
        <v>1</v>
      </c>
      <c r="E92" s="8">
        <f t="shared" ca="1" si="44"/>
        <v>0</v>
      </c>
      <c r="F92" s="8">
        <f t="shared" ca="1" si="44"/>
        <v>1</v>
      </c>
      <c r="G92" s="8">
        <f t="shared" ca="1" si="44"/>
        <v>0</v>
      </c>
      <c r="H92" s="15">
        <f t="shared" ca="1" si="44"/>
        <v>0</v>
      </c>
      <c r="I92" s="8">
        <f t="shared" ca="1" si="44"/>
        <v>1</v>
      </c>
      <c r="J92" s="8">
        <f t="shared" ca="1" si="44"/>
        <v>0</v>
      </c>
      <c r="K92" s="8">
        <f t="shared" ca="1" si="44"/>
        <v>0</v>
      </c>
      <c r="L92" s="15">
        <f t="shared" ca="1" si="44"/>
        <v>0</v>
      </c>
      <c r="M92" s="8">
        <f t="shared" ca="1" si="44"/>
        <v>0</v>
      </c>
      <c r="N92" s="8">
        <f t="shared" ca="1" si="44"/>
        <v>0</v>
      </c>
      <c r="O92" s="8">
        <f t="shared" ca="1" si="44"/>
        <v>0</v>
      </c>
      <c r="P92" s="8">
        <f t="shared" ca="1" si="44"/>
        <v>0</v>
      </c>
      <c r="Q92" s="15">
        <f t="shared" ca="1" si="44"/>
        <v>0</v>
      </c>
      <c r="R92" s="8">
        <f t="shared" ca="1" si="44"/>
        <v>0</v>
      </c>
      <c r="S92" s="15">
        <f t="shared" ca="1" si="44"/>
        <v>0</v>
      </c>
      <c r="T92" s="8">
        <f t="shared" ca="1" si="44"/>
        <v>0</v>
      </c>
      <c r="U92" s="15">
        <f t="shared" ca="1" si="44"/>
        <v>0</v>
      </c>
    </row>
    <row r="93" spans="1:21" ht="13.8">
      <c r="C93" s="8"/>
      <c r="D93" s="8"/>
      <c r="E93" s="8"/>
      <c r="F93" s="8"/>
      <c r="G93" s="8"/>
      <c r="H93" s="15"/>
      <c r="I93" s="8"/>
      <c r="J93" s="8"/>
      <c r="K93" s="8"/>
      <c r="L93" s="15"/>
      <c r="M93" s="8"/>
      <c r="N93" s="8"/>
      <c r="O93" s="8"/>
      <c r="P93" s="8"/>
      <c r="Q93" s="15"/>
      <c r="R93" s="8"/>
      <c r="S93" s="15"/>
      <c r="T93" s="8"/>
      <c r="U93" s="15"/>
    </row>
    <row r="94" spans="1:21" ht="13.8">
      <c r="B94" s="3" t="s">
        <v>63</v>
      </c>
      <c r="C94" s="8"/>
      <c r="D94" s="8"/>
      <c r="E94" s="8"/>
      <c r="F94" s="8"/>
      <c r="G94" s="8"/>
      <c r="H94" s="15"/>
      <c r="I94" s="8"/>
      <c r="J94" s="8"/>
      <c r="K94" s="8"/>
      <c r="L94" s="15"/>
      <c r="M94" s="8"/>
      <c r="N94" s="8"/>
      <c r="O94" s="8"/>
      <c r="P94" s="8"/>
      <c r="Q94" s="15"/>
      <c r="R94" s="8"/>
      <c r="S94" s="15"/>
      <c r="T94" s="8"/>
      <c r="U94" s="15"/>
    </row>
    <row r="95" spans="1:21" ht="13.8">
      <c r="C95" s="8"/>
      <c r="D95" s="8"/>
      <c r="E95" s="8"/>
      <c r="F95" s="8"/>
      <c r="G95" s="8"/>
      <c r="H95" s="15"/>
      <c r="I95" s="8"/>
      <c r="J95" s="8"/>
      <c r="K95" s="8"/>
      <c r="L95" s="15"/>
      <c r="M95" s="8"/>
      <c r="N95" s="8"/>
      <c r="O95" s="8"/>
      <c r="P95" s="8"/>
      <c r="Q95" s="15"/>
      <c r="R95" s="8"/>
      <c r="S95" s="15"/>
      <c r="T95" s="8"/>
      <c r="U95" s="15"/>
    </row>
    <row r="96" spans="1:21" ht="13.8">
      <c r="B96" s="3" t="s">
        <v>64</v>
      </c>
      <c r="C96" s="8">
        <f t="shared" ref="C96:U96" ca="1" si="45">SUM(C86:C92)</f>
        <v>2</v>
      </c>
      <c r="D96" s="8">
        <f t="shared" ca="1" si="45"/>
        <v>2</v>
      </c>
      <c r="E96" s="8">
        <f t="shared" ca="1" si="45"/>
        <v>3</v>
      </c>
      <c r="F96" s="8">
        <f t="shared" ca="1" si="45"/>
        <v>3</v>
      </c>
      <c r="G96" s="8">
        <f t="shared" ca="1" si="45"/>
        <v>1</v>
      </c>
      <c r="H96" s="15">
        <f t="shared" ca="1" si="45"/>
        <v>2</v>
      </c>
      <c r="I96" s="8">
        <f t="shared" ca="1" si="45"/>
        <v>2</v>
      </c>
      <c r="J96" s="8">
        <f t="shared" ca="1" si="45"/>
        <v>4</v>
      </c>
      <c r="K96" s="8">
        <f t="shared" ca="1" si="45"/>
        <v>1</v>
      </c>
      <c r="L96" s="15">
        <f t="shared" ca="1" si="45"/>
        <v>2</v>
      </c>
      <c r="M96" s="8">
        <f t="shared" ca="1" si="45"/>
        <v>3</v>
      </c>
      <c r="N96" s="8">
        <f t="shared" ca="1" si="45"/>
        <v>3</v>
      </c>
      <c r="O96" s="8">
        <f t="shared" ca="1" si="45"/>
        <v>2</v>
      </c>
      <c r="P96" s="8">
        <f t="shared" ca="1" si="45"/>
        <v>0</v>
      </c>
      <c r="Q96" s="15">
        <f t="shared" ca="1" si="45"/>
        <v>0</v>
      </c>
      <c r="R96" s="8">
        <f t="shared" ca="1" si="45"/>
        <v>0</v>
      </c>
      <c r="S96" s="15">
        <f t="shared" ca="1" si="45"/>
        <v>0</v>
      </c>
      <c r="T96" s="8">
        <f t="shared" ca="1" si="45"/>
        <v>0</v>
      </c>
      <c r="U96" s="15">
        <f t="shared" ca="1" si="45"/>
        <v>0</v>
      </c>
    </row>
    <row r="97" spans="1:21" ht="13.8">
      <c r="B97" s="3" t="s">
        <v>65</v>
      </c>
      <c r="C97" s="24">
        <f t="shared" ref="C97:U97" ca="1" si="46">C$16</f>
        <v>10</v>
      </c>
      <c r="D97" s="8">
        <f t="shared" ca="1" si="46"/>
        <v>9</v>
      </c>
      <c r="E97" s="8">
        <f t="shared" ca="1" si="46"/>
        <v>9</v>
      </c>
      <c r="F97" s="8">
        <f t="shared" ca="1" si="46"/>
        <v>13</v>
      </c>
      <c r="G97" s="8">
        <f t="shared" ca="1" si="46"/>
        <v>8</v>
      </c>
      <c r="H97" s="15">
        <f t="shared" ca="1" si="46"/>
        <v>11</v>
      </c>
      <c r="I97" s="8">
        <f t="shared" ca="1" si="46"/>
        <v>8</v>
      </c>
      <c r="J97" s="8">
        <f t="shared" ca="1" si="46"/>
        <v>12</v>
      </c>
      <c r="K97" s="8">
        <f t="shared" ca="1" si="46"/>
        <v>10</v>
      </c>
      <c r="L97" s="15">
        <f t="shared" ca="1" si="46"/>
        <v>10</v>
      </c>
      <c r="M97" s="8">
        <f t="shared" ca="1" si="46"/>
        <v>11</v>
      </c>
      <c r="N97" s="8">
        <f t="shared" ca="1" si="46"/>
        <v>10</v>
      </c>
      <c r="O97" s="8">
        <f t="shared" ca="1" si="46"/>
        <v>6</v>
      </c>
      <c r="P97" s="8">
        <f t="shared" ca="1" si="46"/>
        <v>0</v>
      </c>
      <c r="Q97" s="15">
        <f t="shared" ca="1" si="46"/>
        <v>3</v>
      </c>
      <c r="R97" s="8">
        <f t="shared" ca="1" si="46"/>
        <v>0</v>
      </c>
      <c r="S97" s="15">
        <f t="shared" ca="1" si="46"/>
        <v>0</v>
      </c>
      <c r="T97" s="8">
        <f t="shared" ca="1" si="46"/>
        <v>0</v>
      </c>
      <c r="U97" s="15">
        <f t="shared" ca="1" si="46"/>
        <v>53</v>
      </c>
    </row>
    <row r="98" spans="1:21" ht="13.8">
      <c r="C98" s="8"/>
      <c r="D98" s="8"/>
      <c r="E98" s="8"/>
      <c r="F98" s="8"/>
      <c r="G98" s="8"/>
      <c r="H98" s="15"/>
      <c r="I98" s="8"/>
      <c r="J98" s="8"/>
      <c r="K98" s="8"/>
      <c r="L98" s="15"/>
      <c r="M98" s="8"/>
      <c r="N98" s="8"/>
      <c r="O98" s="8"/>
      <c r="P98" s="8"/>
      <c r="Q98" s="15"/>
      <c r="R98" s="8"/>
      <c r="S98" s="15"/>
      <c r="T98" s="8"/>
      <c r="U98" s="15"/>
    </row>
    <row r="99" spans="1:21" ht="13.8">
      <c r="C99" s="8"/>
      <c r="D99" s="8"/>
      <c r="E99" s="8"/>
      <c r="F99" s="8"/>
      <c r="G99" s="8"/>
      <c r="H99" s="15"/>
      <c r="I99" s="8"/>
      <c r="J99" s="8"/>
      <c r="K99" s="8"/>
      <c r="L99" s="15"/>
      <c r="M99" s="8"/>
      <c r="N99" s="8"/>
      <c r="O99" s="8"/>
      <c r="P99" s="8"/>
      <c r="Q99" s="15"/>
      <c r="R99" s="8"/>
      <c r="S99" s="15"/>
      <c r="T99" s="8"/>
      <c r="U99" s="15"/>
    </row>
    <row r="100" spans="1:21" ht="13.8">
      <c r="C100" s="8"/>
      <c r="D100" s="8"/>
      <c r="E100" s="8"/>
      <c r="F100" s="8"/>
      <c r="G100" s="8"/>
      <c r="H100" s="15"/>
      <c r="I100" s="8"/>
      <c r="J100" s="8"/>
      <c r="K100" s="8"/>
      <c r="L100" s="15"/>
      <c r="M100" s="8"/>
      <c r="N100" s="8"/>
      <c r="O100" s="8"/>
      <c r="P100" s="8"/>
      <c r="Q100" s="15"/>
      <c r="R100" s="8"/>
      <c r="S100" s="15"/>
      <c r="T100" s="8"/>
      <c r="U100" s="15"/>
    </row>
    <row r="101" spans="1:21" ht="13.8">
      <c r="C101" s="8"/>
      <c r="D101" s="8"/>
      <c r="E101" s="8"/>
      <c r="F101" s="8"/>
      <c r="G101" s="8"/>
      <c r="H101" s="15"/>
      <c r="I101" s="8"/>
      <c r="J101" s="8"/>
      <c r="K101" s="8"/>
      <c r="L101" s="15"/>
      <c r="M101" s="8"/>
      <c r="N101" s="8"/>
      <c r="O101" s="8"/>
      <c r="P101" s="8"/>
      <c r="Q101" s="15"/>
      <c r="R101" s="8"/>
      <c r="S101" s="15"/>
      <c r="T101" s="8"/>
      <c r="U101" s="15"/>
    </row>
    <row r="102" spans="1:21" ht="13.8">
      <c r="C102" s="8"/>
      <c r="D102" s="8"/>
      <c r="E102" s="8"/>
      <c r="F102" s="8"/>
      <c r="G102" s="8"/>
      <c r="H102" s="15"/>
      <c r="I102" s="8"/>
      <c r="J102" s="8"/>
      <c r="K102" s="8"/>
      <c r="L102" s="15"/>
      <c r="M102" s="8"/>
      <c r="N102" s="8"/>
      <c r="O102" s="8"/>
      <c r="P102" s="8"/>
      <c r="Q102" s="15"/>
      <c r="R102" s="8"/>
      <c r="S102" s="15"/>
      <c r="T102" s="8"/>
      <c r="U102" s="15"/>
    </row>
    <row r="103" spans="1:21" ht="13.8">
      <c r="A103" s="25">
        <f ca="1">INDIRECT(CONCATENATE(decompte!$B$2,"D","$",Liens!$L19))</f>
        <v>45200</v>
      </c>
      <c r="B103" s="3">
        <v>31</v>
      </c>
      <c r="C103" s="8" t="str">
        <f ca="1">Synthese!AG$2</f>
        <v>GardeP-16</v>
      </c>
      <c r="D103" s="8" t="str">
        <f ca="1">Synthese!AH$2</f>
        <v>GardeP-16</v>
      </c>
      <c r="E103" s="8" t="str">
        <f ca="1">Synthese!AI$2</f>
        <v>GardeP-16</v>
      </c>
      <c r="F103" s="8" t="str">
        <f ca="1">Synthese!AJ$2</f>
        <v>GardeP-16</v>
      </c>
      <c r="G103" s="8" t="str">
        <f ca="1">Synthese!AK$2</f>
        <v>GardeP-16</v>
      </c>
      <c r="H103" s="15" t="str">
        <f ca="1">Synthese!AL$2</f>
        <v>GardeP-16</v>
      </c>
      <c r="I103" s="8" t="str">
        <f ca="1">Synthese!AM$2</f>
        <v>GardeP-16</v>
      </c>
      <c r="J103" s="8" t="str">
        <f ca="1">Synthese!AN$2</f>
        <v>GardeP-16</v>
      </c>
      <c r="K103" s="8" t="str">
        <f ca="1">Synthese!AO$2</f>
        <v>GardeP-16</v>
      </c>
      <c r="L103" s="15" t="str">
        <f ca="1">Synthese!AP$2</f>
        <v>GardeP-16</v>
      </c>
      <c r="M103" s="8" t="str">
        <f ca="1">Synthese!AQ$2</f>
        <v>GardeP-16</v>
      </c>
      <c r="N103" s="8" t="str">
        <f ca="1">Synthese!AR$2</f>
        <v>GardeP-16</v>
      </c>
      <c r="O103" s="8" t="str">
        <f ca="1">Synthese!AS$2</f>
        <v>GardeP-16</v>
      </c>
      <c r="P103" s="8" t="str">
        <f ca="1">Synthese!AT$2</f>
        <v>GardeP-16</v>
      </c>
      <c r="Q103" s="15" t="str">
        <f ca="1">Synthese!AU$2</f>
        <v>GardeP-16</v>
      </c>
      <c r="R103" s="8" t="str">
        <f ca="1">Synthese!AV$2</f>
        <v>GardeP-16</v>
      </c>
      <c r="S103" s="15" t="str">
        <f ca="1">Synthese!AW$2</f>
        <v>GardeP-16</v>
      </c>
      <c r="T103" s="8" t="str">
        <f ca="1">Synthese!AX$2</f>
        <v>GardeP-16</v>
      </c>
      <c r="U103" s="15">
        <f>Synthese!AY$2</f>
        <v>0</v>
      </c>
    </row>
    <row r="104" spans="1:21" ht="13.8">
      <c r="A104" s="3">
        <f>Liens!$L19</f>
        <v>127</v>
      </c>
      <c r="B104" s="16">
        <f>Liens!$M19</f>
        <v>157</v>
      </c>
      <c r="C104" s="8" t="str">
        <f ca="1">Synthese!AG$3</f>
        <v>AVL</v>
      </c>
      <c r="D104" s="8" t="str">
        <f ca="1">Synthese!AH$3</f>
        <v>JMR</v>
      </c>
      <c r="E104" s="8" t="str">
        <f ca="1">Synthese!AI$3</f>
        <v>FL</v>
      </c>
      <c r="F104" s="8" t="str">
        <f ca="1">Synthese!AJ$3</f>
        <v>GD</v>
      </c>
      <c r="G104" s="8" t="str">
        <f ca="1">Synthese!AK$3</f>
        <v>MDT</v>
      </c>
      <c r="H104" s="15" t="str">
        <f ca="1">Synthese!AL$3</f>
        <v>MC</v>
      </c>
      <c r="I104" s="8" t="str">
        <f ca="1">Synthese!AM$3</f>
        <v>CP</v>
      </c>
      <c r="J104" s="8" t="str">
        <f ca="1">Synthese!AN$3</f>
        <v>SD</v>
      </c>
      <c r="K104" s="8" t="str">
        <f ca="1">Synthese!AO$3</f>
        <v>JC</v>
      </c>
      <c r="L104" s="15" t="str">
        <f ca="1">Synthese!AP$3</f>
        <v>DB</v>
      </c>
      <c r="M104" s="8" t="str">
        <f ca="1">Synthese!AQ$3</f>
        <v>PDS</v>
      </c>
      <c r="N104" s="8" t="str">
        <f ca="1">Synthese!AR$3</f>
        <v>JG</v>
      </c>
      <c r="O104" s="8" t="str">
        <f ca="1">Synthese!AS$3</f>
        <v>MDS</v>
      </c>
      <c r="P104" s="8" t="str">
        <f ca="1">Synthese!AT$3</f>
        <v>MDE</v>
      </c>
      <c r="Q104" s="15" t="str">
        <f ca="1">Synthese!AU$3</f>
        <v>MDX</v>
      </c>
      <c r="R104" s="8" t="str">
        <f ca="1">Synthese!AV$3</f>
        <v>PR</v>
      </c>
      <c r="S104" s="15" t="str">
        <f ca="1">Synthese!AW$3</f>
        <v>FMT</v>
      </c>
      <c r="T104" s="8" t="str">
        <f ca="1">Synthese!AX$3</f>
        <v>JUM</v>
      </c>
      <c r="U104" s="15">
        <f>Synthese!AY$3</f>
        <v>0</v>
      </c>
    </row>
    <row r="105" spans="1:21" ht="13.8">
      <c r="A105" s="26">
        <f ca="1">INDIRECT(CONCATENATE(decompte!$B$2,"D","$",Liens!$L19))</f>
        <v>45200</v>
      </c>
      <c r="C105" s="8"/>
      <c r="D105" s="8"/>
      <c r="E105" s="8"/>
      <c r="F105" s="8"/>
      <c r="G105" s="8"/>
      <c r="H105" s="15"/>
      <c r="I105" s="8"/>
      <c r="J105" s="8"/>
      <c r="K105" s="8"/>
      <c r="L105" s="15"/>
      <c r="M105" s="8"/>
      <c r="N105" s="8"/>
      <c r="O105" s="8"/>
      <c r="P105" s="8"/>
      <c r="Q105" s="15"/>
      <c r="R105" s="8"/>
      <c r="S105" s="15"/>
      <c r="T105" s="8"/>
      <c r="U105" s="15"/>
    </row>
    <row r="106" spans="1:21" ht="13.8">
      <c r="A106" s="3">
        <v>2</v>
      </c>
      <c r="B106" s="3" t="s">
        <v>56</v>
      </c>
      <c r="C106" s="8">
        <f t="shared" ref="C106:U106" ca="1" si="47">COUNTIF(INDIRECT(CONCATENATE($B$2,C$2,"$",$A104,":",C$2,"$",$B104)),"="&amp;$A106)</f>
        <v>2</v>
      </c>
      <c r="D106" s="8">
        <f t="shared" ca="1" si="47"/>
        <v>0</v>
      </c>
      <c r="E106" s="8">
        <f t="shared" ca="1" si="47"/>
        <v>0</v>
      </c>
      <c r="F106" s="8">
        <f t="shared" ca="1" si="47"/>
        <v>0</v>
      </c>
      <c r="G106" s="8">
        <f t="shared" ca="1" si="47"/>
        <v>0</v>
      </c>
      <c r="H106" s="15">
        <f t="shared" ca="1" si="47"/>
        <v>0</v>
      </c>
      <c r="I106" s="8">
        <f t="shared" ca="1" si="47"/>
        <v>0</v>
      </c>
      <c r="J106" s="8">
        <f t="shared" ca="1" si="47"/>
        <v>1</v>
      </c>
      <c r="K106" s="8">
        <f t="shared" ca="1" si="47"/>
        <v>0</v>
      </c>
      <c r="L106" s="15">
        <f t="shared" ca="1" si="47"/>
        <v>0</v>
      </c>
      <c r="M106" s="8">
        <f t="shared" ca="1" si="47"/>
        <v>0</v>
      </c>
      <c r="N106" s="8">
        <f t="shared" ca="1" si="47"/>
        <v>1</v>
      </c>
      <c r="O106" s="8">
        <f t="shared" ca="1" si="47"/>
        <v>0</v>
      </c>
      <c r="P106" s="8">
        <f t="shared" ca="1" si="47"/>
        <v>0</v>
      </c>
      <c r="Q106" s="15">
        <f t="shared" ca="1" si="47"/>
        <v>1</v>
      </c>
      <c r="R106" s="8">
        <f t="shared" ca="1" si="47"/>
        <v>0</v>
      </c>
      <c r="S106" s="15">
        <f t="shared" ca="1" si="47"/>
        <v>0</v>
      </c>
      <c r="T106" s="8">
        <f t="shared" ca="1" si="47"/>
        <v>0</v>
      </c>
      <c r="U106" s="15">
        <f t="shared" ca="1" si="47"/>
        <v>0</v>
      </c>
    </row>
    <row r="107" spans="1:21" ht="13.8">
      <c r="A107" s="3">
        <v>3</v>
      </c>
      <c r="B107" s="3" t="s">
        <v>57</v>
      </c>
      <c r="C107" s="8">
        <f t="shared" ref="C107:U107" ca="1" si="48">COUNTIF(INDIRECT(CONCATENATE($B$2,C$2,"$",$A104,":",C$2,"$",$B104)),"="&amp;$A107)</f>
        <v>0</v>
      </c>
      <c r="D107" s="8">
        <f t="shared" ca="1" si="48"/>
        <v>1</v>
      </c>
      <c r="E107" s="8">
        <f t="shared" ca="1" si="48"/>
        <v>0</v>
      </c>
      <c r="F107" s="8">
        <f t="shared" ca="1" si="48"/>
        <v>0</v>
      </c>
      <c r="G107" s="8">
        <f t="shared" ca="1" si="48"/>
        <v>2</v>
      </c>
      <c r="H107" s="15">
        <f t="shared" ca="1" si="48"/>
        <v>1</v>
      </c>
      <c r="I107" s="8">
        <f t="shared" ca="1" si="48"/>
        <v>0</v>
      </c>
      <c r="J107" s="8">
        <f t="shared" ca="1" si="48"/>
        <v>0</v>
      </c>
      <c r="K107" s="8">
        <f t="shared" ca="1" si="48"/>
        <v>1</v>
      </c>
      <c r="L107" s="15">
        <f t="shared" ca="1" si="48"/>
        <v>0</v>
      </c>
      <c r="M107" s="8">
        <f t="shared" ca="1" si="48"/>
        <v>0</v>
      </c>
      <c r="N107" s="8">
        <f t="shared" ca="1" si="48"/>
        <v>0</v>
      </c>
      <c r="O107" s="8">
        <f t="shared" ca="1" si="48"/>
        <v>0</v>
      </c>
      <c r="P107" s="8">
        <f t="shared" ca="1" si="48"/>
        <v>0</v>
      </c>
      <c r="Q107" s="15">
        <f t="shared" ca="1" si="48"/>
        <v>0</v>
      </c>
      <c r="R107" s="8">
        <f t="shared" ca="1" si="48"/>
        <v>0</v>
      </c>
      <c r="S107" s="15">
        <f t="shared" ca="1" si="48"/>
        <v>0</v>
      </c>
      <c r="T107" s="8">
        <f t="shared" ca="1" si="48"/>
        <v>0</v>
      </c>
      <c r="U107" s="15">
        <f t="shared" ca="1" si="48"/>
        <v>0</v>
      </c>
    </row>
    <row r="108" spans="1:21" ht="13.8">
      <c r="A108" s="3">
        <v>4</v>
      </c>
      <c r="B108" s="3" t="s">
        <v>58</v>
      </c>
      <c r="C108" s="8">
        <f t="shared" ref="C108:U108" ca="1" si="49">COUNTIF(INDIRECT(CONCATENATE($B$2,C$2,"$",$A104,":",C$2,"$",$B104)),"="&amp;$A108)</f>
        <v>0</v>
      </c>
      <c r="D108" s="8">
        <f t="shared" ca="1" si="49"/>
        <v>0</v>
      </c>
      <c r="E108" s="8">
        <f t="shared" ca="1" si="49"/>
        <v>0</v>
      </c>
      <c r="F108" s="8">
        <f t="shared" ca="1" si="49"/>
        <v>1</v>
      </c>
      <c r="G108" s="8">
        <f t="shared" ca="1" si="49"/>
        <v>0</v>
      </c>
      <c r="H108" s="15">
        <f t="shared" ca="1" si="49"/>
        <v>0</v>
      </c>
      <c r="I108" s="8">
        <f t="shared" ca="1" si="49"/>
        <v>3</v>
      </c>
      <c r="J108" s="8">
        <f t="shared" ca="1" si="49"/>
        <v>0</v>
      </c>
      <c r="K108" s="8">
        <f t="shared" ca="1" si="49"/>
        <v>0</v>
      </c>
      <c r="L108" s="15">
        <f t="shared" ca="1" si="49"/>
        <v>0</v>
      </c>
      <c r="M108" s="8">
        <f t="shared" ca="1" si="49"/>
        <v>0</v>
      </c>
      <c r="N108" s="8">
        <f t="shared" ca="1" si="49"/>
        <v>0</v>
      </c>
      <c r="O108" s="8">
        <f t="shared" ca="1" si="49"/>
        <v>0</v>
      </c>
      <c r="P108" s="8">
        <f t="shared" ca="1" si="49"/>
        <v>0</v>
      </c>
      <c r="Q108" s="15">
        <f t="shared" ca="1" si="49"/>
        <v>0</v>
      </c>
      <c r="R108" s="8">
        <f t="shared" ca="1" si="49"/>
        <v>0</v>
      </c>
      <c r="S108" s="15">
        <f t="shared" ca="1" si="49"/>
        <v>0</v>
      </c>
      <c r="T108" s="8">
        <f t="shared" ca="1" si="49"/>
        <v>0</v>
      </c>
      <c r="U108" s="15">
        <f t="shared" ca="1" si="49"/>
        <v>0</v>
      </c>
    </row>
    <row r="109" spans="1:21" ht="13.8">
      <c r="A109" s="3">
        <v>5</v>
      </c>
      <c r="B109" s="3" t="s">
        <v>59</v>
      </c>
      <c r="C109" s="8">
        <f t="shared" ref="C109:U109" ca="1" si="50">COUNTIF(INDIRECT(CONCATENATE($B$2,C$2,"$",$A104,":",C$2,"$",$B104)),"="&amp;$A109)</f>
        <v>1</v>
      </c>
      <c r="D109" s="8">
        <f t="shared" ca="1" si="50"/>
        <v>0</v>
      </c>
      <c r="E109" s="8">
        <f t="shared" ca="1" si="50"/>
        <v>0</v>
      </c>
      <c r="F109" s="8">
        <f t="shared" ca="1" si="50"/>
        <v>0</v>
      </c>
      <c r="G109" s="8">
        <f t="shared" ca="1" si="50"/>
        <v>0</v>
      </c>
      <c r="H109" s="15">
        <f t="shared" ca="1" si="50"/>
        <v>1</v>
      </c>
      <c r="I109" s="8">
        <f t="shared" ca="1" si="50"/>
        <v>0</v>
      </c>
      <c r="J109" s="8">
        <f t="shared" ca="1" si="50"/>
        <v>0</v>
      </c>
      <c r="K109" s="8">
        <f t="shared" ca="1" si="50"/>
        <v>0</v>
      </c>
      <c r="L109" s="15">
        <f t="shared" ca="1" si="50"/>
        <v>0</v>
      </c>
      <c r="M109" s="8">
        <f t="shared" ca="1" si="50"/>
        <v>1</v>
      </c>
      <c r="N109" s="8">
        <f t="shared" ca="1" si="50"/>
        <v>0</v>
      </c>
      <c r="O109" s="8">
        <f t="shared" ca="1" si="50"/>
        <v>1</v>
      </c>
      <c r="P109" s="8">
        <f t="shared" ca="1" si="50"/>
        <v>0</v>
      </c>
      <c r="Q109" s="15">
        <f t="shared" ca="1" si="50"/>
        <v>0</v>
      </c>
      <c r="R109" s="8">
        <f t="shared" ca="1" si="50"/>
        <v>0</v>
      </c>
      <c r="S109" s="15">
        <f t="shared" ca="1" si="50"/>
        <v>0</v>
      </c>
      <c r="T109" s="8">
        <f t="shared" ca="1" si="50"/>
        <v>0</v>
      </c>
      <c r="U109" s="15">
        <f t="shared" ca="1" si="50"/>
        <v>0</v>
      </c>
    </row>
    <row r="110" spans="1:21" ht="13.8">
      <c r="A110" s="3">
        <v>6</v>
      </c>
      <c r="B110" s="3" t="s">
        <v>60</v>
      </c>
      <c r="C110" s="8">
        <f t="shared" ref="C110:U110" ca="1" si="51">COUNTIF(INDIRECT(CONCATENATE($B$2,C$2,"$",$A104,":",C$2,"$",$B104)),"="&amp;$A110)</f>
        <v>0</v>
      </c>
      <c r="D110" s="8">
        <f t="shared" ca="1" si="51"/>
        <v>0</v>
      </c>
      <c r="E110" s="8">
        <f t="shared" ca="1" si="51"/>
        <v>0</v>
      </c>
      <c r="F110" s="8">
        <f t="shared" ca="1" si="51"/>
        <v>1</v>
      </c>
      <c r="G110" s="8">
        <f t="shared" ca="1" si="51"/>
        <v>0</v>
      </c>
      <c r="H110" s="15">
        <f t="shared" ca="1" si="51"/>
        <v>0</v>
      </c>
      <c r="I110" s="8">
        <f t="shared" ca="1" si="51"/>
        <v>0</v>
      </c>
      <c r="J110" s="8">
        <f t="shared" ca="1" si="51"/>
        <v>0</v>
      </c>
      <c r="K110" s="8">
        <f t="shared" ca="1" si="51"/>
        <v>0</v>
      </c>
      <c r="L110" s="15">
        <f t="shared" ca="1" si="51"/>
        <v>1</v>
      </c>
      <c r="M110" s="8">
        <f t="shared" ca="1" si="51"/>
        <v>0</v>
      </c>
      <c r="N110" s="8">
        <f t="shared" ca="1" si="51"/>
        <v>1</v>
      </c>
      <c r="O110" s="8">
        <f t="shared" ca="1" si="51"/>
        <v>0</v>
      </c>
      <c r="P110" s="8">
        <f t="shared" ca="1" si="51"/>
        <v>0</v>
      </c>
      <c r="Q110" s="15">
        <f t="shared" ca="1" si="51"/>
        <v>1</v>
      </c>
      <c r="R110" s="8">
        <f t="shared" ca="1" si="51"/>
        <v>0</v>
      </c>
      <c r="S110" s="15">
        <f t="shared" ca="1" si="51"/>
        <v>0</v>
      </c>
      <c r="T110" s="8">
        <f t="shared" ca="1" si="51"/>
        <v>0</v>
      </c>
      <c r="U110" s="15">
        <f t="shared" ca="1" si="51"/>
        <v>0</v>
      </c>
    </row>
    <row r="111" spans="1:21" ht="13.8">
      <c r="A111" s="3">
        <v>7</v>
      </c>
      <c r="B111" s="3" t="s">
        <v>61</v>
      </c>
      <c r="C111" s="8">
        <f t="shared" ref="C111:U111" ca="1" si="52">COUNTIF(INDIRECT(CONCATENATE($B$2,C$2,"$",$A104,":",C$2,"$",$B104)),"="&amp;$A111)</f>
        <v>0</v>
      </c>
      <c r="D111" s="8">
        <f t="shared" ca="1" si="52"/>
        <v>0</v>
      </c>
      <c r="E111" s="8">
        <f t="shared" ca="1" si="52"/>
        <v>0</v>
      </c>
      <c r="F111" s="8">
        <f t="shared" ca="1" si="52"/>
        <v>0</v>
      </c>
      <c r="G111" s="8">
        <f t="shared" ca="1" si="52"/>
        <v>0</v>
      </c>
      <c r="H111" s="15">
        <f t="shared" ca="1" si="52"/>
        <v>0</v>
      </c>
      <c r="I111" s="8">
        <f t="shared" ca="1" si="52"/>
        <v>0</v>
      </c>
      <c r="J111" s="8">
        <f t="shared" ca="1" si="52"/>
        <v>1</v>
      </c>
      <c r="K111" s="8">
        <f t="shared" ca="1" si="52"/>
        <v>1</v>
      </c>
      <c r="L111" s="15">
        <f t="shared" ca="1" si="52"/>
        <v>1</v>
      </c>
      <c r="M111" s="8">
        <f t="shared" ca="1" si="52"/>
        <v>1</v>
      </c>
      <c r="N111" s="8">
        <f t="shared" ca="1" si="52"/>
        <v>0</v>
      </c>
      <c r="O111" s="8">
        <f t="shared" ca="1" si="52"/>
        <v>0</v>
      </c>
      <c r="P111" s="8">
        <f t="shared" ca="1" si="52"/>
        <v>0</v>
      </c>
      <c r="Q111" s="15">
        <f t="shared" ca="1" si="52"/>
        <v>0</v>
      </c>
      <c r="R111" s="8">
        <f t="shared" ca="1" si="52"/>
        <v>0</v>
      </c>
      <c r="S111" s="15">
        <f t="shared" ca="1" si="52"/>
        <v>0</v>
      </c>
      <c r="T111" s="8">
        <f t="shared" ca="1" si="52"/>
        <v>0</v>
      </c>
      <c r="U111" s="15">
        <f t="shared" ca="1" si="52"/>
        <v>0</v>
      </c>
    </row>
    <row r="112" spans="1:21" ht="13.8">
      <c r="A112" s="3">
        <v>1</v>
      </c>
      <c r="B112" s="3" t="s">
        <v>62</v>
      </c>
      <c r="C112" s="8">
        <f t="shared" ref="C112:U112" ca="1" si="53">COUNTIF(INDIRECT(CONCATENATE($B$2,C$2,"$",$A104,":",C$2,"$",$B104)),"="&amp;$A112)</f>
        <v>0</v>
      </c>
      <c r="D112" s="8">
        <f t="shared" ca="1" si="53"/>
        <v>1</v>
      </c>
      <c r="E112" s="8">
        <f t="shared" ca="1" si="53"/>
        <v>1</v>
      </c>
      <c r="F112" s="8">
        <f t="shared" ca="1" si="53"/>
        <v>1</v>
      </c>
      <c r="G112" s="8">
        <f t="shared" ca="1" si="53"/>
        <v>0</v>
      </c>
      <c r="H112" s="15">
        <f t="shared" ca="1" si="53"/>
        <v>1</v>
      </c>
      <c r="I112" s="8">
        <f t="shared" ca="1" si="53"/>
        <v>0</v>
      </c>
      <c r="J112" s="8">
        <f t="shared" ca="1" si="53"/>
        <v>0</v>
      </c>
      <c r="K112" s="8">
        <f t="shared" ca="1" si="53"/>
        <v>0</v>
      </c>
      <c r="L112" s="15">
        <f t="shared" ca="1" si="53"/>
        <v>0</v>
      </c>
      <c r="M112" s="8">
        <f t="shared" ca="1" si="53"/>
        <v>1</v>
      </c>
      <c r="N112" s="8">
        <f t="shared" ca="1" si="53"/>
        <v>0</v>
      </c>
      <c r="O112" s="8">
        <f t="shared" ca="1" si="53"/>
        <v>0</v>
      </c>
      <c r="P112" s="8">
        <f t="shared" ca="1" si="53"/>
        <v>0</v>
      </c>
      <c r="Q112" s="15">
        <f t="shared" ca="1" si="53"/>
        <v>0</v>
      </c>
      <c r="R112" s="8">
        <f t="shared" ca="1" si="53"/>
        <v>0</v>
      </c>
      <c r="S112" s="15">
        <f t="shared" ca="1" si="53"/>
        <v>0</v>
      </c>
      <c r="T112" s="8">
        <f t="shared" ca="1" si="53"/>
        <v>0</v>
      </c>
      <c r="U112" s="15">
        <f t="shared" ca="1" si="53"/>
        <v>0</v>
      </c>
    </row>
    <row r="113" spans="1:21" ht="13.8">
      <c r="C113" s="8"/>
      <c r="D113" s="8"/>
      <c r="E113" s="8"/>
      <c r="F113" s="8"/>
      <c r="G113" s="8"/>
      <c r="H113" s="15"/>
      <c r="I113" s="8"/>
      <c r="J113" s="8"/>
      <c r="K113" s="8"/>
      <c r="L113" s="15"/>
      <c r="M113" s="8"/>
      <c r="N113" s="8"/>
      <c r="O113" s="8"/>
      <c r="P113" s="8"/>
      <c r="Q113" s="15"/>
      <c r="R113" s="8"/>
      <c r="S113" s="15"/>
      <c r="T113" s="8"/>
      <c r="U113" s="15"/>
    </row>
    <row r="114" spans="1:21" ht="13.8">
      <c r="B114" s="3" t="s">
        <v>63</v>
      </c>
      <c r="C114" s="8"/>
      <c r="D114" s="8"/>
      <c r="E114" s="8"/>
      <c r="F114" s="8"/>
      <c r="G114" s="8"/>
      <c r="H114" s="15"/>
      <c r="I114" s="8"/>
      <c r="J114" s="8"/>
      <c r="K114" s="8"/>
      <c r="L114" s="15"/>
      <c r="M114" s="8"/>
      <c r="N114" s="8"/>
      <c r="O114" s="8"/>
      <c r="P114" s="8"/>
      <c r="Q114" s="15"/>
      <c r="R114" s="8"/>
      <c r="S114" s="15"/>
      <c r="T114" s="8"/>
      <c r="U114" s="15"/>
    </row>
    <row r="115" spans="1:21" ht="13.8">
      <c r="C115" s="8"/>
      <c r="D115" s="8"/>
      <c r="E115" s="8"/>
      <c r="F115" s="8"/>
      <c r="G115" s="8"/>
      <c r="H115" s="15"/>
      <c r="I115" s="8"/>
      <c r="J115" s="8"/>
      <c r="K115" s="8"/>
      <c r="L115" s="15"/>
      <c r="M115" s="8"/>
      <c r="N115" s="8"/>
      <c r="O115" s="8"/>
      <c r="P115" s="8"/>
      <c r="Q115" s="15"/>
      <c r="R115" s="8"/>
      <c r="S115" s="15"/>
      <c r="T115" s="8"/>
      <c r="U115" s="15"/>
    </row>
    <row r="116" spans="1:21" ht="13.8">
      <c r="B116" s="3" t="s">
        <v>64</v>
      </c>
      <c r="C116" s="8">
        <f t="shared" ref="C116:U116" ca="1" si="54">SUM(C106:C112)</f>
        <v>3</v>
      </c>
      <c r="D116" s="8">
        <f t="shared" ca="1" si="54"/>
        <v>2</v>
      </c>
      <c r="E116" s="8">
        <f t="shared" ca="1" si="54"/>
        <v>1</v>
      </c>
      <c r="F116" s="8">
        <f t="shared" ca="1" si="54"/>
        <v>3</v>
      </c>
      <c r="G116" s="8">
        <f t="shared" ca="1" si="54"/>
        <v>2</v>
      </c>
      <c r="H116" s="15">
        <f t="shared" ca="1" si="54"/>
        <v>3</v>
      </c>
      <c r="I116" s="8">
        <f t="shared" ca="1" si="54"/>
        <v>3</v>
      </c>
      <c r="J116" s="8">
        <f t="shared" ca="1" si="54"/>
        <v>2</v>
      </c>
      <c r="K116" s="8">
        <f t="shared" ca="1" si="54"/>
        <v>2</v>
      </c>
      <c r="L116" s="15">
        <f t="shared" ca="1" si="54"/>
        <v>2</v>
      </c>
      <c r="M116" s="8">
        <f t="shared" ca="1" si="54"/>
        <v>3</v>
      </c>
      <c r="N116" s="8">
        <f t="shared" ca="1" si="54"/>
        <v>2</v>
      </c>
      <c r="O116" s="8">
        <f t="shared" ca="1" si="54"/>
        <v>1</v>
      </c>
      <c r="P116" s="8">
        <f t="shared" ca="1" si="54"/>
        <v>0</v>
      </c>
      <c r="Q116" s="15">
        <f t="shared" ca="1" si="54"/>
        <v>2</v>
      </c>
      <c r="R116" s="8">
        <f t="shared" ca="1" si="54"/>
        <v>0</v>
      </c>
      <c r="S116" s="15">
        <f t="shared" ca="1" si="54"/>
        <v>0</v>
      </c>
      <c r="T116" s="8">
        <f t="shared" ca="1" si="54"/>
        <v>0</v>
      </c>
      <c r="U116" s="15">
        <f t="shared" ca="1" si="54"/>
        <v>0</v>
      </c>
    </row>
    <row r="117" spans="1:21" ht="13.8">
      <c r="B117" s="3" t="s">
        <v>65</v>
      </c>
      <c r="C117" s="24">
        <f t="shared" ref="C117:U117" ca="1" si="55">C$16</f>
        <v>10</v>
      </c>
      <c r="D117" s="8">
        <f t="shared" ca="1" si="55"/>
        <v>9</v>
      </c>
      <c r="E117" s="8">
        <f t="shared" ca="1" si="55"/>
        <v>9</v>
      </c>
      <c r="F117" s="8">
        <f t="shared" ca="1" si="55"/>
        <v>13</v>
      </c>
      <c r="G117" s="8">
        <f t="shared" ca="1" si="55"/>
        <v>8</v>
      </c>
      <c r="H117" s="15">
        <f t="shared" ca="1" si="55"/>
        <v>11</v>
      </c>
      <c r="I117" s="8">
        <f t="shared" ca="1" si="55"/>
        <v>8</v>
      </c>
      <c r="J117" s="8">
        <f t="shared" ca="1" si="55"/>
        <v>12</v>
      </c>
      <c r="K117" s="8">
        <f t="shared" ca="1" si="55"/>
        <v>10</v>
      </c>
      <c r="L117" s="15">
        <f t="shared" ca="1" si="55"/>
        <v>10</v>
      </c>
      <c r="M117" s="8">
        <f t="shared" ca="1" si="55"/>
        <v>11</v>
      </c>
      <c r="N117" s="8">
        <f t="shared" ca="1" si="55"/>
        <v>10</v>
      </c>
      <c r="O117" s="8">
        <f t="shared" ca="1" si="55"/>
        <v>6</v>
      </c>
      <c r="P117" s="8">
        <f t="shared" ca="1" si="55"/>
        <v>0</v>
      </c>
      <c r="Q117" s="15">
        <f t="shared" ca="1" si="55"/>
        <v>3</v>
      </c>
      <c r="R117" s="8">
        <f t="shared" ca="1" si="55"/>
        <v>0</v>
      </c>
      <c r="S117" s="15">
        <f t="shared" ca="1" si="55"/>
        <v>0</v>
      </c>
      <c r="T117" s="8">
        <f t="shared" ca="1" si="55"/>
        <v>0</v>
      </c>
      <c r="U117" s="15">
        <f t="shared" ca="1" si="55"/>
        <v>53</v>
      </c>
    </row>
    <row r="118" spans="1:21" ht="13.8">
      <c r="C118" s="8"/>
      <c r="D118" s="8"/>
      <c r="E118" s="8"/>
      <c r="F118" s="8"/>
      <c r="G118" s="8"/>
      <c r="H118" s="15"/>
      <c r="I118" s="8"/>
      <c r="J118" s="8"/>
      <c r="K118" s="8"/>
      <c r="L118" s="15"/>
      <c r="M118" s="8"/>
      <c r="N118" s="8"/>
      <c r="O118" s="8"/>
      <c r="P118" s="8"/>
      <c r="Q118" s="15"/>
      <c r="R118" s="8"/>
      <c r="S118" s="15"/>
      <c r="T118" s="8"/>
      <c r="U118" s="15"/>
    </row>
    <row r="119" spans="1:21" ht="13.8">
      <c r="C119" s="8"/>
      <c r="D119" s="8"/>
      <c r="E119" s="8"/>
      <c r="F119" s="8"/>
      <c r="G119" s="8"/>
      <c r="H119" s="15"/>
      <c r="I119" s="8"/>
      <c r="J119" s="8"/>
      <c r="K119" s="8"/>
      <c r="L119" s="15"/>
      <c r="M119" s="8"/>
      <c r="N119" s="8"/>
      <c r="O119" s="8"/>
      <c r="P119" s="8"/>
      <c r="Q119" s="15"/>
      <c r="R119" s="8"/>
      <c r="S119" s="15"/>
      <c r="T119" s="8"/>
      <c r="U119" s="15"/>
    </row>
    <row r="120" spans="1:21" ht="13.8">
      <c r="C120" s="8"/>
      <c r="D120" s="8"/>
      <c r="E120" s="8"/>
      <c r="F120" s="8"/>
      <c r="G120" s="8"/>
      <c r="H120" s="15"/>
      <c r="I120" s="8"/>
      <c r="J120" s="8"/>
      <c r="K120" s="8"/>
      <c r="L120" s="15"/>
      <c r="M120" s="8"/>
      <c r="N120" s="8"/>
      <c r="O120" s="8"/>
      <c r="P120" s="8"/>
      <c r="Q120" s="15"/>
      <c r="R120" s="8"/>
      <c r="S120" s="15"/>
      <c r="T120" s="8"/>
      <c r="U120" s="15"/>
    </row>
    <row r="121" spans="1:21" ht="13.8">
      <c r="C121" s="8"/>
      <c r="D121" s="8"/>
      <c r="E121" s="8"/>
      <c r="F121" s="8"/>
      <c r="G121" s="8"/>
      <c r="H121" s="15"/>
      <c r="I121" s="8"/>
      <c r="J121" s="8"/>
      <c r="K121" s="8"/>
      <c r="L121" s="15"/>
      <c r="M121" s="8"/>
      <c r="N121" s="8"/>
      <c r="O121" s="8"/>
      <c r="P121" s="8"/>
      <c r="Q121" s="15"/>
      <c r="R121" s="8"/>
      <c r="S121" s="15"/>
      <c r="T121" s="8"/>
      <c r="U121" s="15"/>
    </row>
    <row r="122" spans="1:21" ht="13.8">
      <c r="C122" s="8"/>
      <c r="D122" s="8"/>
      <c r="E122" s="8"/>
      <c r="F122" s="8"/>
      <c r="G122" s="8"/>
      <c r="H122" s="15"/>
      <c r="I122" s="8"/>
      <c r="J122" s="8"/>
      <c r="K122" s="8"/>
      <c r="L122" s="15"/>
      <c r="M122" s="8"/>
      <c r="N122" s="8"/>
      <c r="O122" s="8"/>
      <c r="P122" s="8"/>
      <c r="Q122" s="15"/>
      <c r="R122" s="8"/>
      <c r="S122" s="15"/>
      <c r="T122" s="8"/>
      <c r="U122" s="15"/>
    </row>
    <row r="123" spans="1:21" ht="13.8">
      <c r="A123" s="25">
        <f ca="1">INDIRECT(CONCATENATE(decompte!$B$2,"D","$",Liens!$L20))</f>
        <v>45231</v>
      </c>
      <c r="B123" s="3">
        <v>30</v>
      </c>
      <c r="C123" s="8" t="str">
        <f ca="1">Synthese!AG$2</f>
        <v>GardeP-16</v>
      </c>
      <c r="D123" s="8" t="str">
        <f ca="1">Synthese!AH$2</f>
        <v>GardeP-16</v>
      </c>
      <c r="E123" s="8" t="str">
        <f ca="1">Synthese!AI$2</f>
        <v>GardeP-16</v>
      </c>
      <c r="F123" s="8" t="str">
        <f ca="1">Synthese!AJ$2</f>
        <v>GardeP-16</v>
      </c>
      <c r="G123" s="8" t="str">
        <f ca="1">Synthese!AK$2</f>
        <v>GardeP-16</v>
      </c>
      <c r="H123" s="15" t="str">
        <f ca="1">Synthese!AL$2</f>
        <v>GardeP-16</v>
      </c>
      <c r="I123" s="8" t="str">
        <f ca="1">Synthese!AM$2</f>
        <v>GardeP-16</v>
      </c>
      <c r="J123" s="8" t="str">
        <f ca="1">Synthese!AN$2</f>
        <v>GardeP-16</v>
      </c>
      <c r="K123" s="8" t="str">
        <f ca="1">Synthese!AO$2</f>
        <v>GardeP-16</v>
      </c>
      <c r="L123" s="15" t="str">
        <f ca="1">Synthese!AP$2</f>
        <v>GardeP-16</v>
      </c>
      <c r="M123" s="8" t="str">
        <f ca="1">Synthese!AQ$2</f>
        <v>GardeP-16</v>
      </c>
      <c r="N123" s="8" t="str">
        <f ca="1">Synthese!AR$2</f>
        <v>GardeP-16</v>
      </c>
      <c r="O123" s="8" t="str">
        <f ca="1">Synthese!AS$2</f>
        <v>GardeP-16</v>
      </c>
      <c r="P123" s="8" t="str">
        <f ca="1">Synthese!AT$2</f>
        <v>GardeP-16</v>
      </c>
      <c r="Q123" s="15" t="str">
        <f ca="1">Synthese!AU$2</f>
        <v>GardeP-16</v>
      </c>
      <c r="R123" s="8" t="str">
        <f ca="1">Synthese!AV$2</f>
        <v>GardeP-16</v>
      </c>
      <c r="S123" s="15" t="str">
        <f ca="1">Synthese!AW$2</f>
        <v>GardeP-16</v>
      </c>
      <c r="T123" s="8" t="str">
        <f ca="1">Synthese!AX$2</f>
        <v>GardeP-16</v>
      </c>
      <c r="U123" s="15">
        <f>Synthese!AY$2</f>
        <v>0</v>
      </c>
    </row>
    <row r="124" spans="1:21" ht="13.8">
      <c r="A124" s="3">
        <f>Liens!$L20</f>
        <v>158</v>
      </c>
      <c r="B124" s="3">
        <f>Liens!$M20</f>
        <v>187</v>
      </c>
      <c r="C124" s="8" t="str">
        <f ca="1">Synthese!AG$3</f>
        <v>AVL</v>
      </c>
      <c r="D124" s="8" t="str">
        <f ca="1">Synthese!AH$3</f>
        <v>JMR</v>
      </c>
      <c r="E124" s="8" t="str">
        <f ca="1">Synthese!AI$3</f>
        <v>FL</v>
      </c>
      <c r="F124" s="8" t="str">
        <f ca="1">Synthese!AJ$3</f>
        <v>GD</v>
      </c>
      <c r="G124" s="8" t="str">
        <f ca="1">Synthese!AK$3</f>
        <v>MDT</v>
      </c>
      <c r="H124" s="15" t="str">
        <f ca="1">Synthese!AL$3</f>
        <v>MC</v>
      </c>
      <c r="I124" s="8" t="str">
        <f ca="1">Synthese!AM$3</f>
        <v>CP</v>
      </c>
      <c r="J124" s="8" t="str">
        <f ca="1">Synthese!AN$3</f>
        <v>SD</v>
      </c>
      <c r="K124" s="8" t="str">
        <f ca="1">Synthese!AO$3</f>
        <v>JC</v>
      </c>
      <c r="L124" s="15" t="str">
        <f ca="1">Synthese!AP$3</f>
        <v>DB</v>
      </c>
      <c r="M124" s="8" t="str">
        <f ca="1">Synthese!AQ$3</f>
        <v>PDS</v>
      </c>
      <c r="N124" s="8" t="str">
        <f ca="1">Synthese!AR$3</f>
        <v>JG</v>
      </c>
      <c r="O124" s="8" t="str">
        <f ca="1">Synthese!AS$3</f>
        <v>MDS</v>
      </c>
      <c r="P124" s="8" t="str">
        <f ca="1">Synthese!AT$3</f>
        <v>MDE</v>
      </c>
      <c r="Q124" s="15" t="str">
        <f ca="1">Synthese!AU$3</f>
        <v>MDX</v>
      </c>
      <c r="R124" s="8" t="str">
        <f ca="1">Synthese!AV$3</f>
        <v>PR</v>
      </c>
      <c r="S124" s="15" t="str">
        <f ca="1">Synthese!AW$3</f>
        <v>FMT</v>
      </c>
      <c r="T124" s="8" t="str">
        <f ca="1">Synthese!AX$3</f>
        <v>JUM</v>
      </c>
      <c r="U124" s="15">
        <f>Synthese!AY$3</f>
        <v>0</v>
      </c>
    </row>
    <row r="125" spans="1:21" ht="13.8">
      <c r="A125" s="26">
        <f ca="1">INDIRECT(CONCATENATE(decompte!$B$2,"D","$",Liens!$L20))</f>
        <v>45231</v>
      </c>
      <c r="C125" s="8"/>
      <c r="D125" s="8"/>
      <c r="E125" s="8"/>
      <c r="F125" s="8"/>
      <c r="G125" s="8"/>
      <c r="H125" s="15"/>
      <c r="I125" s="8"/>
      <c r="J125" s="8"/>
      <c r="K125" s="8"/>
      <c r="L125" s="15"/>
      <c r="M125" s="8"/>
      <c r="N125" s="8"/>
      <c r="O125" s="8"/>
      <c r="P125" s="8"/>
      <c r="Q125" s="15"/>
      <c r="R125" s="8"/>
      <c r="S125" s="15"/>
      <c r="T125" s="8"/>
      <c r="U125" s="15"/>
    </row>
    <row r="126" spans="1:21" ht="13.8">
      <c r="A126" s="3">
        <v>2</v>
      </c>
      <c r="B126" s="3" t="s">
        <v>56</v>
      </c>
      <c r="C126" s="8">
        <f t="shared" ref="C126:U126" ca="1" si="56">COUNTIF(INDIRECT(CONCATENATE($B$2,C$2,"$",$A124,":",C$2,"$",$B124)),"="&amp;$A126)</f>
        <v>0</v>
      </c>
      <c r="D126" s="8">
        <f t="shared" ca="1" si="56"/>
        <v>0</v>
      </c>
      <c r="E126" s="8">
        <f t="shared" ca="1" si="56"/>
        <v>0</v>
      </c>
      <c r="F126" s="8">
        <f t="shared" ca="1" si="56"/>
        <v>0</v>
      </c>
      <c r="G126" s="8">
        <f t="shared" ca="1" si="56"/>
        <v>0</v>
      </c>
      <c r="H126" s="15">
        <f t="shared" ca="1" si="56"/>
        <v>0</v>
      </c>
      <c r="I126" s="8">
        <f t="shared" ca="1" si="56"/>
        <v>0</v>
      </c>
      <c r="J126" s="8">
        <f t="shared" ca="1" si="56"/>
        <v>1</v>
      </c>
      <c r="K126" s="8">
        <f t="shared" ca="1" si="56"/>
        <v>1</v>
      </c>
      <c r="L126" s="15">
        <f t="shared" ca="1" si="56"/>
        <v>1</v>
      </c>
      <c r="M126" s="8">
        <f t="shared" ca="1" si="56"/>
        <v>0</v>
      </c>
      <c r="N126" s="8">
        <f t="shared" ca="1" si="56"/>
        <v>1</v>
      </c>
      <c r="O126" s="8">
        <f t="shared" ca="1" si="56"/>
        <v>0</v>
      </c>
      <c r="P126" s="8">
        <f t="shared" ca="1" si="56"/>
        <v>0</v>
      </c>
      <c r="Q126" s="15">
        <f t="shared" ca="1" si="56"/>
        <v>0</v>
      </c>
      <c r="R126" s="8">
        <f t="shared" ca="1" si="56"/>
        <v>0</v>
      </c>
      <c r="S126" s="15">
        <f t="shared" ca="1" si="56"/>
        <v>0</v>
      </c>
      <c r="T126" s="8">
        <f t="shared" ca="1" si="56"/>
        <v>0</v>
      </c>
      <c r="U126" s="15">
        <f t="shared" ca="1" si="56"/>
        <v>0</v>
      </c>
    </row>
    <row r="127" spans="1:21" ht="13.8">
      <c r="A127" s="3">
        <v>3</v>
      </c>
      <c r="B127" s="3" t="s">
        <v>57</v>
      </c>
      <c r="C127" s="8">
        <f t="shared" ref="C127:U127" ca="1" si="57">COUNTIF(INDIRECT(CONCATENATE($B$2,C$2,"$",$A124,":",C$2,"$",$B124)),"="&amp;$A127)</f>
        <v>0</v>
      </c>
      <c r="D127" s="8">
        <f t="shared" ca="1" si="57"/>
        <v>1</v>
      </c>
      <c r="E127" s="8">
        <f t="shared" ca="1" si="57"/>
        <v>1</v>
      </c>
      <c r="F127" s="8">
        <f t="shared" ca="1" si="57"/>
        <v>0</v>
      </c>
      <c r="G127" s="8">
        <f t="shared" ca="1" si="57"/>
        <v>0</v>
      </c>
      <c r="H127" s="15">
        <f t="shared" ca="1" si="57"/>
        <v>0</v>
      </c>
      <c r="I127" s="8">
        <f t="shared" ca="1" si="57"/>
        <v>1</v>
      </c>
      <c r="J127" s="8">
        <f t="shared" ca="1" si="57"/>
        <v>0</v>
      </c>
      <c r="K127" s="8">
        <f t="shared" ca="1" si="57"/>
        <v>1</v>
      </c>
      <c r="L127" s="15">
        <f t="shared" ca="1" si="57"/>
        <v>0</v>
      </c>
      <c r="M127" s="8">
        <f t="shared" ca="1" si="57"/>
        <v>0</v>
      </c>
      <c r="N127" s="8">
        <f t="shared" ca="1" si="57"/>
        <v>0</v>
      </c>
      <c r="O127" s="8">
        <f t="shared" ca="1" si="57"/>
        <v>0</v>
      </c>
      <c r="P127" s="8">
        <f t="shared" ca="1" si="57"/>
        <v>0</v>
      </c>
      <c r="Q127" s="15">
        <f t="shared" ca="1" si="57"/>
        <v>0</v>
      </c>
      <c r="R127" s="8">
        <f t="shared" ca="1" si="57"/>
        <v>0</v>
      </c>
      <c r="S127" s="15">
        <f t="shared" ca="1" si="57"/>
        <v>0</v>
      </c>
      <c r="T127" s="8">
        <f t="shared" ca="1" si="57"/>
        <v>0</v>
      </c>
      <c r="U127" s="15">
        <f t="shared" ca="1" si="57"/>
        <v>0</v>
      </c>
    </row>
    <row r="128" spans="1:21" ht="13.8">
      <c r="A128" s="3">
        <v>4</v>
      </c>
      <c r="B128" s="3" t="s">
        <v>58</v>
      </c>
      <c r="C128" s="8">
        <f t="shared" ref="C128:U128" ca="1" si="58">COUNTIF(INDIRECT(CONCATENATE($B$2,C$2,"$",$A124,":",C$2,"$",$B124)),"="&amp;$A128)</f>
        <v>0</v>
      </c>
      <c r="D128" s="8">
        <f t="shared" ca="1" si="58"/>
        <v>1</v>
      </c>
      <c r="E128" s="8">
        <f t="shared" ca="1" si="58"/>
        <v>0</v>
      </c>
      <c r="F128" s="8">
        <f t="shared" ca="1" si="58"/>
        <v>1</v>
      </c>
      <c r="G128" s="8">
        <f t="shared" ca="1" si="58"/>
        <v>0</v>
      </c>
      <c r="H128" s="15">
        <f t="shared" ca="1" si="58"/>
        <v>1</v>
      </c>
      <c r="I128" s="8">
        <f t="shared" ca="1" si="58"/>
        <v>0</v>
      </c>
      <c r="J128" s="8">
        <f t="shared" ca="1" si="58"/>
        <v>1</v>
      </c>
      <c r="K128" s="8">
        <f t="shared" ca="1" si="58"/>
        <v>0</v>
      </c>
      <c r="L128" s="15">
        <f t="shared" ca="1" si="58"/>
        <v>0</v>
      </c>
      <c r="M128" s="8">
        <f t="shared" ca="1" si="58"/>
        <v>1</v>
      </c>
      <c r="N128" s="8">
        <f t="shared" ca="1" si="58"/>
        <v>0</v>
      </c>
      <c r="O128" s="8">
        <f t="shared" ca="1" si="58"/>
        <v>0</v>
      </c>
      <c r="P128" s="8">
        <f t="shared" ca="1" si="58"/>
        <v>0</v>
      </c>
      <c r="Q128" s="15">
        <f t="shared" ca="1" si="58"/>
        <v>0</v>
      </c>
      <c r="R128" s="8">
        <f t="shared" ca="1" si="58"/>
        <v>0</v>
      </c>
      <c r="S128" s="15">
        <f t="shared" ca="1" si="58"/>
        <v>0</v>
      </c>
      <c r="T128" s="8">
        <f t="shared" ca="1" si="58"/>
        <v>0</v>
      </c>
      <c r="U128" s="15">
        <f t="shared" ca="1" si="58"/>
        <v>0</v>
      </c>
    </row>
    <row r="129" spans="1:21" ht="13.8">
      <c r="A129" s="3">
        <v>5</v>
      </c>
      <c r="B129" s="3" t="s">
        <v>59</v>
      </c>
      <c r="C129" s="8">
        <f t="shared" ref="C129:U129" ca="1" si="59">COUNTIF(INDIRECT(CONCATENATE($B$2,C$2,"$",$A124,":",C$2,"$",$B124)),"="&amp;$A129)</f>
        <v>1</v>
      </c>
      <c r="D129" s="8">
        <f t="shared" ca="1" si="59"/>
        <v>0</v>
      </c>
      <c r="E129" s="8">
        <f t="shared" ca="1" si="59"/>
        <v>0</v>
      </c>
      <c r="F129" s="8">
        <f t="shared" ca="1" si="59"/>
        <v>1</v>
      </c>
      <c r="G129" s="8">
        <f t="shared" ca="1" si="59"/>
        <v>0</v>
      </c>
      <c r="H129" s="15">
        <f t="shared" ca="1" si="59"/>
        <v>1</v>
      </c>
      <c r="I129" s="8">
        <f t="shared" ca="1" si="59"/>
        <v>0</v>
      </c>
      <c r="J129" s="8">
        <f t="shared" ca="1" si="59"/>
        <v>1</v>
      </c>
      <c r="K129" s="8">
        <f t="shared" ca="1" si="59"/>
        <v>0</v>
      </c>
      <c r="L129" s="15">
        <f t="shared" ca="1" si="59"/>
        <v>0</v>
      </c>
      <c r="M129" s="8">
        <f t="shared" ca="1" si="59"/>
        <v>0</v>
      </c>
      <c r="N129" s="8">
        <f t="shared" ca="1" si="59"/>
        <v>1</v>
      </c>
      <c r="O129" s="8">
        <f t="shared" ca="1" si="59"/>
        <v>0</v>
      </c>
      <c r="P129" s="8">
        <f t="shared" ca="1" si="59"/>
        <v>0</v>
      </c>
      <c r="Q129" s="15">
        <f t="shared" ca="1" si="59"/>
        <v>0</v>
      </c>
      <c r="R129" s="8">
        <f t="shared" ca="1" si="59"/>
        <v>0</v>
      </c>
      <c r="S129" s="15">
        <f t="shared" ca="1" si="59"/>
        <v>0</v>
      </c>
      <c r="T129" s="8">
        <f t="shared" ca="1" si="59"/>
        <v>0</v>
      </c>
      <c r="U129" s="15">
        <f t="shared" ca="1" si="59"/>
        <v>0</v>
      </c>
    </row>
    <row r="130" spans="1:21" ht="13.8">
      <c r="A130" s="3">
        <v>6</v>
      </c>
      <c r="B130" s="3" t="s">
        <v>60</v>
      </c>
      <c r="C130" s="8">
        <f t="shared" ref="C130:U130" ca="1" si="60">COUNTIF(INDIRECT(CONCATENATE($B$2,C$2,"$",$A124,":",C$2,"$",$B124)),"="&amp;$A130)</f>
        <v>1</v>
      </c>
      <c r="D130" s="8">
        <f t="shared" ca="1" si="60"/>
        <v>0</v>
      </c>
      <c r="E130" s="8">
        <f t="shared" ca="1" si="60"/>
        <v>0</v>
      </c>
      <c r="F130" s="8">
        <f t="shared" ca="1" si="60"/>
        <v>1</v>
      </c>
      <c r="G130" s="8">
        <f t="shared" ca="1" si="60"/>
        <v>0</v>
      </c>
      <c r="H130" s="15">
        <f t="shared" ca="1" si="60"/>
        <v>1</v>
      </c>
      <c r="I130" s="8">
        <f t="shared" ca="1" si="60"/>
        <v>0</v>
      </c>
      <c r="J130" s="8">
        <f t="shared" ca="1" si="60"/>
        <v>0</v>
      </c>
      <c r="K130" s="8">
        <f t="shared" ca="1" si="60"/>
        <v>0</v>
      </c>
      <c r="L130" s="15">
        <f t="shared" ca="1" si="60"/>
        <v>0</v>
      </c>
      <c r="M130" s="8">
        <f t="shared" ca="1" si="60"/>
        <v>0</v>
      </c>
      <c r="N130" s="8">
        <f t="shared" ca="1" si="60"/>
        <v>1</v>
      </c>
      <c r="O130" s="8">
        <f t="shared" ca="1" si="60"/>
        <v>0</v>
      </c>
      <c r="P130" s="8">
        <f t="shared" ca="1" si="60"/>
        <v>0</v>
      </c>
      <c r="Q130" s="15">
        <f t="shared" ca="1" si="60"/>
        <v>0</v>
      </c>
      <c r="R130" s="8">
        <f t="shared" ca="1" si="60"/>
        <v>0</v>
      </c>
      <c r="S130" s="15">
        <f t="shared" ca="1" si="60"/>
        <v>0</v>
      </c>
      <c r="T130" s="8">
        <f t="shared" ca="1" si="60"/>
        <v>0</v>
      </c>
      <c r="U130" s="15">
        <f t="shared" ca="1" si="60"/>
        <v>0</v>
      </c>
    </row>
    <row r="131" spans="1:21" ht="13.8">
      <c r="A131" s="3">
        <v>7</v>
      </c>
      <c r="B131" s="3" t="s">
        <v>61</v>
      </c>
      <c r="C131" s="8">
        <f t="shared" ref="C131:U131" ca="1" si="61">COUNTIF(INDIRECT(CONCATENATE($B$2,C$2,"$",$A124,":",C$2,"$",$B124)),"="&amp;$A131)</f>
        <v>0</v>
      </c>
      <c r="D131" s="8">
        <f t="shared" ca="1" si="61"/>
        <v>0</v>
      </c>
      <c r="E131" s="8">
        <f t="shared" ca="1" si="61"/>
        <v>1</v>
      </c>
      <c r="F131" s="8">
        <f t="shared" ca="1" si="61"/>
        <v>1</v>
      </c>
      <c r="G131" s="8">
        <f t="shared" ca="1" si="61"/>
        <v>1</v>
      </c>
      <c r="H131" s="15">
        <f t="shared" ca="1" si="61"/>
        <v>0</v>
      </c>
      <c r="I131" s="8">
        <f t="shared" ca="1" si="61"/>
        <v>1</v>
      </c>
      <c r="J131" s="8">
        <f t="shared" ca="1" si="61"/>
        <v>0</v>
      </c>
      <c r="K131" s="8">
        <f t="shared" ca="1" si="61"/>
        <v>0</v>
      </c>
      <c r="L131" s="15">
        <f t="shared" ca="1" si="61"/>
        <v>0</v>
      </c>
      <c r="M131" s="8">
        <f t="shared" ca="1" si="61"/>
        <v>0</v>
      </c>
      <c r="N131" s="8">
        <f t="shared" ca="1" si="61"/>
        <v>0</v>
      </c>
      <c r="O131" s="8">
        <f t="shared" ca="1" si="61"/>
        <v>0</v>
      </c>
      <c r="P131" s="8">
        <f t="shared" ca="1" si="61"/>
        <v>0</v>
      </c>
      <c r="Q131" s="15">
        <f t="shared" ca="1" si="61"/>
        <v>0</v>
      </c>
      <c r="R131" s="8">
        <f t="shared" ca="1" si="61"/>
        <v>0</v>
      </c>
      <c r="S131" s="15">
        <f t="shared" ca="1" si="61"/>
        <v>0</v>
      </c>
      <c r="T131" s="8">
        <f t="shared" ca="1" si="61"/>
        <v>0</v>
      </c>
      <c r="U131" s="15">
        <f t="shared" ca="1" si="61"/>
        <v>0</v>
      </c>
    </row>
    <row r="132" spans="1:21" ht="13.8">
      <c r="A132" s="3">
        <v>1</v>
      </c>
      <c r="B132" s="3" t="s">
        <v>62</v>
      </c>
      <c r="C132" s="8">
        <f t="shared" ref="C132:U132" ca="1" si="62">COUNTIF(INDIRECT(CONCATENATE($B$2,C$2,"$",$A124,":",C$2,"$",$B124)),"="&amp;$A132)</f>
        <v>0</v>
      </c>
      <c r="D132" s="8">
        <f t="shared" ca="1" si="62"/>
        <v>1</v>
      </c>
      <c r="E132" s="8">
        <f t="shared" ca="1" si="62"/>
        <v>0</v>
      </c>
      <c r="F132" s="8">
        <f t="shared" ca="1" si="62"/>
        <v>0</v>
      </c>
      <c r="G132" s="8">
        <f t="shared" ca="1" si="62"/>
        <v>0</v>
      </c>
      <c r="H132" s="15">
        <f t="shared" ca="1" si="62"/>
        <v>0</v>
      </c>
      <c r="I132" s="8">
        <f t="shared" ca="1" si="62"/>
        <v>0</v>
      </c>
      <c r="J132" s="8">
        <f t="shared" ca="1" si="62"/>
        <v>0</v>
      </c>
      <c r="K132" s="8">
        <f t="shared" ca="1" si="62"/>
        <v>0</v>
      </c>
      <c r="L132" s="15">
        <f t="shared" ca="1" si="62"/>
        <v>1</v>
      </c>
      <c r="M132" s="8">
        <f t="shared" ca="1" si="62"/>
        <v>2</v>
      </c>
      <c r="N132" s="8">
        <f t="shared" ca="1" si="62"/>
        <v>0</v>
      </c>
      <c r="O132" s="8">
        <f t="shared" ca="1" si="62"/>
        <v>0</v>
      </c>
      <c r="P132" s="8">
        <f t="shared" ca="1" si="62"/>
        <v>0</v>
      </c>
      <c r="Q132" s="15">
        <f t="shared" ca="1" si="62"/>
        <v>0</v>
      </c>
      <c r="R132" s="8">
        <f t="shared" ca="1" si="62"/>
        <v>0</v>
      </c>
      <c r="S132" s="15">
        <f t="shared" ca="1" si="62"/>
        <v>0</v>
      </c>
      <c r="T132" s="8">
        <f t="shared" ca="1" si="62"/>
        <v>0</v>
      </c>
      <c r="U132" s="15">
        <f t="shared" ca="1" si="62"/>
        <v>0</v>
      </c>
    </row>
    <row r="133" spans="1:21" ht="13.8">
      <c r="C133" s="8"/>
      <c r="D133" s="8"/>
      <c r="E133" s="8"/>
      <c r="F133" s="8"/>
      <c r="G133" s="8"/>
      <c r="H133" s="15"/>
      <c r="I133" s="8"/>
      <c r="J133" s="8"/>
      <c r="K133" s="8"/>
      <c r="L133" s="15"/>
      <c r="M133" s="8"/>
      <c r="N133" s="8"/>
      <c r="O133" s="8"/>
      <c r="P133" s="8"/>
      <c r="Q133" s="15"/>
      <c r="R133" s="8"/>
      <c r="S133" s="15"/>
      <c r="T133" s="8"/>
      <c r="U133" s="15"/>
    </row>
    <row r="134" spans="1:21" ht="13.8">
      <c r="B134" s="3" t="s">
        <v>63</v>
      </c>
      <c r="C134" s="8"/>
      <c r="D134" s="8"/>
      <c r="E134" s="8"/>
      <c r="F134" s="8"/>
      <c r="G134" s="8"/>
      <c r="H134" s="15"/>
      <c r="I134" s="8"/>
      <c r="J134" s="8"/>
      <c r="K134" s="8"/>
      <c r="L134" s="15"/>
      <c r="M134" s="8"/>
      <c r="N134" s="8"/>
      <c r="O134" s="8"/>
      <c r="P134" s="8"/>
      <c r="Q134" s="15"/>
      <c r="R134" s="8"/>
      <c r="S134" s="15"/>
      <c r="T134" s="8"/>
      <c r="U134" s="15"/>
    </row>
    <row r="135" spans="1:21" ht="13.8">
      <c r="C135" s="8"/>
      <c r="D135" s="8"/>
      <c r="E135" s="8"/>
      <c r="F135" s="8"/>
      <c r="G135" s="8"/>
      <c r="H135" s="15"/>
      <c r="I135" s="8"/>
      <c r="J135" s="8"/>
      <c r="K135" s="8"/>
      <c r="L135" s="15"/>
      <c r="M135" s="8"/>
      <c r="N135" s="8"/>
      <c r="O135" s="8"/>
      <c r="P135" s="8"/>
      <c r="Q135" s="15"/>
      <c r="R135" s="8"/>
      <c r="S135" s="15"/>
      <c r="T135" s="8"/>
      <c r="U135" s="15"/>
    </row>
    <row r="136" spans="1:21" ht="13.8">
      <c r="A136" s="26">
        <f ca="1">INDIRECT(CONCATENATE(decompte!$B$2,"D","$",Liens!$M20))</f>
        <v>45260</v>
      </c>
      <c r="B136" s="3" t="s">
        <v>64</v>
      </c>
      <c r="C136" s="8">
        <f t="shared" ref="C136:U136" ca="1" si="63">SUM(C126:C132)</f>
        <v>2</v>
      </c>
      <c r="D136" s="8">
        <f t="shared" ca="1" si="63"/>
        <v>3</v>
      </c>
      <c r="E136" s="8">
        <f t="shared" ca="1" si="63"/>
        <v>2</v>
      </c>
      <c r="F136" s="8">
        <f t="shared" ca="1" si="63"/>
        <v>4</v>
      </c>
      <c r="G136" s="8">
        <f t="shared" ca="1" si="63"/>
        <v>1</v>
      </c>
      <c r="H136" s="15">
        <f t="shared" ca="1" si="63"/>
        <v>3</v>
      </c>
      <c r="I136" s="8">
        <f t="shared" ca="1" si="63"/>
        <v>2</v>
      </c>
      <c r="J136" s="8">
        <f t="shared" ca="1" si="63"/>
        <v>3</v>
      </c>
      <c r="K136" s="8">
        <f t="shared" ca="1" si="63"/>
        <v>2</v>
      </c>
      <c r="L136" s="15">
        <f t="shared" ca="1" si="63"/>
        <v>2</v>
      </c>
      <c r="M136" s="8">
        <f t="shared" ca="1" si="63"/>
        <v>3</v>
      </c>
      <c r="N136" s="8">
        <f t="shared" ca="1" si="63"/>
        <v>3</v>
      </c>
      <c r="O136" s="8">
        <f t="shared" ca="1" si="63"/>
        <v>0</v>
      </c>
      <c r="P136" s="8">
        <f t="shared" ca="1" si="63"/>
        <v>0</v>
      </c>
      <c r="Q136" s="15">
        <f t="shared" ca="1" si="63"/>
        <v>0</v>
      </c>
      <c r="R136" s="8">
        <f t="shared" ca="1" si="63"/>
        <v>0</v>
      </c>
      <c r="S136" s="15">
        <f t="shared" ca="1" si="63"/>
        <v>0</v>
      </c>
      <c r="T136" s="8">
        <f t="shared" ca="1" si="63"/>
        <v>0</v>
      </c>
      <c r="U136" s="15">
        <f t="shared" ca="1" si="63"/>
        <v>0</v>
      </c>
    </row>
    <row r="137" spans="1:21" ht="13.8">
      <c r="A137" s="26">
        <f ca="1">INDIRECT(CONCATENATE(decompte!$B$2,"D","$",Liens!$L21))</f>
        <v>45261</v>
      </c>
      <c r="B137" s="3" t="s">
        <v>65</v>
      </c>
      <c r="C137" s="24">
        <f t="shared" ref="C137:U137" ca="1" si="64">C$16</f>
        <v>10</v>
      </c>
      <c r="D137" s="8">
        <f t="shared" ca="1" si="64"/>
        <v>9</v>
      </c>
      <c r="E137" s="8">
        <f t="shared" ca="1" si="64"/>
        <v>9</v>
      </c>
      <c r="F137" s="8">
        <f t="shared" ca="1" si="64"/>
        <v>13</v>
      </c>
      <c r="G137" s="8">
        <f t="shared" ca="1" si="64"/>
        <v>8</v>
      </c>
      <c r="H137" s="15">
        <f t="shared" ca="1" si="64"/>
        <v>11</v>
      </c>
      <c r="I137" s="8">
        <f t="shared" ca="1" si="64"/>
        <v>8</v>
      </c>
      <c r="J137" s="8">
        <f t="shared" ca="1" si="64"/>
        <v>12</v>
      </c>
      <c r="K137" s="8">
        <f t="shared" ca="1" si="64"/>
        <v>10</v>
      </c>
      <c r="L137" s="15">
        <f t="shared" ca="1" si="64"/>
        <v>10</v>
      </c>
      <c r="M137" s="8">
        <f t="shared" ca="1" si="64"/>
        <v>11</v>
      </c>
      <c r="N137" s="8">
        <f t="shared" ca="1" si="64"/>
        <v>10</v>
      </c>
      <c r="O137" s="8">
        <f t="shared" ca="1" si="64"/>
        <v>6</v>
      </c>
      <c r="P137" s="8">
        <f t="shared" ca="1" si="64"/>
        <v>0</v>
      </c>
      <c r="Q137" s="15">
        <f t="shared" ca="1" si="64"/>
        <v>3</v>
      </c>
      <c r="R137" s="8">
        <f t="shared" ca="1" si="64"/>
        <v>0</v>
      </c>
      <c r="S137" s="15">
        <f t="shared" ca="1" si="64"/>
        <v>0</v>
      </c>
      <c r="T137" s="8">
        <f t="shared" ca="1" si="64"/>
        <v>0</v>
      </c>
      <c r="U137" s="15">
        <f t="shared" ca="1" si="64"/>
        <v>53</v>
      </c>
    </row>
    <row r="138" spans="1:21" ht="13.8">
      <c r="C138" s="8"/>
      <c r="D138" s="8"/>
      <c r="E138" s="8"/>
      <c r="F138" s="8"/>
      <c r="G138" s="8"/>
      <c r="H138" s="15"/>
      <c r="I138" s="8"/>
      <c r="J138" s="8"/>
      <c r="K138" s="8"/>
      <c r="L138" s="15"/>
      <c r="M138" s="8"/>
      <c r="N138" s="8"/>
      <c r="O138" s="8"/>
      <c r="P138" s="8"/>
      <c r="Q138" s="15"/>
      <c r="R138" s="8"/>
      <c r="S138" s="15"/>
      <c r="T138" s="8"/>
      <c r="U138" s="15"/>
    </row>
    <row r="139" spans="1:21" ht="13.8">
      <c r="A139" s="6"/>
      <c r="C139" s="8"/>
      <c r="D139" s="8"/>
      <c r="E139" s="8"/>
      <c r="F139" s="8"/>
      <c r="G139" s="8"/>
      <c r="H139" s="15"/>
      <c r="I139" s="8"/>
      <c r="J139" s="8"/>
      <c r="K139" s="8"/>
      <c r="L139" s="15"/>
      <c r="M139" s="8"/>
      <c r="N139" s="8"/>
      <c r="O139" s="8"/>
      <c r="P139" s="8"/>
      <c r="Q139" s="15"/>
      <c r="R139" s="8"/>
      <c r="S139" s="15"/>
      <c r="T139" s="8"/>
      <c r="U139" s="15"/>
    </row>
    <row r="140" spans="1:21" ht="13.8">
      <c r="A140" s="6"/>
      <c r="C140" s="8"/>
      <c r="D140" s="8"/>
      <c r="E140" s="8"/>
      <c r="F140" s="8"/>
      <c r="G140" s="8"/>
      <c r="H140" s="15"/>
      <c r="I140" s="8"/>
      <c r="J140" s="8"/>
      <c r="K140" s="8"/>
      <c r="L140" s="15"/>
      <c r="M140" s="8"/>
      <c r="N140" s="8"/>
      <c r="O140" s="8"/>
      <c r="P140" s="8"/>
      <c r="Q140" s="15"/>
      <c r="R140" s="8"/>
      <c r="S140" s="15"/>
      <c r="T140" s="8"/>
      <c r="U140" s="15"/>
    </row>
    <row r="141" spans="1:21" ht="13.8">
      <c r="C141" s="8" t="s">
        <v>41</v>
      </c>
      <c r="D141" s="8" t="s">
        <v>42</v>
      </c>
      <c r="E141" s="8" t="s">
        <v>43</v>
      </c>
      <c r="F141" s="8" t="s">
        <v>44</v>
      </c>
      <c r="G141" s="8" t="s">
        <v>45</v>
      </c>
      <c r="H141" s="15" t="s">
        <v>46</v>
      </c>
      <c r="I141" s="8" t="s">
        <v>47</v>
      </c>
      <c r="J141" s="8" t="s">
        <v>48</v>
      </c>
      <c r="K141" s="8" t="s">
        <v>49</v>
      </c>
      <c r="L141" s="15" t="s">
        <v>50</v>
      </c>
      <c r="M141" s="8" t="s">
        <v>51</v>
      </c>
      <c r="N141" s="8" t="s">
        <v>52</v>
      </c>
      <c r="O141" s="8" t="s">
        <v>53</v>
      </c>
      <c r="P141" s="8" t="s">
        <v>54</v>
      </c>
      <c r="Q141" s="15" t="s">
        <v>55</v>
      </c>
      <c r="R141" s="8" t="s">
        <v>66</v>
      </c>
      <c r="S141" s="15" t="s">
        <v>67</v>
      </c>
      <c r="T141" s="8"/>
      <c r="U141" s="15"/>
    </row>
    <row r="142" spans="1:21" ht="13.8">
      <c r="A142" s="3" t="s">
        <v>68</v>
      </c>
      <c r="B142" s="3" t="s">
        <v>69</v>
      </c>
      <c r="C142" s="27">
        <f t="shared" ref="C142:S142" ca="1" si="65">COUNTIF(INDIRECT(CONCATENATE($A142,C$141,"$","5",":",C$141,"$","200")),"3")</f>
        <v>6</v>
      </c>
      <c r="D142" s="27">
        <f t="shared" ca="1" si="65"/>
        <v>1</v>
      </c>
      <c r="E142" s="27">
        <f t="shared" ca="1" si="65"/>
        <v>0</v>
      </c>
      <c r="F142" s="27">
        <f t="shared" ca="1" si="65"/>
        <v>4</v>
      </c>
      <c r="G142" s="27">
        <f t="shared" ca="1" si="65"/>
        <v>0</v>
      </c>
      <c r="H142" s="27">
        <f t="shared" ca="1" si="65"/>
        <v>0</v>
      </c>
      <c r="I142" s="27">
        <f t="shared" ca="1" si="65"/>
        <v>0</v>
      </c>
      <c r="J142" s="27">
        <f t="shared" ca="1" si="65"/>
        <v>0</v>
      </c>
      <c r="K142" s="27">
        <f t="shared" ca="1" si="65"/>
        <v>0</v>
      </c>
      <c r="L142" s="27">
        <f t="shared" ca="1" si="65"/>
        <v>3</v>
      </c>
      <c r="M142" s="27">
        <f t="shared" ca="1" si="65"/>
        <v>9</v>
      </c>
      <c r="N142" s="27">
        <f t="shared" ca="1" si="65"/>
        <v>0</v>
      </c>
      <c r="O142" s="27">
        <f t="shared" ca="1" si="65"/>
        <v>0</v>
      </c>
      <c r="P142" s="27">
        <f t="shared" ca="1" si="65"/>
        <v>0</v>
      </c>
      <c r="Q142" s="27">
        <f t="shared" ca="1" si="65"/>
        <v>0</v>
      </c>
      <c r="R142" s="27">
        <f t="shared" ca="1" si="65"/>
        <v>0</v>
      </c>
      <c r="S142" s="27">
        <f t="shared" ca="1" si="65"/>
        <v>1</v>
      </c>
      <c r="T142" s="8"/>
      <c r="U142" s="15"/>
    </row>
    <row r="143" spans="1:21" ht="13.8">
      <c r="C143" s="8">
        <f ca="1">SUM(Jaunes!F5:F195)</f>
        <v>2</v>
      </c>
      <c r="D143" s="8">
        <f ca="1">SUM(Jaunes!G5:G195)</f>
        <v>1</v>
      </c>
      <c r="E143" s="8">
        <f ca="1">SUM(Jaunes!H5:H195)</f>
        <v>0</v>
      </c>
      <c r="F143" s="8">
        <f ca="1">SUM(Jaunes!I5:I195)</f>
        <v>3</v>
      </c>
      <c r="G143" s="8">
        <f ca="1">SUM(Jaunes!J5:J195)</f>
        <v>0</v>
      </c>
      <c r="H143" s="8">
        <f ca="1">SUM(Jaunes!K5:K195)</f>
        <v>0</v>
      </c>
      <c r="I143" s="8">
        <f ca="1">SUM(Jaunes!L5:L195)</f>
        <v>0</v>
      </c>
      <c r="J143" s="8">
        <f ca="1">SUM(Jaunes!M5:M195)</f>
        <v>0</v>
      </c>
      <c r="K143" s="8">
        <f ca="1">SUM(Jaunes!N5:N195)</f>
        <v>0</v>
      </c>
      <c r="L143" s="8">
        <f ca="1">SUM(Jaunes!O5:O195)</f>
        <v>2</v>
      </c>
      <c r="M143" s="8">
        <f ca="1">SUM(Jaunes!P5:P195)</f>
        <v>7</v>
      </c>
      <c r="N143" s="8">
        <f ca="1">SUM(Jaunes!Q5:Q195)</f>
        <v>0</v>
      </c>
      <c r="O143" s="8">
        <f ca="1">SUM(Jaunes!R5:R195)</f>
        <v>0</v>
      </c>
      <c r="P143" s="8">
        <f ca="1">SUM(Jaunes!S5:S195)</f>
        <v>0</v>
      </c>
      <c r="Q143" s="8">
        <f ca="1">SUM(Jaunes!T5:T195)</f>
        <v>0</v>
      </c>
      <c r="R143" s="8">
        <f ca="1">SUM(Jaunes!U5:U195)</f>
        <v>0</v>
      </c>
      <c r="S143" s="8">
        <f ca="1">SUM(Jaunes!V5:V195)</f>
        <v>0</v>
      </c>
      <c r="T143" s="8"/>
      <c r="U143" s="15"/>
    </row>
    <row r="144" spans="1:21" ht="13.8"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8"/>
      <c r="U144" s="15"/>
    </row>
    <row r="145" spans="3:21" ht="13.8">
      <c r="C145" s="8"/>
      <c r="D145" s="8"/>
      <c r="E145" s="8"/>
      <c r="F145" s="8"/>
      <c r="G145" s="8"/>
      <c r="H145" s="15"/>
      <c r="I145" s="8"/>
      <c r="J145" s="8"/>
      <c r="K145" s="8"/>
      <c r="L145" s="15"/>
      <c r="M145" s="8"/>
      <c r="N145" s="8"/>
      <c r="O145" s="8"/>
      <c r="P145" s="8"/>
      <c r="Q145" s="15"/>
      <c r="R145" s="8"/>
      <c r="S145" s="15"/>
      <c r="T145" s="8"/>
      <c r="U145" s="15"/>
    </row>
    <row r="146" spans="3:21" ht="13.8">
      <c r="C146" s="8"/>
      <c r="D146" s="8"/>
      <c r="E146" s="8"/>
      <c r="F146" s="8"/>
      <c r="G146" s="8"/>
      <c r="H146" s="15"/>
      <c r="I146" s="8"/>
      <c r="J146" s="8"/>
      <c r="K146" s="8"/>
      <c r="L146" s="15"/>
      <c r="M146" s="8"/>
      <c r="N146" s="8"/>
      <c r="O146" s="8"/>
      <c r="P146" s="8"/>
      <c r="Q146" s="15"/>
      <c r="R146" s="8"/>
      <c r="S146" s="15"/>
      <c r="T146" s="8"/>
      <c r="U146" s="15"/>
    </row>
    <row r="147" spans="3:21" ht="13.8">
      <c r="C147" s="8"/>
      <c r="D147" s="8"/>
      <c r="E147" s="8"/>
      <c r="F147" s="8"/>
      <c r="G147" s="8"/>
      <c r="H147" s="15"/>
      <c r="I147" s="8"/>
      <c r="J147" s="8"/>
      <c r="K147" s="8"/>
      <c r="L147" s="15"/>
      <c r="M147" s="8"/>
      <c r="N147" s="8"/>
      <c r="O147" s="8"/>
      <c r="P147" s="8"/>
      <c r="Q147" s="15"/>
      <c r="R147" s="8"/>
      <c r="S147" s="15"/>
      <c r="T147" s="8"/>
      <c r="U147" s="15"/>
    </row>
    <row r="148" spans="3:21" ht="13.8">
      <c r="C148" s="8"/>
      <c r="D148" s="8"/>
      <c r="E148" s="8"/>
      <c r="F148" s="8"/>
      <c r="G148" s="8"/>
      <c r="H148" s="15"/>
      <c r="I148" s="8"/>
      <c r="J148" s="8"/>
      <c r="K148" s="8"/>
      <c r="L148" s="15"/>
      <c r="M148" s="8"/>
      <c r="N148" s="8"/>
      <c r="O148" s="8"/>
      <c r="P148" s="8"/>
      <c r="Q148" s="15"/>
      <c r="R148" s="8"/>
      <c r="S148" s="15"/>
      <c r="T148" s="8"/>
      <c r="U148" s="15"/>
    </row>
    <row r="149" spans="3:21" ht="13.8">
      <c r="C149" s="8"/>
      <c r="D149" s="8"/>
      <c r="E149" s="8"/>
      <c r="F149" s="8"/>
      <c r="G149" s="8"/>
      <c r="H149" s="15"/>
      <c r="I149" s="8"/>
      <c r="J149" s="8"/>
      <c r="K149" s="8"/>
      <c r="L149" s="15"/>
      <c r="M149" s="8"/>
      <c r="N149" s="8"/>
      <c r="O149" s="8"/>
      <c r="P149" s="8"/>
      <c r="Q149" s="15"/>
      <c r="R149" s="8"/>
      <c r="S149" s="15"/>
      <c r="T149" s="8"/>
      <c r="U149" s="15"/>
    </row>
    <row r="150" spans="3:21" ht="13.8">
      <c r="C150" s="8"/>
      <c r="D150" s="8"/>
      <c r="E150" s="8"/>
      <c r="F150" s="8"/>
      <c r="G150" s="8"/>
      <c r="H150" s="15"/>
      <c r="I150" s="8"/>
      <c r="J150" s="8"/>
      <c r="K150" s="8"/>
      <c r="L150" s="15"/>
      <c r="M150" s="8"/>
      <c r="N150" s="8"/>
      <c r="O150" s="8"/>
      <c r="P150" s="8"/>
      <c r="Q150" s="15"/>
      <c r="R150" s="8"/>
      <c r="S150" s="15"/>
      <c r="T150" s="8"/>
      <c r="U150" s="15"/>
    </row>
    <row r="151" spans="3:21" ht="13.8">
      <c r="C151" s="8"/>
      <c r="D151" s="8"/>
      <c r="E151" s="8"/>
      <c r="F151" s="8"/>
      <c r="G151" s="8"/>
      <c r="H151" s="15"/>
      <c r="I151" s="8"/>
      <c r="J151" s="8"/>
      <c r="K151" s="8"/>
      <c r="L151" s="15"/>
      <c r="M151" s="8"/>
      <c r="N151" s="8"/>
      <c r="O151" s="8"/>
      <c r="P151" s="8"/>
      <c r="Q151" s="15"/>
      <c r="R151" s="8"/>
      <c r="S151" s="15"/>
      <c r="T151" s="8"/>
      <c r="U151" s="15"/>
    </row>
    <row r="152" spans="3:21" ht="13.8">
      <c r="C152" s="8"/>
      <c r="D152" s="8"/>
      <c r="E152" s="8"/>
      <c r="F152" s="8"/>
      <c r="G152" s="8"/>
      <c r="H152" s="15"/>
      <c r="I152" s="8"/>
      <c r="J152" s="8"/>
      <c r="K152" s="8"/>
      <c r="L152" s="15"/>
      <c r="M152" s="8"/>
      <c r="N152" s="8"/>
      <c r="O152" s="8"/>
      <c r="P152" s="8"/>
      <c r="Q152" s="15"/>
      <c r="R152" s="8"/>
      <c r="S152" s="15"/>
      <c r="T152" s="8"/>
      <c r="U152" s="15"/>
    </row>
    <row r="153" spans="3:21" ht="13.8">
      <c r="C153" s="8"/>
      <c r="D153" s="8"/>
      <c r="E153" s="8"/>
      <c r="F153" s="8"/>
      <c r="G153" s="8"/>
      <c r="H153" s="15"/>
      <c r="I153" s="8"/>
      <c r="J153" s="8"/>
      <c r="K153" s="8"/>
      <c r="L153" s="15"/>
      <c r="M153" s="8"/>
      <c r="N153" s="8"/>
      <c r="O153" s="8"/>
      <c r="P153" s="8"/>
      <c r="Q153" s="15"/>
      <c r="R153" s="8"/>
      <c r="S153" s="15"/>
      <c r="T153" s="8"/>
      <c r="U153" s="15"/>
    </row>
    <row r="154" spans="3:21" ht="13.8">
      <c r="C154" s="8"/>
      <c r="D154" s="8"/>
      <c r="E154" s="8"/>
      <c r="F154" s="8"/>
      <c r="G154" s="8"/>
      <c r="H154" s="15"/>
      <c r="I154" s="8"/>
      <c r="J154" s="8"/>
      <c r="K154" s="8"/>
      <c r="L154" s="15"/>
      <c r="M154" s="8"/>
      <c r="N154" s="8"/>
      <c r="O154" s="8"/>
      <c r="P154" s="8"/>
      <c r="Q154" s="15"/>
      <c r="R154" s="8"/>
      <c r="S154" s="15"/>
      <c r="T154" s="8"/>
      <c r="U154" s="15"/>
    </row>
    <row r="155" spans="3:21" ht="13.8">
      <c r="C155" s="8"/>
      <c r="D155" s="8"/>
      <c r="E155" s="8"/>
      <c r="F155" s="8"/>
      <c r="G155" s="8"/>
      <c r="H155" s="15"/>
      <c r="I155" s="8"/>
      <c r="J155" s="8"/>
      <c r="K155" s="8"/>
      <c r="L155" s="15"/>
      <c r="M155" s="8"/>
      <c r="N155" s="8"/>
      <c r="O155" s="8"/>
      <c r="P155" s="8"/>
      <c r="Q155" s="15"/>
      <c r="R155" s="8"/>
      <c r="S155" s="15"/>
      <c r="T155" s="8"/>
      <c r="U155" s="15"/>
    </row>
    <row r="156" spans="3:21" ht="13.8">
      <c r="C156" s="8"/>
      <c r="D156" s="8"/>
      <c r="E156" s="8"/>
      <c r="F156" s="8"/>
      <c r="G156" s="8"/>
      <c r="H156" s="15"/>
      <c r="I156" s="8"/>
      <c r="J156" s="8"/>
      <c r="K156" s="8"/>
      <c r="L156" s="15"/>
      <c r="M156" s="8"/>
      <c r="N156" s="8"/>
      <c r="O156" s="8"/>
      <c r="P156" s="8"/>
      <c r="Q156" s="15"/>
      <c r="R156" s="8"/>
      <c r="S156" s="15"/>
      <c r="T156" s="8"/>
      <c r="U156" s="15"/>
    </row>
    <row r="157" spans="3:21" ht="13.8">
      <c r="C157" s="8"/>
      <c r="D157" s="8"/>
      <c r="E157" s="8"/>
      <c r="F157" s="8"/>
      <c r="G157" s="8"/>
      <c r="H157" s="15"/>
      <c r="I157" s="8"/>
      <c r="J157" s="8"/>
      <c r="K157" s="8"/>
      <c r="L157" s="15"/>
      <c r="M157" s="8"/>
      <c r="N157" s="8"/>
      <c r="O157" s="8"/>
      <c r="P157" s="8"/>
      <c r="Q157" s="15"/>
      <c r="R157" s="8"/>
      <c r="S157" s="15"/>
      <c r="T157" s="8"/>
      <c r="U157" s="15"/>
    </row>
    <row r="158" spans="3:21" ht="13.8">
      <c r="C158" s="8"/>
      <c r="D158" s="8"/>
      <c r="E158" s="8"/>
      <c r="F158" s="8"/>
      <c r="G158" s="8"/>
      <c r="H158" s="15"/>
      <c r="I158" s="8"/>
      <c r="J158" s="8"/>
      <c r="K158" s="8"/>
      <c r="L158" s="15"/>
      <c r="M158" s="8"/>
      <c r="N158" s="8"/>
      <c r="O158" s="8"/>
      <c r="P158" s="8"/>
      <c r="Q158" s="15"/>
      <c r="R158" s="8"/>
      <c r="S158" s="15"/>
      <c r="T158" s="8"/>
      <c r="U158" s="15"/>
    </row>
    <row r="159" spans="3:21" ht="13.8">
      <c r="C159" s="8"/>
      <c r="D159" s="8"/>
      <c r="E159" s="8"/>
      <c r="F159" s="8"/>
      <c r="G159" s="8"/>
      <c r="H159" s="15"/>
      <c r="I159" s="8"/>
      <c r="J159" s="8"/>
      <c r="K159" s="8"/>
      <c r="L159" s="15"/>
      <c r="M159" s="8"/>
      <c r="N159" s="8"/>
      <c r="O159" s="8"/>
      <c r="P159" s="8"/>
      <c r="Q159" s="15"/>
      <c r="R159" s="8"/>
      <c r="S159" s="15"/>
      <c r="T159" s="8"/>
      <c r="U159" s="15"/>
    </row>
    <row r="160" spans="3:21" ht="13.8">
      <c r="C160" s="8"/>
      <c r="D160" s="8"/>
      <c r="E160" s="8"/>
      <c r="F160" s="8"/>
      <c r="G160" s="8"/>
      <c r="H160" s="15"/>
      <c r="I160" s="8"/>
      <c r="J160" s="8"/>
      <c r="K160" s="8"/>
      <c r="L160" s="15"/>
      <c r="M160" s="8"/>
      <c r="N160" s="8"/>
      <c r="O160" s="8"/>
      <c r="P160" s="8"/>
      <c r="Q160" s="15"/>
      <c r="R160" s="8"/>
      <c r="S160" s="15"/>
      <c r="T160" s="8"/>
      <c r="U160" s="15"/>
    </row>
    <row r="161" spans="3:21" ht="13.8">
      <c r="C161" s="8"/>
      <c r="D161" s="8"/>
      <c r="E161" s="8"/>
      <c r="F161" s="8"/>
      <c r="G161" s="8"/>
      <c r="H161" s="15"/>
      <c r="I161" s="8"/>
      <c r="J161" s="8"/>
      <c r="K161" s="8"/>
      <c r="L161" s="15"/>
      <c r="M161" s="8"/>
      <c r="N161" s="8"/>
      <c r="O161" s="8"/>
      <c r="P161" s="8"/>
      <c r="Q161" s="15"/>
      <c r="R161" s="8"/>
      <c r="S161" s="15"/>
      <c r="T161" s="8"/>
      <c r="U161" s="15"/>
    </row>
    <row r="162" spans="3:21" ht="13.8">
      <c r="C162" s="8"/>
      <c r="D162" s="8"/>
      <c r="E162" s="8"/>
      <c r="F162" s="8"/>
      <c r="G162" s="8"/>
      <c r="H162" s="15"/>
      <c r="I162" s="8"/>
      <c r="J162" s="8"/>
      <c r="K162" s="8"/>
      <c r="L162" s="15"/>
      <c r="M162" s="8"/>
      <c r="N162" s="8"/>
      <c r="O162" s="8"/>
      <c r="P162" s="8"/>
      <c r="Q162" s="15"/>
      <c r="R162" s="8"/>
      <c r="S162" s="15"/>
      <c r="T162" s="8"/>
      <c r="U162" s="15"/>
    </row>
    <row r="163" spans="3:21" ht="13.8">
      <c r="C163" s="8"/>
      <c r="D163" s="8"/>
      <c r="E163" s="8"/>
      <c r="F163" s="8"/>
      <c r="G163" s="8"/>
      <c r="H163" s="15"/>
      <c r="I163" s="8"/>
      <c r="J163" s="8"/>
      <c r="K163" s="8"/>
      <c r="L163" s="15"/>
      <c r="M163" s="8"/>
      <c r="N163" s="8"/>
      <c r="O163" s="8"/>
      <c r="P163" s="8"/>
      <c r="Q163" s="15"/>
      <c r="R163" s="8"/>
      <c r="S163" s="15"/>
      <c r="T163" s="8"/>
      <c r="U163" s="15"/>
    </row>
    <row r="164" spans="3:21" ht="13.8">
      <c r="C164" s="8"/>
      <c r="D164" s="8"/>
      <c r="E164" s="8"/>
      <c r="F164" s="8"/>
      <c r="G164" s="8"/>
      <c r="H164" s="15"/>
      <c r="I164" s="8"/>
      <c r="J164" s="8"/>
      <c r="K164" s="8"/>
      <c r="L164" s="15"/>
      <c r="M164" s="8"/>
      <c r="N164" s="8"/>
      <c r="O164" s="8"/>
      <c r="P164" s="8"/>
      <c r="Q164" s="15"/>
      <c r="R164" s="8"/>
      <c r="S164" s="15"/>
      <c r="T164" s="8"/>
      <c r="U164" s="15"/>
    </row>
    <row r="165" spans="3:21" ht="13.8">
      <c r="C165" s="8"/>
      <c r="D165" s="8"/>
      <c r="E165" s="8"/>
      <c r="F165" s="8"/>
      <c r="G165" s="8"/>
      <c r="H165" s="15"/>
      <c r="I165" s="8"/>
      <c r="J165" s="8"/>
      <c r="K165" s="8"/>
      <c r="L165" s="15"/>
      <c r="M165" s="8"/>
      <c r="N165" s="8"/>
      <c r="O165" s="8"/>
      <c r="P165" s="8"/>
      <c r="Q165" s="15"/>
      <c r="R165" s="8"/>
      <c r="S165" s="15"/>
      <c r="T165" s="8"/>
      <c r="U165" s="15"/>
    </row>
    <row r="166" spans="3:21" ht="13.8">
      <c r="C166" s="8"/>
      <c r="D166" s="8"/>
      <c r="E166" s="8"/>
      <c r="F166" s="8"/>
      <c r="G166" s="8"/>
      <c r="H166" s="15"/>
      <c r="I166" s="8"/>
      <c r="J166" s="8"/>
      <c r="K166" s="8"/>
      <c r="L166" s="15"/>
      <c r="M166" s="8"/>
      <c r="N166" s="8"/>
      <c r="O166" s="8"/>
      <c r="P166" s="8"/>
      <c r="Q166" s="15"/>
      <c r="R166" s="8"/>
      <c r="S166" s="15"/>
      <c r="T166" s="8"/>
      <c r="U166" s="15"/>
    </row>
    <row r="167" spans="3:21" ht="13.8">
      <c r="C167" s="8"/>
      <c r="D167" s="8"/>
      <c r="E167" s="8"/>
      <c r="F167" s="8"/>
      <c r="G167" s="8"/>
      <c r="H167" s="15"/>
      <c r="I167" s="8"/>
      <c r="J167" s="8"/>
      <c r="K167" s="8"/>
      <c r="L167" s="15"/>
      <c r="M167" s="8"/>
      <c r="N167" s="8"/>
      <c r="O167" s="8"/>
      <c r="P167" s="8"/>
      <c r="Q167" s="15"/>
      <c r="R167" s="8"/>
      <c r="S167" s="15"/>
      <c r="T167" s="8"/>
      <c r="U167" s="15"/>
    </row>
    <row r="168" spans="3:21" ht="13.8">
      <c r="C168" s="8"/>
      <c r="D168" s="8"/>
      <c r="E168" s="8"/>
      <c r="F168" s="8"/>
      <c r="G168" s="8"/>
      <c r="H168" s="15"/>
      <c r="I168" s="8"/>
      <c r="J168" s="8"/>
      <c r="K168" s="8"/>
      <c r="L168" s="15"/>
      <c r="M168" s="8"/>
      <c r="N168" s="8"/>
      <c r="O168" s="8"/>
      <c r="P168" s="8"/>
      <c r="Q168" s="15"/>
      <c r="R168" s="8"/>
      <c r="S168" s="15"/>
      <c r="T168" s="8"/>
      <c r="U168" s="15"/>
    </row>
    <row r="169" spans="3:21" ht="13.8">
      <c r="C169" s="8"/>
      <c r="D169" s="8"/>
      <c r="E169" s="8"/>
      <c r="F169" s="8"/>
      <c r="G169" s="8"/>
      <c r="H169" s="15"/>
      <c r="I169" s="8"/>
      <c r="J169" s="8"/>
      <c r="K169" s="8"/>
      <c r="L169" s="15"/>
      <c r="M169" s="8"/>
      <c r="N169" s="8"/>
      <c r="O169" s="8"/>
      <c r="P169" s="8"/>
      <c r="Q169" s="15"/>
      <c r="R169" s="8"/>
      <c r="S169" s="15"/>
      <c r="T169" s="8"/>
      <c r="U169" s="15"/>
    </row>
    <row r="170" spans="3:21" ht="13.8">
      <c r="C170" s="8"/>
      <c r="D170" s="8"/>
      <c r="E170" s="8"/>
      <c r="F170" s="8"/>
      <c r="G170" s="8"/>
      <c r="H170" s="15"/>
      <c r="I170" s="8"/>
      <c r="J170" s="8"/>
      <c r="K170" s="8"/>
      <c r="L170" s="15"/>
      <c r="M170" s="8"/>
      <c r="N170" s="8"/>
      <c r="O170" s="8"/>
      <c r="P170" s="8"/>
      <c r="Q170" s="15"/>
      <c r="R170" s="8"/>
      <c r="S170" s="15"/>
      <c r="T170" s="8"/>
      <c r="U170" s="15"/>
    </row>
    <row r="171" spans="3:21" ht="13.8">
      <c r="C171" s="8"/>
      <c r="D171" s="8"/>
      <c r="E171" s="8"/>
      <c r="F171" s="8"/>
      <c r="G171" s="8"/>
      <c r="H171" s="15"/>
      <c r="I171" s="8"/>
      <c r="J171" s="8"/>
      <c r="K171" s="8"/>
      <c r="L171" s="15"/>
      <c r="M171" s="8"/>
      <c r="N171" s="8"/>
      <c r="O171" s="8"/>
      <c r="P171" s="8"/>
      <c r="Q171" s="15"/>
      <c r="R171" s="8"/>
      <c r="S171" s="15"/>
      <c r="T171" s="8"/>
      <c r="U171" s="15"/>
    </row>
    <row r="172" spans="3:21" ht="13.8">
      <c r="C172" s="8"/>
      <c r="D172" s="8"/>
      <c r="E172" s="8"/>
      <c r="F172" s="8"/>
      <c r="G172" s="8"/>
      <c r="H172" s="15"/>
      <c r="I172" s="8"/>
      <c r="J172" s="8"/>
      <c r="K172" s="8"/>
      <c r="L172" s="15"/>
      <c r="M172" s="8"/>
      <c r="N172" s="8"/>
      <c r="O172" s="8"/>
      <c r="P172" s="8"/>
      <c r="Q172" s="15"/>
      <c r="R172" s="8"/>
      <c r="S172" s="15"/>
      <c r="T172" s="8"/>
      <c r="U172" s="15"/>
    </row>
    <row r="173" spans="3:21" ht="13.8">
      <c r="C173" s="8"/>
      <c r="D173" s="8"/>
      <c r="E173" s="8"/>
      <c r="F173" s="8"/>
      <c r="G173" s="8"/>
      <c r="H173" s="15"/>
      <c r="I173" s="8"/>
      <c r="J173" s="8"/>
      <c r="K173" s="8"/>
      <c r="L173" s="15"/>
      <c r="M173" s="8"/>
      <c r="N173" s="8"/>
      <c r="O173" s="8"/>
      <c r="P173" s="8"/>
      <c r="Q173" s="15"/>
      <c r="R173" s="8"/>
      <c r="S173" s="15"/>
      <c r="T173" s="8"/>
      <c r="U173" s="15"/>
    </row>
    <row r="174" spans="3:21" ht="13.8">
      <c r="C174" s="8"/>
      <c r="D174" s="8"/>
      <c r="E174" s="8"/>
      <c r="F174" s="8"/>
      <c r="G174" s="8"/>
      <c r="H174" s="15"/>
      <c r="I174" s="8"/>
      <c r="J174" s="8"/>
      <c r="K174" s="8"/>
      <c r="L174" s="15"/>
      <c r="M174" s="8"/>
      <c r="N174" s="8"/>
      <c r="O174" s="8"/>
      <c r="P174" s="8"/>
      <c r="Q174" s="15"/>
      <c r="R174" s="8"/>
      <c r="S174" s="15"/>
      <c r="T174" s="8"/>
      <c r="U174" s="15"/>
    </row>
    <row r="175" spans="3:21" ht="13.8">
      <c r="C175" s="8"/>
      <c r="D175" s="8"/>
      <c r="E175" s="8"/>
      <c r="F175" s="8"/>
      <c r="G175" s="8"/>
      <c r="H175" s="15"/>
      <c r="I175" s="8"/>
      <c r="J175" s="8"/>
      <c r="K175" s="8"/>
      <c r="L175" s="15"/>
      <c r="M175" s="8"/>
      <c r="N175" s="8"/>
      <c r="O175" s="8"/>
      <c r="P175" s="8"/>
      <c r="Q175" s="15"/>
      <c r="R175" s="8"/>
      <c r="S175" s="15"/>
      <c r="T175" s="8"/>
      <c r="U175" s="15"/>
    </row>
    <row r="176" spans="3:21" ht="13.8">
      <c r="C176" s="8"/>
      <c r="D176" s="8"/>
      <c r="E176" s="8"/>
      <c r="F176" s="8"/>
      <c r="G176" s="8"/>
      <c r="H176" s="15"/>
      <c r="I176" s="8"/>
      <c r="J176" s="8"/>
      <c r="K176" s="8"/>
      <c r="L176" s="15"/>
      <c r="M176" s="8"/>
      <c r="N176" s="8"/>
      <c r="O176" s="8"/>
      <c r="P176" s="8"/>
      <c r="Q176" s="15"/>
      <c r="R176" s="8"/>
      <c r="S176" s="15"/>
      <c r="T176" s="8"/>
      <c r="U176" s="15"/>
    </row>
    <row r="177" spans="3:21" ht="13.8">
      <c r="C177" s="8"/>
      <c r="D177" s="8"/>
      <c r="E177" s="8"/>
      <c r="F177" s="8"/>
      <c r="G177" s="8"/>
      <c r="H177" s="15"/>
      <c r="I177" s="8"/>
      <c r="J177" s="8"/>
      <c r="K177" s="8"/>
      <c r="L177" s="15"/>
      <c r="M177" s="8"/>
      <c r="N177" s="8"/>
      <c r="O177" s="8"/>
      <c r="P177" s="8"/>
      <c r="Q177" s="15"/>
      <c r="R177" s="8"/>
      <c r="S177" s="15"/>
      <c r="T177" s="8"/>
      <c r="U177" s="15"/>
    </row>
    <row r="178" spans="3:21" ht="13.8">
      <c r="C178" s="8"/>
      <c r="D178" s="8"/>
      <c r="E178" s="8"/>
      <c r="F178" s="8"/>
      <c r="G178" s="8"/>
      <c r="H178" s="15"/>
      <c r="I178" s="8"/>
      <c r="J178" s="8"/>
      <c r="K178" s="8"/>
      <c r="L178" s="15"/>
      <c r="M178" s="8"/>
      <c r="N178" s="8"/>
      <c r="O178" s="8"/>
      <c r="P178" s="8"/>
      <c r="Q178" s="15"/>
      <c r="R178" s="8"/>
      <c r="S178" s="15"/>
      <c r="T178" s="8"/>
      <c r="U178" s="15"/>
    </row>
    <row r="179" spans="3:21" ht="13.8">
      <c r="C179" s="8"/>
      <c r="D179" s="8"/>
      <c r="E179" s="8"/>
      <c r="F179" s="8"/>
      <c r="G179" s="8"/>
      <c r="H179" s="15"/>
      <c r="I179" s="8"/>
      <c r="J179" s="8"/>
      <c r="K179" s="8"/>
      <c r="L179" s="15"/>
      <c r="M179" s="8"/>
      <c r="N179" s="8"/>
      <c r="O179" s="8"/>
      <c r="P179" s="8"/>
      <c r="Q179" s="15"/>
      <c r="R179" s="8"/>
      <c r="S179" s="15"/>
      <c r="T179" s="8"/>
      <c r="U179" s="15"/>
    </row>
    <row r="180" spans="3:21" ht="13.8">
      <c r="C180" s="8"/>
      <c r="D180" s="8"/>
      <c r="E180" s="8"/>
      <c r="F180" s="8"/>
      <c r="G180" s="8"/>
      <c r="H180" s="15"/>
      <c r="I180" s="8"/>
      <c r="J180" s="8"/>
      <c r="K180" s="8"/>
      <c r="L180" s="15"/>
      <c r="M180" s="8"/>
      <c r="N180" s="8"/>
      <c r="O180" s="8"/>
      <c r="P180" s="8"/>
      <c r="Q180" s="15"/>
      <c r="R180" s="8"/>
      <c r="S180" s="15"/>
      <c r="T180" s="8"/>
      <c r="U180" s="15"/>
    </row>
    <row r="181" spans="3:21" ht="13.8">
      <c r="C181" s="8"/>
      <c r="D181" s="8"/>
      <c r="E181" s="8"/>
      <c r="F181" s="8"/>
      <c r="G181" s="8"/>
      <c r="H181" s="15"/>
      <c r="I181" s="8"/>
      <c r="J181" s="8"/>
      <c r="K181" s="8"/>
      <c r="L181" s="15"/>
      <c r="M181" s="8"/>
      <c r="N181" s="8"/>
      <c r="O181" s="8"/>
      <c r="P181" s="8"/>
      <c r="Q181" s="15"/>
      <c r="R181" s="8"/>
      <c r="S181" s="15"/>
      <c r="T181" s="8"/>
      <c r="U181" s="15"/>
    </row>
    <row r="182" spans="3:21" ht="13.8">
      <c r="C182" s="8"/>
      <c r="D182" s="8"/>
      <c r="E182" s="8"/>
      <c r="F182" s="8"/>
      <c r="G182" s="8"/>
      <c r="H182" s="15"/>
      <c r="I182" s="8"/>
      <c r="J182" s="8"/>
      <c r="K182" s="8"/>
      <c r="L182" s="15"/>
      <c r="M182" s="8"/>
      <c r="N182" s="8"/>
      <c r="O182" s="8"/>
      <c r="P182" s="8"/>
      <c r="Q182" s="15"/>
      <c r="R182" s="8"/>
      <c r="S182" s="15"/>
      <c r="T182" s="8"/>
      <c r="U182" s="15"/>
    </row>
    <row r="183" spans="3:21" ht="13.8">
      <c r="C183" s="8"/>
      <c r="D183" s="8"/>
      <c r="E183" s="8"/>
      <c r="F183" s="8"/>
      <c r="G183" s="8"/>
      <c r="H183" s="15"/>
      <c r="I183" s="8"/>
      <c r="J183" s="8"/>
      <c r="K183" s="8"/>
      <c r="L183" s="15"/>
      <c r="M183" s="8"/>
      <c r="N183" s="8"/>
      <c r="O183" s="8"/>
      <c r="P183" s="8"/>
      <c r="Q183" s="15"/>
      <c r="R183" s="8"/>
      <c r="S183" s="15"/>
      <c r="T183" s="8"/>
      <c r="U183" s="15"/>
    </row>
    <row r="184" spans="3:21" ht="13.8">
      <c r="C184" s="8"/>
      <c r="D184" s="8"/>
      <c r="E184" s="8"/>
      <c r="F184" s="8"/>
      <c r="G184" s="8"/>
      <c r="H184" s="15"/>
      <c r="I184" s="8"/>
      <c r="J184" s="8"/>
      <c r="K184" s="8"/>
      <c r="L184" s="15"/>
      <c r="M184" s="8"/>
      <c r="N184" s="8"/>
      <c r="O184" s="8"/>
      <c r="P184" s="8"/>
      <c r="Q184" s="15"/>
      <c r="R184" s="8"/>
      <c r="S184" s="15"/>
      <c r="T184" s="8"/>
      <c r="U184" s="15"/>
    </row>
    <row r="185" spans="3:21" ht="13.8">
      <c r="C185" s="8"/>
      <c r="D185" s="8"/>
      <c r="E185" s="8"/>
      <c r="F185" s="8"/>
      <c r="G185" s="8"/>
      <c r="H185" s="15"/>
      <c r="I185" s="8"/>
      <c r="J185" s="8"/>
      <c r="K185" s="8"/>
      <c r="L185" s="15"/>
      <c r="M185" s="8"/>
      <c r="N185" s="8"/>
      <c r="O185" s="8"/>
      <c r="P185" s="8"/>
      <c r="Q185" s="15"/>
      <c r="R185" s="8"/>
      <c r="S185" s="15"/>
      <c r="T185" s="8"/>
      <c r="U185" s="15"/>
    </row>
    <row r="186" spans="3:21" ht="13.8">
      <c r="C186" s="8"/>
      <c r="D186" s="8"/>
      <c r="E186" s="8"/>
      <c r="F186" s="8"/>
      <c r="G186" s="8"/>
      <c r="H186" s="15"/>
      <c r="I186" s="8"/>
      <c r="J186" s="8"/>
      <c r="K186" s="8"/>
      <c r="L186" s="15"/>
      <c r="M186" s="8"/>
      <c r="N186" s="8"/>
      <c r="O186" s="8"/>
      <c r="P186" s="8"/>
      <c r="Q186" s="15"/>
      <c r="R186" s="8"/>
      <c r="S186" s="15"/>
      <c r="T186" s="8"/>
      <c r="U186" s="15"/>
    </row>
    <row r="187" spans="3:21" ht="13.8">
      <c r="C187" s="8"/>
      <c r="D187" s="8"/>
      <c r="E187" s="8"/>
      <c r="F187" s="8"/>
      <c r="G187" s="8"/>
      <c r="H187" s="15"/>
      <c r="I187" s="8"/>
      <c r="J187" s="8"/>
      <c r="K187" s="8"/>
      <c r="L187" s="15"/>
      <c r="M187" s="8"/>
      <c r="N187" s="8"/>
      <c r="O187" s="8"/>
      <c r="P187" s="8"/>
      <c r="Q187" s="15"/>
      <c r="R187" s="8"/>
      <c r="S187" s="15"/>
      <c r="T187" s="8"/>
      <c r="U187" s="15"/>
    </row>
    <row r="188" spans="3:21" ht="13.8">
      <c r="C188" s="8"/>
      <c r="D188" s="8"/>
      <c r="E188" s="8"/>
      <c r="F188" s="8"/>
      <c r="G188" s="8"/>
      <c r="H188" s="15"/>
      <c r="I188" s="8"/>
      <c r="J188" s="8"/>
      <c r="K188" s="8"/>
      <c r="L188" s="15"/>
      <c r="M188" s="8"/>
      <c r="N188" s="8"/>
      <c r="O188" s="8"/>
      <c r="P188" s="8"/>
      <c r="Q188" s="15"/>
      <c r="R188" s="8"/>
      <c r="S188" s="15"/>
      <c r="T188" s="8"/>
      <c r="U188" s="15"/>
    </row>
    <row r="189" spans="3:21" ht="13.8">
      <c r="C189" s="8"/>
      <c r="D189" s="8"/>
      <c r="E189" s="8"/>
      <c r="F189" s="8"/>
      <c r="G189" s="8"/>
      <c r="H189" s="15"/>
      <c r="I189" s="8"/>
      <c r="J189" s="8"/>
      <c r="K189" s="8"/>
      <c r="L189" s="15"/>
      <c r="M189" s="8"/>
      <c r="N189" s="8"/>
      <c r="O189" s="8"/>
      <c r="P189" s="8"/>
      <c r="Q189" s="15"/>
      <c r="R189" s="8"/>
      <c r="S189" s="15"/>
      <c r="T189" s="8"/>
      <c r="U189" s="15"/>
    </row>
    <row r="190" spans="3:21" ht="13.8">
      <c r="C190" s="8"/>
      <c r="D190" s="8"/>
      <c r="E190" s="8"/>
      <c r="F190" s="8"/>
      <c r="G190" s="8"/>
      <c r="H190" s="15"/>
      <c r="I190" s="8"/>
      <c r="J190" s="8"/>
      <c r="K190" s="8"/>
      <c r="L190" s="15"/>
      <c r="M190" s="8"/>
      <c r="N190" s="8"/>
      <c r="O190" s="8"/>
      <c r="P190" s="8"/>
      <c r="Q190" s="15"/>
      <c r="R190" s="8"/>
      <c r="S190" s="15"/>
      <c r="T190" s="8"/>
      <c r="U190" s="15"/>
    </row>
    <row r="191" spans="3:21" ht="13.8">
      <c r="C191" s="8"/>
      <c r="D191" s="8"/>
      <c r="E191" s="8"/>
      <c r="F191" s="8"/>
      <c r="G191" s="8"/>
      <c r="H191" s="15"/>
      <c r="I191" s="8"/>
      <c r="J191" s="8"/>
      <c r="K191" s="8"/>
      <c r="L191" s="15"/>
      <c r="M191" s="8"/>
      <c r="N191" s="8"/>
      <c r="O191" s="8"/>
      <c r="P191" s="8"/>
      <c r="Q191" s="15"/>
      <c r="R191" s="8"/>
      <c r="S191" s="15"/>
      <c r="T191" s="8"/>
      <c r="U191" s="15"/>
    </row>
    <row r="192" spans="3:21" ht="13.8">
      <c r="C192" s="8"/>
      <c r="D192" s="8"/>
      <c r="E192" s="8"/>
      <c r="F192" s="8"/>
      <c r="G192" s="8"/>
      <c r="H192" s="15"/>
      <c r="I192" s="8"/>
      <c r="J192" s="8"/>
      <c r="K192" s="8"/>
      <c r="L192" s="15"/>
      <c r="M192" s="8"/>
      <c r="N192" s="8"/>
      <c r="O192" s="8"/>
      <c r="P192" s="8"/>
      <c r="Q192" s="15"/>
      <c r="R192" s="8"/>
      <c r="S192" s="15"/>
      <c r="T192" s="8"/>
      <c r="U192" s="15"/>
    </row>
    <row r="193" spans="3:21" ht="13.8">
      <c r="C193" s="8"/>
      <c r="D193" s="8"/>
      <c r="E193" s="8"/>
      <c r="F193" s="8"/>
      <c r="G193" s="8"/>
      <c r="H193" s="15"/>
      <c r="I193" s="8"/>
      <c r="J193" s="8"/>
      <c r="K193" s="8"/>
      <c r="L193" s="15"/>
      <c r="M193" s="8"/>
      <c r="N193" s="8"/>
      <c r="O193" s="8"/>
      <c r="P193" s="8"/>
      <c r="Q193" s="15"/>
      <c r="R193" s="8"/>
      <c r="S193" s="15"/>
      <c r="T193" s="8"/>
      <c r="U193" s="15"/>
    </row>
    <row r="194" spans="3:21" ht="13.8">
      <c r="C194" s="8"/>
      <c r="D194" s="8"/>
      <c r="E194" s="8"/>
      <c r="F194" s="8"/>
      <c r="G194" s="8"/>
      <c r="H194" s="15"/>
      <c r="I194" s="8"/>
      <c r="J194" s="8"/>
      <c r="K194" s="8"/>
      <c r="L194" s="15"/>
      <c r="M194" s="8"/>
      <c r="N194" s="8"/>
      <c r="O194" s="8"/>
      <c r="P194" s="8"/>
      <c r="Q194" s="15"/>
      <c r="R194" s="8"/>
      <c r="S194" s="15"/>
      <c r="T194" s="8"/>
      <c r="U194" s="15"/>
    </row>
    <row r="195" spans="3:21" ht="13.8">
      <c r="C195" s="8"/>
      <c r="D195" s="8"/>
      <c r="E195" s="8"/>
      <c r="F195" s="8"/>
      <c r="G195" s="8"/>
      <c r="H195" s="15"/>
      <c r="I195" s="8"/>
      <c r="J195" s="8"/>
      <c r="K195" s="8"/>
      <c r="L195" s="15"/>
      <c r="M195" s="8"/>
      <c r="N195" s="8"/>
      <c r="O195" s="8"/>
      <c r="P195" s="8"/>
      <c r="Q195" s="15"/>
      <c r="R195" s="8"/>
      <c r="S195" s="15"/>
      <c r="T195" s="8"/>
      <c r="U195" s="15"/>
    </row>
    <row r="196" spans="3:21" ht="13.8">
      <c r="C196" s="8"/>
      <c r="D196" s="8"/>
      <c r="E196" s="8"/>
      <c r="F196" s="8"/>
      <c r="G196" s="8"/>
      <c r="H196" s="15"/>
      <c r="I196" s="8"/>
      <c r="J196" s="8"/>
      <c r="K196" s="8"/>
      <c r="L196" s="15"/>
      <c r="M196" s="8"/>
      <c r="N196" s="8"/>
      <c r="O196" s="8"/>
      <c r="P196" s="8"/>
      <c r="Q196" s="15"/>
      <c r="R196" s="8"/>
      <c r="S196" s="15"/>
      <c r="T196" s="8"/>
      <c r="U196" s="15"/>
    </row>
    <row r="197" spans="3:21" ht="13.8">
      <c r="C197" s="8"/>
      <c r="D197" s="8"/>
      <c r="E197" s="8"/>
      <c r="F197" s="8"/>
      <c r="G197" s="8"/>
      <c r="H197" s="15"/>
      <c r="I197" s="8"/>
      <c r="J197" s="8"/>
      <c r="K197" s="8"/>
      <c r="L197" s="15"/>
      <c r="M197" s="8"/>
      <c r="N197" s="8"/>
      <c r="O197" s="8"/>
      <c r="P197" s="8"/>
      <c r="Q197" s="15"/>
      <c r="R197" s="8"/>
      <c r="S197" s="15"/>
      <c r="T197" s="8"/>
      <c r="U197" s="15"/>
    </row>
    <row r="198" spans="3:21" ht="13.8">
      <c r="C198" s="8"/>
      <c r="D198" s="8"/>
      <c r="E198" s="8"/>
      <c r="F198" s="8"/>
      <c r="G198" s="8"/>
      <c r="H198" s="15"/>
      <c r="I198" s="8"/>
      <c r="J198" s="8"/>
      <c r="K198" s="8"/>
      <c r="L198" s="15"/>
      <c r="M198" s="8"/>
      <c r="N198" s="8"/>
      <c r="O198" s="8"/>
      <c r="P198" s="8"/>
      <c r="Q198" s="15"/>
      <c r="R198" s="8"/>
      <c r="S198" s="15"/>
      <c r="T198" s="8"/>
      <c r="U198" s="15"/>
    </row>
    <row r="199" spans="3:21" ht="13.8">
      <c r="C199" s="8"/>
      <c r="D199" s="8"/>
      <c r="E199" s="8"/>
      <c r="F199" s="8"/>
      <c r="G199" s="8"/>
      <c r="H199" s="15"/>
      <c r="I199" s="8"/>
      <c r="J199" s="8"/>
      <c r="K199" s="8"/>
      <c r="L199" s="15"/>
      <c r="M199" s="8"/>
      <c r="N199" s="8"/>
      <c r="O199" s="8"/>
      <c r="P199" s="8"/>
      <c r="Q199" s="15"/>
      <c r="R199" s="8"/>
      <c r="S199" s="15"/>
      <c r="T199" s="8"/>
      <c r="U199" s="15"/>
    </row>
    <row r="200" spans="3:21" ht="13.8">
      <c r="C200" s="8"/>
      <c r="D200" s="8"/>
      <c r="E200" s="8"/>
      <c r="F200" s="8"/>
      <c r="G200" s="8"/>
      <c r="H200" s="15"/>
      <c r="I200" s="8"/>
      <c r="J200" s="8"/>
      <c r="K200" s="8"/>
      <c r="L200" s="15"/>
      <c r="M200" s="8"/>
      <c r="N200" s="8"/>
      <c r="O200" s="8"/>
      <c r="P200" s="8"/>
      <c r="Q200" s="15"/>
      <c r="R200" s="8"/>
      <c r="S200" s="15"/>
      <c r="T200" s="8"/>
      <c r="U200" s="15"/>
    </row>
    <row r="201" spans="3:21" ht="13.8">
      <c r="C201" s="8"/>
      <c r="D201" s="8"/>
      <c r="E201" s="8"/>
      <c r="F201" s="8"/>
      <c r="G201" s="8"/>
      <c r="H201" s="15"/>
      <c r="I201" s="8"/>
      <c r="J201" s="8"/>
      <c r="K201" s="8"/>
      <c r="L201" s="15"/>
      <c r="M201" s="8"/>
      <c r="N201" s="8"/>
      <c r="O201" s="8"/>
      <c r="P201" s="8"/>
      <c r="Q201" s="15"/>
      <c r="R201" s="8"/>
      <c r="S201" s="15"/>
      <c r="T201" s="8"/>
      <c r="U201" s="15"/>
    </row>
    <row r="202" spans="3:21" ht="13.8">
      <c r="C202" s="8"/>
      <c r="D202" s="8"/>
      <c r="E202" s="8"/>
      <c r="F202" s="8"/>
      <c r="G202" s="8"/>
      <c r="H202" s="15"/>
      <c r="I202" s="8"/>
      <c r="J202" s="8"/>
      <c r="K202" s="8"/>
      <c r="L202" s="15"/>
      <c r="M202" s="8"/>
      <c r="N202" s="8"/>
      <c r="O202" s="8"/>
      <c r="P202" s="8"/>
      <c r="Q202" s="15"/>
      <c r="R202" s="8"/>
      <c r="S202" s="15"/>
      <c r="T202" s="8"/>
      <c r="U202" s="15"/>
    </row>
    <row r="203" spans="3:21" ht="13.8">
      <c r="C203" s="8"/>
      <c r="D203" s="8"/>
      <c r="E203" s="8"/>
      <c r="F203" s="8"/>
      <c r="G203" s="8"/>
      <c r="H203" s="15"/>
      <c r="I203" s="8"/>
      <c r="J203" s="8"/>
      <c r="K203" s="8"/>
      <c r="L203" s="15"/>
      <c r="M203" s="8"/>
      <c r="N203" s="8"/>
      <c r="O203" s="8"/>
      <c r="P203" s="8"/>
      <c r="Q203" s="15"/>
      <c r="R203" s="8"/>
      <c r="S203" s="15"/>
      <c r="T203" s="8"/>
      <c r="U203" s="15"/>
    </row>
    <row r="204" spans="3:21" ht="13.8">
      <c r="C204" s="8"/>
      <c r="D204" s="8"/>
      <c r="E204" s="8"/>
      <c r="F204" s="8"/>
      <c r="G204" s="8"/>
      <c r="H204" s="15"/>
      <c r="I204" s="8"/>
      <c r="J204" s="8"/>
      <c r="K204" s="8"/>
      <c r="L204" s="15"/>
      <c r="M204" s="8"/>
      <c r="N204" s="8"/>
      <c r="O204" s="8"/>
      <c r="P204" s="8"/>
      <c r="Q204" s="15"/>
      <c r="R204" s="8"/>
      <c r="S204" s="15"/>
      <c r="T204" s="8"/>
      <c r="U204" s="15"/>
    </row>
    <row r="205" spans="3:21" ht="13.8">
      <c r="C205" s="8"/>
      <c r="D205" s="8"/>
      <c r="E205" s="8"/>
      <c r="F205" s="8"/>
      <c r="G205" s="8"/>
      <c r="H205" s="15"/>
      <c r="I205" s="8"/>
      <c r="J205" s="8"/>
      <c r="K205" s="8"/>
      <c r="L205" s="15"/>
      <c r="M205" s="8"/>
      <c r="N205" s="8"/>
      <c r="O205" s="8"/>
      <c r="P205" s="8"/>
      <c r="Q205" s="15"/>
      <c r="R205" s="8"/>
      <c r="S205" s="15"/>
      <c r="T205" s="8"/>
      <c r="U205" s="15"/>
    </row>
    <row r="206" spans="3:21" ht="13.8">
      <c r="C206" s="8"/>
      <c r="D206" s="8"/>
      <c r="E206" s="8"/>
      <c r="F206" s="8"/>
      <c r="G206" s="8"/>
      <c r="H206" s="15"/>
      <c r="I206" s="8"/>
      <c r="J206" s="8"/>
      <c r="K206" s="8"/>
      <c r="L206" s="15"/>
      <c r="M206" s="8"/>
      <c r="N206" s="8"/>
      <c r="O206" s="8"/>
      <c r="P206" s="8"/>
      <c r="Q206" s="15"/>
      <c r="R206" s="8"/>
      <c r="S206" s="15"/>
      <c r="T206" s="8"/>
      <c r="U206" s="15"/>
    </row>
    <row r="207" spans="3:21" ht="13.8">
      <c r="C207" s="8"/>
      <c r="D207" s="8"/>
      <c r="E207" s="8"/>
      <c r="F207" s="8"/>
      <c r="G207" s="8"/>
      <c r="H207" s="15"/>
      <c r="I207" s="8"/>
      <c r="J207" s="8"/>
      <c r="K207" s="8"/>
      <c r="L207" s="15"/>
      <c r="M207" s="8"/>
      <c r="N207" s="8"/>
      <c r="O207" s="8"/>
      <c r="P207" s="8"/>
      <c r="Q207" s="15"/>
      <c r="R207" s="8"/>
      <c r="S207" s="15"/>
      <c r="T207" s="8"/>
      <c r="U207" s="15"/>
    </row>
    <row r="208" spans="3:21" ht="13.8">
      <c r="C208" s="8"/>
      <c r="D208" s="8"/>
      <c r="E208" s="8"/>
      <c r="F208" s="8"/>
      <c r="G208" s="8"/>
      <c r="H208" s="15"/>
      <c r="I208" s="8"/>
      <c r="J208" s="8"/>
      <c r="K208" s="8"/>
      <c r="L208" s="15"/>
      <c r="M208" s="8"/>
      <c r="N208" s="8"/>
      <c r="O208" s="8"/>
      <c r="P208" s="8"/>
      <c r="Q208" s="15"/>
      <c r="R208" s="8"/>
      <c r="S208" s="15"/>
      <c r="T208" s="8"/>
      <c r="U208" s="15"/>
    </row>
    <row r="209" spans="3:21" ht="13.8">
      <c r="C209" s="8"/>
      <c r="D209" s="8"/>
      <c r="E209" s="8"/>
      <c r="F209" s="8"/>
      <c r="G209" s="8"/>
      <c r="H209" s="15"/>
      <c r="I209" s="8"/>
      <c r="J209" s="8"/>
      <c r="K209" s="8"/>
      <c r="L209" s="15"/>
      <c r="M209" s="8"/>
      <c r="N209" s="8"/>
      <c r="O209" s="8"/>
      <c r="P209" s="8"/>
      <c r="Q209" s="15"/>
      <c r="R209" s="8"/>
      <c r="S209" s="15"/>
      <c r="T209" s="8"/>
      <c r="U209" s="15"/>
    </row>
    <row r="210" spans="3:21" ht="13.8">
      <c r="C210" s="8"/>
      <c r="D210" s="8"/>
      <c r="E210" s="8"/>
      <c r="F210" s="8"/>
      <c r="G210" s="8"/>
      <c r="H210" s="15"/>
      <c r="I210" s="8"/>
      <c r="J210" s="8"/>
      <c r="K210" s="8"/>
      <c r="L210" s="15"/>
      <c r="M210" s="8"/>
      <c r="N210" s="8"/>
      <c r="O210" s="8"/>
      <c r="P210" s="8"/>
      <c r="Q210" s="15"/>
      <c r="R210" s="8"/>
      <c r="S210" s="15"/>
      <c r="T210" s="8"/>
      <c r="U210" s="15"/>
    </row>
    <row r="211" spans="3:21" ht="13.8">
      <c r="C211" s="8"/>
      <c r="D211" s="8"/>
      <c r="E211" s="8"/>
      <c r="F211" s="8"/>
      <c r="G211" s="8"/>
      <c r="H211" s="15"/>
      <c r="I211" s="8"/>
      <c r="J211" s="8"/>
      <c r="K211" s="8"/>
      <c r="L211" s="15"/>
      <c r="M211" s="8"/>
      <c r="N211" s="8"/>
      <c r="O211" s="8"/>
      <c r="P211" s="8"/>
      <c r="Q211" s="15"/>
      <c r="R211" s="8"/>
      <c r="S211" s="15"/>
      <c r="T211" s="8"/>
      <c r="U211" s="15"/>
    </row>
    <row r="212" spans="3:21" ht="13.8">
      <c r="C212" s="8"/>
      <c r="D212" s="8"/>
      <c r="E212" s="8"/>
      <c r="F212" s="8"/>
      <c r="G212" s="8"/>
      <c r="H212" s="15"/>
      <c r="I212" s="8"/>
      <c r="J212" s="8"/>
      <c r="K212" s="8"/>
      <c r="L212" s="15"/>
      <c r="M212" s="8"/>
      <c r="N212" s="8"/>
      <c r="O212" s="8"/>
      <c r="P212" s="8"/>
      <c r="Q212" s="15"/>
      <c r="R212" s="8"/>
      <c r="S212" s="15"/>
      <c r="T212" s="8"/>
      <c r="U212" s="15"/>
    </row>
    <row r="213" spans="3:21" ht="13.8">
      <c r="C213" s="8"/>
      <c r="D213" s="8"/>
      <c r="E213" s="8"/>
      <c r="F213" s="8"/>
      <c r="G213" s="8"/>
      <c r="H213" s="15"/>
      <c r="I213" s="8"/>
      <c r="J213" s="8"/>
      <c r="K213" s="8"/>
      <c r="L213" s="15"/>
      <c r="M213" s="8"/>
      <c r="N213" s="8"/>
      <c r="O213" s="8"/>
      <c r="P213" s="8"/>
      <c r="Q213" s="15"/>
      <c r="R213" s="8"/>
      <c r="S213" s="15"/>
      <c r="T213" s="8"/>
      <c r="U213" s="15"/>
    </row>
    <row r="214" spans="3:21" ht="13.8">
      <c r="C214" s="8"/>
      <c r="D214" s="8"/>
      <c r="E214" s="8"/>
      <c r="F214" s="8"/>
      <c r="G214" s="8"/>
      <c r="H214" s="15"/>
      <c r="I214" s="8"/>
      <c r="J214" s="8"/>
      <c r="K214" s="8"/>
      <c r="L214" s="15"/>
      <c r="M214" s="8"/>
      <c r="N214" s="8"/>
      <c r="O214" s="8"/>
      <c r="P214" s="8"/>
      <c r="Q214" s="15"/>
      <c r="R214" s="8"/>
      <c r="S214" s="15"/>
      <c r="T214" s="8"/>
      <c r="U214" s="15"/>
    </row>
    <row r="215" spans="3:21" ht="13.8">
      <c r="C215" s="8"/>
      <c r="D215" s="8"/>
      <c r="E215" s="8"/>
      <c r="F215" s="8"/>
      <c r="G215" s="8"/>
      <c r="H215" s="15"/>
      <c r="I215" s="8"/>
      <c r="J215" s="8"/>
      <c r="K215" s="8"/>
      <c r="L215" s="15"/>
      <c r="M215" s="8"/>
      <c r="N215" s="8"/>
      <c r="O215" s="8"/>
      <c r="P215" s="8"/>
      <c r="Q215" s="15"/>
      <c r="R215" s="8"/>
      <c r="S215" s="15"/>
      <c r="T215" s="8"/>
      <c r="U215" s="15"/>
    </row>
    <row r="216" spans="3:21" ht="13.8">
      <c r="C216" s="8"/>
      <c r="D216" s="8"/>
      <c r="E216" s="8"/>
      <c r="F216" s="8"/>
      <c r="G216" s="8"/>
      <c r="H216" s="15"/>
      <c r="I216" s="8"/>
      <c r="J216" s="8"/>
      <c r="K216" s="8"/>
      <c r="L216" s="15"/>
      <c r="M216" s="8"/>
      <c r="N216" s="8"/>
      <c r="O216" s="8"/>
      <c r="P216" s="8"/>
      <c r="Q216" s="15"/>
      <c r="R216" s="8"/>
      <c r="S216" s="15"/>
      <c r="T216" s="8"/>
      <c r="U216" s="15"/>
    </row>
    <row r="217" spans="3:21" ht="13.8">
      <c r="C217" s="8"/>
      <c r="D217" s="8"/>
      <c r="E217" s="8"/>
      <c r="F217" s="8"/>
      <c r="G217" s="8"/>
      <c r="H217" s="15"/>
      <c r="I217" s="8"/>
      <c r="J217" s="8"/>
      <c r="K217" s="8"/>
      <c r="L217" s="15"/>
      <c r="M217" s="8"/>
      <c r="N217" s="8"/>
      <c r="O217" s="8"/>
      <c r="P217" s="8"/>
      <c r="Q217" s="15"/>
      <c r="R217" s="8"/>
      <c r="S217" s="15"/>
      <c r="T217" s="8"/>
      <c r="U217" s="15"/>
    </row>
    <row r="218" spans="3:21" ht="13.8">
      <c r="C218" s="8"/>
      <c r="D218" s="8"/>
      <c r="E218" s="8"/>
      <c r="F218" s="8"/>
      <c r="G218" s="8"/>
      <c r="H218" s="15"/>
      <c r="I218" s="8"/>
      <c r="J218" s="8"/>
      <c r="K218" s="8"/>
      <c r="L218" s="15"/>
      <c r="M218" s="8"/>
      <c r="N218" s="8"/>
      <c r="O218" s="8"/>
      <c r="P218" s="8"/>
      <c r="Q218" s="15"/>
      <c r="R218" s="8"/>
      <c r="S218" s="15"/>
      <c r="T218" s="8"/>
      <c r="U218" s="15"/>
    </row>
    <row r="219" spans="3:21" ht="13.8">
      <c r="C219" s="8"/>
      <c r="D219" s="8"/>
      <c r="E219" s="8"/>
      <c r="F219" s="8"/>
      <c r="G219" s="8"/>
      <c r="H219" s="15"/>
      <c r="I219" s="8"/>
      <c r="J219" s="8"/>
      <c r="K219" s="8"/>
      <c r="L219" s="15"/>
      <c r="M219" s="8"/>
      <c r="N219" s="8"/>
      <c r="O219" s="8"/>
      <c r="P219" s="8"/>
      <c r="Q219" s="15"/>
      <c r="R219" s="8"/>
      <c r="S219" s="15"/>
      <c r="T219" s="8"/>
      <c r="U219" s="15"/>
    </row>
    <row r="220" spans="3:21" ht="13.8">
      <c r="C220" s="8"/>
      <c r="D220" s="8"/>
      <c r="E220" s="8"/>
      <c r="F220" s="8"/>
      <c r="G220" s="8"/>
      <c r="H220" s="15"/>
      <c r="I220" s="8"/>
      <c r="J220" s="8"/>
      <c r="K220" s="8"/>
      <c r="L220" s="15"/>
      <c r="M220" s="8"/>
      <c r="N220" s="8"/>
      <c r="O220" s="8"/>
      <c r="P220" s="8"/>
      <c r="Q220" s="15"/>
      <c r="R220" s="8"/>
      <c r="S220" s="15"/>
      <c r="T220" s="8"/>
      <c r="U220" s="15"/>
    </row>
    <row r="221" spans="3:21" ht="13.8">
      <c r="C221" s="8"/>
      <c r="D221" s="8"/>
      <c r="E221" s="8"/>
      <c r="F221" s="8"/>
      <c r="G221" s="8"/>
      <c r="H221" s="15"/>
      <c r="I221" s="8"/>
      <c r="J221" s="8"/>
      <c r="K221" s="8"/>
      <c r="L221" s="15"/>
      <c r="M221" s="8"/>
      <c r="N221" s="8"/>
      <c r="O221" s="8"/>
      <c r="P221" s="8"/>
      <c r="Q221" s="15"/>
      <c r="R221" s="8"/>
      <c r="S221" s="15"/>
      <c r="T221" s="8"/>
      <c r="U221" s="15"/>
    </row>
    <row r="222" spans="3:21" ht="13.8">
      <c r="C222" s="8"/>
      <c r="D222" s="8"/>
      <c r="E222" s="8"/>
      <c r="F222" s="8"/>
      <c r="G222" s="8"/>
      <c r="H222" s="15"/>
      <c r="I222" s="8"/>
      <c r="J222" s="8"/>
      <c r="K222" s="8"/>
      <c r="L222" s="15"/>
      <c r="M222" s="8"/>
      <c r="N222" s="8"/>
      <c r="O222" s="8"/>
      <c r="P222" s="8"/>
      <c r="Q222" s="15"/>
      <c r="R222" s="8"/>
      <c r="S222" s="15"/>
      <c r="T222" s="8"/>
      <c r="U222" s="15"/>
    </row>
    <row r="223" spans="3:21" ht="13.8">
      <c r="C223" s="8"/>
      <c r="D223" s="8"/>
      <c r="E223" s="8"/>
      <c r="F223" s="8"/>
      <c r="G223" s="8"/>
      <c r="H223" s="15"/>
      <c r="I223" s="8"/>
      <c r="J223" s="8"/>
      <c r="K223" s="8"/>
      <c r="L223" s="15"/>
      <c r="M223" s="8"/>
      <c r="N223" s="8"/>
      <c r="O223" s="8"/>
      <c r="P223" s="8"/>
      <c r="Q223" s="15"/>
      <c r="R223" s="8"/>
      <c r="S223" s="15"/>
      <c r="T223" s="8"/>
      <c r="U223" s="15"/>
    </row>
    <row r="224" spans="3:21" ht="13.8">
      <c r="C224" s="8"/>
      <c r="D224" s="8"/>
      <c r="E224" s="8"/>
      <c r="F224" s="8"/>
      <c r="G224" s="8"/>
      <c r="H224" s="15"/>
      <c r="I224" s="8"/>
      <c r="J224" s="8"/>
      <c r="K224" s="8"/>
      <c r="L224" s="15"/>
      <c r="M224" s="8"/>
      <c r="N224" s="8"/>
      <c r="O224" s="8"/>
      <c r="P224" s="8"/>
      <c r="Q224" s="15"/>
      <c r="R224" s="8"/>
      <c r="S224" s="15"/>
      <c r="T224" s="8"/>
      <c r="U224" s="15"/>
    </row>
    <row r="225" spans="3:21" ht="13.8">
      <c r="C225" s="8"/>
      <c r="D225" s="8"/>
      <c r="E225" s="8"/>
      <c r="F225" s="8"/>
      <c r="G225" s="8"/>
      <c r="H225" s="15"/>
      <c r="I225" s="8"/>
      <c r="J225" s="8"/>
      <c r="K225" s="8"/>
      <c r="L225" s="15"/>
      <c r="M225" s="8"/>
      <c r="N225" s="8"/>
      <c r="O225" s="8"/>
      <c r="P225" s="8"/>
      <c r="Q225" s="15"/>
      <c r="R225" s="8"/>
      <c r="S225" s="15"/>
      <c r="T225" s="8"/>
      <c r="U225" s="15"/>
    </row>
    <row r="226" spans="3:21" ht="13.8">
      <c r="C226" s="8"/>
      <c r="D226" s="8"/>
      <c r="E226" s="8"/>
      <c r="F226" s="8"/>
      <c r="G226" s="8"/>
      <c r="H226" s="15"/>
      <c r="I226" s="8"/>
      <c r="J226" s="8"/>
      <c r="K226" s="8"/>
      <c r="L226" s="15"/>
      <c r="M226" s="8"/>
      <c r="N226" s="8"/>
      <c r="O226" s="8"/>
      <c r="P226" s="8"/>
      <c r="Q226" s="15"/>
      <c r="R226" s="8"/>
      <c r="S226" s="15"/>
      <c r="T226" s="8"/>
      <c r="U226" s="15"/>
    </row>
    <row r="227" spans="3:21" ht="13.8">
      <c r="C227" s="8"/>
      <c r="D227" s="8"/>
      <c r="E227" s="8"/>
      <c r="F227" s="8"/>
      <c r="G227" s="8"/>
      <c r="H227" s="15"/>
      <c r="I227" s="8"/>
      <c r="J227" s="8"/>
      <c r="K227" s="8"/>
      <c r="L227" s="15"/>
      <c r="M227" s="8"/>
      <c r="N227" s="8"/>
      <c r="O227" s="8"/>
      <c r="P227" s="8"/>
      <c r="Q227" s="15"/>
      <c r="R227" s="8"/>
      <c r="S227" s="15"/>
      <c r="T227" s="8"/>
      <c r="U227" s="15"/>
    </row>
    <row r="228" spans="3:21" ht="13.8">
      <c r="C228" s="8"/>
      <c r="D228" s="8"/>
      <c r="E228" s="8"/>
      <c r="F228" s="8"/>
      <c r="G228" s="8"/>
      <c r="H228" s="15"/>
      <c r="I228" s="8"/>
      <c r="J228" s="8"/>
      <c r="K228" s="8"/>
      <c r="L228" s="15"/>
      <c r="M228" s="8"/>
      <c r="N228" s="8"/>
      <c r="O228" s="8"/>
      <c r="P228" s="8"/>
      <c r="Q228" s="15"/>
      <c r="R228" s="8"/>
      <c r="S228" s="15"/>
      <c r="T228" s="8"/>
      <c r="U228" s="15"/>
    </row>
    <row r="229" spans="3:21" ht="13.8">
      <c r="C229" s="8"/>
      <c r="D229" s="8"/>
      <c r="E229" s="8"/>
      <c r="F229" s="8"/>
      <c r="G229" s="8"/>
      <c r="H229" s="15"/>
      <c r="I229" s="8"/>
      <c r="J229" s="8"/>
      <c r="K229" s="8"/>
      <c r="L229" s="15"/>
      <c r="M229" s="8"/>
      <c r="N229" s="8"/>
      <c r="O229" s="8"/>
      <c r="P229" s="8"/>
      <c r="Q229" s="15"/>
      <c r="R229" s="8"/>
      <c r="S229" s="15"/>
      <c r="T229" s="8"/>
      <c r="U229" s="15"/>
    </row>
    <row r="230" spans="3:21" ht="13.8">
      <c r="C230" s="8"/>
      <c r="D230" s="8"/>
      <c r="E230" s="8"/>
      <c r="F230" s="8"/>
      <c r="G230" s="8"/>
      <c r="H230" s="15"/>
      <c r="I230" s="8"/>
      <c r="J230" s="8"/>
      <c r="K230" s="8"/>
      <c r="L230" s="15"/>
      <c r="M230" s="8"/>
      <c r="N230" s="8"/>
      <c r="O230" s="8"/>
      <c r="P230" s="8"/>
      <c r="Q230" s="15"/>
      <c r="R230" s="8"/>
      <c r="S230" s="15"/>
      <c r="T230" s="8"/>
      <c r="U230" s="15"/>
    </row>
    <row r="231" spans="3:21" ht="13.8">
      <c r="C231" s="8"/>
      <c r="D231" s="8"/>
      <c r="E231" s="8"/>
      <c r="F231" s="8"/>
      <c r="G231" s="8"/>
      <c r="H231" s="15"/>
      <c r="I231" s="8"/>
      <c r="J231" s="8"/>
      <c r="K231" s="8"/>
      <c r="L231" s="15"/>
      <c r="M231" s="8"/>
      <c r="N231" s="8"/>
      <c r="O231" s="8"/>
      <c r="P231" s="8"/>
      <c r="Q231" s="15"/>
      <c r="R231" s="8"/>
      <c r="S231" s="15"/>
      <c r="T231" s="8"/>
      <c r="U231" s="15"/>
    </row>
    <row r="232" spans="3:21" ht="13.8">
      <c r="C232" s="8"/>
      <c r="D232" s="8"/>
      <c r="E232" s="8"/>
      <c r="F232" s="8"/>
      <c r="G232" s="8"/>
      <c r="H232" s="15"/>
      <c r="I232" s="8"/>
      <c r="J232" s="8"/>
      <c r="K232" s="8"/>
      <c r="L232" s="15"/>
      <c r="M232" s="8"/>
      <c r="N232" s="8"/>
      <c r="O232" s="8"/>
      <c r="P232" s="8"/>
      <c r="Q232" s="15"/>
      <c r="R232" s="8"/>
      <c r="S232" s="15"/>
      <c r="T232" s="8"/>
      <c r="U232" s="15"/>
    </row>
    <row r="233" spans="3:21" ht="13.8">
      <c r="C233" s="8"/>
      <c r="D233" s="8"/>
      <c r="E233" s="8"/>
      <c r="F233" s="8"/>
      <c r="G233" s="8"/>
      <c r="H233" s="15"/>
      <c r="I233" s="8"/>
      <c r="J233" s="8"/>
      <c r="K233" s="8"/>
      <c r="L233" s="15"/>
      <c r="M233" s="8"/>
      <c r="N233" s="8"/>
      <c r="O233" s="8"/>
      <c r="P233" s="8"/>
      <c r="Q233" s="15"/>
      <c r="R233" s="8"/>
      <c r="S233" s="15"/>
      <c r="T233" s="8"/>
      <c r="U233" s="15"/>
    </row>
    <row r="234" spans="3:21" ht="13.8">
      <c r="C234" s="8"/>
      <c r="D234" s="8"/>
      <c r="E234" s="8"/>
      <c r="F234" s="8"/>
      <c r="G234" s="8"/>
      <c r="H234" s="15"/>
      <c r="I234" s="8"/>
      <c r="J234" s="8"/>
      <c r="K234" s="8"/>
      <c r="L234" s="15"/>
      <c r="M234" s="8"/>
      <c r="N234" s="8"/>
      <c r="O234" s="8"/>
      <c r="P234" s="8"/>
      <c r="Q234" s="15"/>
      <c r="R234" s="8"/>
      <c r="S234" s="15"/>
      <c r="T234" s="8"/>
      <c r="U234" s="15"/>
    </row>
    <row r="235" spans="3:21" ht="13.8">
      <c r="C235" s="8"/>
      <c r="D235" s="8"/>
      <c r="E235" s="8"/>
      <c r="F235" s="8"/>
      <c r="G235" s="8"/>
      <c r="H235" s="15"/>
      <c r="I235" s="8"/>
      <c r="J235" s="8"/>
      <c r="K235" s="8"/>
      <c r="L235" s="15"/>
      <c r="M235" s="8"/>
      <c r="N235" s="8"/>
      <c r="O235" s="8"/>
      <c r="P235" s="8"/>
      <c r="Q235" s="15"/>
      <c r="R235" s="8"/>
      <c r="S235" s="15"/>
      <c r="T235" s="8"/>
      <c r="U235" s="15"/>
    </row>
    <row r="236" spans="3:21" ht="13.8">
      <c r="C236" s="8"/>
      <c r="D236" s="8"/>
      <c r="E236" s="8"/>
      <c r="F236" s="8"/>
      <c r="G236" s="8"/>
      <c r="H236" s="15"/>
      <c r="I236" s="8"/>
      <c r="J236" s="8"/>
      <c r="K236" s="8"/>
      <c r="L236" s="15"/>
      <c r="M236" s="8"/>
      <c r="N236" s="8"/>
      <c r="O236" s="8"/>
      <c r="P236" s="8"/>
      <c r="Q236" s="15"/>
      <c r="R236" s="8"/>
      <c r="S236" s="15"/>
      <c r="T236" s="8"/>
      <c r="U236" s="15"/>
    </row>
    <row r="237" spans="3:21" ht="13.8">
      <c r="C237" s="8"/>
      <c r="D237" s="8"/>
      <c r="E237" s="8"/>
      <c r="F237" s="8"/>
      <c r="G237" s="8"/>
      <c r="H237" s="15"/>
      <c r="I237" s="8"/>
      <c r="J237" s="8"/>
      <c r="K237" s="8"/>
      <c r="L237" s="15"/>
      <c r="M237" s="8"/>
      <c r="N237" s="8"/>
      <c r="O237" s="8"/>
      <c r="P237" s="8"/>
      <c r="Q237" s="15"/>
      <c r="R237" s="8"/>
      <c r="S237" s="15"/>
      <c r="T237" s="8"/>
      <c r="U237" s="15"/>
    </row>
    <row r="238" spans="3:21" ht="13.8">
      <c r="C238" s="8"/>
      <c r="D238" s="8"/>
      <c r="E238" s="8"/>
      <c r="F238" s="8"/>
      <c r="G238" s="8"/>
      <c r="H238" s="15"/>
      <c r="I238" s="8"/>
      <c r="J238" s="8"/>
      <c r="K238" s="8"/>
      <c r="L238" s="15"/>
      <c r="M238" s="8"/>
      <c r="N238" s="8"/>
      <c r="O238" s="8"/>
      <c r="P238" s="8"/>
      <c r="Q238" s="15"/>
      <c r="R238" s="8"/>
      <c r="S238" s="15"/>
      <c r="T238" s="8"/>
      <c r="U238" s="15"/>
    </row>
    <row r="239" spans="3:21" ht="13.8">
      <c r="C239" s="8"/>
      <c r="D239" s="8"/>
      <c r="E239" s="8"/>
      <c r="F239" s="8"/>
      <c r="G239" s="8"/>
      <c r="H239" s="15"/>
      <c r="I239" s="8"/>
      <c r="J239" s="8"/>
      <c r="K239" s="8"/>
      <c r="L239" s="15"/>
      <c r="M239" s="8"/>
      <c r="N239" s="8"/>
      <c r="O239" s="8"/>
      <c r="P239" s="8"/>
      <c r="Q239" s="15"/>
      <c r="R239" s="8"/>
      <c r="S239" s="15"/>
      <c r="T239" s="8"/>
      <c r="U239" s="15"/>
    </row>
    <row r="240" spans="3:21" ht="13.8">
      <c r="C240" s="8"/>
      <c r="D240" s="8"/>
      <c r="E240" s="8"/>
      <c r="F240" s="8"/>
      <c r="G240" s="8"/>
      <c r="H240" s="15"/>
      <c r="I240" s="8"/>
      <c r="J240" s="8"/>
      <c r="K240" s="8"/>
      <c r="L240" s="15"/>
      <c r="M240" s="8"/>
      <c r="N240" s="8"/>
      <c r="O240" s="8"/>
      <c r="P240" s="8"/>
      <c r="Q240" s="15"/>
      <c r="R240" s="8"/>
      <c r="S240" s="15"/>
      <c r="T240" s="8"/>
      <c r="U240" s="15"/>
    </row>
    <row r="241" spans="3:21" ht="13.8">
      <c r="C241" s="8"/>
      <c r="D241" s="8"/>
      <c r="E241" s="8"/>
      <c r="F241" s="8"/>
      <c r="G241" s="8"/>
      <c r="H241" s="15"/>
      <c r="I241" s="8"/>
      <c r="J241" s="8"/>
      <c r="K241" s="8"/>
      <c r="L241" s="15"/>
      <c r="M241" s="8"/>
      <c r="N241" s="8"/>
      <c r="O241" s="8"/>
      <c r="P241" s="8"/>
      <c r="Q241" s="15"/>
      <c r="R241" s="8"/>
      <c r="S241" s="15"/>
      <c r="T241" s="8"/>
      <c r="U241" s="15"/>
    </row>
    <row r="242" spans="3:21" ht="13.8">
      <c r="C242" s="8"/>
      <c r="D242" s="8"/>
      <c r="E242" s="8"/>
      <c r="F242" s="8"/>
      <c r="G242" s="8"/>
      <c r="H242" s="15"/>
      <c r="I242" s="8"/>
      <c r="J242" s="8"/>
      <c r="K242" s="8"/>
      <c r="L242" s="15"/>
      <c r="M242" s="8"/>
      <c r="N242" s="8"/>
      <c r="O242" s="8"/>
      <c r="P242" s="8"/>
      <c r="Q242" s="15"/>
      <c r="R242" s="8"/>
      <c r="S242" s="15"/>
      <c r="T242" s="8"/>
      <c r="U242" s="15"/>
    </row>
    <row r="243" spans="3:21" ht="13.8">
      <c r="C243" s="8"/>
      <c r="D243" s="8"/>
      <c r="E243" s="8"/>
      <c r="F243" s="8"/>
      <c r="G243" s="8"/>
      <c r="H243" s="15"/>
      <c r="I243" s="8"/>
      <c r="J243" s="8"/>
      <c r="K243" s="8"/>
      <c r="L243" s="15"/>
      <c r="M243" s="8"/>
      <c r="N243" s="8"/>
      <c r="O243" s="8"/>
      <c r="P243" s="8"/>
      <c r="Q243" s="15"/>
      <c r="R243" s="8"/>
      <c r="S243" s="15"/>
      <c r="T243" s="8"/>
      <c r="U243" s="15"/>
    </row>
    <row r="244" spans="3:21" ht="13.8">
      <c r="C244" s="8"/>
      <c r="D244" s="8"/>
      <c r="E244" s="8"/>
      <c r="F244" s="8"/>
      <c r="G244" s="8"/>
      <c r="H244" s="15"/>
      <c r="I244" s="8"/>
      <c r="J244" s="8"/>
      <c r="K244" s="8"/>
      <c r="L244" s="15"/>
      <c r="M244" s="8"/>
      <c r="N244" s="8"/>
      <c r="O244" s="8"/>
      <c r="P244" s="8"/>
      <c r="Q244" s="15"/>
      <c r="R244" s="8"/>
      <c r="S244" s="15"/>
      <c r="T244" s="8"/>
      <c r="U244" s="15"/>
    </row>
    <row r="245" spans="3:21" ht="13.8">
      <c r="C245" s="8"/>
      <c r="D245" s="8"/>
      <c r="E245" s="8"/>
      <c r="F245" s="8"/>
      <c r="G245" s="8"/>
      <c r="H245" s="15"/>
      <c r="I245" s="8"/>
      <c r="J245" s="8"/>
      <c r="K245" s="8"/>
      <c r="L245" s="15"/>
      <c r="M245" s="8"/>
      <c r="N245" s="8"/>
      <c r="O245" s="8"/>
      <c r="P245" s="8"/>
      <c r="Q245" s="15"/>
      <c r="R245" s="8"/>
      <c r="S245" s="15"/>
      <c r="T245" s="8"/>
      <c r="U245" s="15"/>
    </row>
    <row r="246" spans="3:21" ht="13.8">
      <c r="C246" s="8"/>
      <c r="D246" s="8"/>
      <c r="E246" s="8"/>
      <c r="F246" s="8"/>
      <c r="G246" s="8"/>
      <c r="H246" s="15"/>
      <c r="I246" s="8"/>
      <c r="J246" s="8"/>
      <c r="K246" s="8"/>
      <c r="L246" s="15"/>
      <c r="M246" s="8"/>
      <c r="N246" s="8"/>
      <c r="O246" s="8"/>
      <c r="P246" s="8"/>
      <c r="Q246" s="15"/>
      <c r="R246" s="8"/>
      <c r="S246" s="15"/>
      <c r="T246" s="8"/>
      <c r="U246" s="15"/>
    </row>
    <row r="247" spans="3:21" ht="13.8">
      <c r="C247" s="8"/>
      <c r="D247" s="8"/>
      <c r="E247" s="8"/>
      <c r="F247" s="8"/>
      <c r="G247" s="8"/>
      <c r="H247" s="15"/>
      <c r="I247" s="8"/>
      <c r="J247" s="8"/>
      <c r="K247" s="8"/>
      <c r="L247" s="15"/>
      <c r="M247" s="8"/>
      <c r="N247" s="8"/>
      <c r="O247" s="8"/>
      <c r="P247" s="8"/>
      <c r="Q247" s="15"/>
      <c r="R247" s="8"/>
      <c r="S247" s="15"/>
      <c r="T247" s="8"/>
      <c r="U247" s="15"/>
    </row>
    <row r="248" spans="3:21" ht="13.8">
      <c r="C248" s="8"/>
      <c r="D248" s="8"/>
      <c r="E248" s="8"/>
      <c r="F248" s="8"/>
      <c r="G248" s="8"/>
      <c r="H248" s="15"/>
      <c r="I248" s="8"/>
      <c r="J248" s="8"/>
      <c r="K248" s="8"/>
      <c r="L248" s="15"/>
      <c r="M248" s="8"/>
      <c r="N248" s="8"/>
      <c r="O248" s="8"/>
      <c r="P248" s="8"/>
      <c r="Q248" s="15"/>
      <c r="R248" s="8"/>
      <c r="S248" s="15"/>
      <c r="T248" s="8"/>
      <c r="U248" s="15"/>
    </row>
    <row r="249" spans="3:21" ht="13.8">
      <c r="C249" s="8"/>
      <c r="D249" s="8"/>
      <c r="E249" s="8"/>
      <c r="F249" s="8"/>
      <c r="G249" s="8"/>
      <c r="H249" s="15"/>
      <c r="I249" s="8"/>
      <c r="J249" s="8"/>
      <c r="K249" s="8"/>
      <c r="L249" s="15"/>
      <c r="M249" s="8"/>
      <c r="N249" s="8"/>
      <c r="O249" s="8"/>
      <c r="P249" s="8"/>
      <c r="Q249" s="15"/>
      <c r="R249" s="8"/>
      <c r="S249" s="15"/>
      <c r="T249" s="8"/>
      <c r="U249" s="15"/>
    </row>
    <row r="250" spans="3:21" ht="13.8">
      <c r="C250" s="8"/>
      <c r="D250" s="8"/>
      <c r="E250" s="8"/>
      <c r="F250" s="8"/>
      <c r="G250" s="8"/>
      <c r="H250" s="15"/>
      <c r="I250" s="8"/>
      <c r="J250" s="8"/>
      <c r="K250" s="8"/>
      <c r="L250" s="15"/>
      <c r="M250" s="8"/>
      <c r="N250" s="8"/>
      <c r="O250" s="8"/>
      <c r="P250" s="8"/>
      <c r="Q250" s="15"/>
      <c r="R250" s="8"/>
      <c r="S250" s="15"/>
      <c r="T250" s="8"/>
      <c r="U250" s="15"/>
    </row>
    <row r="251" spans="3:21" ht="13.8">
      <c r="C251" s="8"/>
      <c r="D251" s="8"/>
      <c r="E251" s="8"/>
      <c r="F251" s="8"/>
      <c r="G251" s="8"/>
      <c r="H251" s="15"/>
      <c r="I251" s="8"/>
      <c r="J251" s="8"/>
      <c r="K251" s="8"/>
      <c r="L251" s="15"/>
      <c r="M251" s="8"/>
      <c r="N251" s="8"/>
      <c r="O251" s="8"/>
      <c r="P251" s="8"/>
      <c r="Q251" s="15"/>
      <c r="R251" s="8"/>
      <c r="S251" s="15"/>
      <c r="T251" s="8"/>
      <c r="U251" s="15"/>
    </row>
    <row r="252" spans="3:21" ht="13.8">
      <c r="C252" s="8"/>
      <c r="D252" s="8"/>
      <c r="E252" s="8"/>
      <c r="F252" s="8"/>
      <c r="G252" s="8"/>
      <c r="H252" s="15"/>
      <c r="I252" s="8"/>
      <c r="J252" s="8"/>
      <c r="K252" s="8"/>
      <c r="L252" s="15"/>
      <c r="M252" s="8"/>
      <c r="N252" s="8"/>
      <c r="O252" s="8"/>
      <c r="P252" s="8"/>
      <c r="Q252" s="15"/>
      <c r="R252" s="8"/>
      <c r="S252" s="15"/>
      <c r="T252" s="8"/>
      <c r="U252" s="15"/>
    </row>
    <row r="253" spans="3:21" ht="13.8">
      <c r="C253" s="8"/>
      <c r="D253" s="8"/>
      <c r="E253" s="8"/>
      <c r="F253" s="8"/>
      <c r="G253" s="8"/>
      <c r="H253" s="15"/>
      <c r="I253" s="8"/>
      <c r="J253" s="8"/>
      <c r="K253" s="8"/>
      <c r="L253" s="15"/>
      <c r="M253" s="8"/>
      <c r="N253" s="8"/>
      <c r="O253" s="8"/>
      <c r="P253" s="8"/>
      <c r="Q253" s="15"/>
      <c r="R253" s="8"/>
      <c r="S253" s="15"/>
      <c r="T253" s="8"/>
      <c r="U253" s="15"/>
    </row>
    <row r="254" spans="3:21" ht="13.8">
      <c r="C254" s="8"/>
      <c r="D254" s="8"/>
      <c r="E254" s="8"/>
      <c r="F254" s="8"/>
      <c r="G254" s="8"/>
      <c r="H254" s="15"/>
      <c r="I254" s="8"/>
      <c r="J254" s="8"/>
      <c r="K254" s="8"/>
      <c r="L254" s="15"/>
      <c r="M254" s="8"/>
      <c r="N254" s="8"/>
      <c r="O254" s="8"/>
      <c r="P254" s="8"/>
      <c r="Q254" s="15"/>
      <c r="R254" s="8"/>
      <c r="S254" s="15"/>
      <c r="T254" s="8"/>
      <c r="U254" s="15"/>
    </row>
    <row r="255" spans="3:21" ht="13.8">
      <c r="C255" s="8"/>
      <c r="D255" s="8"/>
      <c r="E255" s="8"/>
      <c r="F255" s="8"/>
      <c r="G255" s="8"/>
      <c r="H255" s="15"/>
      <c r="I255" s="8"/>
      <c r="J255" s="8"/>
      <c r="K255" s="8"/>
      <c r="L255" s="15"/>
      <c r="M255" s="8"/>
      <c r="N255" s="8"/>
      <c r="O255" s="8"/>
      <c r="P255" s="8"/>
      <c r="Q255" s="15"/>
      <c r="R255" s="8"/>
      <c r="S255" s="15"/>
      <c r="T255" s="8"/>
      <c r="U255" s="15"/>
    </row>
    <row r="256" spans="3:21" ht="13.8">
      <c r="C256" s="8"/>
      <c r="D256" s="8"/>
      <c r="E256" s="8"/>
      <c r="F256" s="8"/>
      <c r="G256" s="8"/>
      <c r="H256" s="15"/>
      <c r="I256" s="8"/>
      <c r="J256" s="8"/>
      <c r="K256" s="8"/>
      <c r="L256" s="15"/>
      <c r="M256" s="8"/>
      <c r="N256" s="8"/>
      <c r="O256" s="8"/>
      <c r="P256" s="8"/>
      <c r="Q256" s="15"/>
      <c r="R256" s="8"/>
      <c r="S256" s="15"/>
      <c r="T256" s="8"/>
      <c r="U256" s="15"/>
    </row>
    <row r="257" spans="3:21" ht="13.8">
      <c r="C257" s="8"/>
      <c r="D257" s="8"/>
      <c r="E257" s="8"/>
      <c r="F257" s="8"/>
      <c r="G257" s="8"/>
      <c r="H257" s="15"/>
      <c r="I257" s="8"/>
      <c r="J257" s="8"/>
      <c r="K257" s="8"/>
      <c r="L257" s="15"/>
      <c r="M257" s="8"/>
      <c r="N257" s="8"/>
      <c r="O257" s="8"/>
      <c r="P257" s="8"/>
      <c r="Q257" s="15"/>
      <c r="R257" s="8"/>
      <c r="S257" s="15"/>
      <c r="T257" s="8"/>
      <c r="U257" s="15"/>
    </row>
    <row r="258" spans="3:21" ht="13.8">
      <c r="C258" s="8"/>
      <c r="D258" s="8"/>
      <c r="E258" s="8"/>
      <c r="F258" s="8"/>
      <c r="G258" s="8"/>
      <c r="H258" s="15"/>
      <c r="I258" s="8"/>
      <c r="J258" s="8"/>
      <c r="K258" s="8"/>
      <c r="L258" s="15"/>
      <c r="M258" s="8"/>
      <c r="N258" s="8"/>
      <c r="O258" s="8"/>
      <c r="P258" s="8"/>
      <c r="Q258" s="15"/>
      <c r="R258" s="8"/>
      <c r="S258" s="15"/>
      <c r="T258" s="8"/>
      <c r="U258" s="15"/>
    </row>
    <row r="259" spans="3:21" ht="13.8">
      <c r="C259" s="8"/>
      <c r="D259" s="8"/>
      <c r="E259" s="8"/>
      <c r="F259" s="8"/>
      <c r="G259" s="8"/>
      <c r="H259" s="15"/>
      <c r="I259" s="8"/>
      <c r="J259" s="8"/>
      <c r="K259" s="8"/>
      <c r="L259" s="15"/>
      <c r="M259" s="8"/>
      <c r="N259" s="8"/>
      <c r="O259" s="8"/>
      <c r="P259" s="8"/>
      <c r="Q259" s="15"/>
      <c r="R259" s="8"/>
      <c r="S259" s="15"/>
      <c r="T259" s="8"/>
      <c r="U259" s="15"/>
    </row>
    <row r="260" spans="3:21" ht="13.8">
      <c r="C260" s="8"/>
      <c r="D260" s="8"/>
      <c r="E260" s="8"/>
      <c r="F260" s="8"/>
      <c r="G260" s="8"/>
      <c r="H260" s="15"/>
      <c r="I260" s="8"/>
      <c r="J260" s="8"/>
      <c r="K260" s="8"/>
      <c r="L260" s="15"/>
      <c r="M260" s="8"/>
      <c r="N260" s="8"/>
      <c r="O260" s="8"/>
      <c r="P260" s="8"/>
      <c r="Q260" s="15"/>
      <c r="R260" s="8"/>
      <c r="S260" s="15"/>
      <c r="T260" s="8"/>
      <c r="U260" s="15"/>
    </row>
    <row r="261" spans="3:21" ht="13.8">
      <c r="C261" s="8"/>
      <c r="D261" s="8"/>
      <c r="E261" s="8"/>
      <c r="F261" s="8"/>
      <c r="G261" s="8"/>
      <c r="H261" s="15"/>
      <c r="I261" s="8"/>
      <c r="J261" s="8"/>
      <c r="K261" s="8"/>
      <c r="L261" s="15"/>
      <c r="M261" s="8"/>
      <c r="N261" s="8"/>
      <c r="O261" s="8"/>
      <c r="P261" s="8"/>
      <c r="Q261" s="15"/>
      <c r="R261" s="8"/>
      <c r="S261" s="15"/>
      <c r="T261" s="8"/>
      <c r="U261" s="15"/>
    </row>
    <row r="262" spans="3:21" ht="13.8">
      <c r="C262" s="8"/>
      <c r="D262" s="8"/>
      <c r="E262" s="8"/>
      <c r="F262" s="8"/>
      <c r="G262" s="8"/>
      <c r="H262" s="15"/>
      <c r="I262" s="8"/>
      <c r="J262" s="8"/>
      <c r="K262" s="8"/>
      <c r="L262" s="15"/>
      <c r="M262" s="8"/>
      <c r="N262" s="8"/>
      <c r="O262" s="8"/>
      <c r="P262" s="8"/>
      <c r="Q262" s="15"/>
      <c r="R262" s="8"/>
      <c r="S262" s="15"/>
      <c r="T262" s="8"/>
      <c r="U262" s="15"/>
    </row>
    <row r="263" spans="3:21" ht="13.8">
      <c r="C263" s="8"/>
      <c r="D263" s="8"/>
      <c r="E263" s="8"/>
      <c r="F263" s="8"/>
      <c r="G263" s="8"/>
      <c r="H263" s="15"/>
      <c r="I263" s="8"/>
      <c r="J263" s="8"/>
      <c r="K263" s="8"/>
      <c r="L263" s="15"/>
      <c r="M263" s="8"/>
      <c r="N263" s="8"/>
      <c r="O263" s="8"/>
      <c r="P263" s="8"/>
      <c r="Q263" s="15"/>
      <c r="R263" s="8"/>
      <c r="S263" s="15"/>
      <c r="T263" s="8"/>
      <c r="U263" s="15"/>
    </row>
    <row r="264" spans="3:21" ht="13.8">
      <c r="C264" s="8"/>
      <c r="D264" s="8"/>
      <c r="E264" s="8"/>
      <c r="F264" s="8"/>
      <c r="G264" s="8"/>
      <c r="H264" s="15"/>
      <c r="I264" s="8"/>
      <c r="J264" s="8"/>
      <c r="K264" s="8"/>
      <c r="L264" s="15"/>
      <c r="M264" s="8"/>
      <c r="N264" s="8"/>
      <c r="O264" s="8"/>
      <c r="P264" s="8"/>
      <c r="Q264" s="15"/>
      <c r="R264" s="8"/>
      <c r="S264" s="15"/>
      <c r="T264" s="8"/>
      <c r="U264" s="15"/>
    </row>
    <row r="265" spans="3:21" ht="13.8">
      <c r="C265" s="8"/>
      <c r="D265" s="8"/>
      <c r="E265" s="8"/>
      <c r="F265" s="8"/>
      <c r="G265" s="8"/>
      <c r="H265" s="15"/>
      <c r="I265" s="8"/>
      <c r="J265" s="8"/>
      <c r="K265" s="8"/>
      <c r="L265" s="15"/>
      <c r="M265" s="8"/>
      <c r="N265" s="8"/>
      <c r="O265" s="8"/>
      <c r="P265" s="8"/>
      <c r="Q265" s="15"/>
      <c r="R265" s="8"/>
      <c r="S265" s="15"/>
      <c r="T265" s="8"/>
      <c r="U265" s="15"/>
    </row>
    <row r="266" spans="3:21" ht="13.8">
      <c r="C266" s="8"/>
      <c r="D266" s="8"/>
      <c r="E266" s="8"/>
      <c r="F266" s="8"/>
      <c r="G266" s="8"/>
      <c r="H266" s="15"/>
      <c r="I266" s="8"/>
      <c r="J266" s="8"/>
      <c r="K266" s="8"/>
      <c r="L266" s="15"/>
      <c r="M266" s="8"/>
      <c r="N266" s="8"/>
      <c r="O266" s="8"/>
      <c r="P266" s="8"/>
      <c r="Q266" s="15"/>
      <c r="R266" s="8"/>
      <c r="S266" s="15"/>
      <c r="T266" s="8"/>
      <c r="U266" s="15"/>
    </row>
    <row r="267" spans="3:21" ht="13.8">
      <c r="C267" s="8"/>
      <c r="D267" s="8"/>
      <c r="E267" s="8"/>
      <c r="F267" s="8"/>
      <c r="G267" s="8"/>
      <c r="H267" s="15"/>
      <c r="I267" s="8"/>
      <c r="J267" s="8"/>
      <c r="K267" s="8"/>
      <c r="L267" s="15"/>
      <c r="M267" s="8"/>
      <c r="N267" s="8"/>
      <c r="O267" s="8"/>
      <c r="P267" s="8"/>
      <c r="Q267" s="15"/>
      <c r="R267" s="8"/>
      <c r="S267" s="15"/>
      <c r="T267" s="8"/>
      <c r="U267" s="15"/>
    </row>
    <row r="268" spans="3:21" ht="13.8">
      <c r="C268" s="8"/>
      <c r="D268" s="8"/>
      <c r="E268" s="8"/>
      <c r="F268" s="8"/>
      <c r="G268" s="8"/>
      <c r="H268" s="15"/>
      <c r="I268" s="8"/>
      <c r="J268" s="8"/>
      <c r="K268" s="8"/>
      <c r="L268" s="15"/>
      <c r="M268" s="8"/>
      <c r="N268" s="8"/>
      <c r="O268" s="8"/>
      <c r="P268" s="8"/>
      <c r="Q268" s="15"/>
      <c r="R268" s="8"/>
      <c r="S268" s="15"/>
      <c r="T268" s="8"/>
      <c r="U268" s="15"/>
    </row>
    <row r="269" spans="3:21" ht="13.8">
      <c r="C269" s="8"/>
      <c r="D269" s="8"/>
      <c r="E269" s="8"/>
      <c r="F269" s="8"/>
      <c r="G269" s="8"/>
      <c r="H269" s="15"/>
      <c r="I269" s="8"/>
      <c r="J269" s="8"/>
      <c r="K269" s="8"/>
      <c r="L269" s="15"/>
      <c r="M269" s="8"/>
      <c r="N269" s="8"/>
      <c r="O269" s="8"/>
      <c r="P269" s="8"/>
      <c r="Q269" s="15"/>
      <c r="R269" s="8"/>
      <c r="S269" s="15"/>
      <c r="T269" s="8"/>
      <c r="U269" s="15"/>
    </row>
    <row r="270" spans="3:21" ht="13.8">
      <c r="C270" s="8"/>
      <c r="D270" s="8"/>
      <c r="E270" s="8"/>
      <c r="F270" s="8"/>
      <c r="G270" s="8"/>
      <c r="H270" s="15"/>
      <c r="I270" s="8"/>
      <c r="J270" s="8"/>
      <c r="K270" s="8"/>
      <c r="L270" s="15"/>
      <c r="M270" s="8"/>
      <c r="N270" s="8"/>
      <c r="O270" s="8"/>
      <c r="P270" s="8"/>
      <c r="Q270" s="15"/>
      <c r="R270" s="8"/>
      <c r="S270" s="15"/>
      <c r="T270" s="8"/>
      <c r="U270" s="15"/>
    </row>
    <row r="271" spans="3:21" ht="13.8">
      <c r="C271" s="8"/>
      <c r="D271" s="8"/>
      <c r="E271" s="8"/>
      <c r="F271" s="8"/>
      <c r="G271" s="8"/>
      <c r="H271" s="15"/>
      <c r="I271" s="8"/>
      <c r="J271" s="8"/>
      <c r="K271" s="8"/>
      <c r="L271" s="15"/>
      <c r="M271" s="8"/>
      <c r="N271" s="8"/>
      <c r="O271" s="8"/>
      <c r="P271" s="8"/>
      <c r="Q271" s="15"/>
      <c r="R271" s="8"/>
      <c r="S271" s="15"/>
      <c r="T271" s="8"/>
      <c r="U271" s="15"/>
    </row>
    <row r="272" spans="3:21" ht="13.8">
      <c r="C272" s="8"/>
      <c r="D272" s="8"/>
      <c r="E272" s="8"/>
      <c r="F272" s="8"/>
      <c r="G272" s="8"/>
      <c r="H272" s="15"/>
      <c r="I272" s="8"/>
      <c r="J272" s="8"/>
      <c r="K272" s="8"/>
      <c r="L272" s="15"/>
      <c r="M272" s="8"/>
      <c r="N272" s="8"/>
      <c r="O272" s="8"/>
      <c r="P272" s="8"/>
      <c r="Q272" s="15"/>
      <c r="R272" s="8"/>
      <c r="S272" s="15"/>
      <c r="T272" s="8"/>
      <c r="U272" s="15"/>
    </row>
    <row r="273" spans="3:21" ht="13.8">
      <c r="C273" s="8"/>
      <c r="D273" s="8"/>
      <c r="E273" s="8"/>
      <c r="F273" s="8"/>
      <c r="G273" s="8"/>
      <c r="H273" s="15"/>
      <c r="I273" s="8"/>
      <c r="J273" s="8"/>
      <c r="K273" s="8"/>
      <c r="L273" s="15"/>
      <c r="M273" s="8"/>
      <c r="N273" s="8"/>
      <c r="O273" s="8"/>
      <c r="P273" s="8"/>
      <c r="Q273" s="15"/>
      <c r="R273" s="8"/>
      <c r="S273" s="15"/>
      <c r="T273" s="8"/>
      <c r="U273" s="15"/>
    </row>
    <row r="274" spans="3:21" ht="13.8">
      <c r="C274" s="8"/>
      <c r="D274" s="8"/>
      <c r="E274" s="8"/>
      <c r="F274" s="8"/>
      <c r="G274" s="8"/>
      <c r="H274" s="15"/>
      <c r="I274" s="8"/>
      <c r="J274" s="8"/>
      <c r="K274" s="8"/>
      <c r="L274" s="15"/>
      <c r="M274" s="8"/>
      <c r="N274" s="8"/>
      <c r="O274" s="8"/>
      <c r="P274" s="8"/>
      <c r="Q274" s="15"/>
      <c r="R274" s="8"/>
      <c r="S274" s="15"/>
      <c r="T274" s="8"/>
      <c r="U274" s="15"/>
    </row>
    <row r="275" spans="3:21" ht="13.8">
      <c r="C275" s="8"/>
      <c r="D275" s="8"/>
      <c r="E275" s="8"/>
      <c r="F275" s="8"/>
      <c r="G275" s="8"/>
      <c r="H275" s="15"/>
      <c r="I275" s="8"/>
      <c r="J275" s="8"/>
      <c r="K275" s="8"/>
      <c r="L275" s="15"/>
      <c r="M275" s="8"/>
      <c r="N275" s="8"/>
      <c r="O275" s="8"/>
      <c r="P275" s="8"/>
      <c r="Q275" s="15"/>
      <c r="R275" s="8"/>
      <c r="S275" s="15"/>
      <c r="T275" s="8"/>
      <c r="U275" s="15"/>
    </row>
    <row r="276" spans="3:21" ht="13.8">
      <c r="C276" s="8"/>
      <c r="D276" s="8"/>
      <c r="E276" s="8"/>
      <c r="F276" s="8"/>
      <c r="G276" s="8"/>
      <c r="H276" s="15"/>
      <c r="I276" s="8"/>
      <c r="J276" s="8"/>
      <c r="K276" s="8"/>
      <c r="L276" s="15"/>
      <c r="M276" s="8"/>
      <c r="N276" s="8"/>
      <c r="O276" s="8"/>
      <c r="P276" s="8"/>
      <c r="Q276" s="15"/>
      <c r="R276" s="8"/>
      <c r="S276" s="15"/>
      <c r="T276" s="8"/>
      <c r="U276" s="15"/>
    </row>
    <row r="277" spans="3:21" ht="13.8">
      <c r="C277" s="8"/>
      <c r="D277" s="8"/>
      <c r="E277" s="8"/>
      <c r="F277" s="8"/>
      <c r="G277" s="8"/>
      <c r="H277" s="15"/>
      <c r="I277" s="8"/>
      <c r="J277" s="8"/>
      <c r="K277" s="8"/>
      <c r="L277" s="15"/>
      <c r="M277" s="8"/>
      <c r="N277" s="8"/>
      <c r="O277" s="8"/>
      <c r="P277" s="8"/>
      <c r="Q277" s="15"/>
      <c r="R277" s="8"/>
      <c r="S277" s="15"/>
      <c r="T277" s="8"/>
      <c r="U277" s="15"/>
    </row>
    <row r="278" spans="3:21" ht="13.8">
      <c r="C278" s="8"/>
      <c r="D278" s="8"/>
      <c r="E278" s="8"/>
      <c r="F278" s="8"/>
      <c r="G278" s="8"/>
      <c r="H278" s="15"/>
      <c r="I278" s="8"/>
      <c r="J278" s="8"/>
      <c r="K278" s="8"/>
      <c r="L278" s="15"/>
      <c r="M278" s="8"/>
      <c r="N278" s="8"/>
      <c r="O278" s="8"/>
      <c r="P278" s="8"/>
      <c r="Q278" s="15"/>
      <c r="R278" s="8"/>
      <c r="S278" s="15"/>
      <c r="T278" s="8"/>
      <c r="U278" s="15"/>
    </row>
    <row r="279" spans="3:21" ht="13.8">
      <c r="C279" s="8"/>
      <c r="D279" s="8"/>
      <c r="E279" s="8"/>
      <c r="F279" s="8"/>
      <c r="G279" s="8"/>
      <c r="H279" s="15"/>
      <c r="I279" s="8"/>
      <c r="J279" s="8"/>
      <c r="K279" s="8"/>
      <c r="L279" s="15"/>
      <c r="M279" s="8"/>
      <c r="N279" s="8"/>
      <c r="O279" s="8"/>
      <c r="P279" s="8"/>
      <c r="Q279" s="15"/>
      <c r="R279" s="8"/>
      <c r="S279" s="15"/>
      <c r="T279" s="8"/>
      <c r="U279" s="15"/>
    </row>
    <row r="280" spans="3:21" ht="13.8">
      <c r="C280" s="8"/>
      <c r="D280" s="8"/>
      <c r="E280" s="8"/>
      <c r="F280" s="8"/>
      <c r="G280" s="8"/>
      <c r="H280" s="15"/>
      <c r="I280" s="8"/>
      <c r="J280" s="8"/>
      <c r="K280" s="8"/>
      <c r="L280" s="15"/>
      <c r="M280" s="8"/>
      <c r="N280" s="8"/>
      <c r="O280" s="8"/>
      <c r="P280" s="8"/>
      <c r="Q280" s="15"/>
      <c r="R280" s="8"/>
      <c r="S280" s="15"/>
      <c r="T280" s="8"/>
      <c r="U280" s="15"/>
    </row>
    <row r="281" spans="3:21" ht="13.8">
      <c r="C281" s="8"/>
      <c r="D281" s="8"/>
      <c r="E281" s="8"/>
      <c r="F281" s="8"/>
      <c r="G281" s="8"/>
      <c r="H281" s="15"/>
      <c r="I281" s="8"/>
      <c r="J281" s="8"/>
      <c r="K281" s="8"/>
      <c r="L281" s="15"/>
      <c r="M281" s="8"/>
      <c r="N281" s="8"/>
      <c r="O281" s="8"/>
      <c r="P281" s="8"/>
      <c r="Q281" s="15"/>
      <c r="R281" s="8"/>
      <c r="S281" s="15"/>
      <c r="T281" s="8"/>
      <c r="U281" s="15"/>
    </row>
    <row r="282" spans="3:21" ht="13.8">
      <c r="C282" s="8"/>
      <c r="D282" s="8"/>
      <c r="E282" s="8"/>
      <c r="F282" s="8"/>
      <c r="G282" s="8"/>
      <c r="H282" s="15"/>
      <c r="I282" s="8"/>
      <c r="J282" s="8"/>
      <c r="K282" s="8"/>
      <c r="L282" s="15"/>
      <c r="M282" s="8"/>
      <c r="N282" s="8"/>
      <c r="O282" s="8"/>
      <c r="P282" s="8"/>
      <c r="Q282" s="15"/>
      <c r="R282" s="8"/>
      <c r="S282" s="15"/>
      <c r="T282" s="8"/>
      <c r="U282" s="15"/>
    </row>
    <row r="283" spans="3:21" ht="13.8">
      <c r="C283" s="8"/>
      <c r="D283" s="8"/>
      <c r="E283" s="8"/>
      <c r="F283" s="8"/>
      <c r="G283" s="8"/>
      <c r="H283" s="15"/>
      <c r="I283" s="8"/>
      <c r="J283" s="8"/>
      <c r="K283" s="8"/>
      <c r="L283" s="15"/>
      <c r="M283" s="8"/>
      <c r="N283" s="8"/>
      <c r="O283" s="8"/>
      <c r="P283" s="8"/>
      <c r="Q283" s="15"/>
      <c r="R283" s="8"/>
      <c r="S283" s="15"/>
      <c r="T283" s="8"/>
      <c r="U283" s="15"/>
    </row>
    <row r="284" spans="3:21" ht="13.8">
      <c r="C284" s="8"/>
      <c r="D284" s="8"/>
      <c r="E284" s="8"/>
      <c r="F284" s="8"/>
      <c r="G284" s="8"/>
      <c r="H284" s="15"/>
      <c r="I284" s="8"/>
      <c r="J284" s="8"/>
      <c r="K284" s="8"/>
      <c r="L284" s="15"/>
      <c r="M284" s="8"/>
      <c r="N284" s="8"/>
      <c r="O284" s="8"/>
      <c r="P284" s="8"/>
      <c r="Q284" s="15"/>
      <c r="R284" s="8"/>
      <c r="S284" s="15"/>
      <c r="T284" s="8"/>
      <c r="U284" s="15"/>
    </row>
    <row r="285" spans="3:21" ht="13.8">
      <c r="C285" s="8"/>
      <c r="D285" s="8"/>
      <c r="E285" s="8"/>
      <c r="F285" s="8"/>
      <c r="G285" s="8"/>
      <c r="H285" s="15"/>
      <c r="I285" s="8"/>
      <c r="J285" s="8"/>
      <c r="K285" s="8"/>
      <c r="L285" s="15"/>
      <c r="M285" s="8"/>
      <c r="N285" s="8"/>
      <c r="O285" s="8"/>
      <c r="P285" s="8"/>
      <c r="Q285" s="15"/>
      <c r="R285" s="8"/>
      <c r="S285" s="15"/>
      <c r="T285" s="8"/>
      <c r="U285" s="15"/>
    </row>
    <row r="286" spans="3:21" ht="13.8">
      <c r="C286" s="8"/>
      <c r="D286" s="8"/>
      <c r="E286" s="8"/>
      <c r="F286" s="8"/>
      <c r="G286" s="8"/>
      <c r="H286" s="15"/>
      <c r="I286" s="8"/>
      <c r="J286" s="8"/>
      <c r="K286" s="8"/>
      <c r="L286" s="15"/>
      <c r="M286" s="8"/>
      <c r="N286" s="8"/>
      <c r="O286" s="8"/>
      <c r="P286" s="8"/>
      <c r="Q286" s="15"/>
      <c r="R286" s="8"/>
      <c r="S286" s="15"/>
      <c r="T286" s="8"/>
      <c r="U286" s="15"/>
    </row>
    <row r="287" spans="3:21" ht="13.8">
      <c r="C287" s="8"/>
      <c r="D287" s="8"/>
      <c r="E287" s="8"/>
      <c r="F287" s="8"/>
      <c r="G287" s="8"/>
      <c r="H287" s="15"/>
      <c r="I287" s="8"/>
      <c r="J287" s="8"/>
      <c r="K287" s="8"/>
      <c r="L287" s="15"/>
      <c r="M287" s="8"/>
      <c r="N287" s="8"/>
      <c r="O287" s="8"/>
      <c r="P287" s="8"/>
      <c r="Q287" s="15"/>
      <c r="R287" s="8"/>
      <c r="S287" s="15"/>
      <c r="T287" s="8"/>
      <c r="U287" s="15"/>
    </row>
    <row r="288" spans="3:21" ht="13.8">
      <c r="C288" s="8"/>
      <c r="D288" s="8"/>
      <c r="E288" s="8"/>
      <c r="F288" s="8"/>
      <c r="G288" s="8"/>
      <c r="H288" s="15"/>
      <c r="I288" s="8"/>
      <c r="J288" s="8"/>
      <c r="K288" s="8"/>
      <c r="L288" s="15"/>
      <c r="M288" s="8"/>
      <c r="N288" s="8"/>
      <c r="O288" s="8"/>
      <c r="P288" s="8"/>
      <c r="Q288" s="15"/>
      <c r="R288" s="8"/>
      <c r="S288" s="15"/>
      <c r="T288" s="8"/>
      <c r="U288" s="15"/>
    </row>
    <row r="289" spans="3:21" ht="13.8">
      <c r="C289" s="8"/>
      <c r="D289" s="8"/>
      <c r="E289" s="8"/>
      <c r="F289" s="8"/>
      <c r="G289" s="8"/>
      <c r="H289" s="15"/>
      <c r="I289" s="8"/>
      <c r="J289" s="8"/>
      <c r="K289" s="8"/>
      <c r="L289" s="15"/>
      <c r="M289" s="8"/>
      <c r="N289" s="8"/>
      <c r="O289" s="8"/>
      <c r="P289" s="8"/>
      <c r="Q289" s="15"/>
      <c r="R289" s="8"/>
      <c r="S289" s="15"/>
      <c r="T289" s="8"/>
      <c r="U289" s="15"/>
    </row>
    <row r="290" spans="3:21" ht="13.8">
      <c r="C290" s="8"/>
      <c r="D290" s="8"/>
      <c r="E290" s="8"/>
      <c r="F290" s="8"/>
      <c r="G290" s="8"/>
      <c r="H290" s="15"/>
      <c r="I290" s="8"/>
      <c r="J290" s="8"/>
      <c r="K290" s="8"/>
      <c r="L290" s="15"/>
      <c r="M290" s="8"/>
      <c r="N290" s="8"/>
      <c r="O290" s="8"/>
      <c r="P290" s="8"/>
      <c r="Q290" s="15"/>
      <c r="R290" s="8"/>
      <c r="S290" s="15"/>
      <c r="T290" s="8"/>
      <c r="U290" s="15"/>
    </row>
    <row r="291" spans="3:21" ht="13.8">
      <c r="C291" s="8"/>
      <c r="D291" s="8"/>
      <c r="E291" s="8"/>
      <c r="F291" s="8"/>
      <c r="G291" s="8"/>
      <c r="H291" s="15"/>
      <c r="I291" s="8"/>
      <c r="J291" s="8"/>
      <c r="K291" s="8"/>
      <c r="L291" s="15"/>
      <c r="M291" s="8"/>
      <c r="N291" s="8"/>
      <c r="O291" s="8"/>
      <c r="P291" s="8"/>
      <c r="Q291" s="15"/>
      <c r="R291" s="8"/>
      <c r="S291" s="15"/>
      <c r="T291" s="8"/>
      <c r="U291" s="15"/>
    </row>
    <row r="292" spans="3:21" ht="13.8">
      <c r="C292" s="8"/>
      <c r="D292" s="8"/>
      <c r="E292" s="8"/>
      <c r="F292" s="8"/>
      <c r="G292" s="8"/>
      <c r="H292" s="15"/>
      <c r="I292" s="8"/>
      <c r="J292" s="8"/>
      <c r="K292" s="8"/>
      <c r="L292" s="15"/>
      <c r="M292" s="8"/>
      <c r="N292" s="8"/>
      <c r="O292" s="8"/>
      <c r="P292" s="8"/>
      <c r="Q292" s="15"/>
      <c r="R292" s="8"/>
      <c r="S292" s="15"/>
      <c r="T292" s="8"/>
      <c r="U292" s="15"/>
    </row>
    <row r="293" spans="3:21" ht="13.8">
      <c r="C293" s="8"/>
      <c r="D293" s="8"/>
      <c r="E293" s="8"/>
      <c r="F293" s="8"/>
      <c r="G293" s="8"/>
      <c r="H293" s="15"/>
      <c r="I293" s="8"/>
      <c r="J293" s="8"/>
      <c r="K293" s="8"/>
      <c r="L293" s="15"/>
      <c r="M293" s="8"/>
      <c r="N293" s="8"/>
      <c r="O293" s="8"/>
      <c r="P293" s="8"/>
      <c r="Q293" s="15"/>
      <c r="R293" s="8"/>
      <c r="S293" s="15"/>
      <c r="T293" s="8"/>
      <c r="U293" s="15"/>
    </row>
    <row r="294" spans="3:21" ht="13.8">
      <c r="C294" s="8"/>
      <c r="D294" s="8"/>
      <c r="E294" s="8"/>
      <c r="F294" s="8"/>
      <c r="G294" s="8"/>
      <c r="H294" s="15"/>
      <c r="I294" s="8"/>
      <c r="J294" s="8"/>
      <c r="K294" s="8"/>
      <c r="L294" s="15"/>
      <c r="M294" s="8"/>
      <c r="N294" s="8"/>
      <c r="O294" s="8"/>
      <c r="P294" s="8"/>
      <c r="Q294" s="15"/>
      <c r="R294" s="8"/>
      <c r="S294" s="15"/>
      <c r="T294" s="8"/>
      <c r="U294" s="15"/>
    </row>
    <row r="295" spans="3:21" ht="13.8">
      <c r="C295" s="8"/>
      <c r="D295" s="8"/>
      <c r="E295" s="8"/>
      <c r="F295" s="8"/>
      <c r="G295" s="8"/>
      <c r="H295" s="15"/>
      <c r="I295" s="8"/>
      <c r="J295" s="8"/>
      <c r="K295" s="8"/>
      <c r="L295" s="15"/>
      <c r="M295" s="8"/>
      <c r="N295" s="8"/>
      <c r="O295" s="8"/>
      <c r="P295" s="8"/>
      <c r="Q295" s="15"/>
      <c r="R295" s="8"/>
      <c r="S295" s="15"/>
      <c r="T295" s="8"/>
      <c r="U295" s="15"/>
    </row>
    <row r="296" spans="3:21" ht="13.8">
      <c r="C296" s="8"/>
      <c r="D296" s="8"/>
      <c r="E296" s="8"/>
      <c r="F296" s="8"/>
      <c r="G296" s="8"/>
      <c r="H296" s="15"/>
      <c r="I296" s="8"/>
      <c r="J296" s="8"/>
      <c r="K296" s="8"/>
      <c r="L296" s="15"/>
      <c r="M296" s="8"/>
      <c r="N296" s="8"/>
      <c r="O296" s="8"/>
      <c r="P296" s="8"/>
      <c r="Q296" s="15"/>
      <c r="R296" s="8"/>
      <c r="S296" s="15"/>
      <c r="T296" s="8"/>
      <c r="U296" s="15"/>
    </row>
    <row r="297" spans="3:21" ht="13.8">
      <c r="C297" s="8"/>
      <c r="D297" s="8"/>
      <c r="E297" s="8"/>
      <c r="F297" s="8"/>
      <c r="G297" s="8"/>
      <c r="H297" s="15"/>
      <c r="I297" s="8"/>
      <c r="J297" s="8"/>
      <c r="K297" s="8"/>
      <c r="L297" s="15"/>
      <c r="M297" s="8"/>
      <c r="N297" s="8"/>
      <c r="O297" s="8"/>
      <c r="P297" s="8"/>
      <c r="Q297" s="15"/>
      <c r="R297" s="8"/>
      <c r="S297" s="15"/>
      <c r="T297" s="8"/>
      <c r="U297" s="15"/>
    </row>
    <row r="298" spans="3:21" ht="13.8">
      <c r="C298" s="8"/>
      <c r="D298" s="8"/>
      <c r="E298" s="8"/>
      <c r="F298" s="8"/>
      <c r="G298" s="8"/>
      <c r="H298" s="15"/>
      <c r="I298" s="8"/>
      <c r="J298" s="8"/>
      <c r="K298" s="8"/>
      <c r="L298" s="15"/>
      <c r="M298" s="8"/>
      <c r="N298" s="8"/>
      <c r="O298" s="8"/>
      <c r="P298" s="8"/>
      <c r="Q298" s="15"/>
      <c r="R298" s="8"/>
      <c r="S298" s="15"/>
      <c r="T298" s="8"/>
      <c r="U298" s="15"/>
    </row>
    <row r="299" spans="3:21" ht="13.8">
      <c r="C299" s="8"/>
      <c r="D299" s="8"/>
      <c r="E299" s="8"/>
      <c r="F299" s="8"/>
      <c r="G299" s="8"/>
      <c r="H299" s="15"/>
      <c r="I299" s="8"/>
      <c r="J299" s="8"/>
      <c r="K299" s="8"/>
      <c r="L299" s="15"/>
      <c r="M299" s="8"/>
      <c r="N299" s="8"/>
      <c r="O299" s="8"/>
      <c r="P299" s="8"/>
      <c r="Q299" s="15"/>
      <c r="R299" s="8"/>
      <c r="S299" s="15"/>
      <c r="T299" s="8"/>
      <c r="U299" s="15"/>
    </row>
    <row r="300" spans="3:21" ht="13.8">
      <c r="C300" s="8"/>
      <c r="D300" s="8"/>
      <c r="E300" s="8"/>
      <c r="F300" s="8"/>
      <c r="G300" s="8"/>
      <c r="H300" s="15"/>
      <c r="I300" s="8"/>
      <c r="J300" s="8"/>
      <c r="K300" s="8"/>
      <c r="L300" s="15"/>
      <c r="M300" s="8"/>
      <c r="N300" s="8"/>
      <c r="O300" s="8"/>
      <c r="P300" s="8"/>
      <c r="Q300" s="15"/>
      <c r="R300" s="8"/>
      <c r="S300" s="15"/>
      <c r="T300" s="8"/>
      <c r="U300" s="15"/>
    </row>
    <row r="301" spans="3:21" ht="13.8">
      <c r="C301" s="8"/>
      <c r="D301" s="8"/>
      <c r="E301" s="8"/>
      <c r="F301" s="8"/>
      <c r="G301" s="8"/>
      <c r="H301" s="15"/>
      <c r="I301" s="8"/>
      <c r="J301" s="8"/>
      <c r="K301" s="8"/>
      <c r="L301" s="15"/>
      <c r="M301" s="8"/>
      <c r="N301" s="8"/>
      <c r="O301" s="8"/>
      <c r="P301" s="8"/>
      <c r="Q301" s="15"/>
      <c r="R301" s="8"/>
      <c r="S301" s="15"/>
      <c r="T301" s="8"/>
      <c r="U301" s="15"/>
    </row>
    <row r="302" spans="3:21" ht="13.8">
      <c r="C302" s="8"/>
      <c r="D302" s="8"/>
      <c r="E302" s="8"/>
      <c r="F302" s="8"/>
      <c r="G302" s="8"/>
      <c r="H302" s="15"/>
      <c r="I302" s="8"/>
      <c r="J302" s="8"/>
      <c r="K302" s="8"/>
      <c r="L302" s="15"/>
      <c r="M302" s="8"/>
      <c r="N302" s="8"/>
      <c r="O302" s="8"/>
      <c r="P302" s="8"/>
      <c r="Q302" s="15"/>
      <c r="R302" s="8"/>
      <c r="S302" s="15"/>
      <c r="T302" s="8"/>
      <c r="U302" s="15"/>
    </row>
    <row r="303" spans="3:21" ht="13.8">
      <c r="C303" s="8"/>
      <c r="D303" s="8"/>
      <c r="E303" s="8"/>
      <c r="F303" s="8"/>
      <c r="G303" s="8"/>
      <c r="H303" s="15"/>
      <c r="I303" s="8"/>
      <c r="J303" s="8"/>
      <c r="K303" s="8"/>
      <c r="L303" s="15"/>
      <c r="M303" s="8"/>
      <c r="N303" s="8"/>
      <c r="O303" s="8"/>
      <c r="P303" s="8"/>
      <c r="Q303" s="15"/>
      <c r="R303" s="8"/>
      <c r="S303" s="15"/>
      <c r="T303" s="8"/>
      <c r="U303" s="15"/>
    </row>
    <row r="304" spans="3:21" ht="13.8">
      <c r="C304" s="8"/>
      <c r="D304" s="8"/>
      <c r="E304" s="8"/>
      <c r="F304" s="8"/>
      <c r="G304" s="8"/>
      <c r="H304" s="15"/>
      <c r="I304" s="8"/>
      <c r="J304" s="8"/>
      <c r="K304" s="8"/>
      <c r="L304" s="15"/>
      <c r="M304" s="8"/>
      <c r="N304" s="8"/>
      <c r="O304" s="8"/>
      <c r="P304" s="8"/>
      <c r="Q304" s="15"/>
      <c r="R304" s="8"/>
      <c r="S304" s="15"/>
      <c r="T304" s="8"/>
      <c r="U304" s="15"/>
    </row>
    <row r="305" spans="3:21" ht="13.8">
      <c r="C305" s="8"/>
      <c r="D305" s="8"/>
      <c r="E305" s="8"/>
      <c r="F305" s="8"/>
      <c r="G305" s="8"/>
      <c r="H305" s="15"/>
      <c r="I305" s="8"/>
      <c r="J305" s="8"/>
      <c r="K305" s="8"/>
      <c r="L305" s="15"/>
      <c r="M305" s="8"/>
      <c r="N305" s="8"/>
      <c r="O305" s="8"/>
      <c r="P305" s="8"/>
      <c r="Q305" s="15"/>
      <c r="R305" s="8"/>
      <c r="S305" s="15"/>
      <c r="T305" s="8"/>
      <c r="U305" s="15"/>
    </row>
    <row r="306" spans="3:21" ht="13.8">
      <c r="C306" s="8"/>
      <c r="D306" s="8"/>
      <c r="E306" s="8"/>
      <c r="F306" s="8"/>
      <c r="G306" s="8"/>
      <c r="H306" s="15"/>
      <c r="I306" s="8"/>
      <c r="J306" s="8"/>
      <c r="K306" s="8"/>
      <c r="L306" s="15"/>
      <c r="M306" s="8"/>
      <c r="N306" s="8"/>
      <c r="O306" s="8"/>
      <c r="P306" s="8"/>
      <c r="Q306" s="15"/>
      <c r="R306" s="8"/>
      <c r="S306" s="15"/>
      <c r="T306" s="8"/>
      <c r="U306" s="15"/>
    </row>
    <row r="307" spans="3:21" ht="13.8">
      <c r="C307" s="8"/>
      <c r="D307" s="8"/>
      <c r="E307" s="8"/>
      <c r="F307" s="8"/>
      <c r="G307" s="8"/>
      <c r="H307" s="15"/>
      <c r="I307" s="8"/>
      <c r="J307" s="8"/>
      <c r="K307" s="8"/>
      <c r="L307" s="15"/>
      <c r="M307" s="8"/>
      <c r="N307" s="8"/>
      <c r="O307" s="8"/>
      <c r="P307" s="8"/>
      <c r="Q307" s="15"/>
      <c r="R307" s="8"/>
      <c r="S307" s="15"/>
      <c r="T307" s="8"/>
      <c r="U307" s="15"/>
    </row>
    <row r="308" spans="3:21" ht="13.8">
      <c r="C308" s="8"/>
      <c r="D308" s="8"/>
      <c r="E308" s="8"/>
      <c r="F308" s="8"/>
      <c r="G308" s="8"/>
      <c r="H308" s="15"/>
      <c r="I308" s="8"/>
      <c r="J308" s="8"/>
      <c r="K308" s="8"/>
      <c r="L308" s="15"/>
      <c r="M308" s="8"/>
      <c r="N308" s="8"/>
      <c r="O308" s="8"/>
      <c r="P308" s="8"/>
      <c r="Q308" s="15"/>
      <c r="R308" s="8"/>
      <c r="S308" s="15"/>
      <c r="T308" s="8"/>
      <c r="U308" s="15"/>
    </row>
    <row r="309" spans="3:21" ht="13.8">
      <c r="C309" s="8"/>
      <c r="D309" s="8"/>
      <c r="E309" s="8"/>
      <c r="F309" s="8"/>
      <c r="G309" s="8"/>
      <c r="H309" s="15"/>
      <c r="I309" s="8"/>
      <c r="J309" s="8"/>
      <c r="K309" s="8"/>
      <c r="L309" s="15"/>
      <c r="M309" s="8"/>
      <c r="N309" s="8"/>
      <c r="O309" s="8"/>
      <c r="P309" s="8"/>
      <c r="Q309" s="15"/>
      <c r="R309" s="8"/>
      <c r="S309" s="15"/>
      <c r="T309" s="8"/>
      <c r="U309" s="15"/>
    </row>
    <row r="310" spans="3:21" ht="13.8">
      <c r="C310" s="8"/>
      <c r="D310" s="8"/>
      <c r="E310" s="8"/>
      <c r="F310" s="8"/>
      <c r="G310" s="8"/>
      <c r="H310" s="15"/>
      <c r="I310" s="8"/>
      <c r="J310" s="8"/>
      <c r="K310" s="8"/>
      <c r="L310" s="15"/>
      <c r="M310" s="8"/>
      <c r="N310" s="8"/>
      <c r="O310" s="8"/>
      <c r="P310" s="8"/>
      <c r="Q310" s="15"/>
      <c r="R310" s="8"/>
      <c r="S310" s="15"/>
      <c r="T310" s="8"/>
      <c r="U310" s="15"/>
    </row>
    <row r="311" spans="3:21" ht="13.8">
      <c r="C311" s="8"/>
      <c r="D311" s="8"/>
      <c r="E311" s="8"/>
      <c r="F311" s="8"/>
      <c r="G311" s="8"/>
      <c r="H311" s="15"/>
      <c r="I311" s="8"/>
      <c r="J311" s="8"/>
      <c r="K311" s="8"/>
      <c r="L311" s="15"/>
      <c r="M311" s="8"/>
      <c r="N311" s="8"/>
      <c r="O311" s="8"/>
      <c r="P311" s="8"/>
      <c r="Q311" s="15"/>
      <c r="R311" s="8"/>
      <c r="S311" s="15"/>
      <c r="T311" s="8"/>
      <c r="U311" s="15"/>
    </row>
    <row r="312" spans="3:21" ht="13.8">
      <c r="C312" s="8"/>
      <c r="D312" s="8"/>
      <c r="E312" s="8"/>
      <c r="F312" s="8"/>
      <c r="G312" s="8"/>
      <c r="H312" s="15"/>
      <c r="I312" s="8"/>
      <c r="J312" s="8"/>
      <c r="K312" s="8"/>
      <c r="L312" s="15"/>
      <c r="M312" s="8"/>
      <c r="N312" s="8"/>
      <c r="O312" s="8"/>
      <c r="P312" s="8"/>
      <c r="Q312" s="15"/>
      <c r="R312" s="8"/>
      <c r="S312" s="15"/>
      <c r="T312" s="8"/>
      <c r="U312" s="15"/>
    </row>
    <row r="313" spans="3:21" ht="13.8">
      <c r="C313" s="8"/>
      <c r="D313" s="8"/>
      <c r="E313" s="8"/>
      <c r="F313" s="8"/>
      <c r="G313" s="8"/>
      <c r="H313" s="15"/>
      <c r="I313" s="8"/>
      <c r="J313" s="8"/>
      <c r="K313" s="8"/>
      <c r="L313" s="15"/>
      <c r="M313" s="8"/>
      <c r="N313" s="8"/>
      <c r="O313" s="8"/>
      <c r="P313" s="8"/>
      <c r="Q313" s="15"/>
      <c r="R313" s="8"/>
      <c r="S313" s="15"/>
      <c r="T313" s="8"/>
      <c r="U313" s="15"/>
    </row>
    <row r="314" spans="3:21" ht="13.8">
      <c r="C314" s="8"/>
      <c r="D314" s="8"/>
      <c r="E314" s="8"/>
      <c r="F314" s="8"/>
      <c r="G314" s="8"/>
      <c r="H314" s="15"/>
      <c r="I314" s="8"/>
      <c r="J314" s="8"/>
      <c r="K314" s="8"/>
      <c r="L314" s="15"/>
      <c r="M314" s="8"/>
      <c r="N314" s="8"/>
      <c r="O314" s="8"/>
      <c r="P314" s="8"/>
      <c r="Q314" s="15"/>
      <c r="R314" s="8"/>
      <c r="S314" s="15"/>
      <c r="T314" s="8"/>
      <c r="U314" s="15"/>
    </row>
    <row r="315" spans="3:21" ht="13.8">
      <c r="C315" s="8"/>
      <c r="D315" s="8"/>
      <c r="E315" s="8"/>
      <c r="F315" s="8"/>
      <c r="G315" s="8"/>
      <c r="H315" s="15"/>
      <c r="I315" s="8"/>
      <c r="J315" s="8"/>
      <c r="K315" s="8"/>
      <c r="L315" s="15"/>
      <c r="M315" s="8"/>
      <c r="N315" s="8"/>
      <c r="O315" s="8"/>
      <c r="P315" s="8"/>
      <c r="Q315" s="15"/>
      <c r="R315" s="8"/>
      <c r="S315" s="15"/>
      <c r="T315" s="8"/>
      <c r="U315" s="15"/>
    </row>
    <row r="316" spans="3:21" ht="13.8">
      <c r="C316" s="8"/>
      <c r="D316" s="8"/>
      <c r="E316" s="8"/>
      <c r="F316" s="8"/>
      <c r="G316" s="8"/>
      <c r="H316" s="15"/>
      <c r="I316" s="8"/>
      <c r="J316" s="8"/>
      <c r="K316" s="8"/>
      <c r="L316" s="15"/>
      <c r="M316" s="8"/>
      <c r="N316" s="8"/>
      <c r="O316" s="8"/>
      <c r="P316" s="8"/>
      <c r="Q316" s="15"/>
      <c r="R316" s="8"/>
      <c r="S316" s="15"/>
      <c r="T316" s="8"/>
      <c r="U316" s="15"/>
    </row>
    <row r="317" spans="3:21" ht="13.8">
      <c r="C317" s="8"/>
      <c r="D317" s="8"/>
      <c r="E317" s="8"/>
      <c r="F317" s="8"/>
      <c r="G317" s="8"/>
      <c r="H317" s="15"/>
      <c r="I317" s="8"/>
      <c r="J317" s="8"/>
      <c r="K317" s="8"/>
      <c r="L317" s="15"/>
      <c r="M317" s="8"/>
      <c r="N317" s="8"/>
      <c r="O317" s="8"/>
      <c r="P317" s="8"/>
      <c r="Q317" s="15"/>
      <c r="R317" s="8"/>
      <c r="S317" s="15"/>
      <c r="T317" s="8"/>
      <c r="U317" s="15"/>
    </row>
    <row r="318" spans="3:21" ht="13.8">
      <c r="C318" s="8"/>
      <c r="D318" s="8"/>
      <c r="E318" s="8"/>
      <c r="F318" s="8"/>
      <c r="G318" s="8"/>
      <c r="H318" s="15"/>
      <c r="I318" s="8"/>
      <c r="J318" s="8"/>
      <c r="K318" s="8"/>
      <c r="L318" s="15"/>
      <c r="M318" s="8"/>
      <c r="N318" s="8"/>
      <c r="O318" s="8"/>
      <c r="P318" s="8"/>
      <c r="Q318" s="15"/>
      <c r="R318" s="8"/>
      <c r="S318" s="15"/>
      <c r="T318" s="8"/>
      <c r="U318" s="15"/>
    </row>
    <row r="319" spans="3:21" ht="13.8">
      <c r="C319" s="8"/>
      <c r="D319" s="8"/>
      <c r="E319" s="8"/>
      <c r="F319" s="8"/>
      <c r="G319" s="8"/>
      <c r="H319" s="15"/>
      <c r="I319" s="8"/>
      <c r="J319" s="8"/>
      <c r="K319" s="8"/>
      <c r="L319" s="15"/>
      <c r="M319" s="8"/>
      <c r="N319" s="8"/>
      <c r="O319" s="8"/>
      <c r="P319" s="8"/>
      <c r="Q319" s="15"/>
      <c r="R319" s="8"/>
      <c r="S319" s="15"/>
      <c r="T319" s="8"/>
      <c r="U319" s="15"/>
    </row>
    <row r="320" spans="3:21" ht="13.8">
      <c r="C320" s="8"/>
      <c r="D320" s="8"/>
      <c r="E320" s="8"/>
      <c r="F320" s="8"/>
      <c r="G320" s="8"/>
      <c r="H320" s="15"/>
      <c r="I320" s="8"/>
      <c r="J320" s="8"/>
      <c r="K320" s="8"/>
      <c r="L320" s="15"/>
      <c r="M320" s="8"/>
      <c r="N320" s="8"/>
      <c r="O320" s="8"/>
      <c r="P320" s="8"/>
      <c r="Q320" s="15"/>
      <c r="R320" s="8"/>
      <c r="S320" s="15"/>
      <c r="T320" s="8"/>
      <c r="U320" s="15"/>
    </row>
    <row r="321" spans="3:21" ht="13.8">
      <c r="C321" s="8"/>
      <c r="D321" s="8"/>
      <c r="E321" s="8"/>
      <c r="F321" s="8"/>
      <c r="G321" s="8"/>
      <c r="H321" s="15"/>
      <c r="I321" s="8"/>
      <c r="J321" s="8"/>
      <c r="K321" s="8"/>
      <c r="L321" s="15"/>
      <c r="M321" s="8"/>
      <c r="N321" s="8"/>
      <c r="O321" s="8"/>
      <c r="P321" s="8"/>
      <c r="Q321" s="15"/>
      <c r="R321" s="8"/>
      <c r="S321" s="15"/>
      <c r="T321" s="8"/>
      <c r="U321" s="15"/>
    </row>
    <row r="322" spans="3:21" ht="13.8">
      <c r="C322" s="8"/>
      <c r="D322" s="8"/>
      <c r="E322" s="8"/>
      <c r="F322" s="8"/>
      <c r="G322" s="8"/>
      <c r="H322" s="15"/>
      <c r="I322" s="8"/>
      <c r="J322" s="8"/>
      <c r="K322" s="8"/>
      <c r="L322" s="15"/>
      <c r="M322" s="8"/>
      <c r="N322" s="8"/>
      <c r="O322" s="8"/>
      <c r="P322" s="8"/>
      <c r="Q322" s="15"/>
      <c r="R322" s="8"/>
      <c r="S322" s="15"/>
      <c r="T322" s="8"/>
      <c r="U322" s="15"/>
    </row>
    <row r="323" spans="3:21" ht="13.8">
      <c r="C323" s="8"/>
      <c r="D323" s="8"/>
      <c r="E323" s="8"/>
      <c r="F323" s="8"/>
      <c r="G323" s="8"/>
      <c r="H323" s="15"/>
      <c r="I323" s="8"/>
      <c r="J323" s="8"/>
      <c r="K323" s="8"/>
      <c r="L323" s="15"/>
      <c r="M323" s="8"/>
      <c r="N323" s="8"/>
      <c r="O323" s="8"/>
      <c r="P323" s="8"/>
      <c r="Q323" s="15"/>
      <c r="R323" s="8"/>
      <c r="S323" s="15"/>
      <c r="T323" s="8"/>
      <c r="U323" s="15"/>
    </row>
    <row r="324" spans="3:21" ht="13.8">
      <c r="C324" s="8"/>
      <c r="D324" s="8"/>
      <c r="E324" s="8"/>
      <c r="F324" s="8"/>
      <c r="G324" s="8"/>
      <c r="H324" s="15"/>
      <c r="I324" s="8"/>
      <c r="J324" s="8"/>
      <c r="K324" s="8"/>
      <c r="L324" s="15"/>
      <c r="M324" s="8"/>
      <c r="N324" s="8"/>
      <c r="O324" s="8"/>
      <c r="P324" s="8"/>
      <c r="Q324" s="15"/>
      <c r="R324" s="8"/>
      <c r="S324" s="15"/>
      <c r="T324" s="8"/>
      <c r="U324" s="15"/>
    </row>
    <row r="325" spans="3:21" ht="13.8">
      <c r="C325" s="8"/>
      <c r="D325" s="8"/>
      <c r="E325" s="8"/>
      <c r="F325" s="8"/>
      <c r="G325" s="8"/>
      <c r="H325" s="15"/>
      <c r="I325" s="8"/>
      <c r="J325" s="8"/>
      <c r="K325" s="8"/>
      <c r="L325" s="15"/>
      <c r="M325" s="8"/>
      <c r="N325" s="8"/>
      <c r="O325" s="8"/>
      <c r="P325" s="8"/>
      <c r="Q325" s="15"/>
      <c r="R325" s="8"/>
      <c r="S325" s="15"/>
      <c r="T325" s="8"/>
      <c r="U325" s="15"/>
    </row>
    <row r="326" spans="3:21" ht="13.8">
      <c r="C326" s="8"/>
      <c r="D326" s="8"/>
      <c r="E326" s="8"/>
      <c r="F326" s="8"/>
      <c r="G326" s="8"/>
      <c r="H326" s="15"/>
      <c r="I326" s="8"/>
      <c r="J326" s="8"/>
      <c r="K326" s="8"/>
      <c r="L326" s="15"/>
      <c r="M326" s="8"/>
      <c r="N326" s="8"/>
      <c r="O326" s="8"/>
      <c r="P326" s="8"/>
      <c r="Q326" s="15"/>
      <c r="R326" s="8"/>
      <c r="S326" s="15"/>
      <c r="T326" s="8"/>
      <c r="U326" s="15"/>
    </row>
    <row r="327" spans="3:21" ht="13.8">
      <c r="C327" s="8"/>
      <c r="D327" s="8"/>
      <c r="E327" s="8"/>
      <c r="F327" s="8"/>
      <c r="G327" s="8"/>
      <c r="H327" s="15"/>
      <c r="I327" s="8"/>
      <c r="J327" s="8"/>
      <c r="K327" s="8"/>
      <c r="L327" s="15"/>
      <c r="M327" s="8"/>
      <c r="N327" s="8"/>
      <c r="O327" s="8"/>
      <c r="P327" s="8"/>
      <c r="Q327" s="15"/>
      <c r="R327" s="8"/>
      <c r="S327" s="15"/>
      <c r="T327" s="8"/>
      <c r="U327" s="15"/>
    </row>
    <row r="328" spans="3:21" ht="13.8">
      <c r="C328" s="8"/>
      <c r="D328" s="8"/>
      <c r="E328" s="8"/>
      <c r="F328" s="8"/>
      <c r="G328" s="8"/>
      <c r="H328" s="15"/>
      <c r="I328" s="8"/>
      <c r="J328" s="8"/>
      <c r="K328" s="8"/>
      <c r="L328" s="15"/>
      <c r="M328" s="8"/>
      <c r="N328" s="8"/>
      <c r="O328" s="8"/>
      <c r="P328" s="8"/>
      <c r="Q328" s="15"/>
      <c r="R328" s="8"/>
      <c r="S328" s="15"/>
      <c r="T328" s="8"/>
      <c r="U328" s="15"/>
    </row>
    <row r="329" spans="3:21" ht="13.8">
      <c r="C329" s="8"/>
      <c r="D329" s="8"/>
      <c r="E329" s="8"/>
      <c r="F329" s="8"/>
      <c r="G329" s="8"/>
      <c r="H329" s="15"/>
      <c r="I329" s="8"/>
      <c r="J329" s="8"/>
      <c r="K329" s="8"/>
      <c r="L329" s="15"/>
      <c r="M329" s="8"/>
      <c r="N329" s="8"/>
      <c r="O329" s="8"/>
      <c r="P329" s="8"/>
      <c r="Q329" s="15"/>
      <c r="R329" s="8"/>
      <c r="S329" s="15"/>
      <c r="T329" s="8"/>
      <c r="U329" s="15"/>
    </row>
    <row r="330" spans="3:21" ht="13.8">
      <c r="C330" s="8"/>
      <c r="D330" s="8"/>
      <c r="E330" s="8"/>
      <c r="F330" s="8"/>
      <c r="G330" s="8"/>
      <c r="H330" s="15"/>
      <c r="I330" s="8"/>
      <c r="J330" s="8"/>
      <c r="K330" s="8"/>
      <c r="L330" s="15"/>
      <c r="M330" s="8"/>
      <c r="N330" s="8"/>
      <c r="O330" s="8"/>
      <c r="P330" s="8"/>
      <c r="Q330" s="15"/>
      <c r="R330" s="8"/>
      <c r="S330" s="15"/>
      <c r="T330" s="8"/>
      <c r="U330" s="15"/>
    </row>
    <row r="331" spans="3:21" ht="13.8">
      <c r="C331" s="8"/>
      <c r="D331" s="8"/>
      <c r="E331" s="8"/>
      <c r="F331" s="8"/>
      <c r="G331" s="8"/>
      <c r="H331" s="15"/>
      <c r="I331" s="8"/>
      <c r="J331" s="8"/>
      <c r="K331" s="8"/>
      <c r="L331" s="15"/>
      <c r="M331" s="8"/>
      <c r="N331" s="8"/>
      <c r="O331" s="8"/>
      <c r="P331" s="8"/>
      <c r="Q331" s="15"/>
      <c r="R331" s="8"/>
      <c r="S331" s="15"/>
      <c r="T331" s="8"/>
      <c r="U331" s="15"/>
    </row>
    <row r="332" spans="3:21" ht="13.8">
      <c r="C332" s="8"/>
      <c r="D332" s="8"/>
      <c r="E332" s="8"/>
      <c r="F332" s="8"/>
      <c r="G332" s="8"/>
      <c r="H332" s="15"/>
      <c r="I332" s="8"/>
      <c r="J332" s="8"/>
      <c r="K332" s="8"/>
      <c r="L332" s="15"/>
      <c r="M332" s="8"/>
      <c r="N332" s="8"/>
      <c r="O332" s="8"/>
      <c r="P332" s="8"/>
      <c r="Q332" s="15"/>
      <c r="R332" s="8"/>
      <c r="S332" s="15"/>
      <c r="T332" s="8"/>
      <c r="U332" s="15"/>
    </row>
    <row r="333" spans="3:21" ht="13.8">
      <c r="C333" s="8"/>
      <c r="D333" s="8"/>
      <c r="E333" s="8"/>
      <c r="F333" s="8"/>
      <c r="G333" s="8"/>
      <c r="H333" s="15"/>
      <c r="I333" s="8"/>
      <c r="J333" s="8"/>
      <c r="K333" s="8"/>
      <c r="L333" s="15"/>
      <c r="M333" s="8"/>
      <c r="N333" s="8"/>
      <c r="O333" s="8"/>
      <c r="P333" s="8"/>
      <c r="Q333" s="15"/>
      <c r="R333" s="8"/>
      <c r="S333" s="15"/>
      <c r="T333" s="8"/>
      <c r="U333" s="15"/>
    </row>
    <row r="334" spans="3:21" ht="13.8">
      <c r="C334" s="8"/>
      <c r="D334" s="8"/>
      <c r="E334" s="8"/>
      <c r="F334" s="8"/>
      <c r="G334" s="8"/>
      <c r="H334" s="15"/>
      <c r="I334" s="8"/>
      <c r="J334" s="8"/>
      <c r="K334" s="8"/>
      <c r="L334" s="15"/>
      <c r="M334" s="8"/>
      <c r="N334" s="8"/>
      <c r="O334" s="8"/>
      <c r="P334" s="8"/>
      <c r="Q334" s="15"/>
      <c r="R334" s="8"/>
      <c r="S334" s="15"/>
      <c r="T334" s="8"/>
      <c r="U334" s="15"/>
    </row>
    <row r="335" spans="3:21" ht="13.8">
      <c r="C335" s="8"/>
      <c r="D335" s="8"/>
      <c r="E335" s="8"/>
      <c r="F335" s="8"/>
      <c r="G335" s="8"/>
      <c r="H335" s="15"/>
      <c r="I335" s="8"/>
      <c r="J335" s="8"/>
      <c r="K335" s="8"/>
      <c r="L335" s="15"/>
      <c r="M335" s="8"/>
      <c r="N335" s="8"/>
      <c r="O335" s="8"/>
      <c r="P335" s="8"/>
      <c r="Q335" s="15"/>
      <c r="R335" s="8"/>
      <c r="S335" s="15"/>
      <c r="T335" s="8"/>
      <c r="U335" s="15"/>
    </row>
    <row r="336" spans="3:21" ht="13.8">
      <c r="C336" s="8"/>
      <c r="D336" s="8"/>
      <c r="E336" s="8"/>
      <c r="F336" s="8"/>
      <c r="G336" s="8"/>
      <c r="H336" s="15"/>
      <c r="I336" s="8"/>
      <c r="J336" s="8"/>
      <c r="K336" s="8"/>
      <c r="L336" s="15"/>
      <c r="M336" s="8"/>
      <c r="N336" s="8"/>
      <c r="O336" s="8"/>
      <c r="P336" s="8"/>
      <c r="Q336" s="15"/>
      <c r="R336" s="8"/>
      <c r="S336" s="15"/>
      <c r="T336" s="8"/>
      <c r="U336" s="15"/>
    </row>
    <row r="337" spans="3:21" ht="13.8">
      <c r="C337" s="8"/>
      <c r="D337" s="8"/>
      <c r="E337" s="8"/>
      <c r="F337" s="8"/>
      <c r="G337" s="8"/>
      <c r="H337" s="15"/>
      <c r="I337" s="8"/>
      <c r="J337" s="8"/>
      <c r="K337" s="8"/>
      <c r="L337" s="15"/>
      <c r="M337" s="8"/>
      <c r="N337" s="8"/>
      <c r="O337" s="8"/>
      <c r="P337" s="8"/>
      <c r="Q337" s="15"/>
      <c r="R337" s="8"/>
      <c r="S337" s="15"/>
      <c r="T337" s="8"/>
      <c r="U337" s="15"/>
    </row>
    <row r="338" spans="3:21" ht="13.8">
      <c r="C338" s="8"/>
      <c r="D338" s="8"/>
      <c r="E338" s="8"/>
      <c r="F338" s="8"/>
      <c r="G338" s="8"/>
      <c r="H338" s="15"/>
      <c r="I338" s="8"/>
      <c r="J338" s="8"/>
      <c r="K338" s="8"/>
      <c r="L338" s="15"/>
      <c r="M338" s="8"/>
      <c r="N338" s="8"/>
      <c r="O338" s="8"/>
      <c r="P338" s="8"/>
      <c r="Q338" s="15"/>
      <c r="R338" s="8"/>
      <c r="S338" s="15"/>
      <c r="T338" s="8"/>
      <c r="U338" s="15"/>
    </row>
    <row r="339" spans="3:21" ht="13.8">
      <c r="C339" s="8"/>
      <c r="D339" s="8"/>
      <c r="E339" s="8"/>
      <c r="F339" s="8"/>
      <c r="G339" s="8"/>
      <c r="H339" s="15"/>
      <c r="I339" s="8"/>
      <c r="J339" s="8"/>
      <c r="K339" s="8"/>
      <c r="L339" s="15"/>
      <c r="M339" s="8"/>
      <c r="N339" s="8"/>
      <c r="O339" s="8"/>
      <c r="P339" s="8"/>
      <c r="Q339" s="15"/>
      <c r="R339" s="8"/>
      <c r="S339" s="15"/>
      <c r="T339" s="8"/>
      <c r="U339" s="15"/>
    </row>
    <row r="340" spans="3:21" ht="13.8">
      <c r="C340" s="8"/>
      <c r="D340" s="8"/>
      <c r="E340" s="8"/>
      <c r="F340" s="8"/>
      <c r="G340" s="8"/>
      <c r="H340" s="15"/>
      <c r="I340" s="8"/>
      <c r="J340" s="8"/>
      <c r="K340" s="8"/>
      <c r="L340" s="15"/>
      <c r="M340" s="8"/>
      <c r="N340" s="8"/>
      <c r="O340" s="8"/>
      <c r="P340" s="8"/>
      <c r="Q340" s="15"/>
      <c r="R340" s="8"/>
      <c r="S340" s="15"/>
      <c r="T340" s="8"/>
      <c r="U340" s="15"/>
    </row>
    <row r="341" spans="3:21" ht="13.8">
      <c r="C341" s="8"/>
      <c r="D341" s="8"/>
      <c r="E341" s="8"/>
      <c r="F341" s="8"/>
      <c r="G341" s="8"/>
      <c r="H341" s="15"/>
      <c r="I341" s="8"/>
      <c r="J341" s="8"/>
      <c r="K341" s="8"/>
      <c r="L341" s="15"/>
      <c r="M341" s="8"/>
      <c r="N341" s="8"/>
      <c r="O341" s="8"/>
      <c r="P341" s="8"/>
      <c r="Q341" s="15"/>
      <c r="R341" s="8"/>
      <c r="S341" s="15"/>
      <c r="T341" s="8"/>
      <c r="U341" s="15"/>
    </row>
    <row r="342" spans="3:21" ht="13.8">
      <c r="C342" s="8"/>
      <c r="D342" s="8"/>
      <c r="E342" s="8"/>
      <c r="F342" s="8"/>
      <c r="G342" s="8"/>
      <c r="H342" s="15"/>
      <c r="I342" s="8"/>
      <c r="J342" s="8"/>
      <c r="K342" s="8"/>
      <c r="L342" s="15"/>
      <c r="M342" s="8"/>
      <c r="N342" s="8"/>
      <c r="O342" s="8"/>
      <c r="P342" s="8"/>
      <c r="Q342" s="15"/>
      <c r="R342" s="8"/>
      <c r="S342" s="15"/>
      <c r="T342" s="8"/>
      <c r="U342" s="15"/>
    </row>
    <row r="343" spans="3:21" ht="13.8">
      <c r="C343" s="8"/>
      <c r="D343" s="8"/>
      <c r="E343" s="8"/>
      <c r="F343" s="8"/>
      <c r="G343" s="8"/>
      <c r="H343" s="15"/>
      <c r="I343" s="8"/>
      <c r="J343" s="8"/>
      <c r="K343" s="8"/>
      <c r="L343" s="15"/>
      <c r="M343" s="8"/>
      <c r="N343" s="8"/>
      <c r="O343" s="8"/>
      <c r="P343" s="8"/>
      <c r="Q343" s="15"/>
      <c r="R343" s="8"/>
      <c r="S343" s="15"/>
      <c r="T343" s="8"/>
      <c r="U343" s="15"/>
    </row>
    <row r="344" spans="3:21" ht="13.8">
      <c r="C344" s="8"/>
      <c r="D344" s="8"/>
      <c r="E344" s="8"/>
      <c r="F344" s="8"/>
      <c r="G344" s="8"/>
      <c r="H344" s="15"/>
      <c r="I344" s="8"/>
      <c r="J344" s="8"/>
      <c r="K344" s="8"/>
      <c r="L344" s="15"/>
      <c r="M344" s="8"/>
      <c r="N344" s="8"/>
      <c r="O344" s="8"/>
      <c r="P344" s="8"/>
      <c r="Q344" s="15"/>
      <c r="R344" s="8"/>
      <c r="S344" s="15"/>
      <c r="T344" s="8"/>
      <c r="U344" s="15"/>
    </row>
    <row r="345" spans="3:21" ht="13.8">
      <c r="C345" s="8"/>
      <c r="D345" s="8"/>
      <c r="E345" s="8"/>
      <c r="F345" s="8"/>
      <c r="G345" s="8"/>
      <c r="H345" s="15"/>
      <c r="I345" s="8"/>
      <c r="J345" s="8"/>
      <c r="K345" s="8"/>
      <c r="L345" s="15"/>
      <c r="M345" s="8"/>
      <c r="N345" s="8"/>
      <c r="O345" s="8"/>
      <c r="P345" s="8"/>
      <c r="Q345" s="15"/>
      <c r="R345" s="8"/>
      <c r="S345" s="15"/>
      <c r="T345" s="8"/>
      <c r="U345" s="15"/>
    </row>
    <row r="346" spans="3:21" ht="13.8">
      <c r="C346" s="8"/>
      <c r="D346" s="8"/>
      <c r="E346" s="8"/>
      <c r="F346" s="8"/>
      <c r="G346" s="8"/>
      <c r="H346" s="15"/>
      <c r="I346" s="8"/>
      <c r="J346" s="8"/>
      <c r="K346" s="8"/>
      <c r="L346" s="15"/>
      <c r="M346" s="8"/>
      <c r="N346" s="8"/>
      <c r="O346" s="8"/>
      <c r="P346" s="8"/>
      <c r="Q346" s="15"/>
      <c r="R346" s="8"/>
      <c r="S346" s="15"/>
      <c r="T346" s="8"/>
      <c r="U346" s="15"/>
    </row>
    <row r="347" spans="3:21" ht="13.8">
      <c r="C347" s="8"/>
      <c r="D347" s="8"/>
      <c r="E347" s="8"/>
      <c r="F347" s="8"/>
      <c r="G347" s="8"/>
      <c r="H347" s="15"/>
      <c r="I347" s="8"/>
      <c r="J347" s="8"/>
      <c r="K347" s="8"/>
      <c r="L347" s="15"/>
      <c r="M347" s="8"/>
      <c r="N347" s="8"/>
      <c r="O347" s="8"/>
      <c r="P347" s="8"/>
      <c r="Q347" s="15"/>
      <c r="R347" s="8"/>
      <c r="S347" s="15"/>
      <c r="T347" s="8"/>
      <c r="U347" s="15"/>
    </row>
    <row r="348" spans="3:21" ht="13.8">
      <c r="C348" s="8"/>
      <c r="D348" s="8"/>
      <c r="E348" s="8"/>
      <c r="F348" s="8"/>
      <c r="G348" s="8"/>
      <c r="H348" s="15"/>
      <c r="I348" s="8"/>
      <c r="J348" s="8"/>
      <c r="K348" s="8"/>
      <c r="L348" s="15"/>
      <c r="M348" s="8"/>
      <c r="N348" s="8"/>
      <c r="O348" s="8"/>
      <c r="P348" s="8"/>
      <c r="Q348" s="15"/>
      <c r="R348" s="8"/>
      <c r="S348" s="15"/>
      <c r="T348" s="8"/>
      <c r="U348" s="15"/>
    </row>
    <row r="349" spans="3:21" ht="13.8">
      <c r="C349" s="8"/>
      <c r="D349" s="8"/>
      <c r="E349" s="8"/>
      <c r="F349" s="8"/>
      <c r="G349" s="8"/>
      <c r="H349" s="15"/>
      <c r="I349" s="8"/>
      <c r="J349" s="8"/>
      <c r="K349" s="8"/>
      <c r="L349" s="15"/>
      <c r="M349" s="8"/>
      <c r="N349" s="8"/>
      <c r="O349" s="8"/>
      <c r="P349" s="8"/>
      <c r="Q349" s="15"/>
      <c r="R349" s="8"/>
      <c r="S349" s="15"/>
      <c r="T349" s="8"/>
      <c r="U349" s="15"/>
    </row>
    <row r="350" spans="3:21" ht="13.8">
      <c r="C350" s="8"/>
      <c r="D350" s="8"/>
      <c r="E350" s="8"/>
      <c r="F350" s="8"/>
      <c r="G350" s="8"/>
      <c r="H350" s="15"/>
      <c r="I350" s="8"/>
      <c r="J350" s="8"/>
      <c r="K350" s="8"/>
      <c r="L350" s="15"/>
      <c r="M350" s="8"/>
      <c r="N350" s="8"/>
      <c r="O350" s="8"/>
      <c r="P350" s="8"/>
      <c r="Q350" s="15"/>
      <c r="R350" s="8"/>
      <c r="S350" s="15"/>
      <c r="T350" s="8"/>
      <c r="U350" s="15"/>
    </row>
    <row r="351" spans="3:21" ht="13.8">
      <c r="C351" s="8"/>
      <c r="D351" s="8"/>
      <c r="E351" s="8"/>
      <c r="F351" s="8"/>
      <c r="G351" s="8"/>
      <c r="H351" s="15"/>
      <c r="I351" s="8"/>
      <c r="J351" s="8"/>
      <c r="K351" s="8"/>
      <c r="L351" s="15"/>
      <c r="M351" s="8"/>
      <c r="N351" s="8"/>
      <c r="O351" s="8"/>
      <c r="P351" s="8"/>
      <c r="Q351" s="15"/>
      <c r="R351" s="8"/>
      <c r="S351" s="15"/>
      <c r="T351" s="8"/>
      <c r="U351" s="15"/>
    </row>
    <row r="352" spans="3:21" ht="13.8">
      <c r="C352" s="8"/>
      <c r="D352" s="8"/>
      <c r="E352" s="8"/>
      <c r="F352" s="8"/>
      <c r="G352" s="8"/>
      <c r="H352" s="15"/>
      <c r="I352" s="8"/>
      <c r="J352" s="8"/>
      <c r="K352" s="8"/>
      <c r="L352" s="15"/>
      <c r="M352" s="8"/>
      <c r="N352" s="8"/>
      <c r="O352" s="8"/>
      <c r="P352" s="8"/>
      <c r="Q352" s="15"/>
      <c r="R352" s="8"/>
      <c r="S352" s="15"/>
      <c r="T352" s="8"/>
      <c r="U352" s="15"/>
    </row>
    <row r="353" spans="3:21" ht="13.8">
      <c r="C353" s="8"/>
      <c r="D353" s="8"/>
      <c r="E353" s="8"/>
      <c r="F353" s="8"/>
      <c r="G353" s="8"/>
      <c r="H353" s="15"/>
      <c r="I353" s="8"/>
      <c r="J353" s="8"/>
      <c r="K353" s="8"/>
      <c r="L353" s="15"/>
      <c r="M353" s="8"/>
      <c r="N353" s="8"/>
      <c r="O353" s="8"/>
      <c r="P353" s="8"/>
      <c r="Q353" s="15"/>
      <c r="R353" s="8"/>
      <c r="S353" s="15"/>
      <c r="T353" s="8"/>
      <c r="U353" s="15"/>
    </row>
    <row r="354" spans="3:21" ht="13.8">
      <c r="C354" s="8"/>
      <c r="D354" s="8"/>
      <c r="E354" s="8"/>
      <c r="F354" s="8"/>
      <c r="G354" s="8"/>
      <c r="H354" s="15"/>
      <c r="I354" s="8"/>
      <c r="J354" s="8"/>
      <c r="K354" s="8"/>
      <c r="L354" s="15"/>
      <c r="M354" s="8"/>
      <c r="N354" s="8"/>
      <c r="O354" s="8"/>
      <c r="P354" s="8"/>
      <c r="Q354" s="15"/>
      <c r="R354" s="8"/>
      <c r="S354" s="15"/>
      <c r="T354" s="8"/>
      <c r="U354" s="15"/>
    </row>
    <row r="355" spans="3:21" ht="13.8">
      <c r="C355" s="8"/>
      <c r="D355" s="8"/>
      <c r="E355" s="8"/>
      <c r="F355" s="8"/>
      <c r="G355" s="8"/>
      <c r="H355" s="15"/>
      <c r="I355" s="8"/>
      <c r="J355" s="8"/>
      <c r="K355" s="8"/>
      <c r="L355" s="15"/>
      <c r="M355" s="8"/>
      <c r="N355" s="8"/>
      <c r="O355" s="8"/>
      <c r="P355" s="8"/>
      <c r="Q355" s="15"/>
      <c r="R355" s="8"/>
      <c r="S355" s="15"/>
      <c r="T355" s="8"/>
      <c r="U355" s="15"/>
    </row>
    <row r="356" spans="3:21" ht="13.8">
      <c r="C356" s="8"/>
      <c r="D356" s="8"/>
      <c r="E356" s="8"/>
      <c r="F356" s="8"/>
      <c r="G356" s="8"/>
      <c r="H356" s="15"/>
      <c r="I356" s="8"/>
      <c r="J356" s="8"/>
      <c r="K356" s="8"/>
      <c r="L356" s="15"/>
      <c r="M356" s="8"/>
      <c r="N356" s="8"/>
      <c r="O356" s="8"/>
      <c r="P356" s="8"/>
      <c r="Q356" s="15"/>
      <c r="R356" s="8"/>
      <c r="S356" s="15"/>
      <c r="T356" s="8"/>
      <c r="U356" s="15"/>
    </row>
    <row r="357" spans="3:21" ht="13.8">
      <c r="C357" s="8"/>
      <c r="D357" s="8"/>
      <c r="E357" s="8"/>
      <c r="F357" s="8"/>
      <c r="G357" s="8"/>
      <c r="H357" s="15"/>
      <c r="I357" s="8"/>
      <c r="J357" s="8"/>
      <c r="K357" s="8"/>
      <c r="L357" s="15"/>
      <c r="M357" s="8"/>
      <c r="N357" s="8"/>
      <c r="O357" s="8"/>
      <c r="P357" s="8"/>
      <c r="Q357" s="15"/>
      <c r="R357" s="8"/>
      <c r="S357" s="15"/>
      <c r="T357" s="8"/>
      <c r="U357" s="15"/>
    </row>
    <row r="358" spans="3:21" ht="13.8">
      <c r="C358" s="8"/>
      <c r="D358" s="8"/>
      <c r="E358" s="8"/>
      <c r="F358" s="8"/>
      <c r="G358" s="8"/>
      <c r="H358" s="15"/>
      <c r="I358" s="8"/>
      <c r="J358" s="8"/>
      <c r="K358" s="8"/>
      <c r="L358" s="15"/>
      <c r="M358" s="8"/>
      <c r="N358" s="8"/>
      <c r="O358" s="8"/>
      <c r="P358" s="8"/>
      <c r="Q358" s="15"/>
      <c r="R358" s="8"/>
      <c r="S358" s="15"/>
      <c r="T358" s="8"/>
      <c r="U358" s="15"/>
    </row>
    <row r="359" spans="3:21" ht="13.8">
      <c r="C359" s="8"/>
      <c r="D359" s="8"/>
      <c r="E359" s="8"/>
      <c r="F359" s="8"/>
      <c r="G359" s="8"/>
      <c r="H359" s="15"/>
      <c r="I359" s="8"/>
      <c r="J359" s="8"/>
      <c r="K359" s="8"/>
      <c r="L359" s="15"/>
      <c r="M359" s="8"/>
      <c r="N359" s="8"/>
      <c r="O359" s="8"/>
      <c r="P359" s="8"/>
      <c r="Q359" s="15"/>
      <c r="R359" s="8"/>
      <c r="S359" s="15"/>
      <c r="T359" s="8"/>
      <c r="U359" s="15"/>
    </row>
    <row r="360" spans="3:21" ht="13.8">
      <c r="C360" s="8"/>
      <c r="D360" s="8"/>
      <c r="E360" s="8"/>
      <c r="F360" s="8"/>
      <c r="G360" s="8"/>
      <c r="H360" s="15"/>
      <c r="I360" s="8"/>
      <c r="J360" s="8"/>
      <c r="K360" s="8"/>
      <c r="L360" s="15"/>
      <c r="M360" s="8"/>
      <c r="N360" s="8"/>
      <c r="O360" s="8"/>
      <c r="P360" s="8"/>
      <c r="Q360" s="15"/>
      <c r="R360" s="8"/>
      <c r="S360" s="15"/>
      <c r="T360" s="8"/>
      <c r="U360" s="15"/>
    </row>
    <row r="361" spans="3:21" ht="13.8">
      <c r="C361" s="8"/>
      <c r="D361" s="8"/>
      <c r="E361" s="8"/>
      <c r="F361" s="8"/>
      <c r="G361" s="8"/>
      <c r="H361" s="15"/>
      <c r="I361" s="8"/>
      <c r="J361" s="8"/>
      <c r="K361" s="8"/>
      <c r="L361" s="15"/>
      <c r="M361" s="8"/>
      <c r="N361" s="8"/>
      <c r="O361" s="8"/>
      <c r="P361" s="8"/>
      <c r="Q361" s="15"/>
      <c r="R361" s="8"/>
      <c r="S361" s="15"/>
      <c r="T361" s="8"/>
      <c r="U361" s="15"/>
    </row>
    <row r="362" spans="3:21" ht="13.8">
      <c r="C362" s="8"/>
      <c r="D362" s="8"/>
      <c r="E362" s="8"/>
      <c r="F362" s="8"/>
      <c r="G362" s="8"/>
      <c r="H362" s="15"/>
      <c r="I362" s="8"/>
      <c r="J362" s="8"/>
      <c r="K362" s="8"/>
      <c r="L362" s="15"/>
      <c r="M362" s="8"/>
      <c r="N362" s="8"/>
      <c r="O362" s="8"/>
      <c r="P362" s="8"/>
      <c r="Q362" s="15"/>
      <c r="R362" s="8"/>
      <c r="S362" s="15"/>
      <c r="T362" s="8"/>
      <c r="U362" s="15"/>
    </row>
    <row r="363" spans="3:21" ht="13.8">
      <c r="C363" s="8"/>
      <c r="D363" s="8"/>
      <c r="E363" s="8"/>
      <c r="F363" s="8"/>
      <c r="G363" s="8"/>
      <c r="H363" s="15"/>
      <c r="I363" s="8"/>
      <c r="J363" s="8"/>
      <c r="K363" s="8"/>
      <c r="L363" s="15"/>
      <c r="M363" s="8"/>
      <c r="N363" s="8"/>
      <c r="O363" s="8"/>
      <c r="P363" s="8"/>
      <c r="Q363" s="15"/>
      <c r="R363" s="8"/>
      <c r="S363" s="15"/>
      <c r="T363" s="8"/>
      <c r="U363" s="15"/>
    </row>
    <row r="364" spans="3:21" ht="13.8">
      <c r="C364" s="8"/>
      <c r="D364" s="8"/>
      <c r="E364" s="8"/>
      <c r="F364" s="8"/>
      <c r="G364" s="8"/>
      <c r="H364" s="15"/>
      <c r="I364" s="8"/>
      <c r="J364" s="8"/>
      <c r="K364" s="8"/>
      <c r="L364" s="15"/>
      <c r="M364" s="8"/>
      <c r="N364" s="8"/>
      <c r="O364" s="8"/>
      <c r="P364" s="8"/>
      <c r="Q364" s="15"/>
      <c r="R364" s="8"/>
      <c r="S364" s="15"/>
      <c r="T364" s="8"/>
      <c r="U364" s="15"/>
    </row>
    <row r="365" spans="3:21" ht="13.8">
      <c r="C365" s="8"/>
      <c r="D365" s="8"/>
      <c r="E365" s="8"/>
      <c r="F365" s="8"/>
      <c r="G365" s="8"/>
      <c r="H365" s="15"/>
      <c r="I365" s="8"/>
      <c r="J365" s="8"/>
      <c r="K365" s="8"/>
      <c r="L365" s="15"/>
      <c r="M365" s="8"/>
      <c r="N365" s="8"/>
      <c r="O365" s="8"/>
      <c r="P365" s="8"/>
      <c r="Q365" s="15"/>
      <c r="R365" s="8"/>
      <c r="S365" s="15"/>
      <c r="T365" s="8"/>
      <c r="U365" s="15"/>
    </row>
    <row r="366" spans="3:21" ht="13.8">
      <c r="C366" s="8"/>
      <c r="D366" s="8"/>
      <c r="E366" s="8"/>
      <c r="F366" s="8"/>
      <c r="G366" s="8"/>
      <c r="H366" s="15"/>
      <c r="I366" s="8"/>
      <c r="J366" s="8"/>
      <c r="K366" s="8"/>
      <c r="L366" s="15"/>
      <c r="M366" s="8"/>
      <c r="N366" s="8"/>
      <c r="O366" s="8"/>
      <c r="P366" s="8"/>
      <c r="Q366" s="15"/>
      <c r="R366" s="8"/>
      <c r="S366" s="15"/>
      <c r="T366" s="8"/>
      <c r="U366" s="15"/>
    </row>
    <row r="367" spans="3:21" ht="13.8">
      <c r="C367" s="8"/>
      <c r="D367" s="8"/>
      <c r="E367" s="8"/>
      <c r="F367" s="8"/>
      <c r="G367" s="8"/>
      <c r="H367" s="15"/>
      <c r="I367" s="8"/>
      <c r="J367" s="8"/>
      <c r="K367" s="8"/>
      <c r="L367" s="15"/>
      <c r="M367" s="8"/>
      <c r="N367" s="8"/>
      <c r="O367" s="8"/>
      <c r="P367" s="8"/>
      <c r="Q367" s="15"/>
      <c r="R367" s="8"/>
      <c r="S367" s="15"/>
      <c r="T367" s="8"/>
      <c r="U367" s="15"/>
    </row>
    <row r="368" spans="3:21" ht="13.8">
      <c r="C368" s="8"/>
      <c r="D368" s="8"/>
      <c r="E368" s="8"/>
      <c r="F368" s="8"/>
      <c r="G368" s="8"/>
      <c r="H368" s="15"/>
      <c r="I368" s="8"/>
      <c r="J368" s="8"/>
      <c r="K368" s="8"/>
      <c r="L368" s="15"/>
      <c r="M368" s="8"/>
      <c r="N368" s="8"/>
      <c r="O368" s="8"/>
      <c r="P368" s="8"/>
      <c r="Q368" s="15"/>
      <c r="R368" s="8"/>
      <c r="S368" s="15"/>
      <c r="T368" s="8"/>
      <c r="U368" s="15"/>
    </row>
    <row r="369" spans="3:21" ht="13.8">
      <c r="C369" s="8"/>
      <c r="D369" s="8"/>
      <c r="E369" s="8"/>
      <c r="F369" s="8"/>
      <c r="G369" s="8"/>
      <c r="H369" s="15"/>
      <c r="I369" s="8"/>
      <c r="J369" s="8"/>
      <c r="K369" s="8"/>
      <c r="L369" s="15"/>
      <c r="M369" s="8"/>
      <c r="N369" s="8"/>
      <c r="O369" s="8"/>
      <c r="P369" s="8"/>
      <c r="Q369" s="15"/>
      <c r="R369" s="8"/>
      <c r="S369" s="15"/>
      <c r="T369" s="8"/>
      <c r="U369" s="15"/>
    </row>
    <row r="370" spans="3:21" ht="13.8">
      <c r="C370" s="8"/>
      <c r="D370" s="8"/>
      <c r="E370" s="8"/>
      <c r="F370" s="8"/>
      <c r="G370" s="8"/>
      <c r="H370" s="15"/>
      <c r="I370" s="8"/>
      <c r="J370" s="8"/>
      <c r="K370" s="8"/>
      <c r="L370" s="15"/>
      <c r="M370" s="8"/>
      <c r="N370" s="8"/>
      <c r="O370" s="8"/>
      <c r="P370" s="8"/>
      <c r="Q370" s="15"/>
      <c r="R370" s="8"/>
      <c r="S370" s="15"/>
      <c r="T370" s="8"/>
      <c r="U370" s="15"/>
    </row>
    <row r="371" spans="3:21" ht="13.8">
      <c r="C371" s="8"/>
      <c r="D371" s="8"/>
      <c r="E371" s="8"/>
      <c r="F371" s="8"/>
      <c r="G371" s="8"/>
      <c r="H371" s="15"/>
      <c r="I371" s="8"/>
      <c r="J371" s="8"/>
      <c r="K371" s="8"/>
      <c r="L371" s="15"/>
      <c r="M371" s="8"/>
      <c r="N371" s="8"/>
      <c r="O371" s="8"/>
      <c r="P371" s="8"/>
      <c r="Q371" s="15"/>
      <c r="R371" s="8"/>
      <c r="S371" s="15"/>
      <c r="T371" s="8"/>
      <c r="U371" s="15"/>
    </row>
    <row r="372" spans="3:21" ht="13.8">
      <c r="C372" s="8"/>
      <c r="D372" s="8"/>
      <c r="E372" s="8"/>
      <c r="F372" s="8"/>
      <c r="G372" s="8"/>
      <c r="H372" s="15"/>
      <c r="I372" s="8"/>
      <c r="J372" s="8"/>
      <c r="K372" s="8"/>
      <c r="L372" s="15"/>
      <c r="M372" s="8"/>
      <c r="N372" s="8"/>
      <c r="O372" s="8"/>
      <c r="P372" s="8"/>
      <c r="Q372" s="15"/>
      <c r="R372" s="8"/>
      <c r="S372" s="15"/>
      <c r="T372" s="8"/>
      <c r="U372" s="15"/>
    </row>
    <row r="373" spans="3:21" ht="13.8">
      <c r="C373" s="8"/>
      <c r="D373" s="8"/>
      <c r="E373" s="8"/>
      <c r="F373" s="8"/>
      <c r="G373" s="8"/>
      <c r="H373" s="15"/>
      <c r="I373" s="8"/>
      <c r="J373" s="8"/>
      <c r="K373" s="8"/>
      <c r="L373" s="15"/>
      <c r="M373" s="8"/>
      <c r="N373" s="8"/>
      <c r="O373" s="8"/>
      <c r="P373" s="8"/>
      <c r="Q373" s="15"/>
      <c r="R373" s="8"/>
      <c r="S373" s="15"/>
      <c r="T373" s="8"/>
      <c r="U373" s="15"/>
    </row>
    <row r="374" spans="3:21" ht="13.8">
      <c r="C374" s="8"/>
      <c r="D374" s="8"/>
      <c r="E374" s="8"/>
      <c r="F374" s="8"/>
      <c r="G374" s="8"/>
      <c r="H374" s="15"/>
      <c r="I374" s="8"/>
      <c r="J374" s="8"/>
      <c r="K374" s="8"/>
      <c r="L374" s="15"/>
      <c r="M374" s="8"/>
      <c r="N374" s="8"/>
      <c r="O374" s="8"/>
      <c r="P374" s="8"/>
      <c r="Q374" s="15"/>
      <c r="R374" s="8"/>
      <c r="S374" s="15"/>
      <c r="T374" s="8"/>
      <c r="U374" s="15"/>
    </row>
    <row r="375" spans="3:21" ht="13.8">
      <c r="C375" s="8"/>
      <c r="D375" s="8"/>
      <c r="E375" s="8"/>
      <c r="F375" s="8"/>
      <c r="G375" s="8"/>
      <c r="H375" s="15"/>
      <c r="I375" s="8"/>
      <c r="J375" s="8"/>
      <c r="K375" s="8"/>
      <c r="L375" s="15"/>
      <c r="M375" s="8"/>
      <c r="N375" s="8"/>
      <c r="O375" s="8"/>
      <c r="P375" s="8"/>
      <c r="Q375" s="15"/>
      <c r="R375" s="8"/>
      <c r="S375" s="15"/>
      <c r="T375" s="8"/>
      <c r="U375" s="15"/>
    </row>
    <row r="376" spans="3:21" ht="13.8">
      <c r="C376" s="8"/>
      <c r="D376" s="8"/>
      <c r="E376" s="8"/>
      <c r="F376" s="8"/>
      <c r="G376" s="8"/>
      <c r="H376" s="15"/>
      <c r="I376" s="8"/>
      <c r="J376" s="8"/>
      <c r="K376" s="8"/>
      <c r="L376" s="15"/>
      <c r="M376" s="8"/>
      <c r="N376" s="8"/>
      <c r="O376" s="8"/>
      <c r="P376" s="8"/>
      <c r="Q376" s="15"/>
      <c r="R376" s="8"/>
      <c r="S376" s="15"/>
      <c r="T376" s="8"/>
      <c r="U376" s="15"/>
    </row>
    <row r="377" spans="3:21" ht="13.8">
      <c r="C377" s="8"/>
      <c r="D377" s="8"/>
      <c r="E377" s="8"/>
      <c r="F377" s="8"/>
      <c r="G377" s="8"/>
      <c r="H377" s="15"/>
      <c r="I377" s="8"/>
      <c r="J377" s="8"/>
      <c r="K377" s="8"/>
      <c r="L377" s="15"/>
      <c r="M377" s="8"/>
      <c r="N377" s="8"/>
      <c r="O377" s="8"/>
      <c r="P377" s="8"/>
      <c r="Q377" s="15"/>
      <c r="R377" s="8"/>
      <c r="S377" s="15"/>
      <c r="T377" s="8"/>
      <c r="U377" s="15"/>
    </row>
    <row r="378" spans="3:21" ht="13.8">
      <c r="C378" s="8"/>
      <c r="D378" s="8"/>
      <c r="E378" s="8"/>
      <c r="F378" s="8"/>
      <c r="G378" s="8"/>
      <c r="H378" s="15"/>
      <c r="I378" s="8"/>
      <c r="J378" s="8"/>
      <c r="K378" s="8"/>
      <c r="L378" s="15"/>
      <c r="M378" s="8"/>
      <c r="N378" s="8"/>
      <c r="O378" s="8"/>
      <c r="P378" s="8"/>
      <c r="Q378" s="15"/>
      <c r="R378" s="8"/>
      <c r="S378" s="15"/>
      <c r="T378" s="8"/>
      <c r="U378" s="15"/>
    </row>
    <row r="379" spans="3:21" ht="13.8">
      <c r="C379" s="8"/>
      <c r="D379" s="8"/>
      <c r="E379" s="8"/>
      <c r="F379" s="8"/>
      <c r="G379" s="8"/>
      <c r="H379" s="15"/>
      <c r="I379" s="8"/>
      <c r="J379" s="8"/>
      <c r="K379" s="8"/>
      <c r="L379" s="15"/>
      <c r="M379" s="8"/>
      <c r="N379" s="8"/>
      <c r="O379" s="8"/>
      <c r="P379" s="8"/>
      <c r="Q379" s="15"/>
      <c r="R379" s="8"/>
      <c r="S379" s="15"/>
      <c r="T379" s="8"/>
      <c r="U379" s="15"/>
    </row>
    <row r="380" spans="3:21" ht="13.8">
      <c r="C380" s="8"/>
      <c r="D380" s="8"/>
      <c r="E380" s="8"/>
      <c r="F380" s="8"/>
      <c r="G380" s="8"/>
      <c r="H380" s="15"/>
      <c r="I380" s="8"/>
      <c r="J380" s="8"/>
      <c r="K380" s="8"/>
      <c r="L380" s="15"/>
      <c r="M380" s="8"/>
      <c r="N380" s="8"/>
      <c r="O380" s="8"/>
      <c r="P380" s="8"/>
      <c r="Q380" s="15"/>
      <c r="R380" s="8"/>
      <c r="S380" s="15"/>
      <c r="T380" s="8"/>
      <c r="U380" s="15"/>
    </row>
    <row r="381" spans="3:21" ht="13.8">
      <c r="C381" s="8"/>
      <c r="D381" s="8"/>
      <c r="E381" s="8"/>
      <c r="F381" s="8"/>
      <c r="G381" s="8"/>
      <c r="H381" s="15"/>
      <c r="I381" s="8"/>
      <c r="J381" s="8"/>
      <c r="K381" s="8"/>
      <c r="L381" s="15"/>
      <c r="M381" s="8"/>
      <c r="N381" s="8"/>
      <c r="O381" s="8"/>
      <c r="P381" s="8"/>
      <c r="Q381" s="15"/>
      <c r="R381" s="8"/>
      <c r="S381" s="15"/>
      <c r="T381" s="8"/>
      <c r="U381" s="15"/>
    </row>
    <row r="382" spans="3:21" ht="13.8">
      <c r="C382" s="8"/>
      <c r="D382" s="8"/>
      <c r="E382" s="8"/>
      <c r="F382" s="8"/>
      <c r="G382" s="8"/>
      <c r="H382" s="15"/>
      <c r="I382" s="8"/>
      <c r="J382" s="8"/>
      <c r="K382" s="8"/>
      <c r="L382" s="15"/>
      <c r="M382" s="8"/>
      <c r="N382" s="8"/>
      <c r="O382" s="8"/>
      <c r="P382" s="8"/>
      <c r="Q382" s="15"/>
      <c r="R382" s="8"/>
      <c r="S382" s="15"/>
      <c r="T382" s="8"/>
      <c r="U382" s="15"/>
    </row>
    <row r="383" spans="3:21" ht="13.8">
      <c r="C383" s="8"/>
      <c r="D383" s="8"/>
      <c r="E383" s="8"/>
      <c r="F383" s="8"/>
      <c r="G383" s="8"/>
      <c r="H383" s="15"/>
      <c r="I383" s="8"/>
      <c r="J383" s="8"/>
      <c r="K383" s="8"/>
      <c r="L383" s="15"/>
      <c r="M383" s="8"/>
      <c r="N383" s="8"/>
      <c r="O383" s="8"/>
      <c r="P383" s="8"/>
      <c r="Q383" s="15"/>
      <c r="R383" s="8"/>
      <c r="S383" s="15"/>
      <c r="T383" s="8"/>
      <c r="U383" s="15"/>
    </row>
    <row r="384" spans="3:21" ht="13.8">
      <c r="C384" s="8"/>
      <c r="D384" s="8"/>
      <c r="E384" s="8"/>
      <c r="F384" s="8"/>
      <c r="G384" s="8"/>
      <c r="H384" s="15"/>
      <c r="I384" s="8"/>
      <c r="J384" s="8"/>
      <c r="K384" s="8"/>
      <c r="L384" s="15"/>
      <c r="M384" s="8"/>
      <c r="N384" s="8"/>
      <c r="O384" s="8"/>
      <c r="P384" s="8"/>
      <c r="Q384" s="15"/>
      <c r="R384" s="8"/>
      <c r="S384" s="15"/>
      <c r="T384" s="8"/>
      <c r="U384" s="15"/>
    </row>
    <row r="385" spans="3:21" ht="13.8">
      <c r="C385" s="8"/>
      <c r="D385" s="8"/>
      <c r="E385" s="8"/>
      <c r="F385" s="8"/>
      <c r="G385" s="8"/>
      <c r="H385" s="15"/>
      <c r="I385" s="8"/>
      <c r="J385" s="8"/>
      <c r="K385" s="8"/>
      <c r="L385" s="15"/>
      <c r="M385" s="8"/>
      <c r="N385" s="8"/>
      <c r="O385" s="8"/>
      <c r="P385" s="8"/>
      <c r="Q385" s="15"/>
      <c r="R385" s="8"/>
      <c r="S385" s="15"/>
      <c r="T385" s="8"/>
      <c r="U385" s="15"/>
    </row>
    <row r="386" spans="3:21" ht="13.8">
      <c r="C386" s="8"/>
      <c r="D386" s="8"/>
      <c r="E386" s="8"/>
      <c r="F386" s="8"/>
      <c r="G386" s="8"/>
      <c r="H386" s="15"/>
      <c r="I386" s="8"/>
      <c r="J386" s="8"/>
      <c r="K386" s="8"/>
      <c r="L386" s="15"/>
      <c r="M386" s="8"/>
      <c r="N386" s="8"/>
      <c r="O386" s="8"/>
      <c r="P386" s="8"/>
      <c r="Q386" s="15"/>
      <c r="R386" s="8"/>
      <c r="S386" s="15"/>
      <c r="T386" s="8"/>
      <c r="U386" s="15"/>
    </row>
    <row r="387" spans="3:21" ht="13.8">
      <c r="C387" s="8"/>
      <c r="D387" s="8"/>
      <c r="E387" s="8"/>
      <c r="F387" s="8"/>
      <c r="G387" s="8"/>
      <c r="H387" s="15"/>
      <c r="I387" s="8"/>
      <c r="J387" s="8"/>
      <c r="K387" s="8"/>
      <c r="L387" s="15"/>
      <c r="M387" s="8"/>
      <c r="N387" s="8"/>
      <c r="O387" s="8"/>
      <c r="P387" s="8"/>
      <c r="Q387" s="15"/>
      <c r="R387" s="8"/>
      <c r="S387" s="15"/>
      <c r="T387" s="8"/>
      <c r="U387" s="15"/>
    </row>
    <row r="388" spans="3:21" ht="13.8">
      <c r="C388" s="8"/>
      <c r="D388" s="8"/>
      <c r="E388" s="8"/>
      <c r="F388" s="8"/>
      <c r="G388" s="8"/>
      <c r="H388" s="15"/>
      <c r="I388" s="8"/>
      <c r="J388" s="8"/>
      <c r="K388" s="8"/>
      <c r="L388" s="15"/>
      <c r="M388" s="8"/>
      <c r="N388" s="8"/>
      <c r="O388" s="8"/>
      <c r="P388" s="8"/>
      <c r="Q388" s="15"/>
      <c r="R388" s="8"/>
      <c r="S388" s="15"/>
      <c r="T388" s="8"/>
      <c r="U388" s="15"/>
    </row>
    <row r="389" spans="3:21" ht="13.8">
      <c r="C389" s="8"/>
      <c r="D389" s="8"/>
      <c r="E389" s="8"/>
      <c r="F389" s="8"/>
      <c r="G389" s="8"/>
      <c r="H389" s="15"/>
      <c r="I389" s="8"/>
      <c r="J389" s="8"/>
      <c r="K389" s="8"/>
      <c r="L389" s="15"/>
      <c r="M389" s="8"/>
      <c r="N389" s="8"/>
      <c r="O389" s="8"/>
      <c r="P389" s="8"/>
      <c r="Q389" s="15"/>
      <c r="R389" s="8"/>
      <c r="S389" s="15"/>
      <c r="T389" s="8"/>
      <c r="U389" s="15"/>
    </row>
    <row r="390" spans="3:21" ht="13.8">
      <c r="C390" s="8"/>
      <c r="D390" s="8"/>
      <c r="E390" s="8"/>
      <c r="F390" s="8"/>
      <c r="G390" s="8"/>
      <c r="H390" s="15"/>
      <c r="I390" s="8"/>
      <c r="J390" s="8"/>
      <c r="K390" s="8"/>
      <c r="L390" s="15"/>
      <c r="M390" s="8"/>
      <c r="N390" s="8"/>
      <c r="O390" s="8"/>
      <c r="P390" s="8"/>
      <c r="Q390" s="15"/>
      <c r="R390" s="8"/>
      <c r="S390" s="15"/>
      <c r="T390" s="8"/>
      <c r="U390" s="15"/>
    </row>
    <row r="391" spans="3:21" ht="13.8">
      <c r="C391" s="8"/>
      <c r="D391" s="8"/>
      <c r="E391" s="8"/>
      <c r="F391" s="8"/>
      <c r="G391" s="8"/>
      <c r="H391" s="15"/>
      <c r="I391" s="8"/>
      <c r="J391" s="8"/>
      <c r="K391" s="8"/>
      <c r="L391" s="15"/>
      <c r="M391" s="8"/>
      <c r="N391" s="8"/>
      <c r="O391" s="8"/>
      <c r="P391" s="8"/>
      <c r="Q391" s="15"/>
      <c r="R391" s="8"/>
      <c r="S391" s="15"/>
      <c r="T391" s="8"/>
      <c r="U391" s="15"/>
    </row>
    <row r="392" spans="3:21" ht="13.8">
      <c r="C392" s="8"/>
      <c r="D392" s="8"/>
      <c r="E392" s="8"/>
      <c r="F392" s="8"/>
      <c r="G392" s="8"/>
      <c r="H392" s="15"/>
      <c r="I392" s="8"/>
      <c r="J392" s="8"/>
      <c r="K392" s="8"/>
      <c r="L392" s="15"/>
      <c r="M392" s="8"/>
      <c r="N392" s="8"/>
      <c r="O392" s="8"/>
      <c r="P392" s="8"/>
      <c r="Q392" s="15"/>
      <c r="R392" s="8"/>
      <c r="S392" s="15"/>
      <c r="T392" s="8"/>
      <c r="U392" s="15"/>
    </row>
    <row r="393" spans="3:21" ht="13.8">
      <c r="C393" s="8"/>
      <c r="D393" s="8"/>
      <c r="E393" s="8"/>
      <c r="F393" s="8"/>
      <c r="G393" s="8"/>
      <c r="H393" s="15"/>
      <c r="I393" s="8"/>
      <c r="J393" s="8"/>
      <c r="K393" s="8"/>
      <c r="L393" s="15"/>
      <c r="M393" s="8"/>
      <c r="N393" s="8"/>
      <c r="O393" s="8"/>
      <c r="P393" s="8"/>
      <c r="Q393" s="15"/>
      <c r="R393" s="8"/>
      <c r="S393" s="15"/>
      <c r="T393" s="8"/>
      <c r="U393" s="15"/>
    </row>
    <row r="394" spans="3:21" ht="13.8">
      <c r="C394" s="8"/>
      <c r="D394" s="8"/>
      <c r="E394" s="8"/>
      <c r="F394" s="8"/>
      <c r="G394" s="8"/>
      <c r="H394" s="15"/>
      <c r="I394" s="8"/>
      <c r="J394" s="8"/>
      <c r="K394" s="8"/>
      <c r="L394" s="15"/>
      <c r="M394" s="8"/>
      <c r="N394" s="8"/>
      <c r="O394" s="8"/>
      <c r="P394" s="8"/>
      <c r="Q394" s="15"/>
      <c r="R394" s="8"/>
      <c r="S394" s="15"/>
      <c r="T394" s="8"/>
      <c r="U394" s="15"/>
    </row>
    <row r="395" spans="3:21" ht="13.8">
      <c r="C395" s="8"/>
      <c r="D395" s="8"/>
      <c r="E395" s="8"/>
      <c r="F395" s="8"/>
      <c r="G395" s="8"/>
      <c r="H395" s="15"/>
      <c r="I395" s="8"/>
      <c r="J395" s="8"/>
      <c r="K395" s="8"/>
      <c r="L395" s="15"/>
      <c r="M395" s="8"/>
      <c r="N395" s="8"/>
      <c r="O395" s="8"/>
      <c r="P395" s="8"/>
      <c r="Q395" s="15"/>
      <c r="R395" s="8"/>
      <c r="S395" s="15"/>
      <c r="T395" s="8"/>
      <c r="U395" s="15"/>
    </row>
    <row r="396" spans="3:21" ht="13.8">
      <c r="C396" s="8"/>
      <c r="D396" s="8"/>
      <c r="E396" s="8"/>
      <c r="F396" s="8"/>
      <c r="G396" s="8"/>
      <c r="H396" s="15"/>
      <c r="I396" s="8"/>
      <c r="J396" s="8"/>
      <c r="K396" s="8"/>
      <c r="L396" s="15"/>
      <c r="M396" s="8"/>
      <c r="N396" s="8"/>
      <c r="O396" s="8"/>
      <c r="P396" s="8"/>
      <c r="Q396" s="15"/>
      <c r="R396" s="8"/>
      <c r="S396" s="15"/>
      <c r="T396" s="8"/>
      <c r="U396" s="15"/>
    </row>
    <row r="397" spans="3:21" ht="13.8">
      <c r="C397" s="8"/>
      <c r="D397" s="8"/>
      <c r="E397" s="8"/>
      <c r="F397" s="8"/>
      <c r="G397" s="8"/>
      <c r="H397" s="15"/>
      <c r="I397" s="8"/>
      <c r="J397" s="8"/>
      <c r="K397" s="8"/>
      <c r="L397" s="15"/>
      <c r="M397" s="8"/>
      <c r="N397" s="8"/>
      <c r="O397" s="8"/>
      <c r="P397" s="8"/>
      <c r="Q397" s="15"/>
      <c r="R397" s="8"/>
      <c r="S397" s="15"/>
      <c r="T397" s="8"/>
      <c r="U397" s="15"/>
    </row>
    <row r="398" spans="3:21" ht="13.8">
      <c r="C398" s="8"/>
      <c r="D398" s="8"/>
      <c r="E398" s="8"/>
      <c r="F398" s="8"/>
      <c r="G398" s="8"/>
      <c r="H398" s="15"/>
      <c r="I398" s="8"/>
      <c r="J398" s="8"/>
      <c r="K398" s="8"/>
      <c r="L398" s="15"/>
      <c r="M398" s="8"/>
      <c r="N398" s="8"/>
      <c r="O398" s="8"/>
      <c r="P398" s="8"/>
      <c r="Q398" s="15"/>
      <c r="R398" s="8"/>
      <c r="S398" s="15"/>
      <c r="T398" s="8"/>
      <c r="U398" s="15"/>
    </row>
    <row r="399" spans="3:21" ht="13.8">
      <c r="C399" s="8"/>
      <c r="D399" s="8"/>
      <c r="E399" s="8"/>
      <c r="F399" s="8"/>
      <c r="G399" s="8"/>
      <c r="H399" s="15"/>
      <c r="I399" s="8"/>
      <c r="J399" s="8"/>
      <c r="K399" s="8"/>
      <c r="L399" s="15"/>
      <c r="M399" s="8"/>
      <c r="N399" s="8"/>
      <c r="O399" s="8"/>
      <c r="P399" s="8"/>
      <c r="Q399" s="15"/>
      <c r="R399" s="8"/>
      <c r="S399" s="15"/>
      <c r="T399" s="8"/>
      <c r="U399" s="15"/>
    </row>
    <row r="400" spans="3:21" ht="13.8">
      <c r="C400" s="8"/>
      <c r="D400" s="8"/>
      <c r="E400" s="8"/>
      <c r="F400" s="8"/>
      <c r="G400" s="8"/>
      <c r="H400" s="15"/>
      <c r="I400" s="8"/>
      <c r="J400" s="8"/>
      <c r="K400" s="8"/>
      <c r="L400" s="15"/>
      <c r="M400" s="8"/>
      <c r="N400" s="8"/>
      <c r="O400" s="8"/>
      <c r="P400" s="8"/>
      <c r="Q400" s="15"/>
      <c r="R400" s="8"/>
      <c r="S400" s="15"/>
      <c r="T400" s="8"/>
      <c r="U400" s="15"/>
    </row>
    <row r="401" spans="3:21" ht="13.8">
      <c r="C401" s="8"/>
      <c r="D401" s="8"/>
      <c r="E401" s="8"/>
      <c r="F401" s="8"/>
      <c r="G401" s="8"/>
      <c r="H401" s="15"/>
      <c r="I401" s="8"/>
      <c r="J401" s="8"/>
      <c r="K401" s="8"/>
      <c r="L401" s="15"/>
      <c r="M401" s="8"/>
      <c r="N401" s="8"/>
      <c r="O401" s="8"/>
      <c r="P401" s="8"/>
      <c r="Q401" s="15"/>
      <c r="R401" s="8"/>
      <c r="S401" s="15"/>
      <c r="T401" s="8"/>
      <c r="U401" s="15"/>
    </row>
    <row r="402" spans="3:21" ht="13.8">
      <c r="C402" s="8"/>
      <c r="D402" s="8"/>
      <c r="E402" s="8"/>
      <c r="F402" s="8"/>
      <c r="G402" s="8"/>
      <c r="H402" s="15"/>
      <c r="I402" s="8"/>
      <c r="J402" s="8"/>
      <c r="K402" s="8"/>
      <c r="L402" s="15"/>
      <c r="M402" s="8"/>
      <c r="N402" s="8"/>
      <c r="O402" s="8"/>
      <c r="P402" s="8"/>
      <c r="Q402" s="15"/>
      <c r="R402" s="8"/>
      <c r="S402" s="15"/>
      <c r="T402" s="8"/>
      <c r="U402" s="15"/>
    </row>
    <row r="403" spans="3:21" ht="13.8">
      <c r="C403" s="8"/>
      <c r="D403" s="8"/>
      <c r="E403" s="8"/>
      <c r="F403" s="8"/>
      <c r="G403" s="8"/>
      <c r="H403" s="15"/>
      <c r="I403" s="8"/>
      <c r="J403" s="8"/>
      <c r="K403" s="8"/>
      <c r="L403" s="15"/>
      <c r="M403" s="8"/>
      <c r="N403" s="8"/>
      <c r="O403" s="8"/>
      <c r="P403" s="8"/>
      <c r="Q403" s="15"/>
      <c r="R403" s="8"/>
      <c r="S403" s="15"/>
      <c r="T403" s="8"/>
      <c r="U403" s="15"/>
    </row>
    <row r="404" spans="3:21" ht="13.8">
      <c r="C404" s="8"/>
      <c r="D404" s="8"/>
      <c r="E404" s="8"/>
      <c r="F404" s="8"/>
      <c r="G404" s="8"/>
      <c r="H404" s="15"/>
      <c r="I404" s="8"/>
      <c r="J404" s="8"/>
      <c r="K404" s="8"/>
      <c r="L404" s="15"/>
      <c r="M404" s="8"/>
      <c r="N404" s="8"/>
      <c r="O404" s="8"/>
      <c r="P404" s="8"/>
      <c r="Q404" s="15"/>
      <c r="R404" s="8"/>
      <c r="S404" s="15"/>
      <c r="T404" s="8"/>
      <c r="U404" s="15"/>
    </row>
    <row r="405" spans="3:21" ht="13.8">
      <c r="C405" s="8"/>
      <c r="D405" s="8"/>
      <c r="E405" s="8"/>
      <c r="F405" s="8"/>
      <c r="G405" s="8"/>
      <c r="H405" s="15"/>
      <c r="I405" s="8"/>
      <c r="J405" s="8"/>
      <c r="K405" s="8"/>
      <c r="L405" s="15"/>
      <c r="M405" s="8"/>
      <c r="N405" s="8"/>
      <c r="O405" s="8"/>
      <c r="P405" s="8"/>
      <c r="Q405" s="15"/>
      <c r="R405" s="8"/>
      <c r="S405" s="15"/>
      <c r="T405" s="8"/>
      <c r="U405" s="15"/>
    </row>
    <row r="406" spans="3:21" ht="13.8">
      <c r="C406" s="8"/>
      <c r="D406" s="8"/>
      <c r="E406" s="8"/>
      <c r="F406" s="8"/>
      <c r="G406" s="8"/>
      <c r="H406" s="15"/>
      <c r="I406" s="8"/>
      <c r="J406" s="8"/>
      <c r="K406" s="8"/>
      <c r="L406" s="15"/>
      <c r="M406" s="8"/>
      <c r="N406" s="8"/>
      <c r="O406" s="8"/>
      <c r="P406" s="8"/>
      <c r="Q406" s="15"/>
      <c r="R406" s="8"/>
      <c r="S406" s="15"/>
      <c r="T406" s="8"/>
      <c r="U406" s="15"/>
    </row>
    <row r="407" spans="3:21" ht="13.8">
      <c r="C407" s="8"/>
      <c r="D407" s="8"/>
      <c r="E407" s="8"/>
      <c r="F407" s="8"/>
      <c r="G407" s="8"/>
      <c r="H407" s="15"/>
      <c r="I407" s="8"/>
      <c r="J407" s="8"/>
      <c r="K407" s="8"/>
      <c r="L407" s="15"/>
      <c r="M407" s="8"/>
      <c r="N407" s="8"/>
      <c r="O407" s="8"/>
      <c r="P407" s="8"/>
      <c r="Q407" s="15"/>
      <c r="R407" s="8"/>
      <c r="S407" s="15"/>
      <c r="T407" s="8"/>
      <c r="U407" s="15"/>
    </row>
    <row r="408" spans="3:21" ht="13.8">
      <c r="C408" s="8"/>
      <c r="D408" s="8"/>
      <c r="E408" s="8"/>
      <c r="F408" s="8"/>
      <c r="G408" s="8"/>
      <c r="H408" s="15"/>
      <c r="I408" s="8"/>
      <c r="J408" s="8"/>
      <c r="K408" s="8"/>
      <c r="L408" s="15"/>
      <c r="M408" s="8"/>
      <c r="N408" s="8"/>
      <c r="O408" s="8"/>
      <c r="P408" s="8"/>
      <c r="Q408" s="15"/>
      <c r="R408" s="8"/>
      <c r="S408" s="15"/>
      <c r="T408" s="8"/>
      <c r="U408" s="15"/>
    </row>
    <row r="409" spans="3:21" ht="13.8">
      <c r="C409" s="8"/>
      <c r="D409" s="8"/>
      <c r="E409" s="8"/>
      <c r="F409" s="8"/>
      <c r="G409" s="8"/>
      <c r="H409" s="15"/>
      <c r="I409" s="8"/>
      <c r="J409" s="8"/>
      <c r="K409" s="8"/>
      <c r="L409" s="15"/>
      <c r="M409" s="8"/>
      <c r="N409" s="8"/>
      <c r="O409" s="8"/>
      <c r="P409" s="8"/>
      <c r="Q409" s="15"/>
      <c r="R409" s="8"/>
      <c r="S409" s="15"/>
      <c r="T409" s="8"/>
      <c r="U409" s="15"/>
    </row>
    <row r="410" spans="3:21" ht="13.8">
      <c r="C410" s="8"/>
      <c r="D410" s="8"/>
      <c r="E410" s="8"/>
      <c r="F410" s="8"/>
      <c r="G410" s="8"/>
      <c r="H410" s="15"/>
      <c r="I410" s="8"/>
      <c r="J410" s="8"/>
      <c r="K410" s="8"/>
      <c r="L410" s="15"/>
      <c r="M410" s="8"/>
      <c r="N410" s="8"/>
      <c r="O410" s="8"/>
      <c r="P410" s="8"/>
      <c r="Q410" s="15"/>
      <c r="R410" s="8"/>
      <c r="S410" s="15"/>
      <c r="T410" s="8"/>
      <c r="U410" s="15"/>
    </row>
    <row r="411" spans="3:21" ht="13.8">
      <c r="C411" s="8"/>
      <c r="D411" s="8"/>
      <c r="E411" s="8"/>
      <c r="F411" s="8"/>
      <c r="G411" s="8"/>
      <c r="H411" s="15"/>
      <c r="I411" s="8"/>
      <c r="J411" s="8"/>
      <c r="K411" s="8"/>
      <c r="L411" s="15"/>
      <c r="M411" s="8"/>
      <c r="N411" s="8"/>
      <c r="O411" s="8"/>
      <c r="P411" s="8"/>
      <c r="Q411" s="15"/>
      <c r="R411" s="8"/>
      <c r="S411" s="15"/>
      <c r="T411" s="8"/>
      <c r="U411" s="15"/>
    </row>
    <row r="412" spans="3:21" ht="13.8">
      <c r="C412" s="8"/>
      <c r="D412" s="8"/>
      <c r="E412" s="8"/>
      <c r="F412" s="8"/>
      <c r="G412" s="8"/>
      <c r="H412" s="15"/>
      <c r="I412" s="8"/>
      <c r="J412" s="8"/>
      <c r="K412" s="8"/>
      <c r="L412" s="15"/>
      <c r="M412" s="8"/>
      <c r="N412" s="8"/>
      <c r="O412" s="8"/>
      <c r="P412" s="8"/>
      <c r="Q412" s="15"/>
      <c r="R412" s="8"/>
      <c r="S412" s="15"/>
      <c r="T412" s="8"/>
      <c r="U412" s="15"/>
    </row>
    <row r="413" spans="3:21" ht="13.8">
      <c r="C413" s="8"/>
      <c r="D413" s="8"/>
      <c r="E413" s="8"/>
      <c r="F413" s="8"/>
      <c r="G413" s="8"/>
      <c r="H413" s="15"/>
      <c r="I413" s="8"/>
      <c r="J413" s="8"/>
      <c r="K413" s="8"/>
      <c r="L413" s="15"/>
      <c r="M413" s="8"/>
      <c r="N413" s="8"/>
      <c r="O413" s="8"/>
      <c r="P413" s="8"/>
      <c r="Q413" s="15"/>
      <c r="R413" s="8"/>
      <c r="S413" s="15"/>
      <c r="T413" s="8"/>
      <c r="U413" s="15"/>
    </row>
    <row r="414" spans="3:21" ht="13.8">
      <c r="C414" s="8"/>
      <c r="D414" s="8"/>
      <c r="E414" s="8"/>
      <c r="F414" s="8"/>
      <c r="G414" s="8"/>
      <c r="H414" s="15"/>
      <c r="I414" s="8"/>
      <c r="J414" s="8"/>
      <c r="K414" s="8"/>
      <c r="L414" s="15"/>
      <c r="M414" s="8"/>
      <c r="N414" s="8"/>
      <c r="O414" s="8"/>
      <c r="P414" s="8"/>
      <c r="Q414" s="15"/>
      <c r="R414" s="8"/>
      <c r="S414" s="15"/>
      <c r="T414" s="8"/>
      <c r="U414" s="15"/>
    </row>
    <row r="415" spans="3:21" ht="13.8">
      <c r="C415" s="8"/>
      <c r="D415" s="8"/>
      <c r="E415" s="8"/>
      <c r="F415" s="8"/>
      <c r="G415" s="8"/>
      <c r="H415" s="15"/>
      <c r="I415" s="8"/>
      <c r="J415" s="8"/>
      <c r="K415" s="8"/>
      <c r="L415" s="15"/>
      <c r="M415" s="8"/>
      <c r="N415" s="8"/>
      <c r="O415" s="8"/>
      <c r="P415" s="8"/>
      <c r="Q415" s="15"/>
      <c r="R415" s="8"/>
      <c r="S415" s="15"/>
      <c r="T415" s="8"/>
      <c r="U415" s="15"/>
    </row>
    <row r="416" spans="3:21" ht="13.8">
      <c r="C416" s="8"/>
      <c r="D416" s="8"/>
      <c r="E416" s="8"/>
      <c r="F416" s="8"/>
      <c r="G416" s="8"/>
      <c r="H416" s="15"/>
      <c r="I416" s="8"/>
      <c r="J416" s="8"/>
      <c r="K416" s="8"/>
      <c r="L416" s="15"/>
      <c r="M416" s="8"/>
      <c r="N416" s="8"/>
      <c r="O416" s="8"/>
      <c r="P416" s="8"/>
      <c r="Q416" s="15"/>
      <c r="R416" s="8"/>
      <c r="S416" s="15"/>
      <c r="T416" s="8"/>
      <c r="U416" s="15"/>
    </row>
    <row r="417" spans="3:21" ht="13.8">
      <c r="C417" s="8"/>
      <c r="D417" s="8"/>
      <c r="E417" s="8"/>
      <c r="F417" s="8"/>
      <c r="G417" s="8"/>
      <c r="H417" s="15"/>
      <c r="I417" s="8"/>
      <c r="J417" s="8"/>
      <c r="K417" s="8"/>
      <c r="L417" s="15"/>
      <c r="M417" s="8"/>
      <c r="N417" s="8"/>
      <c r="O417" s="8"/>
      <c r="P417" s="8"/>
      <c r="Q417" s="15"/>
      <c r="R417" s="8"/>
      <c r="S417" s="15"/>
      <c r="T417" s="8"/>
      <c r="U417" s="15"/>
    </row>
    <row r="418" spans="3:21" ht="13.8">
      <c r="C418" s="8"/>
      <c r="D418" s="8"/>
      <c r="E418" s="8"/>
      <c r="F418" s="8"/>
      <c r="G418" s="8"/>
      <c r="H418" s="15"/>
      <c r="I418" s="8"/>
      <c r="J418" s="8"/>
      <c r="K418" s="8"/>
      <c r="L418" s="15"/>
      <c r="M418" s="8"/>
      <c r="N418" s="8"/>
      <c r="O418" s="8"/>
      <c r="P418" s="8"/>
      <c r="Q418" s="15"/>
      <c r="R418" s="8"/>
      <c r="S418" s="15"/>
      <c r="T418" s="8"/>
      <c r="U418" s="15"/>
    </row>
    <row r="419" spans="3:21" ht="13.8">
      <c r="C419" s="8"/>
      <c r="D419" s="8"/>
      <c r="E419" s="8"/>
      <c r="F419" s="8"/>
      <c r="G419" s="8"/>
      <c r="H419" s="15"/>
      <c r="I419" s="8"/>
      <c r="J419" s="8"/>
      <c r="K419" s="8"/>
      <c r="L419" s="15"/>
      <c r="M419" s="8"/>
      <c r="N419" s="8"/>
      <c r="O419" s="8"/>
      <c r="P419" s="8"/>
      <c r="Q419" s="15"/>
      <c r="R419" s="8"/>
      <c r="S419" s="15"/>
      <c r="T419" s="8"/>
      <c r="U419" s="15"/>
    </row>
    <row r="420" spans="3:21" ht="13.8">
      <c r="C420" s="8"/>
      <c r="D420" s="8"/>
      <c r="E420" s="8"/>
      <c r="F420" s="8"/>
      <c r="G420" s="8"/>
      <c r="H420" s="15"/>
      <c r="I420" s="8"/>
      <c r="J420" s="8"/>
      <c r="K420" s="8"/>
      <c r="L420" s="15"/>
      <c r="M420" s="8"/>
      <c r="N420" s="8"/>
      <c r="O420" s="8"/>
      <c r="P420" s="8"/>
      <c r="Q420" s="15"/>
      <c r="R420" s="8"/>
      <c r="S420" s="15"/>
      <c r="T420" s="8"/>
      <c r="U420" s="15"/>
    </row>
    <row r="421" spans="3:21" ht="13.8">
      <c r="C421" s="8"/>
      <c r="D421" s="8"/>
      <c r="E421" s="8"/>
      <c r="F421" s="8"/>
      <c r="G421" s="8"/>
      <c r="H421" s="15"/>
      <c r="I421" s="8"/>
      <c r="J421" s="8"/>
      <c r="K421" s="8"/>
      <c r="L421" s="15"/>
      <c r="M421" s="8"/>
      <c r="N421" s="8"/>
      <c r="O421" s="8"/>
      <c r="P421" s="8"/>
      <c r="Q421" s="15"/>
      <c r="R421" s="8"/>
      <c r="S421" s="15"/>
      <c r="T421" s="8"/>
      <c r="U421" s="15"/>
    </row>
    <row r="422" spans="3:21" ht="13.8">
      <c r="C422" s="8"/>
      <c r="D422" s="8"/>
      <c r="E422" s="8"/>
      <c r="F422" s="8"/>
      <c r="G422" s="8"/>
      <c r="H422" s="15"/>
      <c r="I422" s="8"/>
      <c r="J422" s="8"/>
      <c r="K422" s="8"/>
      <c r="L422" s="15"/>
      <c r="M422" s="8"/>
      <c r="N422" s="8"/>
      <c r="O422" s="8"/>
      <c r="P422" s="8"/>
      <c r="Q422" s="15"/>
      <c r="R422" s="8"/>
      <c r="S422" s="15"/>
      <c r="T422" s="8"/>
      <c r="U422" s="15"/>
    </row>
    <row r="423" spans="3:21" ht="13.8">
      <c r="C423" s="8"/>
      <c r="D423" s="8"/>
      <c r="E423" s="8"/>
      <c r="F423" s="8"/>
      <c r="G423" s="8"/>
      <c r="H423" s="15"/>
      <c r="I423" s="8"/>
      <c r="J423" s="8"/>
      <c r="K423" s="8"/>
      <c r="L423" s="15"/>
      <c r="M423" s="8"/>
      <c r="N423" s="8"/>
      <c r="O423" s="8"/>
      <c r="P423" s="8"/>
      <c r="Q423" s="15"/>
      <c r="R423" s="8"/>
      <c r="S423" s="15"/>
      <c r="T423" s="8"/>
      <c r="U423" s="15"/>
    </row>
    <row r="424" spans="3:21" ht="13.8">
      <c r="C424" s="8"/>
      <c r="D424" s="8"/>
      <c r="E424" s="8"/>
      <c r="F424" s="8"/>
      <c r="G424" s="8"/>
      <c r="H424" s="15"/>
      <c r="I424" s="8"/>
      <c r="J424" s="8"/>
      <c r="K424" s="8"/>
      <c r="L424" s="15"/>
      <c r="M424" s="8"/>
      <c r="N424" s="8"/>
      <c r="O424" s="8"/>
      <c r="P424" s="8"/>
      <c r="Q424" s="15"/>
      <c r="R424" s="8"/>
      <c r="S424" s="15"/>
      <c r="T424" s="8"/>
      <c r="U424" s="15"/>
    </row>
    <row r="425" spans="3:21" ht="13.8">
      <c r="C425" s="8"/>
      <c r="D425" s="8"/>
      <c r="E425" s="8"/>
      <c r="F425" s="8"/>
      <c r="G425" s="8"/>
      <c r="H425" s="15"/>
      <c r="I425" s="8"/>
      <c r="J425" s="8"/>
      <c r="K425" s="8"/>
      <c r="L425" s="15"/>
      <c r="M425" s="8"/>
      <c r="N425" s="8"/>
      <c r="O425" s="8"/>
      <c r="P425" s="8"/>
      <c r="Q425" s="15"/>
      <c r="R425" s="8"/>
      <c r="S425" s="15"/>
      <c r="T425" s="8"/>
      <c r="U425" s="15"/>
    </row>
    <row r="426" spans="3:21" ht="13.8">
      <c r="C426" s="8"/>
      <c r="D426" s="8"/>
      <c r="E426" s="8"/>
      <c r="F426" s="8"/>
      <c r="G426" s="8"/>
      <c r="H426" s="15"/>
      <c r="I426" s="8"/>
      <c r="J426" s="8"/>
      <c r="K426" s="8"/>
      <c r="L426" s="15"/>
      <c r="M426" s="8"/>
      <c r="N426" s="8"/>
      <c r="O426" s="8"/>
      <c r="P426" s="8"/>
      <c r="Q426" s="15"/>
      <c r="R426" s="8"/>
      <c r="S426" s="15"/>
      <c r="T426" s="8"/>
      <c r="U426" s="15"/>
    </row>
    <row r="427" spans="3:21" ht="13.8">
      <c r="C427" s="8"/>
      <c r="D427" s="8"/>
      <c r="E427" s="8"/>
      <c r="F427" s="8"/>
      <c r="G427" s="8"/>
      <c r="H427" s="15"/>
      <c r="I427" s="8"/>
      <c r="J427" s="8"/>
      <c r="K427" s="8"/>
      <c r="L427" s="15"/>
      <c r="M427" s="8"/>
      <c r="N427" s="8"/>
      <c r="O427" s="8"/>
      <c r="P427" s="8"/>
      <c r="Q427" s="15"/>
      <c r="R427" s="8"/>
      <c r="S427" s="15"/>
      <c r="T427" s="8"/>
      <c r="U427" s="15"/>
    </row>
    <row r="428" spans="3:21" ht="13.8">
      <c r="C428" s="8"/>
      <c r="D428" s="8"/>
      <c r="E428" s="8"/>
      <c r="F428" s="8"/>
      <c r="G428" s="8"/>
      <c r="H428" s="15"/>
      <c r="I428" s="8"/>
      <c r="J428" s="8"/>
      <c r="K428" s="8"/>
      <c r="L428" s="15"/>
      <c r="M428" s="8"/>
      <c r="N428" s="8"/>
      <c r="O428" s="8"/>
      <c r="P428" s="8"/>
      <c r="Q428" s="15"/>
      <c r="R428" s="8"/>
      <c r="S428" s="15"/>
      <c r="T428" s="8"/>
      <c r="U428" s="15"/>
    </row>
    <row r="429" spans="3:21" ht="13.8">
      <c r="C429" s="8"/>
      <c r="D429" s="8"/>
      <c r="E429" s="8"/>
      <c r="F429" s="8"/>
      <c r="G429" s="8"/>
      <c r="H429" s="15"/>
      <c r="I429" s="8"/>
      <c r="J429" s="8"/>
      <c r="K429" s="8"/>
      <c r="L429" s="15"/>
      <c r="M429" s="8"/>
      <c r="N429" s="8"/>
      <c r="O429" s="8"/>
      <c r="P429" s="8"/>
      <c r="Q429" s="15"/>
      <c r="R429" s="8"/>
      <c r="S429" s="15"/>
      <c r="T429" s="8"/>
      <c r="U429" s="15"/>
    </row>
    <row r="430" spans="3:21" ht="13.8">
      <c r="C430" s="8"/>
      <c r="D430" s="8"/>
      <c r="E430" s="8"/>
      <c r="F430" s="8"/>
      <c r="G430" s="8"/>
      <c r="H430" s="15"/>
      <c r="I430" s="8"/>
      <c r="J430" s="8"/>
      <c r="K430" s="8"/>
      <c r="L430" s="15"/>
      <c r="M430" s="8"/>
      <c r="N430" s="8"/>
      <c r="O430" s="8"/>
      <c r="P430" s="8"/>
      <c r="Q430" s="15"/>
      <c r="R430" s="8"/>
      <c r="S430" s="15"/>
      <c r="T430" s="8"/>
      <c r="U430" s="15"/>
    </row>
    <row r="431" spans="3:21" ht="13.8">
      <c r="C431" s="8"/>
      <c r="D431" s="8"/>
      <c r="E431" s="8"/>
      <c r="F431" s="8"/>
      <c r="G431" s="8"/>
      <c r="H431" s="15"/>
      <c r="I431" s="8"/>
      <c r="J431" s="8"/>
      <c r="K431" s="8"/>
      <c r="L431" s="15"/>
      <c r="M431" s="8"/>
      <c r="N431" s="8"/>
      <c r="O431" s="8"/>
      <c r="P431" s="8"/>
      <c r="Q431" s="15"/>
      <c r="R431" s="8"/>
      <c r="S431" s="15"/>
      <c r="T431" s="8"/>
      <c r="U431" s="15"/>
    </row>
    <row r="432" spans="3:21" ht="13.8">
      <c r="C432" s="8"/>
      <c r="D432" s="8"/>
      <c r="E432" s="8"/>
      <c r="F432" s="8"/>
      <c r="G432" s="8"/>
      <c r="H432" s="15"/>
      <c r="I432" s="8"/>
      <c r="J432" s="8"/>
      <c r="K432" s="8"/>
      <c r="L432" s="15"/>
      <c r="M432" s="8"/>
      <c r="N432" s="8"/>
      <c r="O432" s="8"/>
      <c r="P432" s="8"/>
      <c r="Q432" s="15"/>
      <c r="R432" s="8"/>
      <c r="S432" s="15"/>
      <c r="T432" s="8"/>
      <c r="U432" s="15"/>
    </row>
    <row r="433" spans="3:21" ht="13.8">
      <c r="C433" s="8"/>
      <c r="D433" s="8"/>
      <c r="E433" s="8"/>
      <c r="F433" s="8"/>
      <c r="G433" s="8"/>
      <c r="H433" s="15"/>
      <c r="I433" s="8"/>
      <c r="J433" s="8"/>
      <c r="K433" s="8"/>
      <c r="L433" s="15"/>
      <c r="M433" s="8"/>
      <c r="N433" s="8"/>
      <c r="O433" s="8"/>
      <c r="P433" s="8"/>
      <c r="Q433" s="15"/>
      <c r="R433" s="8"/>
      <c r="S433" s="15"/>
      <c r="T433" s="8"/>
      <c r="U433" s="15"/>
    </row>
    <row r="434" spans="3:21" ht="13.8">
      <c r="C434" s="8"/>
      <c r="D434" s="8"/>
      <c r="E434" s="8"/>
      <c r="F434" s="8"/>
      <c r="G434" s="8"/>
      <c r="H434" s="15"/>
      <c r="I434" s="8"/>
      <c r="J434" s="8"/>
      <c r="K434" s="8"/>
      <c r="L434" s="15"/>
      <c r="M434" s="8"/>
      <c r="N434" s="8"/>
      <c r="O434" s="8"/>
      <c r="P434" s="8"/>
      <c r="Q434" s="15"/>
      <c r="R434" s="8"/>
      <c r="S434" s="15"/>
      <c r="T434" s="8"/>
      <c r="U434" s="15"/>
    </row>
    <row r="435" spans="3:21" ht="13.8">
      <c r="C435" s="8"/>
      <c r="D435" s="8"/>
      <c r="E435" s="8"/>
      <c r="F435" s="8"/>
      <c r="G435" s="8"/>
      <c r="H435" s="15"/>
      <c r="I435" s="8"/>
      <c r="J435" s="8"/>
      <c r="K435" s="8"/>
      <c r="L435" s="15"/>
      <c r="M435" s="8"/>
      <c r="N435" s="8"/>
      <c r="O435" s="8"/>
      <c r="P435" s="8"/>
      <c r="Q435" s="15"/>
      <c r="R435" s="8"/>
      <c r="S435" s="15"/>
      <c r="T435" s="8"/>
      <c r="U435" s="15"/>
    </row>
    <row r="436" spans="3:21" ht="13.8">
      <c r="C436" s="8"/>
      <c r="D436" s="8"/>
      <c r="E436" s="8"/>
      <c r="F436" s="8"/>
      <c r="G436" s="8"/>
      <c r="H436" s="15"/>
      <c r="I436" s="8"/>
      <c r="J436" s="8"/>
      <c r="K436" s="8"/>
      <c r="L436" s="15"/>
      <c r="M436" s="8"/>
      <c r="N436" s="8"/>
      <c r="O436" s="8"/>
      <c r="P436" s="8"/>
      <c r="Q436" s="15"/>
      <c r="R436" s="8"/>
      <c r="S436" s="15"/>
      <c r="T436" s="8"/>
      <c r="U436" s="15"/>
    </row>
    <row r="437" spans="3:21" ht="13.8">
      <c r="C437" s="8"/>
      <c r="D437" s="8"/>
      <c r="E437" s="8"/>
      <c r="F437" s="8"/>
      <c r="G437" s="8"/>
      <c r="H437" s="15"/>
      <c r="I437" s="8"/>
      <c r="J437" s="8"/>
      <c r="K437" s="8"/>
      <c r="L437" s="15"/>
      <c r="M437" s="8"/>
      <c r="N437" s="8"/>
      <c r="O437" s="8"/>
      <c r="P437" s="8"/>
      <c r="Q437" s="15"/>
      <c r="R437" s="8"/>
      <c r="S437" s="15"/>
      <c r="T437" s="8"/>
      <c r="U437" s="15"/>
    </row>
    <row r="438" spans="3:21" ht="13.8">
      <c r="C438" s="8"/>
      <c r="D438" s="8"/>
      <c r="E438" s="8"/>
      <c r="F438" s="8"/>
      <c r="G438" s="8"/>
      <c r="H438" s="15"/>
      <c r="I438" s="8"/>
      <c r="J438" s="8"/>
      <c r="K438" s="8"/>
      <c r="L438" s="15"/>
      <c r="M438" s="8"/>
      <c r="N438" s="8"/>
      <c r="O438" s="8"/>
      <c r="P438" s="8"/>
      <c r="Q438" s="15"/>
      <c r="R438" s="8"/>
      <c r="S438" s="15"/>
      <c r="T438" s="8"/>
      <c r="U438" s="15"/>
    </row>
    <row r="439" spans="3:21" ht="13.8">
      <c r="C439" s="8"/>
      <c r="D439" s="8"/>
      <c r="E439" s="8"/>
      <c r="F439" s="8"/>
      <c r="G439" s="8"/>
      <c r="H439" s="15"/>
      <c r="I439" s="8"/>
      <c r="J439" s="8"/>
      <c r="K439" s="8"/>
      <c r="L439" s="15"/>
      <c r="M439" s="8"/>
      <c r="N439" s="8"/>
      <c r="O439" s="8"/>
      <c r="P439" s="8"/>
      <c r="Q439" s="15"/>
      <c r="R439" s="8"/>
      <c r="S439" s="15"/>
      <c r="T439" s="8"/>
      <c r="U439" s="15"/>
    </row>
    <row r="440" spans="3:21" ht="13.8">
      <c r="C440" s="8"/>
      <c r="D440" s="8"/>
      <c r="E440" s="8"/>
      <c r="F440" s="8"/>
      <c r="G440" s="8"/>
      <c r="H440" s="15"/>
      <c r="I440" s="8"/>
      <c r="J440" s="8"/>
      <c r="K440" s="8"/>
      <c r="L440" s="15"/>
      <c r="M440" s="8"/>
      <c r="N440" s="8"/>
      <c r="O440" s="8"/>
      <c r="P440" s="8"/>
      <c r="Q440" s="15"/>
      <c r="R440" s="8"/>
      <c r="S440" s="15"/>
      <c r="T440" s="8"/>
      <c r="U440" s="15"/>
    </row>
    <row r="441" spans="3:21" ht="13.8">
      <c r="C441" s="8"/>
      <c r="D441" s="8"/>
      <c r="E441" s="8"/>
      <c r="F441" s="8"/>
      <c r="G441" s="8"/>
      <c r="H441" s="15"/>
      <c r="I441" s="8"/>
      <c r="J441" s="8"/>
      <c r="K441" s="8"/>
      <c r="L441" s="15"/>
      <c r="M441" s="8"/>
      <c r="N441" s="8"/>
      <c r="O441" s="8"/>
      <c r="P441" s="8"/>
      <c r="Q441" s="15"/>
      <c r="R441" s="8"/>
      <c r="S441" s="15"/>
      <c r="T441" s="8"/>
      <c r="U441" s="15"/>
    </row>
    <row r="442" spans="3:21" ht="13.8">
      <c r="C442" s="8"/>
      <c r="D442" s="8"/>
      <c r="E442" s="8"/>
      <c r="F442" s="8"/>
      <c r="G442" s="8"/>
      <c r="H442" s="15"/>
      <c r="I442" s="8"/>
      <c r="J442" s="8"/>
      <c r="K442" s="8"/>
      <c r="L442" s="15"/>
      <c r="M442" s="8"/>
      <c r="N442" s="8"/>
      <c r="O442" s="8"/>
      <c r="P442" s="8"/>
      <c r="Q442" s="15"/>
      <c r="R442" s="8"/>
      <c r="S442" s="15"/>
      <c r="T442" s="8"/>
      <c r="U442" s="15"/>
    </row>
    <row r="443" spans="3:21" ht="13.8">
      <c r="C443" s="8"/>
      <c r="D443" s="8"/>
      <c r="E443" s="8"/>
      <c r="F443" s="8"/>
      <c r="G443" s="8"/>
      <c r="H443" s="15"/>
      <c r="I443" s="8"/>
      <c r="J443" s="8"/>
      <c r="K443" s="8"/>
      <c r="L443" s="15"/>
      <c r="M443" s="8"/>
      <c r="N443" s="8"/>
      <c r="O443" s="8"/>
      <c r="P443" s="8"/>
      <c r="Q443" s="15"/>
      <c r="R443" s="8"/>
      <c r="S443" s="15"/>
      <c r="T443" s="8"/>
      <c r="U443" s="15"/>
    </row>
    <row r="444" spans="3:21" ht="13.8">
      <c r="C444" s="8"/>
      <c r="D444" s="8"/>
      <c r="E444" s="8"/>
      <c r="F444" s="8"/>
      <c r="G444" s="8"/>
      <c r="H444" s="15"/>
      <c r="I444" s="8"/>
      <c r="J444" s="8"/>
      <c r="K444" s="8"/>
      <c r="L444" s="15"/>
      <c r="M444" s="8"/>
      <c r="N444" s="8"/>
      <c r="O444" s="8"/>
      <c r="P444" s="8"/>
      <c r="Q444" s="15"/>
      <c r="R444" s="8"/>
      <c r="S444" s="15"/>
      <c r="T444" s="8"/>
      <c r="U444" s="15"/>
    </row>
    <row r="445" spans="3:21" ht="13.8">
      <c r="C445" s="8"/>
      <c r="D445" s="8"/>
      <c r="E445" s="8"/>
      <c r="F445" s="8"/>
      <c r="G445" s="8"/>
      <c r="H445" s="15"/>
      <c r="I445" s="8"/>
      <c r="J445" s="8"/>
      <c r="K445" s="8"/>
      <c r="L445" s="15"/>
      <c r="M445" s="8"/>
      <c r="N445" s="8"/>
      <c r="O445" s="8"/>
      <c r="P445" s="8"/>
      <c r="Q445" s="15"/>
      <c r="R445" s="8"/>
      <c r="S445" s="15"/>
      <c r="T445" s="8"/>
      <c r="U445" s="15"/>
    </row>
    <row r="446" spans="3:21" ht="13.8">
      <c r="C446" s="8"/>
      <c r="D446" s="8"/>
      <c r="E446" s="8"/>
      <c r="F446" s="8"/>
      <c r="G446" s="8"/>
      <c r="H446" s="15"/>
      <c r="I446" s="8"/>
      <c r="J446" s="8"/>
      <c r="K446" s="8"/>
      <c r="L446" s="15"/>
      <c r="M446" s="8"/>
      <c r="N446" s="8"/>
      <c r="O446" s="8"/>
      <c r="P446" s="8"/>
      <c r="Q446" s="15"/>
      <c r="R446" s="8"/>
      <c r="S446" s="15"/>
      <c r="T446" s="8"/>
      <c r="U446" s="15"/>
    </row>
    <row r="447" spans="3:21" ht="13.8">
      <c r="C447" s="8"/>
      <c r="D447" s="8"/>
      <c r="E447" s="8"/>
      <c r="F447" s="8"/>
      <c r="G447" s="8"/>
      <c r="H447" s="15"/>
      <c r="I447" s="8"/>
      <c r="J447" s="8"/>
      <c r="K447" s="8"/>
      <c r="L447" s="15"/>
      <c r="M447" s="8"/>
      <c r="N447" s="8"/>
      <c r="O447" s="8"/>
      <c r="P447" s="8"/>
      <c r="Q447" s="15"/>
      <c r="R447" s="8"/>
      <c r="S447" s="15"/>
      <c r="T447" s="8"/>
      <c r="U447" s="15"/>
    </row>
    <row r="448" spans="3:21" ht="13.8">
      <c r="C448" s="8"/>
      <c r="D448" s="8"/>
      <c r="E448" s="8"/>
      <c r="F448" s="8"/>
      <c r="G448" s="8"/>
      <c r="H448" s="15"/>
      <c r="I448" s="8"/>
      <c r="J448" s="8"/>
      <c r="K448" s="8"/>
      <c r="L448" s="15"/>
      <c r="M448" s="8"/>
      <c r="N448" s="8"/>
      <c r="O448" s="8"/>
      <c r="P448" s="8"/>
      <c r="Q448" s="15"/>
      <c r="R448" s="8"/>
      <c r="S448" s="15"/>
      <c r="T448" s="8"/>
      <c r="U448" s="15"/>
    </row>
    <row r="449" spans="3:21" ht="13.8">
      <c r="C449" s="8"/>
      <c r="D449" s="8"/>
      <c r="E449" s="8"/>
      <c r="F449" s="8"/>
      <c r="G449" s="8"/>
      <c r="H449" s="15"/>
      <c r="I449" s="8"/>
      <c r="J449" s="8"/>
      <c r="K449" s="8"/>
      <c r="L449" s="15"/>
      <c r="M449" s="8"/>
      <c r="N449" s="8"/>
      <c r="O449" s="8"/>
      <c r="P449" s="8"/>
      <c r="Q449" s="15"/>
      <c r="R449" s="8"/>
      <c r="S449" s="15"/>
      <c r="T449" s="8"/>
      <c r="U449" s="15"/>
    </row>
    <row r="450" spans="3:21" ht="13.8">
      <c r="C450" s="8"/>
      <c r="D450" s="8"/>
      <c r="E450" s="8"/>
      <c r="F450" s="8"/>
      <c r="G450" s="8"/>
      <c r="H450" s="15"/>
      <c r="I450" s="8"/>
      <c r="J450" s="8"/>
      <c r="K450" s="8"/>
      <c r="L450" s="15"/>
      <c r="M450" s="8"/>
      <c r="N450" s="8"/>
      <c r="O450" s="8"/>
      <c r="P450" s="8"/>
      <c r="Q450" s="15"/>
      <c r="R450" s="8"/>
      <c r="S450" s="15"/>
      <c r="T450" s="8"/>
      <c r="U450" s="15"/>
    </row>
    <row r="451" spans="3:21" ht="13.8">
      <c r="C451" s="8"/>
      <c r="D451" s="8"/>
      <c r="E451" s="8"/>
      <c r="F451" s="8"/>
      <c r="G451" s="8"/>
      <c r="H451" s="15"/>
      <c r="I451" s="8"/>
      <c r="J451" s="8"/>
      <c r="K451" s="8"/>
      <c r="L451" s="15"/>
      <c r="M451" s="8"/>
      <c r="N451" s="8"/>
      <c r="O451" s="8"/>
      <c r="P451" s="8"/>
      <c r="Q451" s="15"/>
      <c r="R451" s="8"/>
      <c r="S451" s="15"/>
      <c r="T451" s="8"/>
      <c r="U451" s="15"/>
    </row>
    <row r="452" spans="3:21" ht="13.8">
      <c r="C452" s="8"/>
      <c r="D452" s="8"/>
      <c r="E452" s="8"/>
      <c r="F452" s="8"/>
      <c r="G452" s="8"/>
      <c r="H452" s="15"/>
      <c r="I452" s="8"/>
      <c r="J452" s="8"/>
      <c r="K452" s="8"/>
      <c r="L452" s="15"/>
      <c r="M452" s="8"/>
      <c r="N452" s="8"/>
      <c r="O452" s="8"/>
      <c r="P452" s="8"/>
      <c r="Q452" s="15"/>
      <c r="R452" s="8"/>
      <c r="S452" s="15"/>
      <c r="T452" s="8"/>
      <c r="U452" s="15"/>
    </row>
    <row r="453" spans="3:21" ht="13.8">
      <c r="C453" s="8"/>
      <c r="D453" s="8"/>
      <c r="E453" s="8"/>
      <c r="F453" s="8"/>
      <c r="G453" s="8"/>
      <c r="H453" s="15"/>
      <c r="I453" s="8"/>
      <c r="J453" s="8"/>
      <c r="K453" s="8"/>
      <c r="L453" s="15"/>
      <c r="M453" s="8"/>
      <c r="N453" s="8"/>
      <c r="O453" s="8"/>
      <c r="P453" s="8"/>
      <c r="Q453" s="15"/>
      <c r="R453" s="8"/>
      <c r="S453" s="15"/>
      <c r="T453" s="8"/>
      <c r="U453" s="15"/>
    </row>
    <row r="454" spans="3:21" ht="13.8">
      <c r="C454" s="8"/>
      <c r="D454" s="8"/>
      <c r="E454" s="8"/>
      <c r="F454" s="8"/>
      <c r="G454" s="8"/>
      <c r="H454" s="15"/>
      <c r="I454" s="8"/>
      <c r="J454" s="8"/>
      <c r="K454" s="8"/>
      <c r="L454" s="15"/>
      <c r="M454" s="8"/>
      <c r="N454" s="8"/>
      <c r="O454" s="8"/>
      <c r="P454" s="8"/>
      <c r="Q454" s="15"/>
      <c r="R454" s="8"/>
      <c r="S454" s="15"/>
      <c r="T454" s="8"/>
      <c r="U454" s="15"/>
    </row>
    <row r="455" spans="3:21" ht="13.8">
      <c r="C455" s="8"/>
      <c r="D455" s="8"/>
      <c r="E455" s="8"/>
      <c r="F455" s="8"/>
      <c r="G455" s="8"/>
      <c r="H455" s="15"/>
      <c r="I455" s="8"/>
      <c r="J455" s="8"/>
      <c r="K455" s="8"/>
      <c r="L455" s="15"/>
      <c r="M455" s="8"/>
      <c r="N455" s="8"/>
      <c r="O455" s="8"/>
      <c r="P455" s="8"/>
      <c r="Q455" s="15"/>
      <c r="R455" s="8"/>
      <c r="S455" s="15"/>
      <c r="T455" s="8"/>
      <c r="U455" s="15"/>
    </row>
    <row r="456" spans="3:21" ht="13.8">
      <c r="C456" s="8"/>
      <c r="D456" s="8"/>
      <c r="E456" s="8"/>
      <c r="F456" s="8"/>
      <c r="G456" s="8"/>
      <c r="H456" s="15"/>
      <c r="I456" s="8"/>
      <c r="J456" s="8"/>
      <c r="K456" s="8"/>
      <c r="L456" s="15"/>
      <c r="M456" s="8"/>
      <c r="N456" s="8"/>
      <c r="O456" s="8"/>
      <c r="P456" s="8"/>
      <c r="Q456" s="15"/>
      <c r="R456" s="8"/>
      <c r="S456" s="15"/>
      <c r="T456" s="8"/>
      <c r="U456" s="15"/>
    </row>
    <row r="457" spans="3:21" ht="13.8">
      <c r="C457" s="8"/>
      <c r="D457" s="8"/>
      <c r="E457" s="8"/>
      <c r="F457" s="8"/>
      <c r="G457" s="8"/>
      <c r="H457" s="15"/>
      <c r="I457" s="8"/>
      <c r="J457" s="8"/>
      <c r="K457" s="8"/>
      <c r="L457" s="15"/>
      <c r="M457" s="8"/>
      <c r="N457" s="8"/>
      <c r="O457" s="8"/>
      <c r="P457" s="8"/>
      <c r="Q457" s="15"/>
      <c r="R457" s="8"/>
      <c r="S457" s="15"/>
      <c r="T457" s="8"/>
      <c r="U457" s="15"/>
    </row>
    <row r="458" spans="3:21" ht="13.8">
      <c r="C458" s="8"/>
      <c r="D458" s="8"/>
      <c r="E458" s="8"/>
      <c r="F458" s="8"/>
      <c r="G458" s="8"/>
      <c r="H458" s="15"/>
      <c r="I458" s="8"/>
      <c r="J458" s="8"/>
      <c r="K458" s="8"/>
      <c r="L458" s="15"/>
      <c r="M458" s="8"/>
      <c r="N458" s="8"/>
      <c r="O458" s="8"/>
      <c r="P458" s="8"/>
      <c r="Q458" s="15"/>
      <c r="R458" s="8"/>
      <c r="S458" s="15"/>
      <c r="T458" s="8"/>
      <c r="U458" s="15"/>
    </row>
    <row r="459" spans="3:21" ht="13.8">
      <c r="C459" s="8"/>
      <c r="D459" s="8"/>
      <c r="E459" s="8"/>
      <c r="F459" s="8"/>
      <c r="G459" s="8"/>
      <c r="H459" s="15"/>
      <c r="I459" s="8"/>
      <c r="J459" s="8"/>
      <c r="K459" s="8"/>
      <c r="L459" s="15"/>
      <c r="M459" s="8"/>
      <c r="N459" s="8"/>
      <c r="O459" s="8"/>
      <c r="P459" s="8"/>
      <c r="Q459" s="15"/>
      <c r="R459" s="8"/>
      <c r="S459" s="15"/>
      <c r="T459" s="8"/>
      <c r="U459" s="15"/>
    </row>
    <row r="460" spans="3:21" ht="13.8">
      <c r="C460" s="8"/>
      <c r="D460" s="8"/>
      <c r="E460" s="8"/>
      <c r="F460" s="8"/>
      <c r="G460" s="8"/>
      <c r="H460" s="15"/>
      <c r="I460" s="8"/>
      <c r="J460" s="8"/>
      <c r="K460" s="8"/>
      <c r="L460" s="15"/>
      <c r="M460" s="8"/>
      <c r="N460" s="8"/>
      <c r="O460" s="8"/>
      <c r="P460" s="8"/>
      <c r="Q460" s="15"/>
      <c r="R460" s="8"/>
      <c r="S460" s="15"/>
      <c r="T460" s="8"/>
      <c r="U460" s="15"/>
    </row>
    <row r="461" spans="3:21" ht="13.8">
      <c r="C461" s="8"/>
      <c r="D461" s="8"/>
      <c r="E461" s="8"/>
      <c r="F461" s="8"/>
      <c r="G461" s="8"/>
      <c r="H461" s="15"/>
      <c r="I461" s="8"/>
      <c r="J461" s="8"/>
      <c r="K461" s="8"/>
      <c r="L461" s="15"/>
      <c r="M461" s="8"/>
      <c r="N461" s="8"/>
      <c r="O461" s="8"/>
      <c r="P461" s="8"/>
      <c r="Q461" s="15"/>
      <c r="R461" s="8"/>
      <c r="S461" s="15"/>
      <c r="T461" s="8"/>
      <c r="U461" s="15"/>
    </row>
    <row r="462" spans="3:21" ht="13.8">
      <c r="C462" s="8"/>
      <c r="D462" s="8"/>
      <c r="E462" s="8"/>
      <c r="F462" s="8"/>
      <c r="G462" s="8"/>
      <c r="H462" s="15"/>
      <c r="I462" s="8"/>
      <c r="J462" s="8"/>
      <c r="K462" s="8"/>
      <c r="L462" s="15"/>
      <c r="M462" s="8"/>
      <c r="N462" s="8"/>
      <c r="O462" s="8"/>
      <c r="P462" s="8"/>
      <c r="Q462" s="15"/>
      <c r="R462" s="8"/>
      <c r="S462" s="15"/>
      <c r="T462" s="8"/>
      <c r="U462" s="15"/>
    </row>
    <row r="463" spans="3:21" ht="13.8">
      <c r="C463" s="8"/>
      <c r="D463" s="8"/>
      <c r="E463" s="8"/>
      <c r="F463" s="8"/>
      <c r="G463" s="8"/>
      <c r="H463" s="15"/>
      <c r="I463" s="8"/>
      <c r="J463" s="8"/>
      <c r="K463" s="8"/>
      <c r="L463" s="15"/>
      <c r="M463" s="8"/>
      <c r="N463" s="8"/>
      <c r="O463" s="8"/>
      <c r="P463" s="8"/>
      <c r="Q463" s="15"/>
      <c r="R463" s="8"/>
      <c r="S463" s="15"/>
      <c r="T463" s="8"/>
      <c r="U463" s="15"/>
    </row>
    <row r="464" spans="3:21" ht="13.8">
      <c r="C464" s="8"/>
      <c r="D464" s="8"/>
      <c r="E464" s="8"/>
      <c r="F464" s="8"/>
      <c r="G464" s="8"/>
      <c r="H464" s="15"/>
      <c r="I464" s="8"/>
      <c r="J464" s="8"/>
      <c r="K464" s="8"/>
      <c r="L464" s="15"/>
      <c r="M464" s="8"/>
      <c r="N464" s="8"/>
      <c r="O464" s="8"/>
      <c r="P464" s="8"/>
      <c r="Q464" s="15"/>
      <c r="R464" s="8"/>
      <c r="S464" s="15"/>
      <c r="T464" s="8"/>
      <c r="U464" s="15"/>
    </row>
    <row r="465" spans="3:21" ht="13.8">
      <c r="C465" s="8"/>
      <c r="D465" s="8"/>
      <c r="E465" s="8"/>
      <c r="F465" s="8"/>
      <c r="G465" s="8"/>
      <c r="H465" s="15"/>
      <c r="I465" s="8"/>
      <c r="J465" s="8"/>
      <c r="K465" s="8"/>
      <c r="L465" s="15"/>
      <c r="M465" s="8"/>
      <c r="N465" s="8"/>
      <c r="O465" s="8"/>
      <c r="P465" s="8"/>
      <c r="Q465" s="15"/>
      <c r="R465" s="8"/>
      <c r="S465" s="15"/>
      <c r="T465" s="8"/>
      <c r="U465" s="15"/>
    </row>
    <row r="466" spans="3:21" ht="13.8">
      <c r="C466" s="8"/>
      <c r="D466" s="8"/>
      <c r="E466" s="8"/>
      <c r="F466" s="8"/>
      <c r="G466" s="8"/>
      <c r="H466" s="15"/>
      <c r="I466" s="8"/>
      <c r="J466" s="8"/>
      <c r="K466" s="8"/>
      <c r="L466" s="15"/>
      <c r="M466" s="8"/>
      <c r="N466" s="8"/>
      <c r="O466" s="8"/>
      <c r="P466" s="8"/>
      <c r="Q466" s="15"/>
      <c r="R466" s="8"/>
      <c r="S466" s="15"/>
      <c r="T466" s="8"/>
      <c r="U466" s="15"/>
    </row>
    <row r="467" spans="3:21" ht="13.8">
      <c r="C467" s="8"/>
      <c r="D467" s="8"/>
      <c r="E467" s="8"/>
      <c r="F467" s="8"/>
      <c r="G467" s="8"/>
      <c r="H467" s="15"/>
      <c r="I467" s="8"/>
      <c r="J467" s="8"/>
      <c r="K467" s="8"/>
      <c r="L467" s="15"/>
      <c r="M467" s="8"/>
      <c r="N467" s="8"/>
      <c r="O467" s="8"/>
      <c r="P467" s="8"/>
      <c r="Q467" s="15"/>
      <c r="R467" s="8"/>
      <c r="S467" s="15"/>
      <c r="T467" s="8"/>
      <c r="U467" s="15"/>
    </row>
    <row r="468" spans="3:21" ht="13.8">
      <c r="C468" s="8"/>
      <c r="D468" s="8"/>
      <c r="E468" s="8"/>
      <c r="F468" s="8"/>
      <c r="G468" s="8"/>
      <c r="H468" s="15"/>
      <c r="I468" s="8"/>
      <c r="J468" s="8"/>
      <c r="K468" s="8"/>
      <c r="L468" s="15"/>
      <c r="M468" s="8"/>
      <c r="N468" s="8"/>
      <c r="O468" s="8"/>
      <c r="P468" s="8"/>
      <c r="Q468" s="15"/>
      <c r="R468" s="8"/>
      <c r="S468" s="15"/>
      <c r="T468" s="8"/>
      <c r="U468" s="15"/>
    </row>
    <row r="469" spans="3:21" ht="13.8">
      <c r="C469" s="8"/>
      <c r="D469" s="8"/>
      <c r="E469" s="8"/>
      <c r="F469" s="8"/>
      <c r="G469" s="8"/>
      <c r="H469" s="15"/>
      <c r="I469" s="8"/>
      <c r="J469" s="8"/>
      <c r="K469" s="8"/>
      <c r="L469" s="15"/>
      <c r="M469" s="8"/>
      <c r="N469" s="8"/>
      <c r="O469" s="8"/>
      <c r="P469" s="8"/>
      <c r="Q469" s="15"/>
      <c r="R469" s="8"/>
      <c r="S469" s="15"/>
      <c r="T469" s="8"/>
      <c r="U469" s="15"/>
    </row>
    <row r="470" spans="3:21" ht="13.8">
      <c r="C470" s="8"/>
      <c r="D470" s="8"/>
      <c r="E470" s="8"/>
      <c r="F470" s="8"/>
      <c r="G470" s="8"/>
      <c r="H470" s="15"/>
      <c r="I470" s="8"/>
      <c r="J470" s="8"/>
      <c r="K470" s="8"/>
      <c r="L470" s="15"/>
      <c r="M470" s="8"/>
      <c r="N470" s="8"/>
      <c r="O470" s="8"/>
      <c r="P470" s="8"/>
      <c r="Q470" s="15"/>
      <c r="R470" s="8"/>
      <c r="S470" s="15"/>
      <c r="T470" s="8"/>
      <c r="U470" s="15"/>
    </row>
    <row r="471" spans="3:21" ht="13.8">
      <c r="C471" s="8"/>
      <c r="D471" s="8"/>
      <c r="E471" s="8"/>
      <c r="F471" s="8"/>
      <c r="G471" s="8"/>
      <c r="H471" s="15"/>
      <c r="I471" s="8"/>
      <c r="J471" s="8"/>
      <c r="K471" s="8"/>
      <c r="L471" s="15"/>
      <c r="M471" s="8"/>
      <c r="N471" s="8"/>
      <c r="O471" s="8"/>
      <c r="P471" s="8"/>
      <c r="Q471" s="15"/>
      <c r="R471" s="8"/>
      <c r="S471" s="15"/>
      <c r="T471" s="8"/>
      <c r="U471" s="15"/>
    </row>
    <row r="472" spans="3:21" ht="13.8">
      <c r="C472" s="8"/>
      <c r="D472" s="8"/>
      <c r="E472" s="8"/>
      <c r="F472" s="8"/>
      <c r="G472" s="8"/>
      <c r="H472" s="15"/>
      <c r="I472" s="8"/>
      <c r="J472" s="8"/>
      <c r="K472" s="8"/>
      <c r="L472" s="15"/>
      <c r="M472" s="8"/>
      <c r="N472" s="8"/>
      <c r="O472" s="8"/>
      <c r="P472" s="8"/>
      <c r="Q472" s="15"/>
      <c r="R472" s="8"/>
      <c r="S472" s="15"/>
      <c r="T472" s="8"/>
      <c r="U472" s="15"/>
    </row>
    <row r="473" spans="3:21" ht="13.8">
      <c r="C473" s="8"/>
      <c r="D473" s="8"/>
      <c r="E473" s="8"/>
      <c r="F473" s="8"/>
      <c r="G473" s="8"/>
      <c r="H473" s="15"/>
      <c r="I473" s="8"/>
      <c r="J473" s="8"/>
      <c r="K473" s="8"/>
      <c r="L473" s="15"/>
      <c r="M473" s="8"/>
      <c r="N473" s="8"/>
      <c r="O473" s="8"/>
      <c r="P473" s="8"/>
      <c r="Q473" s="15"/>
      <c r="R473" s="8"/>
      <c r="S473" s="15"/>
      <c r="T473" s="8"/>
      <c r="U473" s="15"/>
    </row>
    <row r="474" spans="3:21" ht="13.8">
      <c r="C474" s="8"/>
      <c r="D474" s="8"/>
      <c r="E474" s="8"/>
      <c r="F474" s="8"/>
      <c r="G474" s="8"/>
      <c r="H474" s="15"/>
      <c r="I474" s="8"/>
      <c r="J474" s="8"/>
      <c r="K474" s="8"/>
      <c r="L474" s="15"/>
      <c r="M474" s="8"/>
      <c r="N474" s="8"/>
      <c r="O474" s="8"/>
      <c r="P474" s="8"/>
      <c r="Q474" s="15"/>
      <c r="R474" s="8"/>
      <c r="S474" s="15"/>
      <c r="T474" s="8"/>
      <c r="U474" s="15"/>
    </row>
    <row r="475" spans="3:21" ht="13.8">
      <c r="C475" s="8"/>
      <c r="D475" s="8"/>
      <c r="E475" s="8"/>
      <c r="F475" s="8"/>
      <c r="G475" s="8"/>
      <c r="H475" s="15"/>
      <c r="I475" s="8"/>
      <c r="J475" s="8"/>
      <c r="K475" s="8"/>
      <c r="L475" s="15"/>
      <c r="M475" s="8"/>
      <c r="N475" s="8"/>
      <c r="O475" s="8"/>
      <c r="P475" s="8"/>
      <c r="Q475" s="15"/>
      <c r="R475" s="8"/>
      <c r="S475" s="15"/>
      <c r="T475" s="8"/>
      <c r="U475" s="15"/>
    </row>
    <row r="476" spans="3:21" ht="13.8">
      <c r="C476" s="8"/>
      <c r="D476" s="8"/>
      <c r="E476" s="8"/>
      <c r="F476" s="8"/>
      <c r="G476" s="8"/>
      <c r="H476" s="15"/>
      <c r="I476" s="8"/>
      <c r="J476" s="8"/>
      <c r="K476" s="8"/>
      <c r="L476" s="15"/>
      <c r="M476" s="8"/>
      <c r="N476" s="8"/>
      <c r="O476" s="8"/>
      <c r="P476" s="8"/>
      <c r="Q476" s="15"/>
      <c r="R476" s="8"/>
      <c r="S476" s="15"/>
      <c r="T476" s="8"/>
      <c r="U476" s="15"/>
    </row>
    <row r="477" spans="3:21" ht="13.8">
      <c r="C477" s="8"/>
      <c r="D477" s="8"/>
      <c r="E477" s="8"/>
      <c r="F477" s="8"/>
      <c r="G477" s="8"/>
      <c r="H477" s="15"/>
      <c r="I477" s="8"/>
      <c r="J477" s="8"/>
      <c r="K477" s="8"/>
      <c r="L477" s="15"/>
      <c r="M477" s="8"/>
      <c r="N477" s="8"/>
      <c r="O477" s="8"/>
      <c r="P477" s="8"/>
      <c r="Q477" s="15"/>
      <c r="R477" s="8"/>
      <c r="S477" s="15"/>
      <c r="T477" s="8"/>
      <c r="U477" s="15"/>
    </row>
    <row r="478" spans="3:21" ht="13.8">
      <c r="C478" s="8"/>
      <c r="D478" s="8"/>
      <c r="E478" s="8"/>
      <c r="F478" s="8"/>
      <c r="G478" s="8"/>
      <c r="H478" s="15"/>
      <c r="I478" s="8"/>
      <c r="J478" s="8"/>
      <c r="K478" s="8"/>
      <c r="L478" s="15"/>
      <c r="M478" s="8"/>
      <c r="N478" s="8"/>
      <c r="O478" s="8"/>
      <c r="P478" s="8"/>
      <c r="Q478" s="15"/>
      <c r="R478" s="8"/>
      <c r="S478" s="15"/>
      <c r="T478" s="8"/>
      <c r="U478" s="15"/>
    </row>
    <row r="479" spans="3:21" ht="13.8">
      <c r="C479" s="8"/>
      <c r="D479" s="8"/>
      <c r="E479" s="8"/>
      <c r="F479" s="8"/>
      <c r="G479" s="8"/>
      <c r="H479" s="15"/>
      <c r="I479" s="8"/>
      <c r="J479" s="8"/>
      <c r="K479" s="8"/>
      <c r="L479" s="15"/>
      <c r="M479" s="8"/>
      <c r="N479" s="8"/>
      <c r="O479" s="8"/>
      <c r="P479" s="8"/>
      <c r="Q479" s="15"/>
      <c r="R479" s="8"/>
      <c r="S479" s="15"/>
      <c r="T479" s="8"/>
      <c r="U479" s="15"/>
    </row>
    <row r="480" spans="3:21" ht="13.8">
      <c r="C480" s="8"/>
      <c r="D480" s="8"/>
      <c r="E480" s="8"/>
      <c r="F480" s="8"/>
      <c r="G480" s="8"/>
      <c r="H480" s="15"/>
      <c r="I480" s="8"/>
      <c r="J480" s="8"/>
      <c r="K480" s="8"/>
      <c r="L480" s="15"/>
      <c r="M480" s="8"/>
      <c r="N480" s="8"/>
      <c r="O480" s="8"/>
      <c r="P480" s="8"/>
      <c r="Q480" s="15"/>
      <c r="R480" s="8"/>
      <c r="S480" s="15"/>
      <c r="T480" s="8"/>
      <c r="U480" s="15"/>
    </row>
    <row r="481" spans="3:21" ht="13.8">
      <c r="C481" s="8"/>
      <c r="D481" s="8"/>
      <c r="E481" s="8"/>
      <c r="F481" s="8"/>
      <c r="G481" s="8"/>
      <c r="H481" s="15"/>
      <c r="I481" s="8"/>
      <c r="J481" s="8"/>
      <c r="K481" s="8"/>
      <c r="L481" s="15"/>
      <c r="M481" s="8"/>
      <c r="N481" s="8"/>
      <c r="O481" s="8"/>
      <c r="P481" s="8"/>
      <c r="Q481" s="15"/>
      <c r="R481" s="8"/>
      <c r="S481" s="15"/>
      <c r="T481" s="8"/>
      <c r="U481" s="15"/>
    </row>
    <row r="482" spans="3:21" ht="13.8">
      <c r="C482" s="8"/>
      <c r="D482" s="8"/>
      <c r="E482" s="8"/>
      <c r="F482" s="8"/>
      <c r="G482" s="8"/>
      <c r="H482" s="15"/>
      <c r="I482" s="8"/>
      <c r="J482" s="8"/>
      <c r="K482" s="8"/>
      <c r="L482" s="15"/>
      <c r="M482" s="8"/>
      <c r="N482" s="8"/>
      <c r="O482" s="8"/>
      <c r="P482" s="8"/>
      <c r="Q482" s="15"/>
      <c r="R482" s="8"/>
      <c r="S482" s="15"/>
      <c r="T482" s="8"/>
      <c r="U482" s="15"/>
    </row>
    <row r="483" spans="3:21" ht="13.8">
      <c r="C483" s="8"/>
      <c r="D483" s="8"/>
      <c r="E483" s="8"/>
      <c r="F483" s="8"/>
      <c r="G483" s="8"/>
      <c r="H483" s="15"/>
      <c r="I483" s="8"/>
      <c r="J483" s="8"/>
      <c r="K483" s="8"/>
      <c r="L483" s="15"/>
      <c r="M483" s="8"/>
      <c r="N483" s="8"/>
      <c r="O483" s="8"/>
      <c r="P483" s="8"/>
      <c r="Q483" s="15"/>
      <c r="R483" s="8"/>
      <c r="S483" s="15"/>
      <c r="T483" s="8"/>
      <c r="U483" s="15"/>
    </row>
    <row r="484" spans="3:21" ht="13.8">
      <c r="C484" s="8"/>
      <c r="D484" s="8"/>
      <c r="E484" s="8"/>
      <c r="F484" s="8"/>
      <c r="G484" s="8"/>
      <c r="H484" s="15"/>
      <c r="I484" s="8"/>
      <c r="J484" s="8"/>
      <c r="K484" s="8"/>
      <c r="L484" s="15"/>
      <c r="M484" s="8"/>
      <c r="N484" s="8"/>
      <c r="O484" s="8"/>
      <c r="P484" s="8"/>
      <c r="Q484" s="15"/>
      <c r="R484" s="8"/>
      <c r="S484" s="15"/>
      <c r="T484" s="8"/>
      <c r="U484" s="15"/>
    </row>
    <row r="485" spans="3:21" ht="13.8">
      <c r="C485" s="8"/>
      <c r="D485" s="8"/>
      <c r="E485" s="8"/>
      <c r="F485" s="8"/>
      <c r="G485" s="8"/>
      <c r="H485" s="15"/>
      <c r="I485" s="8"/>
      <c r="J485" s="8"/>
      <c r="K485" s="8"/>
      <c r="L485" s="15"/>
      <c r="M485" s="8"/>
      <c r="N485" s="8"/>
      <c r="O485" s="8"/>
      <c r="P485" s="8"/>
      <c r="Q485" s="15"/>
      <c r="R485" s="8"/>
      <c r="S485" s="15"/>
      <c r="T485" s="8"/>
      <c r="U485" s="15"/>
    </row>
    <row r="486" spans="3:21" ht="13.8">
      <c r="C486" s="8"/>
      <c r="D486" s="8"/>
      <c r="E486" s="8"/>
      <c r="F486" s="8"/>
      <c r="G486" s="8"/>
      <c r="H486" s="15"/>
      <c r="I486" s="8"/>
      <c r="J486" s="8"/>
      <c r="K486" s="8"/>
      <c r="L486" s="15"/>
      <c r="M486" s="8"/>
      <c r="N486" s="8"/>
      <c r="O486" s="8"/>
      <c r="P486" s="8"/>
      <c r="Q486" s="15"/>
      <c r="R486" s="8"/>
      <c r="S486" s="15"/>
      <c r="T486" s="8"/>
      <c r="U486" s="15"/>
    </row>
    <row r="487" spans="3:21" ht="13.8">
      <c r="C487" s="8"/>
      <c r="D487" s="8"/>
      <c r="E487" s="8"/>
      <c r="F487" s="8"/>
      <c r="G487" s="8"/>
      <c r="H487" s="15"/>
      <c r="I487" s="8"/>
      <c r="J487" s="8"/>
      <c r="K487" s="8"/>
      <c r="L487" s="15"/>
      <c r="M487" s="8"/>
      <c r="N487" s="8"/>
      <c r="O487" s="8"/>
      <c r="P487" s="8"/>
      <c r="Q487" s="15"/>
      <c r="R487" s="8"/>
      <c r="S487" s="15"/>
      <c r="T487" s="8"/>
      <c r="U487" s="15"/>
    </row>
    <row r="488" spans="3:21" ht="13.8">
      <c r="C488" s="8"/>
      <c r="D488" s="8"/>
      <c r="E488" s="8"/>
      <c r="F488" s="8"/>
      <c r="G488" s="8"/>
      <c r="H488" s="15"/>
      <c r="I488" s="8"/>
      <c r="J488" s="8"/>
      <c r="K488" s="8"/>
      <c r="L488" s="15"/>
      <c r="M488" s="8"/>
      <c r="N488" s="8"/>
      <c r="O488" s="8"/>
      <c r="P488" s="8"/>
      <c r="Q488" s="15"/>
      <c r="R488" s="8"/>
      <c r="S488" s="15"/>
      <c r="T488" s="8"/>
      <c r="U488" s="15"/>
    </row>
    <row r="489" spans="3:21" ht="13.8">
      <c r="C489" s="8"/>
      <c r="D489" s="8"/>
      <c r="E489" s="8"/>
      <c r="F489" s="8"/>
      <c r="G489" s="8"/>
      <c r="H489" s="15"/>
      <c r="I489" s="8"/>
      <c r="J489" s="8"/>
      <c r="K489" s="8"/>
      <c r="L489" s="15"/>
      <c r="M489" s="8"/>
      <c r="N489" s="8"/>
      <c r="O489" s="8"/>
      <c r="P489" s="8"/>
      <c r="Q489" s="15"/>
      <c r="R489" s="8"/>
      <c r="S489" s="15"/>
      <c r="T489" s="8"/>
      <c r="U489" s="15"/>
    </row>
    <row r="490" spans="3:21" ht="13.8">
      <c r="C490" s="8"/>
      <c r="D490" s="8"/>
      <c r="E490" s="8"/>
      <c r="F490" s="8"/>
      <c r="G490" s="8"/>
      <c r="H490" s="15"/>
      <c r="I490" s="8"/>
      <c r="J490" s="8"/>
      <c r="K490" s="8"/>
      <c r="L490" s="15"/>
      <c r="M490" s="8"/>
      <c r="N490" s="8"/>
      <c r="O490" s="8"/>
      <c r="P490" s="8"/>
      <c r="Q490" s="15"/>
      <c r="R490" s="8"/>
      <c r="S490" s="15"/>
      <c r="T490" s="8"/>
      <c r="U490" s="15"/>
    </row>
    <row r="491" spans="3:21" ht="13.8">
      <c r="C491" s="8"/>
      <c r="D491" s="8"/>
      <c r="E491" s="8"/>
      <c r="F491" s="8"/>
      <c r="G491" s="8"/>
      <c r="H491" s="15"/>
      <c r="I491" s="8"/>
      <c r="J491" s="8"/>
      <c r="K491" s="8"/>
      <c r="L491" s="15"/>
      <c r="M491" s="8"/>
      <c r="N491" s="8"/>
      <c r="O491" s="8"/>
      <c r="P491" s="8"/>
      <c r="Q491" s="15"/>
      <c r="R491" s="8"/>
      <c r="S491" s="15"/>
      <c r="T491" s="8"/>
      <c r="U491" s="15"/>
    </row>
    <row r="492" spans="3:21" ht="13.8">
      <c r="C492" s="8"/>
      <c r="D492" s="8"/>
      <c r="E492" s="8"/>
      <c r="F492" s="8"/>
      <c r="G492" s="8"/>
      <c r="H492" s="15"/>
      <c r="I492" s="8"/>
      <c r="J492" s="8"/>
      <c r="K492" s="8"/>
      <c r="L492" s="15"/>
      <c r="M492" s="8"/>
      <c r="N492" s="8"/>
      <c r="O492" s="8"/>
      <c r="P492" s="8"/>
      <c r="Q492" s="15"/>
      <c r="R492" s="8"/>
      <c r="S492" s="15"/>
      <c r="T492" s="8"/>
      <c r="U492" s="15"/>
    </row>
    <row r="493" spans="3:21" ht="13.8">
      <c r="C493" s="8"/>
      <c r="D493" s="8"/>
      <c r="E493" s="8"/>
      <c r="F493" s="8"/>
      <c r="G493" s="8"/>
      <c r="H493" s="15"/>
      <c r="I493" s="8"/>
      <c r="J493" s="8"/>
      <c r="K493" s="8"/>
      <c r="L493" s="15"/>
      <c r="M493" s="8"/>
      <c r="N493" s="8"/>
      <c r="O493" s="8"/>
      <c r="P493" s="8"/>
      <c r="Q493" s="15"/>
      <c r="R493" s="8"/>
      <c r="S493" s="15"/>
      <c r="T493" s="8"/>
      <c r="U493" s="15"/>
    </row>
    <row r="494" spans="3:21" ht="13.8">
      <c r="C494" s="8"/>
      <c r="D494" s="8"/>
      <c r="E494" s="8"/>
      <c r="F494" s="8"/>
      <c r="G494" s="8"/>
      <c r="H494" s="15"/>
      <c r="I494" s="8"/>
      <c r="J494" s="8"/>
      <c r="K494" s="8"/>
      <c r="L494" s="15"/>
      <c r="M494" s="8"/>
      <c r="N494" s="8"/>
      <c r="O494" s="8"/>
      <c r="P494" s="8"/>
      <c r="Q494" s="15"/>
      <c r="R494" s="8"/>
      <c r="S494" s="15"/>
      <c r="T494" s="8"/>
      <c r="U494" s="15"/>
    </row>
    <row r="495" spans="3:21" ht="13.8">
      <c r="C495" s="8"/>
      <c r="D495" s="8"/>
      <c r="E495" s="8"/>
      <c r="F495" s="8"/>
      <c r="G495" s="8"/>
      <c r="H495" s="15"/>
      <c r="I495" s="8"/>
      <c r="J495" s="8"/>
      <c r="K495" s="8"/>
      <c r="L495" s="15"/>
      <c r="M495" s="8"/>
      <c r="N495" s="8"/>
      <c r="O495" s="8"/>
      <c r="P495" s="8"/>
      <c r="Q495" s="15"/>
      <c r="R495" s="8"/>
      <c r="S495" s="15"/>
      <c r="T495" s="8"/>
      <c r="U495" s="15"/>
    </row>
    <row r="496" spans="3:21" ht="13.8">
      <c r="C496" s="8"/>
      <c r="D496" s="8"/>
      <c r="E496" s="8"/>
      <c r="F496" s="8"/>
      <c r="G496" s="8"/>
      <c r="H496" s="15"/>
      <c r="I496" s="8"/>
      <c r="J496" s="8"/>
      <c r="K496" s="8"/>
      <c r="L496" s="15"/>
      <c r="M496" s="8"/>
      <c r="N496" s="8"/>
      <c r="O496" s="8"/>
      <c r="P496" s="8"/>
      <c r="Q496" s="15"/>
      <c r="R496" s="8"/>
      <c r="S496" s="15"/>
      <c r="T496" s="8"/>
      <c r="U496" s="15"/>
    </row>
    <row r="497" spans="3:21" ht="13.8">
      <c r="C497" s="8"/>
      <c r="D497" s="8"/>
      <c r="E497" s="8"/>
      <c r="F497" s="8"/>
      <c r="G497" s="8"/>
      <c r="H497" s="15"/>
      <c r="I497" s="8"/>
      <c r="J497" s="8"/>
      <c r="K497" s="8"/>
      <c r="L497" s="15"/>
      <c r="M497" s="8"/>
      <c r="N497" s="8"/>
      <c r="O497" s="8"/>
      <c r="P497" s="8"/>
      <c r="Q497" s="15"/>
      <c r="R497" s="8"/>
      <c r="S497" s="15"/>
      <c r="T497" s="8"/>
      <c r="U497" s="15"/>
    </row>
    <row r="498" spans="3:21" ht="13.8">
      <c r="C498" s="8"/>
      <c r="D498" s="8"/>
      <c r="E498" s="8"/>
      <c r="F498" s="8"/>
      <c r="G498" s="8"/>
      <c r="H498" s="15"/>
      <c r="I498" s="8"/>
      <c r="J498" s="8"/>
      <c r="K498" s="8"/>
      <c r="L498" s="15"/>
      <c r="M498" s="8"/>
      <c r="N498" s="8"/>
      <c r="O498" s="8"/>
      <c r="P498" s="8"/>
      <c r="Q498" s="15"/>
      <c r="R498" s="8"/>
      <c r="S498" s="15"/>
      <c r="T498" s="8"/>
      <c r="U498" s="15"/>
    </row>
    <row r="499" spans="3:21" ht="13.8">
      <c r="C499" s="8"/>
      <c r="D499" s="8"/>
      <c r="E499" s="8"/>
      <c r="F499" s="8"/>
      <c r="G499" s="8"/>
      <c r="H499" s="15"/>
      <c r="I499" s="8"/>
      <c r="J499" s="8"/>
      <c r="K499" s="8"/>
      <c r="L499" s="15"/>
      <c r="M499" s="8"/>
      <c r="N499" s="8"/>
      <c r="O499" s="8"/>
      <c r="P499" s="8"/>
      <c r="Q499" s="15"/>
      <c r="R499" s="8"/>
      <c r="S499" s="15"/>
      <c r="T499" s="8"/>
      <c r="U499" s="15"/>
    </row>
    <row r="500" spans="3:21" ht="13.8">
      <c r="C500" s="8"/>
      <c r="D500" s="8"/>
      <c r="E500" s="8"/>
      <c r="F500" s="8"/>
      <c r="G500" s="8"/>
      <c r="H500" s="15"/>
      <c r="I500" s="8"/>
      <c r="J500" s="8"/>
      <c r="K500" s="8"/>
      <c r="L500" s="15"/>
      <c r="M500" s="8"/>
      <c r="N500" s="8"/>
      <c r="O500" s="8"/>
      <c r="P500" s="8"/>
      <c r="Q500" s="15"/>
      <c r="R500" s="8"/>
      <c r="S500" s="15"/>
      <c r="T500" s="8"/>
      <c r="U500" s="15"/>
    </row>
    <row r="501" spans="3:21" ht="13.8">
      <c r="C501" s="8"/>
      <c r="D501" s="8"/>
      <c r="E501" s="8"/>
      <c r="F501" s="8"/>
      <c r="G501" s="8"/>
      <c r="H501" s="15"/>
      <c r="I501" s="8"/>
      <c r="J501" s="8"/>
      <c r="K501" s="8"/>
      <c r="L501" s="15"/>
      <c r="M501" s="8"/>
      <c r="N501" s="8"/>
      <c r="O501" s="8"/>
      <c r="P501" s="8"/>
      <c r="Q501" s="15"/>
      <c r="R501" s="8"/>
      <c r="S501" s="15"/>
      <c r="T501" s="8"/>
      <c r="U501" s="15"/>
    </row>
    <row r="502" spans="3:21" ht="13.8">
      <c r="C502" s="8"/>
      <c r="D502" s="8"/>
      <c r="E502" s="8"/>
      <c r="F502" s="8"/>
      <c r="G502" s="8"/>
      <c r="H502" s="15"/>
      <c r="I502" s="8"/>
      <c r="J502" s="8"/>
      <c r="K502" s="8"/>
      <c r="L502" s="15"/>
      <c r="M502" s="8"/>
      <c r="N502" s="8"/>
      <c r="O502" s="8"/>
      <c r="P502" s="8"/>
      <c r="Q502" s="15"/>
      <c r="R502" s="8"/>
      <c r="S502" s="15"/>
      <c r="T502" s="8"/>
      <c r="U502" s="15"/>
    </row>
    <row r="503" spans="3:21" ht="13.8">
      <c r="C503" s="8"/>
      <c r="D503" s="8"/>
      <c r="E503" s="8"/>
      <c r="F503" s="8"/>
      <c r="G503" s="8"/>
      <c r="H503" s="15"/>
      <c r="I503" s="8"/>
      <c r="J503" s="8"/>
      <c r="K503" s="8"/>
      <c r="L503" s="15"/>
      <c r="M503" s="8"/>
      <c r="N503" s="8"/>
      <c r="O503" s="8"/>
      <c r="P503" s="8"/>
      <c r="Q503" s="15"/>
      <c r="R503" s="8"/>
      <c r="S503" s="15"/>
      <c r="T503" s="8"/>
      <c r="U503" s="15"/>
    </row>
    <row r="504" spans="3:21" ht="13.8">
      <c r="C504" s="8"/>
      <c r="D504" s="8"/>
      <c r="E504" s="8"/>
      <c r="F504" s="8"/>
      <c r="G504" s="8"/>
      <c r="H504" s="15"/>
      <c r="I504" s="8"/>
      <c r="J504" s="8"/>
      <c r="K504" s="8"/>
      <c r="L504" s="15"/>
      <c r="M504" s="8"/>
      <c r="N504" s="8"/>
      <c r="O504" s="8"/>
      <c r="P504" s="8"/>
      <c r="Q504" s="15"/>
      <c r="R504" s="8"/>
      <c r="S504" s="15"/>
      <c r="T504" s="8"/>
      <c r="U504" s="15"/>
    </row>
    <row r="505" spans="3:21" ht="13.8">
      <c r="C505" s="8"/>
      <c r="D505" s="8"/>
      <c r="E505" s="8"/>
      <c r="F505" s="8"/>
      <c r="G505" s="8"/>
      <c r="H505" s="15"/>
      <c r="I505" s="8"/>
      <c r="J505" s="8"/>
      <c r="K505" s="8"/>
      <c r="L505" s="15"/>
      <c r="M505" s="8"/>
      <c r="N505" s="8"/>
      <c r="O505" s="8"/>
      <c r="P505" s="8"/>
      <c r="Q505" s="15"/>
      <c r="R505" s="8"/>
      <c r="S505" s="15"/>
      <c r="T505" s="8"/>
      <c r="U505" s="15"/>
    </row>
    <row r="506" spans="3:21" ht="13.8">
      <c r="C506" s="8"/>
      <c r="D506" s="8"/>
      <c r="E506" s="8"/>
      <c r="F506" s="8"/>
      <c r="G506" s="8"/>
      <c r="H506" s="15"/>
      <c r="I506" s="8"/>
      <c r="J506" s="8"/>
      <c r="K506" s="8"/>
      <c r="L506" s="15"/>
      <c r="M506" s="8"/>
      <c r="N506" s="8"/>
      <c r="O506" s="8"/>
      <c r="P506" s="8"/>
      <c r="Q506" s="15"/>
      <c r="R506" s="8"/>
      <c r="S506" s="15"/>
      <c r="T506" s="8"/>
      <c r="U506" s="15"/>
    </row>
    <row r="507" spans="3:21" ht="13.8">
      <c r="C507" s="8"/>
      <c r="D507" s="8"/>
      <c r="E507" s="8"/>
      <c r="F507" s="8"/>
      <c r="G507" s="8"/>
      <c r="H507" s="15"/>
      <c r="I507" s="8"/>
      <c r="J507" s="8"/>
      <c r="K507" s="8"/>
      <c r="L507" s="15"/>
      <c r="M507" s="8"/>
      <c r="N507" s="8"/>
      <c r="O507" s="8"/>
      <c r="P507" s="8"/>
      <c r="Q507" s="15"/>
      <c r="R507" s="8"/>
      <c r="S507" s="15"/>
      <c r="T507" s="8"/>
      <c r="U507" s="15"/>
    </row>
    <row r="508" spans="3:21" ht="13.8">
      <c r="C508" s="8"/>
      <c r="D508" s="8"/>
      <c r="E508" s="8"/>
      <c r="F508" s="8"/>
      <c r="G508" s="8"/>
      <c r="H508" s="15"/>
      <c r="I508" s="8"/>
      <c r="J508" s="8"/>
      <c r="K508" s="8"/>
      <c r="L508" s="15"/>
      <c r="M508" s="8"/>
      <c r="N508" s="8"/>
      <c r="O508" s="8"/>
      <c r="P508" s="8"/>
      <c r="Q508" s="15"/>
      <c r="R508" s="8"/>
      <c r="S508" s="15"/>
      <c r="T508" s="8"/>
      <c r="U508" s="15"/>
    </row>
    <row r="509" spans="3:21" ht="13.8">
      <c r="C509" s="8"/>
      <c r="D509" s="8"/>
      <c r="E509" s="8"/>
      <c r="F509" s="8"/>
      <c r="G509" s="8"/>
      <c r="H509" s="15"/>
      <c r="I509" s="8"/>
      <c r="J509" s="8"/>
      <c r="K509" s="8"/>
      <c r="L509" s="15"/>
      <c r="M509" s="8"/>
      <c r="N509" s="8"/>
      <c r="O509" s="8"/>
      <c r="P509" s="8"/>
      <c r="Q509" s="15"/>
      <c r="R509" s="8"/>
      <c r="S509" s="15"/>
      <c r="T509" s="8"/>
      <c r="U509" s="15"/>
    </row>
    <row r="510" spans="3:21" ht="13.8">
      <c r="C510" s="8"/>
      <c r="D510" s="8"/>
      <c r="E510" s="8"/>
      <c r="F510" s="8"/>
      <c r="G510" s="8"/>
      <c r="H510" s="15"/>
      <c r="I510" s="8"/>
      <c r="J510" s="8"/>
      <c r="K510" s="8"/>
      <c r="L510" s="15"/>
      <c r="M510" s="8"/>
      <c r="N510" s="8"/>
      <c r="O510" s="8"/>
      <c r="P510" s="8"/>
      <c r="Q510" s="15"/>
      <c r="R510" s="8"/>
      <c r="S510" s="15"/>
      <c r="T510" s="8"/>
      <c r="U510" s="15"/>
    </row>
    <row r="511" spans="3:21" ht="13.8">
      <c r="C511" s="8"/>
      <c r="D511" s="8"/>
      <c r="E511" s="8"/>
      <c r="F511" s="8"/>
      <c r="G511" s="8"/>
      <c r="H511" s="15"/>
      <c r="I511" s="8"/>
      <c r="J511" s="8"/>
      <c r="K511" s="8"/>
      <c r="L511" s="15"/>
      <c r="M511" s="8"/>
      <c r="N511" s="8"/>
      <c r="O511" s="8"/>
      <c r="P511" s="8"/>
      <c r="Q511" s="15"/>
      <c r="R511" s="8"/>
      <c r="S511" s="15"/>
      <c r="T511" s="8"/>
      <c r="U511" s="15"/>
    </row>
    <row r="512" spans="3:21" ht="13.8">
      <c r="C512" s="8"/>
      <c r="D512" s="8"/>
      <c r="E512" s="8"/>
      <c r="F512" s="8"/>
      <c r="G512" s="8"/>
      <c r="H512" s="15"/>
      <c r="I512" s="8"/>
      <c r="J512" s="8"/>
      <c r="K512" s="8"/>
      <c r="L512" s="15"/>
      <c r="M512" s="8"/>
      <c r="N512" s="8"/>
      <c r="O512" s="8"/>
      <c r="P512" s="8"/>
      <c r="Q512" s="15"/>
      <c r="R512" s="8"/>
      <c r="S512" s="15"/>
      <c r="T512" s="8"/>
      <c r="U512" s="15"/>
    </row>
    <row r="513" spans="3:21" ht="13.8">
      <c r="C513" s="8"/>
      <c r="D513" s="8"/>
      <c r="E513" s="8"/>
      <c r="F513" s="8"/>
      <c r="G513" s="8"/>
      <c r="H513" s="15"/>
      <c r="I513" s="8"/>
      <c r="J513" s="8"/>
      <c r="K513" s="8"/>
      <c r="L513" s="15"/>
      <c r="M513" s="8"/>
      <c r="N513" s="8"/>
      <c r="O513" s="8"/>
      <c r="P513" s="8"/>
      <c r="Q513" s="15"/>
      <c r="R513" s="8"/>
      <c r="S513" s="15"/>
      <c r="T513" s="8"/>
      <c r="U513" s="15"/>
    </row>
    <row r="514" spans="3:21" ht="13.8">
      <c r="C514" s="8"/>
      <c r="D514" s="8"/>
      <c r="E514" s="8"/>
      <c r="F514" s="8"/>
      <c r="G514" s="8"/>
      <c r="H514" s="15"/>
      <c r="I514" s="8"/>
      <c r="J514" s="8"/>
      <c r="K514" s="8"/>
      <c r="L514" s="15"/>
      <c r="M514" s="8"/>
      <c r="N514" s="8"/>
      <c r="O514" s="8"/>
      <c r="P514" s="8"/>
      <c r="Q514" s="15"/>
      <c r="R514" s="8"/>
      <c r="S514" s="15"/>
      <c r="T514" s="8"/>
      <c r="U514" s="15"/>
    </row>
    <row r="515" spans="3:21" ht="13.8">
      <c r="C515" s="8"/>
      <c r="D515" s="8"/>
      <c r="E515" s="8"/>
      <c r="F515" s="8"/>
      <c r="G515" s="8"/>
      <c r="H515" s="15"/>
      <c r="I515" s="8"/>
      <c r="J515" s="8"/>
      <c r="K515" s="8"/>
      <c r="L515" s="15"/>
      <c r="M515" s="8"/>
      <c r="N515" s="8"/>
      <c r="O515" s="8"/>
      <c r="P515" s="8"/>
      <c r="Q515" s="15"/>
      <c r="R515" s="8"/>
      <c r="S515" s="15"/>
      <c r="T515" s="8"/>
      <c r="U515" s="15"/>
    </row>
    <row r="516" spans="3:21" ht="13.8">
      <c r="C516" s="8"/>
      <c r="D516" s="8"/>
      <c r="E516" s="8"/>
      <c r="F516" s="8"/>
      <c r="G516" s="8"/>
      <c r="H516" s="15"/>
      <c r="I516" s="8"/>
      <c r="J516" s="8"/>
      <c r="K516" s="8"/>
      <c r="L516" s="15"/>
      <c r="M516" s="8"/>
      <c r="N516" s="8"/>
      <c r="O516" s="8"/>
      <c r="P516" s="8"/>
      <c r="Q516" s="15"/>
      <c r="R516" s="8"/>
      <c r="S516" s="15"/>
      <c r="T516" s="8"/>
      <c r="U516" s="15"/>
    </row>
    <row r="517" spans="3:21" ht="13.8">
      <c r="C517" s="8"/>
      <c r="D517" s="8"/>
      <c r="E517" s="8"/>
      <c r="F517" s="8"/>
      <c r="G517" s="8"/>
      <c r="H517" s="15"/>
      <c r="I517" s="8"/>
      <c r="J517" s="8"/>
      <c r="K517" s="8"/>
      <c r="L517" s="15"/>
      <c r="M517" s="8"/>
      <c r="N517" s="8"/>
      <c r="O517" s="8"/>
      <c r="P517" s="8"/>
      <c r="Q517" s="15"/>
      <c r="R517" s="8"/>
      <c r="S517" s="15"/>
      <c r="T517" s="8"/>
      <c r="U517" s="15"/>
    </row>
    <row r="518" spans="3:21" ht="13.8">
      <c r="C518" s="8"/>
      <c r="D518" s="8"/>
      <c r="E518" s="8"/>
      <c r="F518" s="8"/>
      <c r="G518" s="8"/>
      <c r="H518" s="15"/>
      <c r="I518" s="8"/>
      <c r="J518" s="8"/>
      <c r="K518" s="8"/>
      <c r="L518" s="15"/>
      <c r="M518" s="8"/>
      <c r="N518" s="8"/>
      <c r="O518" s="8"/>
      <c r="P518" s="8"/>
      <c r="Q518" s="15"/>
      <c r="R518" s="8"/>
      <c r="S518" s="15"/>
      <c r="T518" s="8"/>
      <c r="U518" s="15"/>
    </row>
    <row r="519" spans="3:21" ht="13.8">
      <c r="C519" s="8"/>
      <c r="D519" s="8"/>
      <c r="E519" s="8"/>
      <c r="F519" s="8"/>
      <c r="G519" s="8"/>
      <c r="H519" s="15"/>
      <c r="I519" s="8"/>
      <c r="J519" s="8"/>
      <c r="K519" s="8"/>
      <c r="L519" s="15"/>
      <c r="M519" s="8"/>
      <c r="N519" s="8"/>
      <c r="O519" s="8"/>
      <c r="P519" s="8"/>
      <c r="Q519" s="15"/>
      <c r="R519" s="8"/>
      <c r="S519" s="15"/>
      <c r="T519" s="8"/>
      <c r="U519" s="15"/>
    </row>
    <row r="520" spans="3:21" ht="13.8">
      <c r="C520" s="8"/>
      <c r="D520" s="8"/>
      <c r="E520" s="8"/>
      <c r="F520" s="8"/>
      <c r="G520" s="8"/>
      <c r="H520" s="15"/>
      <c r="I520" s="8"/>
      <c r="J520" s="8"/>
      <c r="K520" s="8"/>
      <c r="L520" s="15"/>
      <c r="M520" s="8"/>
      <c r="N520" s="8"/>
      <c r="O520" s="8"/>
      <c r="P520" s="8"/>
      <c r="Q520" s="15"/>
      <c r="R520" s="8"/>
      <c r="S520" s="15"/>
      <c r="T520" s="8"/>
      <c r="U520" s="15"/>
    </row>
    <row r="521" spans="3:21" ht="13.8">
      <c r="C521" s="8"/>
      <c r="D521" s="8"/>
      <c r="E521" s="8"/>
      <c r="F521" s="8"/>
      <c r="G521" s="8"/>
      <c r="H521" s="15"/>
      <c r="I521" s="8"/>
      <c r="J521" s="8"/>
      <c r="K521" s="8"/>
      <c r="L521" s="15"/>
      <c r="M521" s="8"/>
      <c r="N521" s="8"/>
      <c r="O521" s="8"/>
      <c r="P521" s="8"/>
      <c r="Q521" s="15"/>
      <c r="R521" s="8"/>
      <c r="S521" s="15"/>
      <c r="T521" s="8"/>
      <c r="U521" s="15"/>
    </row>
    <row r="522" spans="3:21" ht="13.8">
      <c r="C522" s="8"/>
      <c r="D522" s="8"/>
      <c r="E522" s="8"/>
      <c r="F522" s="8"/>
      <c r="G522" s="8"/>
      <c r="H522" s="15"/>
      <c r="I522" s="8"/>
      <c r="J522" s="8"/>
      <c r="K522" s="8"/>
      <c r="L522" s="15"/>
      <c r="M522" s="8"/>
      <c r="N522" s="8"/>
      <c r="O522" s="8"/>
      <c r="P522" s="8"/>
      <c r="Q522" s="15"/>
      <c r="R522" s="8"/>
      <c r="S522" s="15"/>
      <c r="T522" s="8"/>
      <c r="U522" s="15"/>
    </row>
    <row r="523" spans="3:21" ht="13.8">
      <c r="C523" s="8"/>
      <c r="D523" s="8"/>
      <c r="E523" s="8"/>
      <c r="F523" s="8"/>
      <c r="G523" s="8"/>
      <c r="H523" s="15"/>
      <c r="I523" s="8"/>
      <c r="J523" s="8"/>
      <c r="K523" s="8"/>
      <c r="L523" s="15"/>
      <c r="M523" s="8"/>
      <c r="N523" s="8"/>
      <c r="O523" s="8"/>
      <c r="P523" s="8"/>
      <c r="Q523" s="15"/>
      <c r="R523" s="8"/>
      <c r="S523" s="15"/>
      <c r="T523" s="8"/>
      <c r="U523" s="15"/>
    </row>
    <row r="524" spans="3:21" ht="13.8">
      <c r="C524" s="8"/>
      <c r="D524" s="8"/>
      <c r="E524" s="8"/>
      <c r="F524" s="8"/>
      <c r="G524" s="8"/>
      <c r="H524" s="15"/>
      <c r="I524" s="8"/>
      <c r="J524" s="8"/>
      <c r="K524" s="8"/>
      <c r="L524" s="15"/>
      <c r="M524" s="8"/>
      <c r="N524" s="8"/>
      <c r="O524" s="8"/>
      <c r="P524" s="8"/>
      <c r="Q524" s="15"/>
      <c r="R524" s="8"/>
      <c r="S524" s="15"/>
      <c r="T524" s="8"/>
      <c r="U524" s="15"/>
    </row>
    <row r="525" spans="3:21" ht="13.8">
      <c r="C525" s="8"/>
      <c r="D525" s="8"/>
      <c r="E525" s="8"/>
      <c r="F525" s="8"/>
      <c r="G525" s="8"/>
      <c r="H525" s="15"/>
      <c r="I525" s="8"/>
      <c r="J525" s="8"/>
      <c r="K525" s="8"/>
      <c r="L525" s="15"/>
      <c r="M525" s="8"/>
      <c r="N525" s="8"/>
      <c r="O525" s="8"/>
      <c r="P525" s="8"/>
      <c r="Q525" s="15"/>
      <c r="R525" s="8"/>
      <c r="S525" s="15"/>
      <c r="T525" s="8"/>
      <c r="U525" s="15"/>
    </row>
    <row r="526" spans="3:21" ht="13.8">
      <c r="C526" s="8"/>
      <c r="D526" s="8"/>
      <c r="E526" s="8"/>
      <c r="F526" s="8"/>
      <c r="G526" s="8"/>
      <c r="H526" s="15"/>
      <c r="I526" s="8"/>
      <c r="J526" s="8"/>
      <c r="K526" s="8"/>
      <c r="L526" s="15"/>
      <c r="M526" s="8"/>
      <c r="N526" s="8"/>
      <c r="O526" s="8"/>
      <c r="P526" s="8"/>
      <c r="Q526" s="15"/>
      <c r="R526" s="8"/>
      <c r="S526" s="15"/>
      <c r="T526" s="8"/>
      <c r="U526" s="15"/>
    </row>
    <row r="527" spans="3:21" ht="13.8">
      <c r="C527" s="8"/>
      <c r="D527" s="8"/>
      <c r="E527" s="8"/>
      <c r="F527" s="8"/>
      <c r="G527" s="8"/>
      <c r="H527" s="15"/>
      <c r="I527" s="8"/>
      <c r="J527" s="8"/>
      <c r="K527" s="8"/>
      <c r="L527" s="15"/>
      <c r="M527" s="8"/>
      <c r="N527" s="8"/>
      <c r="O527" s="8"/>
      <c r="P527" s="8"/>
      <c r="Q527" s="15"/>
      <c r="R527" s="8"/>
      <c r="S527" s="15"/>
      <c r="T527" s="8"/>
      <c r="U527" s="15"/>
    </row>
    <row r="528" spans="3:21" ht="13.8">
      <c r="C528" s="8"/>
      <c r="D528" s="8"/>
      <c r="E528" s="8"/>
      <c r="F528" s="8"/>
      <c r="G528" s="8"/>
      <c r="H528" s="15"/>
      <c r="I528" s="8"/>
      <c r="J528" s="8"/>
      <c r="K528" s="8"/>
      <c r="L528" s="15"/>
      <c r="M528" s="8"/>
      <c r="N528" s="8"/>
      <c r="O528" s="8"/>
      <c r="P528" s="8"/>
      <c r="Q528" s="15"/>
      <c r="R528" s="8"/>
      <c r="S528" s="15"/>
      <c r="T528" s="8"/>
      <c r="U528" s="15"/>
    </row>
    <row r="529" spans="3:21" ht="13.8">
      <c r="C529" s="8"/>
      <c r="D529" s="8"/>
      <c r="E529" s="8"/>
      <c r="F529" s="8"/>
      <c r="G529" s="8"/>
      <c r="H529" s="15"/>
      <c r="I529" s="8"/>
      <c r="J529" s="8"/>
      <c r="K529" s="8"/>
      <c r="L529" s="15"/>
      <c r="M529" s="8"/>
      <c r="N529" s="8"/>
      <c r="O529" s="8"/>
      <c r="P529" s="8"/>
      <c r="Q529" s="15"/>
      <c r="R529" s="8"/>
      <c r="S529" s="15"/>
      <c r="T529" s="8"/>
      <c r="U529" s="15"/>
    </row>
    <row r="530" spans="3:21" ht="13.8">
      <c r="C530" s="8"/>
      <c r="D530" s="8"/>
      <c r="E530" s="8"/>
      <c r="F530" s="8"/>
      <c r="G530" s="8"/>
      <c r="H530" s="15"/>
      <c r="I530" s="8"/>
      <c r="J530" s="8"/>
      <c r="K530" s="8"/>
      <c r="L530" s="15"/>
      <c r="M530" s="8"/>
      <c r="N530" s="8"/>
      <c r="O530" s="8"/>
      <c r="P530" s="8"/>
      <c r="Q530" s="15"/>
      <c r="R530" s="8"/>
      <c r="S530" s="15"/>
      <c r="T530" s="8"/>
      <c r="U530" s="15"/>
    </row>
    <row r="531" spans="3:21" ht="13.8">
      <c r="C531" s="8"/>
      <c r="D531" s="8"/>
      <c r="E531" s="8"/>
      <c r="F531" s="8"/>
      <c r="G531" s="8"/>
      <c r="H531" s="15"/>
      <c r="I531" s="8"/>
      <c r="J531" s="8"/>
      <c r="K531" s="8"/>
      <c r="L531" s="15"/>
      <c r="M531" s="8"/>
      <c r="N531" s="8"/>
      <c r="O531" s="8"/>
      <c r="P531" s="8"/>
      <c r="Q531" s="15"/>
      <c r="R531" s="8"/>
      <c r="S531" s="15"/>
      <c r="T531" s="8"/>
      <c r="U531" s="15"/>
    </row>
    <row r="532" spans="3:21" ht="13.8">
      <c r="C532" s="8"/>
      <c r="D532" s="8"/>
      <c r="E532" s="8"/>
      <c r="F532" s="8"/>
      <c r="G532" s="8"/>
      <c r="H532" s="15"/>
      <c r="I532" s="8"/>
      <c r="J532" s="8"/>
      <c r="K532" s="8"/>
      <c r="L532" s="15"/>
      <c r="M532" s="8"/>
      <c r="N532" s="8"/>
      <c r="O532" s="8"/>
      <c r="P532" s="8"/>
      <c r="Q532" s="15"/>
      <c r="R532" s="8"/>
      <c r="S532" s="15"/>
      <c r="T532" s="8"/>
      <c r="U532" s="15"/>
    </row>
    <row r="533" spans="3:21" ht="13.8">
      <c r="C533" s="8"/>
      <c r="D533" s="8"/>
      <c r="E533" s="8"/>
      <c r="F533" s="8"/>
      <c r="G533" s="8"/>
      <c r="H533" s="15"/>
      <c r="I533" s="8"/>
      <c r="J533" s="8"/>
      <c r="K533" s="8"/>
      <c r="L533" s="15"/>
      <c r="M533" s="8"/>
      <c r="N533" s="8"/>
      <c r="O533" s="8"/>
      <c r="P533" s="8"/>
      <c r="Q533" s="15"/>
      <c r="R533" s="8"/>
      <c r="S533" s="15"/>
      <c r="T533" s="8"/>
      <c r="U533" s="15"/>
    </row>
    <row r="534" spans="3:21" ht="13.8">
      <c r="C534" s="8"/>
      <c r="D534" s="8"/>
      <c r="E534" s="8"/>
      <c r="F534" s="8"/>
      <c r="G534" s="8"/>
      <c r="H534" s="15"/>
      <c r="I534" s="8"/>
      <c r="J534" s="8"/>
      <c r="K534" s="8"/>
      <c r="L534" s="15"/>
      <c r="M534" s="8"/>
      <c r="N534" s="8"/>
      <c r="O534" s="8"/>
      <c r="P534" s="8"/>
      <c r="Q534" s="15"/>
      <c r="R534" s="8"/>
      <c r="S534" s="15"/>
      <c r="T534" s="8"/>
      <c r="U534" s="15"/>
    </row>
    <row r="535" spans="3:21" ht="13.8">
      <c r="C535" s="8"/>
      <c r="D535" s="8"/>
      <c r="E535" s="8"/>
      <c r="F535" s="8"/>
      <c r="G535" s="8"/>
      <c r="H535" s="15"/>
      <c r="I535" s="8"/>
      <c r="J535" s="8"/>
      <c r="K535" s="8"/>
      <c r="L535" s="15"/>
      <c r="M535" s="8"/>
      <c r="N535" s="8"/>
      <c r="O535" s="8"/>
      <c r="P535" s="8"/>
      <c r="Q535" s="15"/>
      <c r="R535" s="8"/>
      <c r="S535" s="15"/>
      <c r="T535" s="8"/>
      <c r="U535" s="15"/>
    </row>
    <row r="536" spans="3:21" ht="13.8">
      <c r="C536" s="8"/>
      <c r="D536" s="8"/>
      <c r="E536" s="8"/>
      <c r="F536" s="8"/>
      <c r="G536" s="8"/>
      <c r="H536" s="15"/>
      <c r="I536" s="8"/>
      <c r="J536" s="8"/>
      <c r="K536" s="8"/>
      <c r="L536" s="15"/>
      <c r="M536" s="8"/>
      <c r="N536" s="8"/>
      <c r="O536" s="8"/>
      <c r="P536" s="8"/>
      <c r="Q536" s="15"/>
      <c r="R536" s="8"/>
      <c r="S536" s="15"/>
      <c r="T536" s="8"/>
      <c r="U536" s="15"/>
    </row>
    <row r="537" spans="3:21" ht="13.8">
      <c r="C537" s="8"/>
      <c r="D537" s="8"/>
      <c r="E537" s="8"/>
      <c r="F537" s="8"/>
      <c r="G537" s="8"/>
      <c r="H537" s="15"/>
      <c r="I537" s="8"/>
      <c r="J537" s="8"/>
      <c r="K537" s="8"/>
      <c r="L537" s="15"/>
      <c r="M537" s="8"/>
      <c r="N537" s="8"/>
      <c r="O537" s="8"/>
      <c r="P537" s="8"/>
      <c r="Q537" s="15"/>
      <c r="R537" s="8"/>
      <c r="S537" s="15"/>
      <c r="T537" s="8"/>
      <c r="U537" s="15"/>
    </row>
    <row r="538" spans="3:21" ht="13.8">
      <c r="C538" s="8"/>
      <c r="D538" s="8"/>
      <c r="E538" s="8"/>
      <c r="F538" s="8"/>
      <c r="G538" s="8"/>
      <c r="H538" s="15"/>
      <c r="I538" s="8"/>
      <c r="J538" s="8"/>
      <c r="K538" s="8"/>
      <c r="L538" s="15"/>
      <c r="M538" s="8"/>
      <c r="N538" s="8"/>
      <c r="O538" s="8"/>
      <c r="P538" s="8"/>
      <c r="Q538" s="15"/>
      <c r="R538" s="8"/>
      <c r="S538" s="15"/>
      <c r="T538" s="8"/>
      <c r="U538" s="15"/>
    </row>
    <row r="539" spans="3:21" ht="13.8">
      <c r="C539" s="8"/>
      <c r="D539" s="8"/>
      <c r="E539" s="8"/>
      <c r="F539" s="8"/>
      <c r="G539" s="8"/>
      <c r="H539" s="15"/>
      <c r="I539" s="8"/>
      <c r="J539" s="8"/>
      <c r="K539" s="8"/>
      <c r="L539" s="15"/>
      <c r="M539" s="8"/>
      <c r="N539" s="8"/>
      <c r="O539" s="8"/>
      <c r="P539" s="8"/>
      <c r="Q539" s="15"/>
      <c r="R539" s="8"/>
      <c r="S539" s="15"/>
      <c r="T539" s="8"/>
      <c r="U539" s="15"/>
    </row>
    <row r="540" spans="3:21" ht="13.8">
      <c r="C540" s="8"/>
      <c r="D540" s="8"/>
      <c r="E540" s="8"/>
      <c r="F540" s="8"/>
      <c r="G540" s="8"/>
      <c r="H540" s="15"/>
      <c r="I540" s="8"/>
      <c r="J540" s="8"/>
      <c r="K540" s="8"/>
      <c r="L540" s="15"/>
      <c r="M540" s="8"/>
      <c r="N540" s="8"/>
      <c r="O540" s="8"/>
      <c r="P540" s="8"/>
      <c r="Q540" s="15"/>
      <c r="R540" s="8"/>
      <c r="S540" s="15"/>
      <c r="T540" s="8"/>
      <c r="U540" s="15"/>
    </row>
    <row r="541" spans="3:21" ht="13.8">
      <c r="C541" s="8"/>
      <c r="D541" s="8"/>
      <c r="E541" s="8"/>
      <c r="F541" s="8"/>
      <c r="G541" s="8"/>
      <c r="H541" s="15"/>
      <c r="I541" s="8"/>
      <c r="J541" s="8"/>
      <c r="K541" s="8"/>
      <c r="L541" s="15"/>
      <c r="M541" s="8"/>
      <c r="N541" s="8"/>
      <c r="O541" s="8"/>
      <c r="P541" s="8"/>
      <c r="Q541" s="15"/>
      <c r="R541" s="8"/>
      <c r="S541" s="15"/>
      <c r="T541" s="8"/>
      <c r="U541" s="15"/>
    </row>
    <row r="542" spans="3:21" ht="13.8">
      <c r="C542" s="8"/>
      <c r="D542" s="8"/>
      <c r="E542" s="8"/>
      <c r="F542" s="8"/>
      <c r="G542" s="8"/>
      <c r="H542" s="15"/>
      <c r="I542" s="8"/>
      <c r="J542" s="8"/>
      <c r="K542" s="8"/>
      <c r="L542" s="15"/>
      <c r="M542" s="8"/>
      <c r="N542" s="8"/>
      <c r="O542" s="8"/>
      <c r="P542" s="8"/>
      <c r="Q542" s="15"/>
      <c r="R542" s="8"/>
      <c r="S542" s="15"/>
      <c r="T542" s="8"/>
      <c r="U542" s="15"/>
    </row>
    <row r="543" spans="3:21" ht="13.8">
      <c r="C543" s="8"/>
      <c r="D543" s="8"/>
      <c r="E543" s="8"/>
      <c r="F543" s="8"/>
      <c r="G543" s="8"/>
      <c r="H543" s="15"/>
      <c r="I543" s="8"/>
      <c r="J543" s="8"/>
      <c r="K543" s="8"/>
      <c r="L543" s="15"/>
      <c r="M543" s="8"/>
      <c r="N543" s="8"/>
      <c r="O543" s="8"/>
      <c r="P543" s="8"/>
      <c r="Q543" s="15"/>
      <c r="R543" s="8"/>
      <c r="S543" s="15"/>
      <c r="T543" s="8"/>
      <c r="U543" s="15"/>
    </row>
    <row r="544" spans="3:21" ht="13.8">
      <c r="C544" s="8"/>
      <c r="D544" s="8"/>
      <c r="E544" s="8"/>
      <c r="F544" s="8"/>
      <c r="G544" s="8"/>
      <c r="H544" s="15"/>
      <c r="I544" s="8"/>
      <c r="J544" s="8"/>
      <c r="K544" s="8"/>
      <c r="L544" s="15"/>
      <c r="M544" s="8"/>
      <c r="N544" s="8"/>
      <c r="O544" s="8"/>
      <c r="P544" s="8"/>
      <c r="Q544" s="15"/>
      <c r="R544" s="8"/>
      <c r="S544" s="15"/>
      <c r="T544" s="8"/>
      <c r="U544" s="15"/>
    </row>
    <row r="545" spans="3:21" ht="13.8">
      <c r="C545" s="8"/>
      <c r="D545" s="8"/>
      <c r="E545" s="8"/>
      <c r="F545" s="8"/>
      <c r="G545" s="8"/>
      <c r="H545" s="15"/>
      <c r="I545" s="8"/>
      <c r="J545" s="8"/>
      <c r="K545" s="8"/>
      <c r="L545" s="15"/>
      <c r="M545" s="8"/>
      <c r="N545" s="8"/>
      <c r="O545" s="8"/>
      <c r="P545" s="8"/>
      <c r="Q545" s="15"/>
      <c r="R545" s="8"/>
      <c r="S545" s="15"/>
      <c r="T545" s="8"/>
      <c r="U545" s="15"/>
    </row>
    <row r="546" spans="3:21" ht="13.8">
      <c r="C546" s="8"/>
      <c r="D546" s="8"/>
      <c r="E546" s="8"/>
      <c r="F546" s="8"/>
      <c r="G546" s="8"/>
      <c r="H546" s="15"/>
      <c r="I546" s="8"/>
      <c r="J546" s="8"/>
      <c r="K546" s="8"/>
      <c r="L546" s="15"/>
      <c r="M546" s="8"/>
      <c r="N546" s="8"/>
      <c r="O546" s="8"/>
      <c r="P546" s="8"/>
      <c r="Q546" s="15"/>
      <c r="R546" s="8"/>
      <c r="S546" s="15"/>
      <c r="T546" s="8"/>
      <c r="U546" s="15"/>
    </row>
    <row r="547" spans="3:21" ht="13.8">
      <c r="C547" s="8"/>
      <c r="D547" s="8"/>
      <c r="E547" s="8"/>
      <c r="F547" s="8"/>
      <c r="G547" s="8"/>
      <c r="H547" s="15"/>
      <c r="I547" s="8"/>
      <c r="J547" s="8"/>
      <c r="K547" s="8"/>
      <c r="L547" s="15"/>
      <c r="M547" s="8"/>
      <c r="N547" s="8"/>
      <c r="O547" s="8"/>
      <c r="P547" s="8"/>
      <c r="Q547" s="15"/>
      <c r="R547" s="8"/>
      <c r="S547" s="15"/>
      <c r="T547" s="8"/>
      <c r="U547" s="15"/>
    </row>
    <row r="548" spans="3:21" ht="13.8">
      <c r="C548" s="8"/>
      <c r="D548" s="8"/>
      <c r="E548" s="8"/>
      <c r="F548" s="8"/>
      <c r="G548" s="8"/>
      <c r="H548" s="15"/>
      <c r="I548" s="8"/>
      <c r="J548" s="8"/>
      <c r="K548" s="8"/>
      <c r="L548" s="15"/>
      <c r="M548" s="8"/>
      <c r="N548" s="8"/>
      <c r="O548" s="8"/>
      <c r="P548" s="8"/>
      <c r="Q548" s="15"/>
      <c r="R548" s="8"/>
      <c r="S548" s="15"/>
      <c r="T548" s="8"/>
      <c r="U548" s="15"/>
    </row>
    <row r="549" spans="3:21" ht="13.8">
      <c r="C549" s="8"/>
      <c r="D549" s="8"/>
      <c r="E549" s="8"/>
      <c r="F549" s="8"/>
      <c r="G549" s="8"/>
      <c r="H549" s="15"/>
      <c r="I549" s="8"/>
      <c r="J549" s="8"/>
      <c r="K549" s="8"/>
      <c r="L549" s="15"/>
      <c r="M549" s="8"/>
      <c r="N549" s="8"/>
      <c r="O549" s="8"/>
      <c r="P549" s="8"/>
      <c r="Q549" s="15"/>
      <c r="R549" s="8"/>
      <c r="S549" s="15"/>
      <c r="T549" s="8"/>
      <c r="U549" s="15"/>
    </row>
    <row r="550" spans="3:21" ht="13.8">
      <c r="C550" s="8"/>
      <c r="D550" s="8"/>
      <c r="E550" s="8"/>
      <c r="F550" s="8"/>
      <c r="G550" s="8"/>
      <c r="H550" s="15"/>
      <c r="I550" s="8"/>
      <c r="J550" s="8"/>
      <c r="K550" s="8"/>
      <c r="L550" s="15"/>
      <c r="M550" s="8"/>
      <c r="N550" s="8"/>
      <c r="O550" s="8"/>
      <c r="P550" s="8"/>
      <c r="Q550" s="15"/>
      <c r="R550" s="8"/>
      <c r="S550" s="15"/>
      <c r="T550" s="8"/>
      <c r="U550" s="15"/>
    </row>
    <row r="551" spans="3:21" ht="13.8">
      <c r="C551" s="8"/>
      <c r="D551" s="8"/>
      <c r="E551" s="8"/>
      <c r="F551" s="8"/>
      <c r="G551" s="8"/>
      <c r="H551" s="15"/>
      <c r="I551" s="8"/>
      <c r="J551" s="8"/>
      <c r="K551" s="8"/>
      <c r="L551" s="15"/>
      <c r="M551" s="8"/>
      <c r="N551" s="8"/>
      <c r="O551" s="8"/>
      <c r="P551" s="8"/>
      <c r="Q551" s="15"/>
      <c r="R551" s="8"/>
      <c r="S551" s="15"/>
      <c r="T551" s="8"/>
      <c r="U551" s="15"/>
    </row>
    <row r="552" spans="3:21" ht="13.8">
      <c r="C552" s="8"/>
      <c r="D552" s="8"/>
      <c r="E552" s="8"/>
      <c r="F552" s="8"/>
      <c r="G552" s="8"/>
      <c r="H552" s="15"/>
      <c r="I552" s="8"/>
      <c r="J552" s="8"/>
      <c r="K552" s="8"/>
      <c r="L552" s="15"/>
      <c r="M552" s="8"/>
      <c r="N552" s="8"/>
      <c r="O552" s="8"/>
      <c r="P552" s="8"/>
      <c r="Q552" s="15"/>
      <c r="R552" s="8"/>
      <c r="S552" s="15"/>
      <c r="T552" s="8"/>
      <c r="U552" s="15"/>
    </row>
    <row r="553" spans="3:21" ht="13.8">
      <c r="C553" s="8"/>
      <c r="D553" s="8"/>
      <c r="E553" s="8"/>
      <c r="F553" s="8"/>
      <c r="G553" s="8"/>
      <c r="H553" s="15"/>
      <c r="I553" s="8"/>
      <c r="J553" s="8"/>
      <c r="K553" s="8"/>
      <c r="L553" s="15"/>
      <c r="M553" s="8"/>
      <c r="N553" s="8"/>
      <c r="O553" s="8"/>
      <c r="P553" s="8"/>
      <c r="Q553" s="15"/>
      <c r="R553" s="8"/>
      <c r="S553" s="15"/>
      <c r="T553" s="8"/>
      <c r="U553" s="15"/>
    </row>
    <row r="554" spans="3:21" ht="13.8">
      <c r="C554" s="8"/>
      <c r="D554" s="8"/>
      <c r="E554" s="8"/>
      <c r="F554" s="8"/>
      <c r="G554" s="8"/>
      <c r="H554" s="15"/>
      <c r="I554" s="8"/>
      <c r="J554" s="8"/>
      <c r="K554" s="8"/>
      <c r="L554" s="15"/>
      <c r="M554" s="8"/>
      <c r="N554" s="8"/>
      <c r="O554" s="8"/>
      <c r="P554" s="8"/>
      <c r="Q554" s="15"/>
      <c r="R554" s="8"/>
      <c r="S554" s="15"/>
      <c r="T554" s="8"/>
      <c r="U554" s="15"/>
    </row>
    <row r="555" spans="3:21" ht="13.8">
      <c r="C555" s="8"/>
      <c r="D555" s="8"/>
      <c r="E555" s="8"/>
      <c r="F555" s="8"/>
      <c r="G555" s="8"/>
      <c r="H555" s="15"/>
      <c r="I555" s="8"/>
      <c r="J555" s="8"/>
      <c r="K555" s="8"/>
      <c r="L555" s="15"/>
      <c r="M555" s="8"/>
      <c r="N555" s="8"/>
      <c r="O555" s="8"/>
      <c r="P555" s="8"/>
      <c r="Q555" s="15"/>
      <c r="R555" s="8"/>
      <c r="S555" s="15"/>
      <c r="T555" s="8"/>
      <c r="U555" s="15"/>
    </row>
    <row r="556" spans="3:21" ht="13.8">
      <c r="C556" s="8"/>
      <c r="D556" s="8"/>
      <c r="E556" s="8"/>
      <c r="F556" s="8"/>
      <c r="G556" s="8"/>
      <c r="H556" s="15"/>
      <c r="I556" s="8"/>
      <c r="J556" s="8"/>
      <c r="K556" s="8"/>
      <c r="L556" s="15"/>
      <c r="M556" s="8"/>
      <c r="N556" s="8"/>
      <c r="O556" s="8"/>
      <c r="P556" s="8"/>
      <c r="Q556" s="15"/>
      <c r="R556" s="8"/>
      <c r="S556" s="15"/>
      <c r="T556" s="8"/>
      <c r="U556" s="15"/>
    </row>
    <row r="557" spans="3:21" ht="13.8">
      <c r="C557" s="8"/>
      <c r="D557" s="8"/>
      <c r="E557" s="8"/>
      <c r="F557" s="8"/>
      <c r="G557" s="8"/>
      <c r="H557" s="15"/>
      <c r="I557" s="8"/>
      <c r="J557" s="8"/>
      <c r="K557" s="8"/>
      <c r="L557" s="15"/>
      <c r="M557" s="8"/>
      <c r="N557" s="8"/>
      <c r="O557" s="8"/>
      <c r="P557" s="8"/>
      <c r="Q557" s="15"/>
      <c r="R557" s="8"/>
      <c r="S557" s="15"/>
      <c r="T557" s="8"/>
      <c r="U557" s="15"/>
    </row>
    <row r="558" spans="3:21" ht="13.8">
      <c r="C558" s="8"/>
      <c r="D558" s="8"/>
      <c r="E558" s="8"/>
      <c r="F558" s="8"/>
      <c r="G558" s="8"/>
      <c r="H558" s="15"/>
      <c r="I558" s="8"/>
      <c r="J558" s="8"/>
      <c r="K558" s="8"/>
      <c r="L558" s="15"/>
      <c r="M558" s="8"/>
      <c r="N558" s="8"/>
      <c r="O558" s="8"/>
      <c r="P558" s="8"/>
      <c r="Q558" s="15"/>
      <c r="R558" s="8"/>
      <c r="S558" s="15"/>
      <c r="T558" s="8"/>
      <c r="U558" s="15"/>
    </row>
    <row r="559" spans="3:21" ht="13.8">
      <c r="C559" s="8"/>
      <c r="D559" s="8"/>
      <c r="E559" s="8"/>
      <c r="F559" s="8"/>
      <c r="G559" s="8"/>
      <c r="H559" s="15"/>
      <c r="I559" s="8"/>
      <c r="J559" s="8"/>
      <c r="K559" s="8"/>
      <c r="L559" s="15"/>
      <c r="M559" s="8"/>
      <c r="N559" s="8"/>
      <c r="O559" s="8"/>
      <c r="P559" s="8"/>
      <c r="Q559" s="15"/>
      <c r="R559" s="8"/>
      <c r="S559" s="15"/>
      <c r="T559" s="8"/>
      <c r="U559" s="15"/>
    </row>
    <row r="560" spans="3:21" ht="13.8">
      <c r="C560" s="8"/>
      <c r="D560" s="8"/>
      <c r="E560" s="8"/>
      <c r="F560" s="8"/>
      <c r="G560" s="8"/>
      <c r="H560" s="15"/>
      <c r="I560" s="8"/>
      <c r="J560" s="8"/>
      <c r="K560" s="8"/>
      <c r="L560" s="15"/>
      <c r="M560" s="8"/>
      <c r="N560" s="8"/>
      <c r="O560" s="8"/>
      <c r="P560" s="8"/>
      <c r="Q560" s="15"/>
      <c r="R560" s="8"/>
      <c r="S560" s="15"/>
      <c r="T560" s="8"/>
      <c r="U560" s="15"/>
    </row>
    <row r="561" spans="3:21" ht="13.8">
      <c r="C561" s="8"/>
      <c r="D561" s="8"/>
      <c r="E561" s="8"/>
      <c r="F561" s="8"/>
      <c r="G561" s="8"/>
      <c r="H561" s="15"/>
      <c r="I561" s="8"/>
      <c r="J561" s="8"/>
      <c r="K561" s="8"/>
      <c r="L561" s="15"/>
      <c r="M561" s="8"/>
      <c r="N561" s="8"/>
      <c r="O561" s="8"/>
      <c r="P561" s="8"/>
      <c r="Q561" s="15"/>
      <c r="R561" s="8"/>
      <c r="S561" s="15"/>
      <c r="T561" s="8"/>
      <c r="U561" s="15"/>
    </row>
    <row r="562" spans="3:21" ht="13.8">
      <c r="C562" s="8"/>
      <c r="D562" s="8"/>
      <c r="E562" s="8"/>
      <c r="F562" s="8"/>
      <c r="G562" s="8"/>
      <c r="H562" s="15"/>
      <c r="I562" s="8"/>
      <c r="J562" s="8"/>
      <c r="K562" s="8"/>
      <c r="L562" s="15"/>
      <c r="M562" s="8"/>
      <c r="N562" s="8"/>
      <c r="O562" s="8"/>
      <c r="P562" s="8"/>
      <c r="Q562" s="15"/>
      <c r="R562" s="8"/>
      <c r="S562" s="15"/>
      <c r="T562" s="8"/>
      <c r="U562" s="15"/>
    </row>
    <row r="563" spans="3:21" ht="13.8">
      <c r="C563" s="8"/>
      <c r="D563" s="8"/>
      <c r="E563" s="8"/>
      <c r="F563" s="8"/>
      <c r="G563" s="8"/>
      <c r="H563" s="15"/>
      <c r="I563" s="8"/>
      <c r="J563" s="8"/>
      <c r="K563" s="8"/>
      <c r="L563" s="15"/>
      <c r="M563" s="8"/>
      <c r="N563" s="8"/>
      <c r="O563" s="8"/>
      <c r="P563" s="8"/>
      <c r="Q563" s="15"/>
      <c r="R563" s="8"/>
      <c r="S563" s="15"/>
      <c r="T563" s="8"/>
      <c r="U563" s="15"/>
    </row>
    <row r="564" spans="3:21" ht="13.8">
      <c r="C564" s="8"/>
      <c r="D564" s="8"/>
      <c r="E564" s="8"/>
      <c r="F564" s="8"/>
      <c r="G564" s="8"/>
      <c r="H564" s="15"/>
      <c r="I564" s="8"/>
      <c r="J564" s="8"/>
      <c r="K564" s="8"/>
      <c r="L564" s="15"/>
      <c r="M564" s="8"/>
      <c r="N564" s="8"/>
      <c r="O564" s="8"/>
      <c r="P564" s="8"/>
      <c r="Q564" s="15"/>
      <c r="R564" s="8"/>
      <c r="S564" s="15"/>
      <c r="T564" s="8"/>
      <c r="U564" s="15"/>
    </row>
    <row r="565" spans="3:21" ht="13.8">
      <c r="C565" s="8"/>
      <c r="D565" s="8"/>
      <c r="E565" s="8"/>
      <c r="F565" s="8"/>
      <c r="G565" s="8"/>
      <c r="H565" s="15"/>
      <c r="I565" s="8"/>
      <c r="J565" s="8"/>
      <c r="K565" s="8"/>
      <c r="L565" s="15"/>
      <c r="M565" s="8"/>
      <c r="N565" s="8"/>
      <c r="O565" s="8"/>
      <c r="P565" s="8"/>
      <c r="Q565" s="15"/>
      <c r="R565" s="8"/>
      <c r="S565" s="15"/>
      <c r="T565" s="8"/>
      <c r="U565" s="15"/>
    </row>
    <row r="566" spans="3:21" ht="13.8">
      <c r="C566" s="8"/>
      <c r="D566" s="8"/>
      <c r="E566" s="8"/>
      <c r="F566" s="8"/>
      <c r="G566" s="8"/>
      <c r="H566" s="15"/>
      <c r="I566" s="8"/>
      <c r="J566" s="8"/>
      <c r="K566" s="8"/>
      <c r="L566" s="15"/>
      <c r="M566" s="8"/>
      <c r="N566" s="8"/>
      <c r="O566" s="8"/>
      <c r="P566" s="8"/>
      <c r="Q566" s="15"/>
      <c r="R566" s="8"/>
      <c r="S566" s="15"/>
      <c r="T566" s="8"/>
      <c r="U566" s="15"/>
    </row>
    <row r="567" spans="3:21" ht="13.8">
      <c r="C567" s="8"/>
      <c r="D567" s="8"/>
      <c r="E567" s="8"/>
      <c r="F567" s="8"/>
      <c r="G567" s="8"/>
      <c r="H567" s="15"/>
      <c r="I567" s="8"/>
      <c r="J567" s="8"/>
      <c r="K567" s="8"/>
      <c r="L567" s="15"/>
      <c r="M567" s="8"/>
      <c r="N567" s="8"/>
      <c r="O567" s="8"/>
      <c r="P567" s="8"/>
      <c r="Q567" s="15"/>
      <c r="R567" s="8"/>
      <c r="S567" s="15"/>
      <c r="T567" s="8"/>
      <c r="U567" s="15"/>
    </row>
    <row r="568" spans="3:21" ht="13.8">
      <c r="C568" s="8"/>
      <c r="D568" s="8"/>
      <c r="E568" s="8"/>
      <c r="F568" s="8"/>
      <c r="G568" s="8"/>
      <c r="H568" s="15"/>
      <c r="I568" s="8"/>
      <c r="J568" s="8"/>
      <c r="K568" s="8"/>
      <c r="L568" s="15"/>
      <c r="M568" s="8"/>
      <c r="N568" s="8"/>
      <c r="O568" s="8"/>
      <c r="P568" s="8"/>
      <c r="Q568" s="15"/>
      <c r="R568" s="8"/>
      <c r="S568" s="15"/>
      <c r="T568" s="8"/>
      <c r="U568" s="15"/>
    </row>
    <row r="569" spans="3:21" ht="13.8">
      <c r="C569" s="8"/>
      <c r="D569" s="8"/>
      <c r="E569" s="8"/>
      <c r="F569" s="8"/>
      <c r="G569" s="8"/>
      <c r="H569" s="15"/>
      <c r="I569" s="8"/>
      <c r="J569" s="8"/>
      <c r="K569" s="8"/>
      <c r="L569" s="15"/>
      <c r="M569" s="8"/>
      <c r="N569" s="8"/>
      <c r="O569" s="8"/>
      <c r="P569" s="8"/>
      <c r="Q569" s="15"/>
      <c r="R569" s="8"/>
      <c r="S569" s="15"/>
      <c r="T569" s="8"/>
      <c r="U569" s="15"/>
    </row>
    <row r="570" spans="3:21" ht="13.8">
      <c r="C570" s="8"/>
      <c r="D570" s="8"/>
      <c r="E570" s="8"/>
      <c r="F570" s="8"/>
      <c r="G570" s="8"/>
      <c r="H570" s="15"/>
      <c r="I570" s="8"/>
      <c r="J570" s="8"/>
      <c r="K570" s="8"/>
      <c r="L570" s="15"/>
      <c r="M570" s="8"/>
      <c r="N570" s="8"/>
      <c r="O570" s="8"/>
      <c r="P570" s="8"/>
      <c r="Q570" s="15"/>
      <c r="R570" s="8"/>
      <c r="S570" s="15"/>
      <c r="T570" s="8"/>
      <c r="U570" s="15"/>
    </row>
    <row r="571" spans="3:21" ht="13.8">
      <c r="C571" s="8"/>
      <c r="D571" s="8"/>
      <c r="E571" s="8"/>
      <c r="F571" s="8"/>
      <c r="G571" s="8"/>
      <c r="H571" s="15"/>
      <c r="I571" s="8"/>
      <c r="J571" s="8"/>
      <c r="K571" s="8"/>
      <c r="L571" s="15"/>
      <c r="M571" s="8"/>
      <c r="N571" s="8"/>
      <c r="O571" s="8"/>
      <c r="P571" s="8"/>
      <c r="Q571" s="15"/>
      <c r="R571" s="8"/>
      <c r="S571" s="15"/>
      <c r="T571" s="8"/>
      <c r="U571" s="15"/>
    </row>
    <row r="572" spans="3:21" ht="13.8">
      <c r="C572" s="8"/>
      <c r="D572" s="8"/>
      <c r="E572" s="8"/>
      <c r="F572" s="8"/>
      <c r="G572" s="8"/>
      <c r="H572" s="15"/>
      <c r="I572" s="8"/>
      <c r="J572" s="8"/>
      <c r="K572" s="8"/>
      <c r="L572" s="15"/>
      <c r="M572" s="8"/>
      <c r="N572" s="8"/>
      <c r="O572" s="8"/>
      <c r="P572" s="8"/>
      <c r="Q572" s="15"/>
      <c r="R572" s="8"/>
      <c r="S572" s="15"/>
      <c r="T572" s="8"/>
      <c r="U572" s="15"/>
    </row>
    <row r="573" spans="3:21" ht="13.8">
      <c r="C573" s="8"/>
      <c r="D573" s="8"/>
      <c r="E573" s="8"/>
      <c r="F573" s="8"/>
      <c r="G573" s="8"/>
      <c r="H573" s="15"/>
      <c r="I573" s="8"/>
      <c r="J573" s="8"/>
      <c r="K573" s="8"/>
      <c r="L573" s="15"/>
      <c r="M573" s="8"/>
      <c r="N573" s="8"/>
      <c r="O573" s="8"/>
      <c r="P573" s="8"/>
      <c r="Q573" s="15"/>
      <c r="R573" s="8"/>
      <c r="S573" s="15"/>
      <c r="T573" s="8"/>
      <c r="U573" s="15"/>
    </row>
    <row r="574" spans="3:21" ht="13.8">
      <c r="C574" s="8"/>
      <c r="D574" s="8"/>
      <c r="E574" s="8"/>
      <c r="F574" s="8"/>
      <c r="G574" s="8"/>
      <c r="H574" s="15"/>
      <c r="I574" s="8"/>
      <c r="J574" s="8"/>
      <c r="K574" s="8"/>
      <c r="L574" s="15"/>
      <c r="M574" s="8"/>
      <c r="N574" s="8"/>
      <c r="O574" s="8"/>
      <c r="P574" s="8"/>
      <c r="Q574" s="15"/>
      <c r="R574" s="8"/>
      <c r="S574" s="15"/>
      <c r="T574" s="8"/>
      <c r="U574" s="15"/>
    </row>
    <row r="575" spans="3:21" ht="13.8">
      <c r="C575" s="8"/>
      <c r="D575" s="8"/>
      <c r="E575" s="8"/>
      <c r="F575" s="8"/>
      <c r="G575" s="8"/>
      <c r="H575" s="15"/>
      <c r="I575" s="8"/>
      <c r="J575" s="8"/>
      <c r="K575" s="8"/>
      <c r="L575" s="15"/>
      <c r="M575" s="8"/>
      <c r="N575" s="8"/>
      <c r="O575" s="8"/>
      <c r="P575" s="8"/>
      <c r="Q575" s="15"/>
      <c r="R575" s="8"/>
      <c r="S575" s="15"/>
      <c r="T575" s="8"/>
      <c r="U575" s="15"/>
    </row>
    <row r="576" spans="3:21" ht="13.8">
      <c r="C576" s="8"/>
      <c r="D576" s="8"/>
      <c r="E576" s="8"/>
      <c r="F576" s="8"/>
      <c r="G576" s="8"/>
      <c r="H576" s="15"/>
      <c r="I576" s="8"/>
      <c r="J576" s="8"/>
      <c r="K576" s="8"/>
      <c r="L576" s="15"/>
      <c r="M576" s="8"/>
      <c r="N576" s="8"/>
      <c r="O576" s="8"/>
      <c r="P576" s="8"/>
      <c r="Q576" s="15"/>
      <c r="R576" s="8"/>
      <c r="S576" s="15"/>
      <c r="T576" s="8"/>
      <c r="U576" s="15"/>
    </row>
    <row r="577" spans="3:21" ht="13.8">
      <c r="C577" s="8"/>
      <c r="D577" s="8"/>
      <c r="E577" s="8"/>
      <c r="F577" s="8"/>
      <c r="G577" s="8"/>
      <c r="H577" s="15"/>
      <c r="I577" s="8"/>
      <c r="J577" s="8"/>
      <c r="K577" s="8"/>
      <c r="L577" s="15"/>
      <c r="M577" s="8"/>
      <c r="N577" s="8"/>
      <c r="O577" s="8"/>
      <c r="P577" s="8"/>
      <c r="Q577" s="15"/>
      <c r="R577" s="8"/>
      <c r="S577" s="15"/>
      <c r="T577" s="8"/>
      <c r="U577" s="15"/>
    </row>
    <row r="578" spans="3:21" ht="13.8">
      <c r="C578" s="8"/>
      <c r="D578" s="8"/>
      <c r="E578" s="8"/>
      <c r="F578" s="8"/>
      <c r="G578" s="8"/>
      <c r="H578" s="15"/>
      <c r="I578" s="8"/>
      <c r="J578" s="8"/>
      <c r="K578" s="8"/>
      <c r="L578" s="15"/>
      <c r="M578" s="8"/>
      <c r="N578" s="8"/>
      <c r="O578" s="8"/>
      <c r="P578" s="8"/>
      <c r="Q578" s="15"/>
      <c r="R578" s="8"/>
      <c r="S578" s="15"/>
      <c r="T578" s="8"/>
      <c r="U578" s="15"/>
    </row>
    <row r="579" spans="3:21" ht="13.8">
      <c r="C579" s="8"/>
      <c r="D579" s="8"/>
      <c r="E579" s="8"/>
      <c r="F579" s="8"/>
      <c r="G579" s="8"/>
      <c r="H579" s="15"/>
      <c r="I579" s="8"/>
      <c r="J579" s="8"/>
      <c r="K579" s="8"/>
      <c r="L579" s="15"/>
      <c r="M579" s="8"/>
      <c r="N579" s="8"/>
      <c r="O579" s="8"/>
      <c r="P579" s="8"/>
      <c r="Q579" s="15"/>
      <c r="R579" s="8"/>
      <c r="S579" s="15"/>
      <c r="T579" s="8"/>
      <c r="U579" s="15"/>
    </row>
    <row r="580" spans="3:21" ht="13.8">
      <c r="C580" s="8"/>
      <c r="D580" s="8"/>
      <c r="E580" s="8"/>
      <c r="F580" s="8"/>
      <c r="G580" s="8"/>
      <c r="H580" s="15"/>
      <c r="I580" s="8"/>
      <c r="J580" s="8"/>
      <c r="K580" s="8"/>
      <c r="L580" s="15"/>
      <c r="M580" s="8"/>
      <c r="N580" s="8"/>
      <c r="O580" s="8"/>
      <c r="P580" s="8"/>
      <c r="Q580" s="15"/>
      <c r="R580" s="8"/>
      <c r="S580" s="15"/>
      <c r="T580" s="8"/>
      <c r="U580" s="15"/>
    </row>
    <row r="581" spans="3:21" ht="13.8">
      <c r="C581" s="8"/>
      <c r="D581" s="8"/>
      <c r="E581" s="8"/>
      <c r="F581" s="8"/>
      <c r="G581" s="8"/>
      <c r="H581" s="15"/>
      <c r="I581" s="8"/>
      <c r="J581" s="8"/>
      <c r="K581" s="8"/>
      <c r="L581" s="15"/>
      <c r="M581" s="8"/>
      <c r="N581" s="8"/>
      <c r="O581" s="8"/>
      <c r="P581" s="8"/>
      <c r="Q581" s="15"/>
      <c r="R581" s="8"/>
      <c r="S581" s="15"/>
      <c r="T581" s="8"/>
      <c r="U581" s="15"/>
    </row>
    <row r="582" spans="3:21" ht="13.8">
      <c r="C582" s="8"/>
      <c r="D582" s="8"/>
      <c r="E582" s="8"/>
      <c r="F582" s="8"/>
      <c r="G582" s="8"/>
      <c r="H582" s="15"/>
      <c r="I582" s="8"/>
      <c r="J582" s="8"/>
      <c r="K582" s="8"/>
      <c r="L582" s="15"/>
      <c r="M582" s="8"/>
      <c r="N582" s="8"/>
      <c r="O582" s="8"/>
      <c r="P582" s="8"/>
      <c r="Q582" s="15"/>
      <c r="R582" s="8"/>
      <c r="S582" s="15"/>
      <c r="T582" s="8"/>
      <c r="U582" s="15"/>
    </row>
    <row r="583" spans="3:21" ht="13.8">
      <c r="C583" s="8"/>
      <c r="D583" s="8"/>
      <c r="E583" s="8"/>
      <c r="F583" s="8"/>
      <c r="G583" s="8"/>
      <c r="H583" s="15"/>
      <c r="I583" s="8"/>
      <c r="J583" s="8"/>
      <c r="K583" s="8"/>
      <c r="L583" s="15"/>
      <c r="M583" s="8"/>
      <c r="N583" s="8"/>
      <c r="O583" s="8"/>
      <c r="P583" s="8"/>
      <c r="Q583" s="15"/>
      <c r="R583" s="8"/>
      <c r="S583" s="15"/>
      <c r="T583" s="8"/>
      <c r="U583" s="15"/>
    </row>
    <row r="584" spans="3:21" ht="13.8">
      <c r="C584" s="8"/>
      <c r="D584" s="8"/>
      <c r="E584" s="8"/>
      <c r="F584" s="8"/>
      <c r="G584" s="8"/>
      <c r="H584" s="15"/>
      <c r="I584" s="8"/>
      <c r="J584" s="8"/>
      <c r="K584" s="8"/>
      <c r="L584" s="15"/>
      <c r="M584" s="8"/>
      <c r="N584" s="8"/>
      <c r="O584" s="8"/>
      <c r="P584" s="8"/>
      <c r="Q584" s="15"/>
      <c r="R584" s="8"/>
      <c r="S584" s="15"/>
      <c r="T584" s="8"/>
      <c r="U584" s="15"/>
    </row>
    <row r="585" spans="3:21" ht="13.8">
      <c r="C585" s="8"/>
      <c r="D585" s="8"/>
      <c r="E585" s="8"/>
      <c r="F585" s="8"/>
      <c r="G585" s="8"/>
      <c r="H585" s="15"/>
      <c r="I585" s="8"/>
      <c r="J585" s="8"/>
      <c r="K585" s="8"/>
      <c r="L585" s="15"/>
      <c r="M585" s="8"/>
      <c r="N585" s="8"/>
      <c r="O585" s="8"/>
      <c r="P585" s="8"/>
      <c r="Q585" s="15"/>
      <c r="R585" s="8"/>
      <c r="S585" s="15"/>
      <c r="T585" s="8"/>
      <c r="U585" s="15"/>
    </row>
    <row r="586" spans="3:21" ht="13.8">
      <c r="C586" s="8"/>
      <c r="D586" s="8"/>
      <c r="E586" s="8"/>
      <c r="F586" s="8"/>
      <c r="G586" s="8"/>
      <c r="H586" s="15"/>
      <c r="I586" s="8"/>
      <c r="J586" s="8"/>
      <c r="K586" s="8"/>
      <c r="L586" s="15"/>
      <c r="M586" s="8"/>
      <c r="N586" s="8"/>
      <c r="O586" s="8"/>
      <c r="P586" s="8"/>
      <c r="Q586" s="15"/>
      <c r="R586" s="8"/>
      <c r="S586" s="15"/>
      <c r="T586" s="8"/>
      <c r="U586" s="15"/>
    </row>
    <row r="587" spans="3:21" ht="13.8">
      <c r="C587" s="8"/>
      <c r="D587" s="8"/>
      <c r="E587" s="8"/>
      <c r="F587" s="8"/>
      <c r="G587" s="8"/>
      <c r="H587" s="15"/>
      <c r="I587" s="8"/>
      <c r="J587" s="8"/>
      <c r="K587" s="8"/>
      <c r="L587" s="15"/>
      <c r="M587" s="8"/>
      <c r="N587" s="8"/>
      <c r="O587" s="8"/>
      <c r="P587" s="8"/>
      <c r="Q587" s="15"/>
      <c r="R587" s="8"/>
      <c r="S587" s="15"/>
      <c r="T587" s="8"/>
      <c r="U587" s="15"/>
    </row>
    <row r="588" spans="3:21" ht="13.8">
      <c r="C588" s="8"/>
      <c r="D588" s="8"/>
      <c r="E588" s="8"/>
      <c r="F588" s="8"/>
      <c r="G588" s="8"/>
      <c r="H588" s="15"/>
      <c r="I588" s="8"/>
      <c r="J588" s="8"/>
      <c r="K588" s="8"/>
      <c r="L588" s="15"/>
      <c r="M588" s="8"/>
      <c r="N588" s="8"/>
      <c r="O588" s="8"/>
      <c r="P588" s="8"/>
      <c r="Q588" s="15"/>
      <c r="R588" s="8"/>
      <c r="S588" s="15"/>
      <c r="T588" s="8"/>
      <c r="U588" s="15"/>
    </row>
    <row r="589" spans="3:21" ht="13.8">
      <c r="C589" s="8"/>
      <c r="D589" s="8"/>
      <c r="E589" s="8"/>
      <c r="F589" s="8"/>
      <c r="G589" s="8"/>
      <c r="H589" s="15"/>
      <c r="I589" s="8"/>
      <c r="J589" s="8"/>
      <c r="K589" s="8"/>
      <c r="L589" s="15"/>
      <c r="M589" s="8"/>
      <c r="N589" s="8"/>
      <c r="O589" s="8"/>
      <c r="P589" s="8"/>
      <c r="Q589" s="15"/>
      <c r="R589" s="8"/>
      <c r="S589" s="15"/>
      <c r="T589" s="8"/>
      <c r="U589" s="15"/>
    </row>
    <row r="590" spans="3:21" ht="13.8">
      <c r="C590" s="8"/>
      <c r="D590" s="8"/>
      <c r="E590" s="8"/>
      <c r="F590" s="8"/>
      <c r="G590" s="8"/>
      <c r="H590" s="15"/>
      <c r="I590" s="8"/>
      <c r="J590" s="8"/>
      <c r="K590" s="8"/>
      <c r="L590" s="15"/>
      <c r="M590" s="8"/>
      <c r="N590" s="8"/>
      <c r="O590" s="8"/>
      <c r="P590" s="8"/>
      <c r="Q590" s="15"/>
      <c r="R590" s="8"/>
      <c r="S590" s="15"/>
      <c r="T590" s="8"/>
      <c r="U590" s="15"/>
    </row>
    <row r="591" spans="3:21" ht="13.8">
      <c r="C591" s="8"/>
      <c r="D591" s="8"/>
      <c r="E591" s="8"/>
      <c r="F591" s="8"/>
      <c r="G591" s="8"/>
      <c r="H591" s="15"/>
      <c r="I591" s="8"/>
      <c r="J591" s="8"/>
      <c r="K591" s="8"/>
      <c r="L591" s="15"/>
      <c r="M591" s="8"/>
      <c r="N591" s="8"/>
      <c r="O591" s="8"/>
      <c r="P591" s="8"/>
      <c r="Q591" s="15"/>
      <c r="R591" s="8"/>
      <c r="S591" s="15"/>
      <c r="T591" s="8"/>
      <c r="U591" s="15"/>
    </row>
    <row r="592" spans="3:21" ht="13.8">
      <c r="C592" s="8"/>
      <c r="D592" s="8"/>
      <c r="E592" s="8"/>
      <c r="F592" s="8"/>
      <c r="G592" s="8"/>
      <c r="H592" s="15"/>
      <c r="I592" s="8"/>
      <c r="J592" s="8"/>
      <c r="K592" s="8"/>
      <c r="L592" s="15"/>
      <c r="M592" s="8"/>
      <c r="N592" s="8"/>
      <c r="O592" s="8"/>
      <c r="P592" s="8"/>
      <c r="Q592" s="15"/>
      <c r="R592" s="8"/>
      <c r="S592" s="15"/>
      <c r="T592" s="8"/>
      <c r="U592" s="15"/>
    </row>
    <row r="593" spans="3:21" ht="13.8">
      <c r="C593" s="8"/>
      <c r="D593" s="8"/>
      <c r="E593" s="8"/>
      <c r="F593" s="8"/>
      <c r="G593" s="8"/>
      <c r="H593" s="15"/>
      <c r="I593" s="8"/>
      <c r="J593" s="8"/>
      <c r="K593" s="8"/>
      <c r="L593" s="15"/>
      <c r="M593" s="8"/>
      <c r="N593" s="8"/>
      <c r="O593" s="8"/>
      <c r="P593" s="8"/>
      <c r="Q593" s="15"/>
      <c r="R593" s="8"/>
      <c r="S593" s="15"/>
      <c r="T593" s="8"/>
      <c r="U593" s="15"/>
    </row>
    <row r="594" spans="3:21" ht="13.8">
      <c r="C594" s="8"/>
      <c r="D594" s="8"/>
      <c r="E594" s="8"/>
      <c r="F594" s="8"/>
      <c r="G594" s="8"/>
      <c r="H594" s="15"/>
      <c r="I594" s="8"/>
      <c r="J594" s="8"/>
      <c r="K594" s="8"/>
      <c r="L594" s="15"/>
      <c r="M594" s="8"/>
      <c r="N594" s="8"/>
      <c r="O594" s="8"/>
      <c r="P594" s="8"/>
      <c r="Q594" s="15"/>
      <c r="R594" s="8"/>
      <c r="S594" s="15"/>
      <c r="T594" s="8"/>
      <c r="U594" s="15"/>
    </row>
    <row r="595" spans="3:21" ht="13.8">
      <c r="C595" s="8"/>
      <c r="D595" s="8"/>
      <c r="E595" s="8"/>
      <c r="F595" s="8"/>
      <c r="G595" s="8"/>
      <c r="H595" s="15"/>
      <c r="I595" s="8"/>
      <c r="J595" s="8"/>
      <c r="K595" s="8"/>
      <c r="L595" s="15"/>
      <c r="M595" s="8"/>
      <c r="N595" s="8"/>
      <c r="O595" s="8"/>
      <c r="P595" s="8"/>
      <c r="Q595" s="15"/>
      <c r="R595" s="8"/>
      <c r="S595" s="15"/>
      <c r="T595" s="8"/>
      <c r="U595" s="15"/>
    </row>
    <row r="596" spans="3:21" ht="13.8">
      <c r="C596" s="8"/>
      <c r="D596" s="8"/>
      <c r="E596" s="8"/>
      <c r="F596" s="8"/>
      <c r="G596" s="8"/>
      <c r="H596" s="15"/>
      <c r="I596" s="8"/>
      <c r="J596" s="8"/>
      <c r="K596" s="8"/>
      <c r="L596" s="15"/>
      <c r="M596" s="8"/>
      <c r="N596" s="8"/>
      <c r="O596" s="8"/>
      <c r="P596" s="8"/>
      <c r="Q596" s="15"/>
      <c r="R596" s="8"/>
      <c r="S596" s="15"/>
      <c r="T596" s="8"/>
      <c r="U596" s="15"/>
    </row>
    <row r="597" spans="3:21" ht="13.8">
      <c r="C597" s="8"/>
      <c r="D597" s="8"/>
      <c r="E597" s="8"/>
      <c r="F597" s="8"/>
      <c r="G597" s="8"/>
      <c r="H597" s="15"/>
      <c r="I597" s="8"/>
      <c r="J597" s="8"/>
      <c r="K597" s="8"/>
      <c r="L597" s="15"/>
      <c r="M597" s="8"/>
      <c r="N597" s="8"/>
      <c r="O597" s="8"/>
      <c r="P597" s="8"/>
      <c r="Q597" s="15"/>
      <c r="R597" s="8"/>
      <c r="S597" s="15"/>
      <c r="T597" s="8"/>
      <c r="U597" s="15"/>
    </row>
    <row r="598" spans="3:21" ht="13.8">
      <c r="C598" s="8"/>
      <c r="D598" s="8"/>
      <c r="E598" s="8"/>
      <c r="F598" s="8"/>
      <c r="G598" s="8"/>
      <c r="H598" s="15"/>
      <c r="I598" s="8"/>
      <c r="J598" s="8"/>
      <c r="K598" s="8"/>
      <c r="L598" s="15"/>
      <c r="M598" s="8"/>
      <c r="N598" s="8"/>
      <c r="O598" s="8"/>
      <c r="P598" s="8"/>
      <c r="Q598" s="15"/>
      <c r="R598" s="8"/>
      <c r="S598" s="15"/>
      <c r="T598" s="8"/>
      <c r="U598" s="15"/>
    </row>
    <row r="599" spans="3:21" ht="13.8">
      <c r="C599" s="8"/>
      <c r="D599" s="8"/>
      <c r="E599" s="8"/>
      <c r="F599" s="8"/>
      <c r="G599" s="8"/>
      <c r="H599" s="15"/>
      <c r="I599" s="8"/>
      <c r="J599" s="8"/>
      <c r="K599" s="8"/>
      <c r="L599" s="15"/>
      <c r="M599" s="8"/>
      <c r="N599" s="8"/>
      <c r="O599" s="8"/>
      <c r="P599" s="8"/>
      <c r="Q599" s="15"/>
      <c r="R599" s="8"/>
      <c r="S599" s="15"/>
      <c r="T599" s="8"/>
      <c r="U599" s="15"/>
    </row>
    <row r="600" spans="3:21" ht="13.8">
      <c r="C600" s="8"/>
      <c r="D600" s="8"/>
      <c r="E600" s="8"/>
      <c r="F600" s="8"/>
      <c r="G600" s="8"/>
      <c r="H600" s="15"/>
      <c r="I600" s="8"/>
      <c r="J600" s="8"/>
      <c r="K600" s="8"/>
      <c r="L600" s="15"/>
      <c r="M600" s="8"/>
      <c r="N600" s="8"/>
      <c r="O600" s="8"/>
      <c r="P600" s="8"/>
      <c r="Q600" s="15"/>
      <c r="R600" s="8"/>
      <c r="S600" s="15"/>
      <c r="T600" s="8"/>
      <c r="U600" s="15"/>
    </row>
    <row r="601" spans="3:21" ht="13.8">
      <c r="C601" s="8"/>
      <c r="D601" s="8"/>
      <c r="E601" s="8"/>
      <c r="F601" s="8"/>
      <c r="G601" s="8"/>
      <c r="H601" s="15"/>
      <c r="I601" s="8"/>
      <c r="J601" s="8"/>
      <c r="K601" s="8"/>
      <c r="L601" s="15"/>
      <c r="M601" s="8"/>
      <c r="N601" s="8"/>
      <c r="O601" s="8"/>
      <c r="P601" s="8"/>
      <c r="Q601" s="15"/>
      <c r="R601" s="8"/>
      <c r="S601" s="15"/>
      <c r="T601" s="8"/>
      <c r="U601" s="15"/>
    </row>
    <row r="602" spans="3:21" ht="13.8">
      <c r="C602" s="8"/>
      <c r="D602" s="8"/>
      <c r="E602" s="8"/>
      <c r="F602" s="8"/>
      <c r="G602" s="8"/>
      <c r="H602" s="15"/>
      <c r="I602" s="8"/>
      <c r="J602" s="8"/>
      <c r="K602" s="8"/>
      <c r="L602" s="15"/>
      <c r="M602" s="8"/>
      <c r="N602" s="8"/>
      <c r="O602" s="8"/>
      <c r="P602" s="8"/>
      <c r="Q602" s="15"/>
      <c r="R602" s="8"/>
      <c r="S602" s="15"/>
      <c r="T602" s="8"/>
      <c r="U602" s="15"/>
    </row>
    <row r="603" spans="3:21" ht="13.8">
      <c r="C603" s="8"/>
      <c r="D603" s="8"/>
      <c r="E603" s="8"/>
      <c r="F603" s="8"/>
      <c r="G603" s="8"/>
      <c r="H603" s="15"/>
      <c r="I603" s="8"/>
      <c r="J603" s="8"/>
      <c r="K603" s="8"/>
      <c r="L603" s="15"/>
      <c r="M603" s="8"/>
      <c r="N603" s="8"/>
      <c r="O603" s="8"/>
      <c r="P603" s="8"/>
      <c r="Q603" s="15"/>
      <c r="R603" s="8"/>
      <c r="S603" s="15"/>
      <c r="T603" s="8"/>
      <c r="U603" s="15"/>
    </row>
    <row r="604" spans="3:21" ht="13.8">
      <c r="C604" s="8"/>
      <c r="D604" s="8"/>
      <c r="E604" s="8"/>
      <c r="F604" s="8"/>
      <c r="G604" s="8"/>
      <c r="H604" s="15"/>
      <c r="I604" s="8"/>
      <c r="J604" s="8"/>
      <c r="K604" s="8"/>
      <c r="L604" s="15"/>
      <c r="M604" s="8"/>
      <c r="N604" s="8"/>
      <c r="O604" s="8"/>
      <c r="P604" s="8"/>
      <c r="Q604" s="15"/>
      <c r="R604" s="8"/>
      <c r="S604" s="15"/>
      <c r="T604" s="8"/>
      <c r="U604" s="15"/>
    </row>
    <row r="605" spans="3:21" ht="13.8">
      <c r="C605" s="8"/>
      <c r="D605" s="8"/>
      <c r="E605" s="8"/>
      <c r="F605" s="8"/>
      <c r="G605" s="8"/>
      <c r="H605" s="15"/>
      <c r="I605" s="8"/>
      <c r="J605" s="8"/>
      <c r="K605" s="8"/>
      <c r="L605" s="15"/>
      <c r="M605" s="8"/>
      <c r="N605" s="8"/>
      <c r="O605" s="8"/>
      <c r="P605" s="8"/>
      <c r="Q605" s="15"/>
      <c r="R605" s="8"/>
      <c r="S605" s="15"/>
      <c r="T605" s="8"/>
      <c r="U605" s="15"/>
    </row>
    <row r="606" spans="3:21" ht="13.8">
      <c r="C606" s="8"/>
      <c r="D606" s="8"/>
      <c r="E606" s="8"/>
      <c r="F606" s="8"/>
      <c r="G606" s="8"/>
      <c r="H606" s="15"/>
      <c r="I606" s="8"/>
      <c r="J606" s="8"/>
      <c r="K606" s="8"/>
      <c r="L606" s="15"/>
      <c r="M606" s="8"/>
      <c r="N606" s="8"/>
      <c r="O606" s="8"/>
      <c r="P606" s="8"/>
      <c r="Q606" s="15"/>
      <c r="R606" s="8"/>
      <c r="S606" s="15"/>
      <c r="T606" s="8"/>
      <c r="U606" s="15"/>
    </row>
    <row r="607" spans="3:21" ht="13.8">
      <c r="C607" s="8"/>
      <c r="D607" s="8"/>
      <c r="E607" s="8"/>
      <c r="F607" s="8"/>
      <c r="G607" s="8"/>
      <c r="H607" s="15"/>
      <c r="I607" s="8"/>
      <c r="J607" s="8"/>
      <c r="K607" s="8"/>
      <c r="L607" s="15"/>
      <c r="M607" s="8"/>
      <c r="N607" s="8"/>
      <c r="O607" s="8"/>
      <c r="P607" s="8"/>
      <c r="Q607" s="15"/>
      <c r="R607" s="8"/>
      <c r="S607" s="15"/>
      <c r="T607" s="8"/>
      <c r="U607" s="15"/>
    </row>
    <row r="608" spans="3:21" ht="13.8">
      <c r="C608" s="8"/>
      <c r="D608" s="8"/>
      <c r="E608" s="8"/>
      <c r="F608" s="8"/>
      <c r="G608" s="8"/>
      <c r="H608" s="15"/>
      <c r="I608" s="8"/>
      <c r="J608" s="8"/>
      <c r="K608" s="8"/>
      <c r="L608" s="15"/>
      <c r="M608" s="8"/>
      <c r="N608" s="8"/>
      <c r="O608" s="8"/>
      <c r="P608" s="8"/>
      <c r="Q608" s="15"/>
      <c r="R608" s="8"/>
      <c r="S608" s="15"/>
      <c r="T608" s="8"/>
      <c r="U608" s="15"/>
    </row>
    <row r="609" spans="3:21" ht="13.8">
      <c r="C609" s="8"/>
      <c r="D609" s="8"/>
      <c r="E609" s="8"/>
      <c r="F609" s="8"/>
      <c r="G609" s="8"/>
      <c r="H609" s="15"/>
      <c r="I609" s="8"/>
      <c r="J609" s="8"/>
      <c r="K609" s="8"/>
      <c r="L609" s="15"/>
      <c r="M609" s="8"/>
      <c r="N609" s="8"/>
      <c r="O609" s="8"/>
      <c r="P609" s="8"/>
      <c r="Q609" s="15"/>
      <c r="R609" s="8"/>
      <c r="S609" s="15"/>
      <c r="T609" s="8"/>
      <c r="U609" s="15"/>
    </row>
    <row r="610" spans="3:21" ht="13.8">
      <c r="C610" s="8"/>
      <c r="D610" s="8"/>
      <c r="E610" s="8"/>
      <c r="F610" s="8"/>
      <c r="G610" s="8"/>
      <c r="H610" s="15"/>
      <c r="I610" s="8"/>
      <c r="J610" s="8"/>
      <c r="K610" s="8"/>
      <c r="L610" s="15"/>
      <c r="M610" s="8"/>
      <c r="N610" s="8"/>
      <c r="O610" s="8"/>
      <c r="P610" s="8"/>
      <c r="Q610" s="15"/>
      <c r="R610" s="8"/>
      <c r="S610" s="15"/>
      <c r="T610" s="8"/>
      <c r="U610" s="15"/>
    </row>
    <row r="611" spans="3:21" ht="13.8">
      <c r="C611" s="8"/>
      <c r="D611" s="8"/>
      <c r="E611" s="8"/>
      <c r="F611" s="8"/>
      <c r="G611" s="8"/>
      <c r="H611" s="15"/>
      <c r="I611" s="8"/>
      <c r="J611" s="8"/>
      <c r="K611" s="8"/>
      <c r="L611" s="15"/>
      <c r="M611" s="8"/>
      <c r="N611" s="8"/>
      <c r="O611" s="8"/>
      <c r="P611" s="8"/>
      <c r="Q611" s="15"/>
      <c r="R611" s="8"/>
      <c r="S611" s="15"/>
      <c r="T611" s="8"/>
      <c r="U611" s="15"/>
    </row>
    <row r="612" spans="3:21" ht="13.8">
      <c r="C612" s="8"/>
      <c r="D612" s="8"/>
      <c r="E612" s="8"/>
      <c r="F612" s="8"/>
      <c r="G612" s="8"/>
      <c r="H612" s="15"/>
      <c r="I612" s="8"/>
      <c r="J612" s="8"/>
      <c r="K612" s="8"/>
      <c r="L612" s="15"/>
      <c r="M612" s="8"/>
      <c r="N612" s="8"/>
      <c r="O612" s="8"/>
      <c r="P612" s="8"/>
      <c r="Q612" s="15"/>
      <c r="R612" s="8"/>
      <c r="S612" s="15"/>
      <c r="T612" s="8"/>
      <c r="U612" s="15"/>
    </row>
    <row r="613" spans="3:21" ht="13.8">
      <c r="C613" s="8"/>
      <c r="D613" s="8"/>
      <c r="E613" s="8"/>
      <c r="F613" s="8"/>
      <c r="G613" s="8"/>
      <c r="H613" s="15"/>
      <c r="I613" s="8"/>
      <c r="J613" s="8"/>
      <c r="K613" s="8"/>
      <c r="L613" s="15"/>
      <c r="M613" s="8"/>
      <c r="N613" s="8"/>
      <c r="O613" s="8"/>
      <c r="P613" s="8"/>
      <c r="Q613" s="15"/>
      <c r="R613" s="8"/>
      <c r="S613" s="15"/>
      <c r="T613" s="8"/>
      <c r="U613" s="15"/>
    </row>
    <row r="614" spans="3:21" ht="13.8">
      <c r="C614" s="8"/>
      <c r="D614" s="8"/>
      <c r="E614" s="8"/>
      <c r="F614" s="8"/>
      <c r="G614" s="8"/>
      <c r="H614" s="15"/>
      <c r="I614" s="8"/>
      <c r="J614" s="8"/>
      <c r="K614" s="8"/>
      <c r="L614" s="15"/>
      <c r="M614" s="8"/>
      <c r="N614" s="8"/>
      <c r="O614" s="8"/>
      <c r="P614" s="8"/>
      <c r="Q614" s="15"/>
      <c r="R614" s="8"/>
      <c r="S614" s="15"/>
      <c r="T614" s="8"/>
      <c r="U614" s="15"/>
    </row>
    <row r="615" spans="3:21" ht="13.8">
      <c r="C615" s="8"/>
      <c r="D615" s="8"/>
      <c r="E615" s="8"/>
      <c r="F615" s="8"/>
      <c r="G615" s="8"/>
      <c r="H615" s="15"/>
      <c r="I615" s="8"/>
      <c r="J615" s="8"/>
      <c r="K615" s="8"/>
      <c r="L615" s="15"/>
      <c r="M615" s="8"/>
      <c r="N615" s="8"/>
      <c r="O615" s="8"/>
      <c r="P615" s="8"/>
      <c r="Q615" s="15"/>
      <c r="R615" s="8"/>
      <c r="S615" s="15"/>
      <c r="T615" s="8"/>
      <c r="U615" s="15"/>
    </row>
    <row r="616" spans="3:21" ht="13.8">
      <c r="C616" s="8"/>
      <c r="D616" s="8"/>
      <c r="E616" s="8"/>
      <c r="F616" s="8"/>
      <c r="G616" s="8"/>
      <c r="H616" s="15"/>
      <c r="I616" s="8"/>
      <c r="J616" s="8"/>
      <c r="K616" s="8"/>
      <c r="L616" s="15"/>
      <c r="M616" s="8"/>
      <c r="N616" s="8"/>
      <c r="O616" s="8"/>
      <c r="P616" s="8"/>
      <c r="Q616" s="15"/>
      <c r="R616" s="8"/>
      <c r="S616" s="15"/>
      <c r="T616" s="8"/>
      <c r="U616" s="15"/>
    </row>
    <row r="617" spans="3:21" ht="13.8">
      <c r="C617" s="8"/>
      <c r="D617" s="8"/>
      <c r="E617" s="8"/>
      <c r="F617" s="8"/>
      <c r="G617" s="8"/>
      <c r="H617" s="15"/>
      <c r="I617" s="8"/>
      <c r="J617" s="8"/>
      <c r="K617" s="8"/>
      <c r="L617" s="15"/>
      <c r="M617" s="8"/>
      <c r="N617" s="8"/>
      <c r="O617" s="8"/>
      <c r="P617" s="8"/>
      <c r="Q617" s="15"/>
      <c r="R617" s="8"/>
      <c r="S617" s="15"/>
      <c r="T617" s="8"/>
      <c r="U617" s="15"/>
    </row>
    <row r="618" spans="3:21" ht="13.8">
      <c r="C618" s="8"/>
      <c r="D618" s="8"/>
      <c r="E618" s="8"/>
      <c r="F618" s="8"/>
      <c r="G618" s="8"/>
      <c r="H618" s="15"/>
      <c r="I618" s="8"/>
      <c r="J618" s="8"/>
      <c r="K618" s="8"/>
      <c r="L618" s="15"/>
      <c r="M618" s="8"/>
      <c r="N618" s="8"/>
      <c r="O618" s="8"/>
      <c r="P618" s="8"/>
      <c r="Q618" s="15"/>
      <c r="R618" s="8"/>
      <c r="S618" s="15"/>
      <c r="T618" s="8"/>
      <c r="U618" s="15"/>
    </row>
    <row r="619" spans="3:21" ht="13.8">
      <c r="C619" s="8"/>
      <c r="D619" s="8"/>
      <c r="E619" s="8"/>
      <c r="F619" s="8"/>
      <c r="G619" s="8"/>
      <c r="H619" s="15"/>
      <c r="I619" s="8"/>
      <c r="J619" s="8"/>
      <c r="K619" s="8"/>
      <c r="L619" s="15"/>
      <c r="M619" s="8"/>
      <c r="N619" s="8"/>
      <c r="O619" s="8"/>
      <c r="P619" s="8"/>
      <c r="Q619" s="15"/>
      <c r="R619" s="8"/>
      <c r="S619" s="15"/>
      <c r="T619" s="8"/>
      <c r="U619" s="15"/>
    </row>
    <row r="620" spans="3:21" ht="13.8">
      <c r="C620" s="8"/>
      <c r="D620" s="8"/>
      <c r="E620" s="8"/>
      <c r="F620" s="8"/>
      <c r="G620" s="8"/>
      <c r="H620" s="15"/>
      <c r="I620" s="8"/>
      <c r="J620" s="8"/>
      <c r="K620" s="8"/>
      <c r="L620" s="15"/>
      <c r="M620" s="8"/>
      <c r="N620" s="8"/>
      <c r="O620" s="8"/>
      <c r="P620" s="8"/>
      <c r="Q620" s="15"/>
      <c r="R620" s="8"/>
      <c r="S620" s="15"/>
      <c r="T620" s="8"/>
      <c r="U620" s="15"/>
    </row>
    <row r="621" spans="3:21" ht="13.8">
      <c r="C621" s="8"/>
      <c r="D621" s="8"/>
      <c r="E621" s="8"/>
      <c r="F621" s="8"/>
      <c r="G621" s="8"/>
      <c r="H621" s="15"/>
      <c r="I621" s="8"/>
      <c r="J621" s="8"/>
      <c r="K621" s="8"/>
      <c r="L621" s="15"/>
      <c r="M621" s="8"/>
      <c r="N621" s="8"/>
      <c r="O621" s="8"/>
      <c r="P621" s="8"/>
      <c r="Q621" s="15"/>
      <c r="R621" s="8"/>
      <c r="S621" s="15"/>
      <c r="T621" s="8"/>
      <c r="U621" s="15"/>
    </row>
    <row r="622" spans="3:21" ht="13.8">
      <c r="C622" s="8"/>
      <c r="D622" s="8"/>
      <c r="E622" s="8"/>
      <c r="F622" s="8"/>
      <c r="G622" s="8"/>
      <c r="H622" s="15"/>
      <c r="I622" s="8"/>
      <c r="J622" s="8"/>
      <c r="K622" s="8"/>
      <c r="L622" s="15"/>
      <c r="M622" s="8"/>
      <c r="N622" s="8"/>
      <c r="O622" s="8"/>
      <c r="P622" s="8"/>
      <c r="Q622" s="15"/>
      <c r="R622" s="8"/>
      <c r="S622" s="15"/>
      <c r="T622" s="8"/>
      <c r="U622" s="15"/>
    </row>
    <row r="623" spans="3:21" ht="13.8">
      <c r="C623" s="8"/>
      <c r="D623" s="8"/>
      <c r="E623" s="8"/>
      <c r="F623" s="8"/>
      <c r="G623" s="8"/>
      <c r="H623" s="15"/>
      <c r="I623" s="8"/>
      <c r="J623" s="8"/>
      <c r="K623" s="8"/>
      <c r="L623" s="15"/>
      <c r="M623" s="8"/>
      <c r="N623" s="8"/>
      <c r="O623" s="8"/>
      <c r="P623" s="8"/>
      <c r="Q623" s="15"/>
      <c r="R623" s="8"/>
      <c r="S623" s="15"/>
      <c r="T623" s="8"/>
      <c r="U623" s="15"/>
    </row>
    <row r="624" spans="3:21" ht="13.8">
      <c r="C624" s="8"/>
      <c r="D624" s="8"/>
      <c r="E624" s="8"/>
      <c r="F624" s="8"/>
      <c r="G624" s="8"/>
      <c r="H624" s="15"/>
      <c r="I624" s="8"/>
      <c r="J624" s="8"/>
      <c r="K624" s="8"/>
      <c r="L624" s="15"/>
      <c r="M624" s="8"/>
      <c r="N624" s="8"/>
      <c r="O624" s="8"/>
      <c r="P624" s="8"/>
      <c r="Q624" s="15"/>
      <c r="R624" s="8"/>
      <c r="S624" s="15"/>
      <c r="T624" s="8"/>
      <c r="U624" s="15"/>
    </row>
    <row r="625" spans="3:21" ht="13.8">
      <c r="C625" s="8"/>
      <c r="D625" s="8"/>
      <c r="E625" s="8"/>
      <c r="F625" s="8"/>
      <c r="G625" s="8"/>
      <c r="H625" s="15"/>
      <c r="I625" s="8"/>
      <c r="J625" s="8"/>
      <c r="K625" s="8"/>
      <c r="L625" s="15"/>
      <c r="M625" s="8"/>
      <c r="N625" s="8"/>
      <c r="O625" s="8"/>
      <c r="P625" s="8"/>
      <c r="Q625" s="15"/>
      <c r="R625" s="8"/>
      <c r="S625" s="15"/>
      <c r="T625" s="8"/>
      <c r="U625" s="15"/>
    </row>
    <row r="626" spans="3:21" ht="13.8">
      <c r="C626" s="8"/>
      <c r="D626" s="8"/>
      <c r="E626" s="8"/>
      <c r="F626" s="8"/>
      <c r="G626" s="8"/>
      <c r="H626" s="15"/>
      <c r="I626" s="8"/>
      <c r="J626" s="8"/>
      <c r="K626" s="8"/>
      <c r="L626" s="15"/>
      <c r="M626" s="8"/>
      <c r="N626" s="8"/>
      <c r="O626" s="8"/>
      <c r="P626" s="8"/>
      <c r="Q626" s="15"/>
      <c r="R626" s="8"/>
      <c r="S626" s="15"/>
      <c r="T626" s="8"/>
      <c r="U626" s="15"/>
    </row>
    <row r="627" spans="3:21" ht="13.8">
      <c r="C627" s="8"/>
      <c r="D627" s="8"/>
      <c r="E627" s="8"/>
      <c r="F627" s="8"/>
      <c r="G627" s="8"/>
      <c r="H627" s="15"/>
      <c r="I627" s="8"/>
      <c r="J627" s="8"/>
      <c r="K627" s="8"/>
      <c r="L627" s="15"/>
      <c r="M627" s="8"/>
      <c r="N627" s="8"/>
      <c r="O627" s="8"/>
      <c r="P627" s="8"/>
      <c r="Q627" s="15"/>
      <c r="R627" s="8"/>
      <c r="S627" s="15"/>
      <c r="T627" s="8"/>
      <c r="U627" s="15"/>
    </row>
    <row r="628" spans="3:21" ht="13.8">
      <c r="C628" s="8"/>
      <c r="D628" s="8"/>
      <c r="E628" s="8"/>
      <c r="F628" s="8"/>
      <c r="G628" s="8"/>
      <c r="H628" s="15"/>
      <c r="I628" s="8"/>
      <c r="J628" s="8"/>
      <c r="K628" s="8"/>
      <c r="L628" s="15"/>
      <c r="M628" s="8"/>
      <c r="N628" s="8"/>
      <c r="O628" s="8"/>
      <c r="P628" s="8"/>
      <c r="Q628" s="15"/>
      <c r="R628" s="8"/>
      <c r="S628" s="15"/>
      <c r="T628" s="8"/>
      <c r="U628" s="15"/>
    </row>
    <row r="629" spans="3:21" ht="13.8">
      <c r="C629" s="8"/>
      <c r="D629" s="8"/>
      <c r="E629" s="8"/>
      <c r="F629" s="8"/>
      <c r="G629" s="8"/>
      <c r="H629" s="15"/>
      <c r="I629" s="8"/>
      <c r="J629" s="8"/>
      <c r="K629" s="8"/>
      <c r="L629" s="15"/>
      <c r="M629" s="8"/>
      <c r="N629" s="8"/>
      <c r="O629" s="8"/>
      <c r="P629" s="8"/>
      <c r="Q629" s="15"/>
      <c r="R629" s="8"/>
      <c r="S629" s="15"/>
      <c r="T629" s="8"/>
      <c r="U629" s="15"/>
    </row>
    <row r="630" spans="3:21" ht="13.8">
      <c r="C630" s="8"/>
      <c r="D630" s="8"/>
      <c r="E630" s="8"/>
      <c r="F630" s="8"/>
      <c r="G630" s="8"/>
      <c r="H630" s="15"/>
      <c r="I630" s="8"/>
      <c r="J630" s="8"/>
      <c r="K630" s="8"/>
      <c r="L630" s="15"/>
      <c r="M630" s="8"/>
      <c r="N630" s="8"/>
      <c r="O630" s="8"/>
      <c r="P630" s="8"/>
      <c r="Q630" s="15"/>
      <c r="R630" s="8"/>
      <c r="S630" s="15"/>
      <c r="T630" s="8"/>
      <c r="U630" s="15"/>
    </row>
    <row r="631" spans="3:21" ht="13.8">
      <c r="C631" s="8"/>
      <c r="D631" s="8"/>
      <c r="E631" s="8"/>
      <c r="F631" s="8"/>
      <c r="G631" s="8"/>
      <c r="H631" s="15"/>
      <c r="I631" s="8"/>
      <c r="J631" s="8"/>
      <c r="K631" s="8"/>
      <c r="L631" s="15"/>
      <c r="M631" s="8"/>
      <c r="N631" s="8"/>
      <c r="O631" s="8"/>
      <c r="P631" s="8"/>
      <c r="Q631" s="15"/>
      <c r="R631" s="8"/>
      <c r="S631" s="15"/>
      <c r="T631" s="8"/>
      <c r="U631" s="15"/>
    </row>
    <row r="632" spans="3:21" ht="13.8">
      <c r="C632" s="8"/>
      <c r="D632" s="8"/>
      <c r="E632" s="8"/>
      <c r="F632" s="8"/>
      <c r="G632" s="8"/>
      <c r="H632" s="15"/>
      <c r="I632" s="8"/>
      <c r="J632" s="8"/>
      <c r="K632" s="8"/>
      <c r="L632" s="15"/>
      <c r="M632" s="8"/>
      <c r="N632" s="8"/>
      <c r="O632" s="8"/>
      <c r="P632" s="8"/>
      <c r="Q632" s="15"/>
      <c r="R632" s="8"/>
      <c r="S632" s="15"/>
      <c r="T632" s="8"/>
      <c r="U632" s="15"/>
    </row>
    <row r="633" spans="3:21" ht="13.8">
      <c r="C633" s="8"/>
      <c r="D633" s="8"/>
      <c r="E633" s="8"/>
      <c r="F633" s="8"/>
      <c r="G633" s="8"/>
      <c r="H633" s="15"/>
      <c r="I633" s="8"/>
      <c r="J633" s="8"/>
      <c r="K633" s="8"/>
      <c r="L633" s="15"/>
      <c r="M633" s="8"/>
      <c r="N633" s="8"/>
      <c r="O633" s="8"/>
      <c r="P633" s="8"/>
      <c r="Q633" s="15"/>
      <c r="R633" s="8"/>
      <c r="S633" s="15"/>
      <c r="T633" s="8"/>
      <c r="U633" s="15"/>
    </row>
    <row r="634" spans="3:21" ht="13.8">
      <c r="C634" s="8"/>
      <c r="D634" s="8"/>
      <c r="E634" s="8"/>
      <c r="F634" s="8"/>
      <c r="G634" s="8"/>
      <c r="H634" s="15"/>
      <c r="I634" s="8"/>
      <c r="J634" s="8"/>
      <c r="K634" s="8"/>
      <c r="L634" s="15"/>
      <c r="M634" s="8"/>
      <c r="N634" s="8"/>
      <c r="O634" s="8"/>
      <c r="P634" s="8"/>
      <c r="Q634" s="15"/>
      <c r="R634" s="8"/>
      <c r="S634" s="15"/>
      <c r="T634" s="8"/>
      <c r="U634" s="15"/>
    </row>
    <row r="635" spans="3:21" ht="13.8">
      <c r="C635" s="8"/>
      <c r="D635" s="8"/>
      <c r="E635" s="8"/>
      <c r="F635" s="8"/>
      <c r="G635" s="8"/>
      <c r="H635" s="15"/>
      <c r="I635" s="8"/>
      <c r="J635" s="8"/>
      <c r="K635" s="8"/>
      <c r="L635" s="15"/>
      <c r="M635" s="8"/>
      <c r="N635" s="8"/>
      <c r="O635" s="8"/>
      <c r="P635" s="8"/>
      <c r="Q635" s="15"/>
      <c r="R635" s="8"/>
      <c r="S635" s="15"/>
      <c r="T635" s="8"/>
      <c r="U635" s="15"/>
    </row>
    <row r="636" spans="3:21" ht="13.8">
      <c r="C636" s="8"/>
      <c r="D636" s="8"/>
      <c r="E636" s="8"/>
      <c r="F636" s="8"/>
      <c r="G636" s="8"/>
      <c r="H636" s="15"/>
      <c r="I636" s="8"/>
      <c r="J636" s="8"/>
      <c r="K636" s="8"/>
      <c r="L636" s="15"/>
      <c r="M636" s="8"/>
      <c r="N636" s="8"/>
      <c r="O636" s="8"/>
      <c r="P636" s="8"/>
      <c r="Q636" s="15"/>
      <c r="R636" s="8"/>
      <c r="S636" s="15"/>
      <c r="T636" s="8"/>
      <c r="U636" s="15"/>
    </row>
    <row r="637" spans="3:21" ht="13.8">
      <c r="C637" s="8"/>
      <c r="D637" s="8"/>
      <c r="E637" s="8"/>
      <c r="F637" s="8"/>
      <c r="G637" s="8"/>
      <c r="H637" s="15"/>
      <c r="I637" s="8"/>
      <c r="J637" s="8"/>
      <c r="K637" s="8"/>
      <c r="L637" s="15"/>
      <c r="M637" s="8"/>
      <c r="N637" s="8"/>
      <c r="O637" s="8"/>
      <c r="P637" s="8"/>
      <c r="Q637" s="15"/>
      <c r="R637" s="8"/>
      <c r="S637" s="15"/>
      <c r="T637" s="8"/>
      <c r="U637" s="15"/>
    </row>
    <row r="638" spans="3:21" ht="13.8">
      <c r="C638" s="8"/>
      <c r="D638" s="8"/>
      <c r="E638" s="8"/>
      <c r="F638" s="8"/>
      <c r="G638" s="8"/>
      <c r="H638" s="15"/>
      <c r="I638" s="8"/>
      <c r="J638" s="8"/>
      <c r="K638" s="8"/>
      <c r="L638" s="15"/>
      <c r="M638" s="8"/>
      <c r="N638" s="8"/>
      <c r="O638" s="8"/>
      <c r="P638" s="8"/>
      <c r="Q638" s="15"/>
      <c r="R638" s="8"/>
      <c r="S638" s="15"/>
      <c r="T638" s="8"/>
      <c r="U638" s="15"/>
    </row>
    <row r="639" spans="3:21" ht="13.8">
      <c r="C639" s="8"/>
      <c r="D639" s="8"/>
      <c r="E639" s="8"/>
      <c r="F639" s="8"/>
      <c r="G639" s="8"/>
      <c r="H639" s="15"/>
      <c r="I639" s="8"/>
      <c r="J639" s="8"/>
      <c r="K639" s="8"/>
      <c r="L639" s="15"/>
      <c r="M639" s="8"/>
      <c r="N639" s="8"/>
      <c r="O639" s="8"/>
      <c r="P639" s="8"/>
      <c r="Q639" s="15"/>
      <c r="R639" s="8"/>
      <c r="S639" s="15"/>
      <c r="T639" s="8"/>
      <c r="U639" s="15"/>
    </row>
    <row r="640" spans="3:21" ht="13.8">
      <c r="C640" s="8"/>
      <c r="D640" s="8"/>
      <c r="E640" s="8"/>
      <c r="F640" s="8"/>
      <c r="G640" s="8"/>
      <c r="H640" s="15"/>
      <c r="I640" s="8"/>
      <c r="J640" s="8"/>
      <c r="K640" s="8"/>
      <c r="L640" s="15"/>
      <c r="M640" s="8"/>
      <c r="N640" s="8"/>
      <c r="O640" s="8"/>
      <c r="P640" s="8"/>
      <c r="Q640" s="15"/>
      <c r="R640" s="8"/>
      <c r="S640" s="15"/>
      <c r="T640" s="8"/>
      <c r="U640" s="15"/>
    </row>
    <row r="641" spans="3:21" ht="13.8">
      <c r="C641" s="8"/>
      <c r="D641" s="8"/>
      <c r="E641" s="8"/>
      <c r="F641" s="8"/>
      <c r="G641" s="8"/>
      <c r="H641" s="15"/>
      <c r="I641" s="8"/>
      <c r="J641" s="8"/>
      <c r="K641" s="8"/>
      <c r="L641" s="15"/>
      <c r="M641" s="8"/>
      <c r="N641" s="8"/>
      <c r="O641" s="8"/>
      <c r="P641" s="8"/>
      <c r="Q641" s="15"/>
      <c r="R641" s="8"/>
      <c r="S641" s="15"/>
      <c r="T641" s="8"/>
      <c r="U641" s="15"/>
    </row>
    <row r="642" spans="3:21" ht="13.8">
      <c r="C642" s="8"/>
      <c r="D642" s="8"/>
      <c r="E642" s="8"/>
      <c r="F642" s="8"/>
      <c r="G642" s="8"/>
      <c r="H642" s="15"/>
      <c r="I642" s="8"/>
      <c r="J642" s="8"/>
      <c r="K642" s="8"/>
      <c r="L642" s="15"/>
      <c r="M642" s="8"/>
      <c r="N642" s="8"/>
      <c r="O642" s="8"/>
      <c r="P642" s="8"/>
      <c r="Q642" s="15"/>
      <c r="R642" s="8"/>
      <c r="S642" s="15"/>
      <c r="T642" s="8"/>
      <c r="U642" s="15"/>
    </row>
    <row r="643" spans="3:21" ht="13.8">
      <c r="C643" s="8"/>
      <c r="D643" s="8"/>
      <c r="E643" s="8"/>
      <c r="F643" s="8"/>
      <c r="G643" s="8"/>
      <c r="H643" s="15"/>
      <c r="I643" s="8"/>
      <c r="J643" s="8"/>
      <c r="K643" s="8"/>
      <c r="L643" s="15"/>
      <c r="M643" s="8"/>
      <c r="N643" s="8"/>
      <c r="O643" s="8"/>
      <c r="P643" s="8"/>
      <c r="Q643" s="15"/>
      <c r="R643" s="8"/>
      <c r="S643" s="15"/>
      <c r="T643" s="8"/>
      <c r="U643" s="15"/>
    </row>
    <row r="644" spans="3:21" ht="13.8">
      <c r="C644" s="8"/>
      <c r="D644" s="8"/>
      <c r="E644" s="8"/>
      <c r="F644" s="8"/>
      <c r="G644" s="8"/>
      <c r="H644" s="15"/>
      <c r="I644" s="8"/>
      <c r="J644" s="8"/>
      <c r="K644" s="8"/>
      <c r="L644" s="15"/>
      <c r="M644" s="8"/>
      <c r="N644" s="8"/>
      <c r="O644" s="8"/>
      <c r="P644" s="8"/>
      <c r="Q644" s="15"/>
      <c r="R644" s="8"/>
      <c r="S644" s="15"/>
      <c r="T644" s="8"/>
      <c r="U644" s="15"/>
    </row>
    <row r="645" spans="3:21" ht="13.8">
      <c r="C645" s="8"/>
      <c r="D645" s="8"/>
      <c r="E645" s="8"/>
      <c r="F645" s="8"/>
      <c r="G645" s="8"/>
      <c r="H645" s="15"/>
      <c r="I645" s="8"/>
      <c r="J645" s="8"/>
      <c r="K645" s="8"/>
      <c r="L645" s="15"/>
      <c r="M645" s="8"/>
      <c r="N645" s="8"/>
      <c r="O645" s="8"/>
      <c r="P645" s="8"/>
      <c r="Q645" s="15"/>
      <c r="R645" s="8"/>
      <c r="S645" s="15"/>
      <c r="T645" s="8"/>
      <c r="U645" s="15"/>
    </row>
    <row r="646" spans="3:21" ht="13.8">
      <c r="C646" s="8"/>
      <c r="D646" s="8"/>
      <c r="E646" s="8"/>
      <c r="F646" s="8"/>
      <c r="G646" s="8"/>
      <c r="H646" s="15"/>
      <c r="I646" s="8"/>
      <c r="J646" s="8"/>
      <c r="K646" s="8"/>
      <c r="L646" s="15"/>
      <c r="M646" s="8"/>
      <c r="N646" s="8"/>
      <c r="O646" s="8"/>
      <c r="P646" s="8"/>
      <c r="Q646" s="15"/>
      <c r="R646" s="8"/>
      <c r="S646" s="15"/>
      <c r="T646" s="8"/>
      <c r="U646" s="15"/>
    </row>
    <row r="647" spans="3:21" ht="13.8">
      <c r="C647" s="8"/>
      <c r="D647" s="8"/>
      <c r="E647" s="8"/>
      <c r="F647" s="8"/>
      <c r="G647" s="8"/>
      <c r="H647" s="15"/>
      <c r="I647" s="8"/>
      <c r="J647" s="8"/>
      <c r="K647" s="8"/>
      <c r="L647" s="15"/>
      <c r="M647" s="8"/>
      <c r="N647" s="8"/>
      <c r="O647" s="8"/>
      <c r="P647" s="8"/>
      <c r="Q647" s="15"/>
      <c r="R647" s="8"/>
      <c r="S647" s="15"/>
      <c r="T647" s="8"/>
      <c r="U647" s="15"/>
    </row>
    <row r="648" spans="3:21" ht="13.8">
      <c r="C648" s="8"/>
      <c r="D648" s="8"/>
      <c r="E648" s="8"/>
      <c r="F648" s="8"/>
      <c r="G648" s="8"/>
      <c r="H648" s="15"/>
      <c r="I648" s="8"/>
      <c r="J648" s="8"/>
      <c r="K648" s="8"/>
      <c r="L648" s="15"/>
      <c r="M648" s="8"/>
      <c r="N648" s="8"/>
      <c r="O648" s="8"/>
      <c r="P648" s="8"/>
      <c r="Q648" s="15"/>
      <c r="R648" s="8"/>
      <c r="S648" s="15"/>
      <c r="T648" s="8"/>
      <c r="U648" s="15"/>
    </row>
    <row r="649" spans="3:21" ht="13.8">
      <c r="C649" s="8"/>
      <c r="D649" s="8"/>
      <c r="E649" s="8"/>
      <c r="F649" s="8"/>
      <c r="G649" s="8"/>
      <c r="H649" s="15"/>
      <c r="I649" s="8"/>
      <c r="J649" s="8"/>
      <c r="K649" s="8"/>
      <c r="L649" s="15"/>
      <c r="M649" s="8"/>
      <c r="N649" s="8"/>
      <c r="O649" s="8"/>
      <c r="P649" s="8"/>
      <c r="Q649" s="15"/>
      <c r="R649" s="8"/>
      <c r="S649" s="15"/>
      <c r="T649" s="8"/>
      <c r="U649" s="15"/>
    </row>
    <row r="650" spans="3:21" ht="13.8">
      <c r="C650" s="8"/>
      <c r="D650" s="8"/>
      <c r="E650" s="8"/>
      <c r="F650" s="8"/>
      <c r="G650" s="8"/>
      <c r="H650" s="15"/>
      <c r="I650" s="8"/>
      <c r="J650" s="8"/>
      <c r="K650" s="8"/>
      <c r="L650" s="15"/>
      <c r="M650" s="8"/>
      <c r="N650" s="8"/>
      <c r="O650" s="8"/>
      <c r="P650" s="8"/>
      <c r="Q650" s="15"/>
      <c r="R650" s="8"/>
      <c r="S650" s="15"/>
      <c r="T650" s="8"/>
      <c r="U650" s="15"/>
    </row>
    <row r="651" spans="3:21" ht="13.8">
      <c r="C651" s="8"/>
      <c r="D651" s="8"/>
      <c r="E651" s="8"/>
      <c r="F651" s="8"/>
      <c r="G651" s="8"/>
      <c r="H651" s="15"/>
      <c r="I651" s="8"/>
      <c r="J651" s="8"/>
      <c r="K651" s="8"/>
      <c r="L651" s="15"/>
      <c r="M651" s="8"/>
      <c r="N651" s="8"/>
      <c r="O651" s="8"/>
      <c r="P651" s="8"/>
      <c r="Q651" s="15"/>
      <c r="R651" s="8"/>
      <c r="S651" s="15"/>
      <c r="T651" s="8"/>
      <c r="U651" s="15"/>
    </row>
    <row r="652" spans="3:21" ht="13.8">
      <c r="C652" s="8"/>
      <c r="D652" s="8"/>
      <c r="E652" s="8"/>
      <c r="F652" s="8"/>
      <c r="G652" s="8"/>
      <c r="H652" s="15"/>
      <c r="I652" s="8"/>
      <c r="J652" s="8"/>
      <c r="K652" s="8"/>
      <c r="L652" s="15"/>
      <c r="M652" s="8"/>
      <c r="N652" s="8"/>
      <c r="O652" s="8"/>
      <c r="P652" s="8"/>
      <c r="Q652" s="15"/>
      <c r="R652" s="8"/>
      <c r="S652" s="15"/>
      <c r="T652" s="8"/>
      <c r="U652" s="15"/>
    </row>
    <row r="653" spans="3:21" ht="13.8">
      <c r="C653" s="8"/>
      <c r="D653" s="8"/>
      <c r="E653" s="8"/>
      <c r="F653" s="8"/>
      <c r="G653" s="8"/>
      <c r="H653" s="15"/>
      <c r="I653" s="8"/>
      <c r="J653" s="8"/>
      <c r="K653" s="8"/>
      <c r="L653" s="15"/>
      <c r="M653" s="8"/>
      <c r="N653" s="8"/>
      <c r="O653" s="8"/>
      <c r="P653" s="8"/>
      <c r="Q653" s="15"/>
      <c r="R653" s="8"/>
      <c r="S653" s="15"/>
      <c r="T653" s="8"/>
      <c r="U653" s="15"/>
    </row>
    <row r="654" spans="3:21" ht="13.8">
      <c r="C654" s="8"/>
      <c r="D654" s="8"/>
      <c r="E654" s="8"/>
      <c r="F654" s="8"/>
      <c r="G654" s="8"/>
      <c r="H654" s="15"/>
      <c r="I654" s="8"/>
      <c r="J654" s="8"/>
      <c r="K654" s="8"/>
      <c r="L654" s="15"/>
      <c r="M654" s="8"/>
      <c r="N654" s="8"/>
      <c r="O654" s="8"/>
      <c r="P654" s="8"/>
      <c r="Q654" s="15"/>
      <c r="R654" s="8"/>
      <c r="S654" s="15"/>
      <c r="T654" s="8"/>
      <c r="U654" s="15"/>
    </row>
    <row r="655" spans="3:21" ht="13.8">
      <c r="C655" s="8"/>
      <c r="D655" s="8"/>
      <c r="E655" s="8"/>
      <c r="F655" s="8"/>
      <c r="G655" s="8"/>
      <c r="H655" s="15"/>
      <c r="I655" s="8"/>
      <c r="J655" s="8"/>
      <c r="K655" s="8"/>
      <c r="L655" s="15"/>
      <c r="M655" s="8"/>
      <c r="N655" s="8"/>
      <c r="O655" s="8"/>
      <c r="P655" s="8"/>
      <c r="Q655" s="15"/>
      <c r="R655" s="8"/>
      <c r="S655" s="15"/>
      <c r="T655" s="8"/>
      <c r="U655" s="15"/>
    </row>
    <row r="656" spans="3:21" ht="13.8">
      <c r="C656" s="8"/>
      <c r="D656" s="8"/>
      <c r="E656" s="8"/>
      <c r="F656" s="8"/>
      <c r="G656" s="8"/>
      <c r="H656" s="15"/>
      <c r="I656" s="8"/>
      <c r="J656" s="8"/>
      <c r="K656" s="8"/>
      <c r="L656" s="15"/>
      <c r="M656" s="8"/>
      <c r="N656" s="8"/>
      <c r="O656" s="8"/>
      <c r="P656" s="8"/>
      <c r="Q656" s="15"/>
      <c r="R656" s="8"/>
      <c r="S656" s="15"/>
      <c r="T656" s="8"/>
      <c r="U656" s="15"/>
    </row>
    <row r="657" spans="3:21" ht="13.8">
      <c r="C657" s="8"/>
      <c r="D657" s="8"/>
      <c r="E657" s="8"/>
      <c r="F657" s="8"/>
      <c r="G657" s="8"/>
      <c r="H657" s="15"/>
      <c r="I657" s="8"/>
      <c r="J657" s="8"/>
      <c r="K657" s="8"/>
      <c r="L657" s="15"/>
      <c r="M657" s="8"/>
      <c r="N657" s="8"/>
      <c r="O657" s="8"/>
      <c r="P657" s="8"/>
      <c r="Q657" s="15"/>
      <c r="R657" s="8"/>
      <c r="S657" s="15"/>
      <c r="T657" s="8"/>
      <c r="U657" s="15"/>
    </row>
    <row r="658" spans="3:21" ht="13.8">
      <c r="C658" s="8"/>
      <c r="D658" s="8"/>
      <c r="E658" s="8"/>
      <c r="F658" s="8"/>
      <c r="G658" s="8"/>
      <c r="H658" s="15"/>
      <c r="I658" s="8"/>
      <c r="J658" s="8"/>
      <c r="K658" s="8"/>
      <c r="L658" s="15"/>
      <c r="M658" s="8"/>
      <c r="N658" s="8"/>
      <c r="O658" s="8"/>
      <c r="P658" s="8"/>
      <c r="Q658" s="15"/>
      <c r="R658" s="8"/>
      <c r="S658" s="15"/>
      <c r="T658" s="8"/>
      <c r="U658" s="15"/>
    </row>
    <row r="659" spans="3:21" ht="13.8">
      <c r="C659" s="8"/>
      <c r="D659" s="8"/>
      <c r="E659" s="8"/>
      <c r="F659" s="8"/>
      <c r="G659" s="8"/>
      <c r="H659" s="15"/>
      <c r="I659" s="8"/>
      <c r="J659" s="8"/>
      <c r="K659" s="8"/>
      <c r="L659" s="15"/>
      <c r="M659" s="8"/>
      <c r="N659" s="8"/>
      <c r="O659" s="8"/>
      <c r="P659" s="8"/>
      <c r="Q659" s="15"/>
      <c r="R659" s="8"/>
      <c r="S659" s="15"/>
      <c r="T659" s="8"/>
      <c r="U659" s="15"/>
    </row>
    <row r="660" spans="3:21" ht="13.8">
      <c r="C660" s="8"/>
      <c r="D660" s="8"/>
      <c r="E660" s="8"/>
      <c r="F660" s="8"/>
      <c r="G660" s="8"/>
      <c r="H660" s="15"/>
      <c r="I660" s="8"/>
      <c r="J660" s="8"/>
      <c r="K660" s="8"/>
      <c r="L660" s="15"/>
      <c r="M660" s="8"/>
      <c r="N660" s="8"/>
      <c r="O660" s="8"/>
      <c r="P660" s="8"/>
      <c r="Q660" s="15"/>
      <c r="R660" s="8"/>
      <c r="S660" s="15"/>
      <c r="T660" s="8"/>
      <c r="U660" s="15"/>
    </row>
    <row r="661" spans="3:21" ht="13.8">
      <c r="C661" s="8"/>
      <c r="D661" s="8"/>
      <c r="E661" s="8"/>
      <c r="F661" s="8"/>
      <c r="G661" s="8"/>
      <c r="H661" s="15"/>
      <c r="I661" s="8"/>
      <c r="J661" s="8"/>
      <c r="K661" s="8"/>
      <c r="L661" s="15"/>
      <c r="M661" s="8"/>
      <c r="N661" s="8"/>
      <c r="O661" s="8"/>
      <c r="P661" s="8"/>
      <c r="Q661" s="15"/>
      <c r="R661" s="8"/>
      <c r="S661" s="15"/>
      <c r="T661" s="8"/>
      <c r="U661" s="15"/>
    </row>
    <row r="662" spans="3:21" ht="13.8">
      <c r="C662" s="8"/>
      <c r="D662" s="8"/>
      <c r="E662" s="8"/>
      <c r="F662" s="8"/>
      <c r="G662" s="8"/>
      <c r="H662" s="15"/>
      <c r="I662" s="8"/>
      <c r="J662" s="8"/>
      <c r="K662" s="8"/>
      <c r="L662" s="15"/>
      <c r="M662" s="8"/>
      <c r="N662" s="8"/>
      <c r="O662" s="8"/>
      <c r="P662" s="8"/>
      <c r="Q662" s="15"/>
      <c r="R662" s="8"/>
      <c r="S662" s="15"/>
      <c r="T662" s="8"/>
      <c r="U662" s="15"/>
    </row>
    <row r="663" spans="3:21" ht="13.8">
      <c r="C663" s="8"/>
      <c r="D663" s="8"/>
      <c r="E663" s="8"/>
      <c r="F663" s="8"/>
      <c r="G663" s="8"/>
      <c r="H663" s="15"/>
      <c r="I663" s="8"/>
      <c r="J663" s="8"/>
      <c r="K663" s="8"/>
      <c r="L663" s="15"/>
      <c r="M663" s="8"/>
      <c r="N663" s="8"/>
      <c r="O663" s="8"/>
      <c r="P663" s="8"/>
      <c r="Q663" s="15"/>
      <c r="R663" s="8"/>
      <c r="S663" s="15"/>
      <c r="T663" s="8"/>
      <c r="U663" s="15"/>
    </row>
    <row r="664" spans="3:21" ht="13.8">
      <c r="C664" s="8"/>
      <c r="D664" s="8"/>
      <c r="E664" s="8"/>
      <c r="F664" s="8"/>
      <c r="G664" s="8"/>
      <c r="H664" s="15"/>
      <c r="I664" s="8"/>
      <c r="J664" s="8"/>
      <c r="K664" s="8"/>
      <c r="L664" s="15"/>
      <c r="M664" s="8"/>
      <c r="N664" s="8"/>
      <c r="O664" s="8"/>
      <c r="P664" s="8"/>
      <c r="Q664" s="15"/>
      <c r="R664" s="8"/>
      <c r="S664" s="15"/>
      <c r="T664" s="8"/>
      <c r="U664" s="15"/>
    </row>
    <row r="665" spans="3:21" ht="13.8">
      <c r="C665" s="8"/>
      <c r="D665" s="8"/>
      <c r="E665" s="8"/>
      <c r="F665" s="8"/>
      <c r="G665" s="8"/>
      <c r="H665" s="15"/>
      <c r="I665" s="8"/>
      <c r="J665" s="8"/>
      <c r="K665" s="8"/>
      <c r="L665" s="15"/>
      <c r="M665" s="8"/>
      <c r="N665" s="8"/>
      <c r="O665" s="8"/>
      <c r="P665" s="8"/>
      <c r="Q665" s="15"/>
      <c r="R665" s="8"/>
      <c r="S665" s="15"/>
      <c r="T665" s="8"/>
      <c r="U665" s="15"/>
    </row>
    <row r="666" spans="3:21" ht="13.8">
      <c r="C666" s="8"/>
      <c r="D666" s="8"/>
      <c r="E666" s="8"/>
      <c r="F666" s="8"/>
      <c r="G666" s="8"/>
      <c r="H666" s="15"/>
      <c r="I666" s="8"/>
      <c r="J666" s="8"/>
      <c r="K666" s="8"/>
      <c r="L666" s="15"/>
      <c r="M666" s="8"/>
      <c r="N666" s="8"/>
      <c r="O666" s="8"/>
      <c r="P666" s="8"/>
      <c r="Q666" s="15"/>
      <c r="R666" s="8"/>
      <c r="S666" s="15"/>
      <c r="T666" s="8"/>
      <c r="U666" s="15"/>
    </row>
    <row r="667" spans="3:21" ht="13.8">
      <c r="C667" s="8"/>
      <c r="D667" s="8"/>
      <c r="E667" s="8"/>
      <c r="F667" s="8"/>
      <c r="G667" s="8"/>
      <c r="H667" s="15"/>
      <c r="I667" s="8"/>
      <c r="J667" s="8"/>
      <c r="K667" s="8"/>
      <c r="L667" s="15"/>
      <c r="M667" s="8"/>
      <c r="N667" s="8"/>
      <c r="O667" s="8"/>
      <c r="P667" s="8"/>
      <c r="Q667" s="15"/>
      <c r="R667" s="8"/>
      <c r="S667" s="15"/>
      <c r="T667" s="8"/>
      <c r="U667" s="15"/>
    </row>
    <row r="668" spans="3:21" ht="13.8">
      <c r="C668" s="8"/>
      <c r="D668" s="8"/>
      <c r="E668" s="8"/>
      <c r="F668" s="8"/>
      <c r="G668" s="8"/>
      <c r="H668" s="15"/>
      <c r="I668" s="8"/>
      <c r="J668" s="8"/>
      <c r="K668" s="8"/>
      <c r="L668" s="15"/>
      <c r="M668" s="8"/>
      <c r="N668" s="8"/>
      <c r="O668" s="8"/>
      <c r="P668" s="8"/>
      <c r="Q668" s="15"/>
      <c r="R668" s="8"/>
      <c r="S668" s="15"/>
      <c r="T668" s="8"/>
      <c r="U668" s="15"/>
    </row>
    <row r="669" spans="3:21" ht="13.8">
      <c r="C669" s="8"/>
      <c r="D669" s="8"/>
      <c r="E669" s="8"/>
      <c r="F669" s="8"/>
      <c r="G669" s="8"/>
      <c r="H669" s="15"/>
      <c r="I669" s="8"/>
      <c r="J669" s="8"/>
      <c r="K669" s="8"/>
      <c r="L669" s="15"/>
      <c r="M669" s="8"/>
      <c r="N669" s="8"/>
      <c r="O669" s="8"/>
      <c r="P669" s="8"/>
      <c r="Q669" s="15"/>
      <c r="R669" s="8"/>
      <c r="S669" s="15"/>
      <c r="T669" s="8"/>
      <c r="U669" s="15"/>
    </row>
    <row r="670" spans="3:21" ht="13.8">
      <c r="C670" s="8"/>
      <c r="D670" s="8"/>
      <c r="E670" s="8"/>
      <c r="F670" s="8"/>
      <c r="G670" s="8"/>
      <c r="H670" s="15"/>
      <c r="I670" s="8"/>
      <c r="J670" s="8"/>
      <c r="K670" s="8"/>
      <c r="L670" s="15"/>
      <c r="M670" s="8"/>
      <c r="N670" s="8"/>
      <c r="O670" s="8"/>
      <c r="P670" s="8"/>
      <c r="Q670" s="15"/>
      <c r="R670" s="8"/>
      <c r="S670" s="15"/>
      <c r="T670" s="8"/>
      <c r="U670" s="15"/>
    </row>
    <row r="671" spans="3:21" ht="13.8">
      <c r="C671" s="8"/>
      <c r="D671" s="8"/>
      <c r="E671" s="8"/>
      <c r="F671" s="8"/>
      <c r="G671" s="8"/>
      <c r="H671" s="15"/>
      <c r="I671" s="8"/>
      <c r="J671" s="8"/>
      <c r="K671" s="8"/>
      <c r="L671" s="15"/>
      <c r="M671" s="8"/>
      <c r="N671" s="8"/>
      <c r="O671" s="8"/>
      <c r="P671" s="8"/>
      <c r="Q671" s="15"/>
      <c r="R671" s="8"/>
      <c r="S671" s="15"/>
      <c r="T671" s="8"/>
      <c r="U671" s="15"/>
    </row>
    <row r="672" spans="3:21" ht="13.8">
      <c r="C672" s="8"/>
      <c r="D672" s="8"/>
      <c r="E672" s="8"/>
      <c r="F672" s="8"/>
      <c r="G672" s="8"/>
      <c r="H672" s="15"/>
      <c r="I672" s="8"/>
      <c r="J672" s="8"/>
      <c r="K672" s="8"/>
      <c r="L672" s="15"/>
      <c r="M672" s="8"/>
      <c r="N672" s="8"/>
      <c r="O672" s="8"/>
      <c r="P672" s="8"/>
      <c r="Q672" s="15"/>
      <c r="R672" s="8"/>
      <c r="S672" s="15"/>
      <c r="T672" s="8"/>
      <c r="U672" s="15"/>
    </row>
    <row r="673" spans="3:21" ht="13.8">
      <c r="C673" s="8"/>
      <c r="D673" s="8"/>
      <c r="E673" s="8"/>
      <c r="F673" s="8"/>
      <c r="G673" s="8"/>
      <c r="H673" s="15"/>
      <c r="I673" s="8"/>
      <c r="J673" s="8"/>
      <c r="K673" s="8"/>
      <c r="L673" s="15"/>
      <c r="M673" s="8"/>
      <c r="N673" s="8"/>
      <c r="O673" s="8"/>
      <c r="P673" s="8"/>
      <c r="Q673" s="15"/>
      <c r="R673" s="8"/>
      <c r="S673" s="15"/>
      <c r="T673" s="8"/>
      <c r="U673" s="15"/>
    </row>
    <row r="674" spans="3:21" ht="13.8">
      <c r="C674" s="8"/>
      <c r="D674" s="8"/>
      <c r="E674" s="8"/>
      <c r="F674" s="8"/>
      <c r="G674" s="8"/>
      <c r="H674" s="15"/>
      <c r="I674" s="8"/>
      <c r="J674" s="8"/>
      <c r="K674" s="8"/>
      <c r="L674" s="15"/>
      <c r="M674" s="8"/>
      <c r="N674" s="8"/>
      <c r="O674" s="8"/>
      <c r="P674" s="8"/>
      <c r="Q674" s="15"/>
      <c r="R674" s="8"/>
      <c r="S674" s="15"/>
      <c r="T674" s="8"/>
      <c r="U674" s="15"/>
    </row>
    <row r="675" spans="3:21" ht="13.8">
      <c r="C675" s="8"/>
      <c r="D675" s="8"/>
      <c r="E675" s="8"/>
      <c r="F675" s="8"/>
      <c r="G675" s="8"/>
      <c r="H675" s="15"/>
      <c r="I675" s="8"/>
      <c r="J675" s="8"/>
      <c r="K675" s="8"/>
      <c r="L675" s="15"/>
      <c r="M675" s="8"/>
      <c r="N675" s="8"/>
      <c r="O675" s="8"/>
      <c r="P675" s="8"/>
      <c r="Q675" s="15"/>
      <c r="R675" s="8"/>
      <c r="S675" s="15"/>
      <c r="T675" s="8"/>
      <c r="U675" s="15"/>
    </row>
    <row r="676" spans="3:21" ht="13.8">
      <c r="C676" s="8"/>
      <c r="D676" s="8"/>
      <c r="E676" s="8"/>
      <c r="F676" s="8"/>
      <c r="G676" s="8"/>
      <c r="H676" s="15"/>
      <c r="I676" s="8"/>
      <c r="J676" s="8"/>
      <c r="K676" s="8"/>
      <c r="L676" s="15"/>
      <c r="M676" s="8"/>
      <c r="N676" s="8"/>
      <c r="O676" s="8"/>
      <c r="P676" s="8"/>
      <c r="Q676" s="15"/>
      <c r="R676" s="8"/>
      <c r="S676" s="15"/>
      <c r="T676" s="8"/>
      <c r="U676" s="15"/>
    </row>
    <row r="677" spans="3:21" ht="13.8">
      <c r="C677" s="8"/>
      <c r="D677" s="8"/>
      <c r="E677" s="8"/>
      <c r="F677" s="8"/>
      <c r="G677" s="8"/>
      <c r="H677" s="15"/>
      <c r="I677" s="8"/>
      <c r="J677" s="8"/>
      <c r="K677" s="8"/>
      <c r="L677" s="15"/>
      <c r="M677" s="8"/>
      <c r="N677" s="8"/>
      <c r="O677" s="8"/>
      <c r="P677" s="8"/>
      <c r="Q677" s="15"/>
      <c r="R677" s="8"/>
      <c r="S677" s="15"/>
      <c r="T677" s="8"/>
      <c r="U677" s="15"/>
    </row>
    <row r="678" spans="3:21" ht="13.8">
      <c r="C678" s="8"/>
      <c r="D678" s="8"/>
      <c r="E678" s="8"/>
      <c r="F678" s="8"/>
      <c r="G678" s="8"/>
      <c r="H678" s="15"/>
      <c r="I678" s="8"/>
      <c r="J678" s="8"/>
      <c r="K678" s="8"/>
      <c r="L678" s="15"/>
      <c r="M678" s="8"/>
      <c r="N678" s="8"/>
      <c r="O678" s="8"/>
      <c r="P678" s="8"/>
      <c r="Q678" s="15"/>
      <c r="R678" s="8"/>
      <c r="S678" s="15"/>
      <c r="T678" s="8"/>
      <c r="U678" s="15"/>
    </row>
    <row r="679" spans="3:21" ht="13.8">
      <c r="C679" s="8"/>
      <c r="D679" s="8"/>
      <c r="E679" s="8"/>
      <c r="F679" s="8"/>
      <c r="G679" s="8"/>
      <c r="H679" s="15"/>
      <c r="I679" s="8"/>
      <c r="J679" s="8"/>
      <c r="K679" s="8"/>
      <c r="L679" s="15"/>
      <c r="M679" s="8"/>
      <c r="N679" s="8"/>
      <c r="O679" s="8"/>
      <c r="P679" s="8"/>
      <c r="Q679" s="15"/>
      <c r="R679" s="8"/>
      <c r="S679" s="15"/>
      <c r="T679" s="8"/>
      <c r="U679" s="15"/>
    </row>
    <row r="680" spans="3:21" ht="13.8">
      <c r="C680" s="8"/>
      <c r="D680" s="8"/>
      <c r="E680" s="8"/>
      <c r="F680" s="8"/>
      <c r="G680" s="8"/>
      <c r="H680" s="15"/>
      <c r="I680" s="8"/>
      <c r="J680" s="8"/>
      <c r="K680" s="8"/>
      <c r="L680" s="15"/>
      <c r="M680" s="8"/>
      <c r="N680" s="8"/>
      <c r="O680" s="8"/>
      <c r="P680" s="8"/>
      <c r="Q680" s="15"/>
      <c r="R680" s="8"/>
      <c r="S680" s="15"/>
      <c r="T680" s="8"/>
      <c r="U680" s="15"/>
    </row>
    <row r="681" spans="3:21" ht="13.8">
      <c r="C681" s="8"/>
      <c r="D681" s="8"/>
      <c r="E681" s="8"/>
      <c r="F681" s="8"/>
      <c r="G681" s="8"/>
      <c r="H681" s="15"/>
      <c r="I681" s="8"/>
      <c r="J681" s="8"/>
      <c r="K681" s="8"/>
      <c r="L681" s="15"/>
      <c r="M681" s="8"/>
      <c r="N681" s="8"/>
      <c r="O681" s="8"/>
      <c r="P681" s="8"/>
      <c r="Q681" s="15"/>
      <c r="R681" s="8"/>
      <c r="S681" s="15"/>
      <c r="T681" s="8"/>
      <c r="U681" s="15"/>
    </row>
    <row r="682" spans="3:21" ht="13.8">
      <c r="C682" s="8"/>
      <c r="D682" s="8"/>
      <c r="E682" s="8"/>
      <c r="F682" s="8"/>
      <c r="G682" s="8"/>
      <c r="H682" s="15"/>
      <c r="I682" s="8"/>
      <c r="J682" s="8"/>
      <c r="K682" s="8"/>
      <c r="L682" s="15"/>
      <c r="M682" s="8"/>
      <c r="N682" s="8"/>
      <c r="O682" s="8"/>
      <c r="P682" s="8"/>
      <c r="Q682" s="15"/>
      <c r="R682" s="8"/>
      <c r="S682" s="15"/>
      <c r="T682" s="8"/>
      <c r="U682" s="15"/>
    </row>
    <row r="683" spans="3:21" ht="13.8">
      <c r="C683" s="8"/>
      <c r="D683" s="8"/>
      <c r="E683" s="8"/>
      <c r="F683" s="8"/>
      <c r="G683" s="8"/>
      <c r="H683" s="15"/>
      <c r="I683" s="8"/>
      <c r="J683" s="8"/>
      <c r="K683" s="8"/>
      <c r="L683" s="15"/>
      <c r="M683" s="8"/>
      <c r="N683" s="8"/>
      <c r="O683" s="8"/>
      <c r="P683" s="8"/>
      <c r="Q683" s="15"/>
      <c r="R683" s="8"/>
      <c r="S683" s="15"/>
      <c r="T683" s="8"/>
      <c r="U683" s="15"/>
    </row>
    <row r="684" spans="3:21" ht="13.8">
      <c r="C684" s="8"/>
      <c r="D684" s="8"/>
      <c r="E684" s="8"/>
      <c r="F684" s="8"/>
      <c r="G684" s="8"/>
      <c r="H684" s="15"/>
      <c r="I684" s="8"/>
      <c r="J684" s="8"/>
      <c r="K684" s="8"/>
      <c r="L684" s="15"/>
      <c r="M684" s="8"/>
      <c r="N684" s="8"/>
      <c r="O684" s="8"/>
      <c r="P684" s="8"/>
      <c r="Q684" s="15"/>
      <c r="R684" s="8"/>
      <c r="S684" s="15"/>
      <c r="T684" s="8"/>
      <c r="U684" s="15"/>
    </row>
    <row r="685" spans="3:21" ht="13.8">
      <c r="C685" s="8"/>
      <c r="D685" s="8"/>
      <c r="E685" s="8"/>
      <c r="F685" s="8"/>
      <c r="G685" s="8"/>
      <c r="H685" s="15"/>
      <c r="I685" s="8"/>
      <c r="J685" s="8"/>
      <c r="K685" s="8"/>
      <c r="L685" s="15"/>
      <c r="M685" s="8"/>
      <c r="N685" s="8"/>
      <c r="O685" s="8"/>
      <c r="P685" s="8"/>
      <c r="Q685" s="15"/>
      <c r="R685" s="8"/>
      <c r="S685" s="15"/>
      <c r="T685" s="8"/>
      <c r="U685" s="15"/>
    </row>
    <row r="686" spans="3:21" ht="13.8">
      <c r="C686" s="8"/>
      <c r="D686" s="8"/>
      <c r="E686" s="8"/>
      <c r="F686" s="8"/>
      <c r="G686" s="8"/>
      <c r="H686" s="15"/>
      <c r="I686" s="8"/>
      <c r="J686" s="8"/>
      <c r="K686" s="8"/>
      <c r="L686" s="15"/>
      <c r="M686" s="8"/>
      <c r="N686" s="8"/>
      <c r="O686" s="8"/>
      <c r="P686" s="8"/>
      <c r="Q686" s="15"/>
      <c r="R686" s="8"/>
      <c r="S686" s="15"/>
      <c r="T686" s="8"/>
      <c r="U686" s="15"/>
    </row>
    <row r="687" spans="3:21" ht="13.8">
      <c r="C687" s="8"/>
      <c r="D687" s="8"/>
      <c r="E687" s="8"/>
      <c r="F687" s="8"/>
      <c r="G687" s="8"/>
      <c r="H687" s="15"/>
      <c r="I687" s="8"/>
      <c r="J687" s="8"/>
      <c r="K687" s="8"/>
      <c r="L687" s="15"/>
      <c r="M687" s="8"/>
      <c r="N687" s="8"/>
      <c r="O687" s="8"/>
      <c r="P687" s="8"/>
      <c r="Q687" s="15"/>
      <c r="R687" s="8"/>
      <c r="S687" s="15"/>
      <c r="T687" s="8"/>
      <c r="U687" s="15"/>
    </row>
    <row r="688" spans="3:21" ht="13.8">
      <c r="C688" s="8"/>
      <c r="D688" s="8"/>
      <c r="E688" s="8"/>
      <c r="F688" s="8"/>
      <c r="G688" s="8"/>
      <c r="H688" s="15"/>
      <c r="I688" s="8"/>
      <c r="J688" s="8"/>
      <c r="K688" s="8"/>
      <c r="L688" s="15"/>
      <c r="M688" s="8"/>
      <c r="N688" s="8"/>
      <c r="O688" s="8"/>
      <c r="P688" s="8"/>
      <c r="Q688" s="15"/>
      <c r="R688" s="8"/>
      <c r="S688" s="15"/>
      <c r="T688" s="8"/>
      <c r="U688" s="15"/>
    </row>
    <row r="689" spans="3:21" ht="13.8">
      <c r="C689" s="8"/>
      <c r="D689" s="8"/>
      <c r="E689" s="8"/>
      <c r="F689" s="8"/>
      <c r="G689" s="8"/>
      <c r="H689" s="15"/>
      <c r="I689" s="8"/>
      <c r="J689" s="8"/>
      <c r="K689" s="8"/>
      <c r="L689" s="15"/>
      <c r="M689" s="8"/>
      <c r="N689" s="8"/>
      <c r="O689" s="8"/>
      <c r="P689" s="8"/>
      <c r="Q689" s="15"/>
      <c r="R689" s="8"/>
      <c r="S689" s="15"/>
      <c r="T689" s="8"/>
      <c r="U689" s="15"/>
    </row>
    <row r="690" spans="3:21" ht="13.8">
      <c r="C690" s="8"/>
      <c r="D690" s="8"/>
      <c r="E690" s="8"/>
      <c r="F690" s="8"/>
      <c r="G690" s="8"/>
      <c r="H690" s="15"/>
      <c r="I690" s="8"/>
      <c r="J690" s="8"/>
      <c r="K690" s="8"/>
      <c r="L690" s="15"/>
      <c r="M690" s="8"/>
      <c r="N690" s="8"/>
      <c r="O690" s="8"/>
      <c r="P690" s="8"/>
      <c r="Q690" s="15"/>
      <c r="R690" s="8"/>
      <c r="S690" s="15"/>
      <c r="T690" s="8"/>
      <c r="U690" s="15"/>
    </row>
    <row r="691" spans="3:21" ht="13.8">
      <c r="C691" s="8"/>
      <c r="D691" s="8"/>
      <c r="E691" s="8"/>
      <c r="F691" s="8"/>
      <c r="G691" s="8"/>
      <c r="H691" s="15"/>
      <c r="I691" s="8"/>
      <c r="J691" s="8"/>
      <c r="K691" s="8"/>
      <c r="L691" s="15"/>
      <c r="M691" s="8"/>
      <c r="N691" s="8"/>
      <c r="O691" s="8"/>
      <c r="P691" s="8"/>
      <c r="Q691" s="15"/>
      <c r="R691" s="8"/>
      <c r="S691" s="15"/>
      <c r="T691" s="8"/>
      <c r="U691" s="15"/>
    </row>
    <row r="692" spans="3:21" ht="13.8">
      <c r="C692" s="8"/>
      <c r="D692" s="8"/>
      <c r="E692" s="8"/>
      <c r="F692" s="8"/>
      <c r="G692" s="8"/>
      <c r="H692" s="15"/>
      <c r="I692" s="8"/>
      <c r="J692" s="8"/>
      <c r="K692" s="8"/>
      <c r="L692" s="15"/>
      <c r="M692" s="8"/>
      <c r="N692" s="8"/>
      <c r="O692" s="8"/>
      <c r="P692" s="8"/>
      <c r="Q692" s="15"/>
      <c r="R692" s="8"/>
      <c r="S692" s="15"/>
      <c r="T692" s="8"/>
      <c r="U692" s="15"/>
    </row>
    <row r="693" spans="3:21" ht="13.8">
      <c r="C693" s="8"/>
      <c r="D693" s="8"/>
      <c r="E693" s="8"/>
      <c r="F693" s="8"/>
      <c r="G693" s="8"/>
      <c r="H693" s="15"/>
      <c r="I693" s="8"/>
      <c r="J693" s="8"/>
      <c r="K693" s="8"/>
      <c r="L693" s="15"/>
      <c r="M693" s="8"/>
      <c r="N693" s="8"/>
      <c r="O693" s="8"/>
      <c r="P693" s="8"/>
      <c r="Q693" s="15"/>
      <c r="R693" s="8"/>
      <c r="S693" s="15"/>
      <c r="T693" s="8"/>
      <c r="U693" s="15"/>
    </row>
    <row r="694" spans="3:21" ht="13.8">
      <c r="C694" s="8"/>
      <c r="D694" s="8"/>
      <c r="E694" s="8"/>
      <c r="F694" s="8"/>
      <c r="G694" s="8"/>
      <c r="H694" s="15"/>
      <c r="I694" s="8"/>
      <c r="J694" s="8"/>
      <c r="K694" s="8"/>
      <c r="L694" s="15"/>
      <c r="M694" s="8"/>
      <c r="N694" s="8"/>
      <c r="O694" s="8"/>
      <c r="P694" s="8"/>
      <c r="Q694" s="15"/>
      <c r="R694" s="8"/>
      <c r="S694" s="15"/>
      <c r="T694" s="8"/>
      <c r="U694" s="15"/>
    </row>
    <row r="695" spans="3:21" ht="13.8">
      <c r="C695" s="8"/>
      <c r="D695" s="8"/>
      <c r="E695" s="8"/>
      <c r="F695" s="8"/>
      <c r="G695" s="8"/>
      <c r="H695" s="15"/>
      <c r="I695" s="8"/>
      <c r="J695" s="8"/>
      <c r="K695" s="8"/>
      <c r="L695" s="15"/>
      <c r="M695" s="8"/>
      <c r="N695" s="8"/>
      <c r="O695" s="8"/>
      <c r="P695" s="8"/>
      <c r="Q695" s="15"/>
      <c r="R695" s="8"/>
      <c r="S695" s="15"/>
      <c r="T695" s="8"/>
      <c r="U695" s="15"/>
    </row>
    <row r="696" spans="3:21" ht="13.8">
      <c r="C696" s="8"/>
      <c r="D696" s="8"/>
      <c r="E696" s="8"/>
      <c r="F696" s="8"/>
      <c r="G696" s="8"/>
      <c r="H696" s="15"/>
      <c r="I696" s="8"/>
      <c r="J696" s="8"/>
      <c r="K696" s="8"/>
      <c r="L696" s="15"/>
      <c r="M696" s="8"/>
      <c r="N696" s="8"/>
      <c r="O696" s="8"/>
      <c r="P696" s="8"/>
      <c r="Q696" s="15"/>
      <c r="R696" s="8"/>
      <c r="S696" s="15"/>
      <c r="T696" s="8"/>
      <c r="U696" s="15"/>
    </row>
    <row r="697" spans="3:21" ht="13.8">
      <c r="C697" s="8"/>
      <c r="D697" s="8"/>
      <c r="E697" s="8"/>
      <c r="F697" s="8"/>
      <c r="G697" s="8"/>
      <c r="H697" s="15"/>
      <c r="I697" s="8"/>
      <c r="J697" s="8"/>
      <c r="K697" s="8"/>
      <c r="L697" s="15"/>
      <c r="M697" s="8"/>
      <c r="N697" s="8"/>
      <c r="O697" s="8"/>
      <c r="P697" s="8"/>
      <c r="Q697" s="15"/>
      <c r="R697" s="8"/>
      <c r="S697" s="15"/>
      <c r="T697" s="8"/>
      <c r="U697" s="15"/>
    </row>
    <row r="698" spans="3:21" ht="13.8">
      <c r="C698" s="8"/>
      <c r="D698" s="8"/>
      <c r="E698" s="8"/>
      <c r="F698" s="8"/>
      <c r="G698" s="8"/>
      <c r="H698" s="15"/>
      <c r="I698" s="8"/>
      <c r="J698" s="8"/>
      <c r="K698" s="8"/>
      <c r="L698" s="15"/>
      <c r="M698" s="8"/>
      <c r="N698" s="8"/>
      <c r="O698" s="8"/>
      <c r="P698" s="8"/>
      <c r="Q698" s="15"/>
      <c r="R698" s="8"/>
      <c r="S698" s="15"/>
      <c r="T698" s="8"/>
      <c r="U698" s="15"/>
    </row>
    <row r="699" spans="3:21" ht="13.8">
      <c r="C699" s="8"/>
      <c r="D699" s="8"/>
      <c r="E699" s="8"/>
      <c r="F699" s="8"/>
      <c r="G699" s="8"/>
      <c r="H699" s="15"/>
      <c r="I699" s="8"/>
      <c r="J699" s="8"/>
      <c r="K699" s="8"/>
      <c r="L699" s="15"/>
      <c r="M699" s="8"/>
      <c r="N699" s="8"/>
      <c r="O699" s="8"/>
      <c r="P699" s="8"/>
      <c r="Q699" s="15"/>
      <c r="R699" s="8"/>
      <c r="S699" s="15"/>
      <c r="T699" s="8"/>
      <c r="U699" s="15"/>
    </row>
    <row r="700" spans="3:21" ht="13.8">
      <c r="C700" s="8"/>
      <c r="D700" s="8"/>
      <c r="E700" s="8"/>
      <c r="F700" s="8"/>
      <c r="G700" s="8"/>
      <c r="H700" s="15"/>
      <c r="I700" s="8"/>
      <c r="J700" s="8"/>
      <c r="K700" s="8"/>
      <c r="L700" s="15"/>
      <c r="M700" s="8"/>
      <c r="N700" s="8"/>
      <c r="O700" s="8"/>
      <c r="P700" s="8"/>
      <c r="Q700" s="15"/>
      <c r="R700" s="8"/>
      <c r="S700" s="15"/>
      <c r="T700" s="8"/>
      <c r="U700" s="15"/>
    </row>
    <row r="701" spans="3:21" ht="13.8">
      <c r="C701" s="8"/>
      <c r="D701" s="8"/>
      <c r="E701" s="8"/>
      <c r="F701" s="8"/>
      <c r="G701" s="8"/>
      <c r="H701" s="15"/>
      <c r="I701" s="8"/>
      <c r="J701" s="8"/>
      <c r="K701" s="8"/>
      <c r="L701" s="15"/>
      <c r="M701" s="8"/>
      <c r="N701" s="8"/>
      <c r="O701" s="8"/>
      <c r="P701" s="8"/>
      <c r="Q701" s="15"/>
      <c r="R701" s="8"/>
      <c r="S701" s="15"/>
      <c r="T701" s="8"/>
      <c r="U701" s="15"/>
    </row>
    <row r="702" spans="3:21" ht="13.8">
      <c r="C702" s="8"/>
      <c r="D702" s="8"/>
      <c r="E702" s="8"/>
      <c r="F702" s="8"/>
      <c r="G702" s="8"/>
      <c r="H702" s="15"/>
      <c r="I702" s="8"/>
      <c r="J702" s="8"/>
      <c r="K702" s="8"/>
      <c r="L702" s="15"/>
      <c r="M702" s="8"/>
      <c r="N702" s="8"/>
      <c r="O702" s="8"/>
      <c r="P702" s="8"/>
      <c r="Q702" s="15"/>
      <c r="R702" s="8"/>
      <c r="S702" s="15"/>
      <c r="T702" s="8"/>
      <c r="U702" s="15"/>
    </row>
    <row r="703" spans="3:21" ht="13.8">
      <c r="C703" s="8"/>
      <c r="D703" s="8"/>
      <c r="E703" s="8"/>
      <c r="F703" s="8"/>
      <c r="G703" s="8"/>
      <c r="H703" s="15"/>
      <c r="I703" s="8"/>
      <c r="J703" s="8"/>
      <c r="K703" s="8"/>
      <c r="L703" s="15"/>
      <c r="M703" s="8"/>
      <c r="N703" s="8"/>
      <c r="O703" s="8"/>
      <c r="P703" s="8"/>
      <c r="Q703" s="15"/>
      <c r="R703" s="8"/>
      <c r="S703" s="15"/>
      <c r="T703" s="8"/>
      <c r="U703" s="15"/>
    </row>
    <row r="704" spans="3:21" ht="13.8">
      <c r="C704" s="8"/>
      <c r="D704" s="8"/>
      <c r="E704" s="8"/>
      <c r="F704" s="8"/>
      <c r="G704" s="8"/>
      <c r="H704" s="15"/>
      <c r="I704" s="8"/>
      <c r="J704" s="8"/>
      <c r="K704" s="8"/>
      <c r="L704" s="15"/>
      <c r="M704" s="8"/>
      <c r="N704" s="8"/>
      <c r="O704" s="8"/>
      <c r="P704" s="8"/>
      <c r="Q704" s="15"/>
      <c r="R704" s="8"/>
      <c r="S704" s="15"/>
      <c r="T704" s="8"/>
      <c r="U704" s="15"/>
    </row>
    <row r="705" spans="3:21" ht="13.8">
      <c r="C705" s="8"/>
      <c r="D705" s="8"/>
      <c r="E705" s="8"/>
      <c r="F705" s="8"/>
      <c r="G705" s="8"/>
      <c r="H705" s="15"/>
      <c r="I705" s="8"/>
      <c r="J705" s="8"/>
      <c r="K705" s="8"/>
      <c r="L705" s="15"/>
      <c r="M705" s="8"/>
      <c r="N705" s="8"/>
      <c r="O705" s="8"/>
      <c r="P705" s="8"/>
      <c r="Q705" s="15"/>
      <c r="R705" s="8"/>
      <c r="S705" s="15"/>
      <c r="T705" s="8"/>
      <c r="U705" s="15"/>
    </row>
    <row r="706" spans="3:21" ht="13.8">
      <c r="C706" s="8"/>
      <c r="D706" s="8"/>
      <c r="E706" s="8"/>
      <c r="F706" s="8"/>
      <c r="G706" s="8"/>
      <c r="H706" s="15"/>
      <c r="I706" s="8"/>
      <c r="J706" s="8"/>
      <c r="K706" s="8"/>
      <c r="L706" s="15"/>
      <c r="M706" s="8"/>
      <c r="N706" s="8"/>
      <c r="O706" s="8"/>
      <c r="P706" s="8"/>
      <c r="Q706" s="15"/>
      <c r="R706" s="8"/>
      <c r="S706" s="15"/>
      <c r="T706" s="8"/>
      <c r="U706" s="15"/>
    </row>
    <row r="707" spans="3:21" ht="13.8">
      <c r="C707" s="8"/>
      <c r="D707" s="8"/>
      <c r="E707" s="8"/>
      <c r="F707" s="8"/>
      <c r="G707" s="8"/>
      <c r="H707" s="15"/>
      <c r="I707" s="8"/>
      <c r="J707" s="8"/>
      <c r="K707" s="8"/>
      <c r="L707" s="15"/>
      <c r="M707" s="8"/>
      <c r="N707" s="8"/>
      <c r="O707" s="8"/>
      <c r="P707" s="8"/>
      <c r="Q707" s="15"/>
      <c r="R707" s="8"/>
      <c r="S707" s="15"/>
      <c r="T707" s="8"/>
      <c r="U707" s="15"/>
    </row>
    <row r="708" spans="3:21" ht="13.8">
      <c r="C708" s="8"/>
      <c r="D708" s="8"/>
      <c r="E708" s="8"/>
      <c r="F708" s="8"/>
      <c r="G708" s="8"/>
      <c r="H708" s="15"/>
      <c r="I708" s="8"/>
      <c r="J708" s="8"/>
      <c r="K708" s="8"/>
      <c r="L708" s="15"/>
      <c r="M708" s="8"/>
      <c r="N708" s="8"/>
      <c r="O708" s="8"/>
      <c r="P708" s="8"/>
      <c r="Q708" s="15"/>
      <c r="R708" s="8"/>
      <c r="S708" s="15"/>
      <c r="T708" s="8"/>
      <c r="U708" s="15"/>
    </row>
    <row r="709" spans="3:21" ht="13.8">
      <c r="C709" s="8"/>
      <c r="D709" s="8"/>
      <c r="E709" s="8"/>
      <c r="F709" s="8"/>
      <c r="G709" s="8"/>
      <c r="H709" s="15"/>
      <c r="I709" s="8"/>
      <c r="J709" s="8"/>
      <c r="K709" s="8"/>
      <c r="L709" s="15"/>
      <c r="M709" s="8"/>
      <c r="N709" s="8"/>
      <c r="O709" s="8"/>
      <c r="P709" s="8"/>
      <c r="Q709" s="15"/>
      <c r="R709" s="8"/>
      <c r="S709" s="15"/>
      <c r="T709" s="8"/>
      <c r="U709" s="15"/>
    </row>
    <row r="710" spans="3:21" ht="13.8">
      <c r="C710" s="8"/>
      <c r="D710" s="8"/>
      <c r="E710" s="8"/>
      <c r="F710" s="8"/>
      <c r="G710" s="8"/>
      <c r="H710" s="15"/>
      <c r="I710" s="8"/>
      <c r="J710" s="8"/>
      <c r="K710" s="8"/>
      <c r="L710" s="15"/>
      <c r="M710" s="8"/>
      <c r="N710" s="8"/>
      <c r="O710" s="8"/>
      <c r="P710" s="8"/>
      <c r="Q710" s="15"/>
      <c r="R710" s="8"/>
      <c r="S710" s="15"/>
      <c r="T710" s="8"/>
      <c r="U710" s="15"/>
    </row>
    <row r="711" spans="3:21" ht="13.8">
      <c r="C711" s="8"/>
      <c r="D711" s="8"/>
      <c r="E711" s="8"/>
      <c r="F711" s="8"/>
      <c r="G711" s="8"/>
      <c r="H711" s="15"/>
      <c r="I711" s="8"/>
      <c r="J711" s="8"/>
      <c r="K711" s="8"/>
      <c r="L711" s="15"/>
      <c r="M711" s="8"/>
      <c r="N711" s="8"/>
      <c r="O711" s="8"/>
      <c r="P711" s="8"/>
      <c r="Q711" s="15"/>
      <c r="R711" s="8"/>
      <c r="S711" s="15"/>
      <c r="T711" s="8"/>
      <c r="U711" s="15"/>
    </row>
    <row r="712" spans="3:21" ht="13.8">
      <c r="C712" s="8"/>
      <c r="D712" s="8"/>
      <c r="E712" s="8"/>
      <c r="F712" s="8"/>
      <c r="G712" s="8"/>
      <c r="H712" s="15"/>
      <c r="I712" s="8"/>
      <c r="J712" s="8"/>
      <c r="K712" s="8"/>
      <c r="L712" s="15"/>
      <c r="M712" s="8"/>
      <c r="N712" s="8"/>
      <c r="O712" s="8"/>
      <c r="P712" s="8"/>
      <c r="Q712" s="15"/>
      <c r="R712" s="8"/>
      <c r="S712" s="15"/>
      <c r="T712" s="8"/>
      <c r="U712" s="15"/>
    </row>
    <row r="713" spans="3:21" ht="13.8">
      <c r="C713" s="8"/>
      <c r="D713" s="8"/>
      <c r="E713" s="8"/>
      <c r="F713" s="8"/>
      <c r="G713" s="8"/>
      <c r="H713" s="15"/>
      <c r="I713" s="8"/>
      <c r="J713" s="8"/>
      <c r="K713" s="8"/>
      <c r="L713" s="15"/>
      <c r="M713" s="8"/>
      <c r="N713" s="8"/>
      <c r="O713" s="8"/>
      <c r="P713" s="8"/>
      <c r="Q713" s="15"/>
      <c r="R713" s="8"/>
      <c r="S713" s="15"/>
      <c r="T713" s="8"/>
      <c r="U713" s="15"/>
    </row>
    <row r="714" spans="3:21" ht="13.8">
      <c r="C714" s="8"/>
      <c r="D714" s="8"/>
      <c r="E714" s="8"/>
      <c r="F714" s="8"/>
      <c r="G714" s="8"/>
      <c r="H714" s="15"/>
      <c r="I714" s="8"/>
      <c r="J714" s="8"/>
      <c r="K714" s="8"/>
      <c r="L714" s="15"/>
      <c r="M714" s="8"/>
      <c r="N714" s="8"/>
      <c r="O714" s="8"/>
      <c r="P714" s="8"/>
      <c r="Q714" s="15"/>
      <c r="R714" s="8"/>
      <c r="S714" s="15"/>
      <c r="T714" s="8"/>
      <c r="U714" s="15"/>
    </row>
    <row r="715" spans="3:21" ht="13.8">
      <c r="C715" s="8"/>
      <c r="D715" s="8"/>
      <c r="E715" s="8"/>
      <c r="F715" s="8"/>
      <c r="G715" s="8"/>
      <c r="H715" s="15"/>
      <c r="I715" s="8"/>
      <c r="J715" s="8"/>
      <c r="K715" s="8"/>
      <c r="L715" s="15"/>
      <c r="M715" s="8"/>
      <c r="N715" s="8"/>
      <c r="O715" s="8"/>
      <c r="P715" s="8"/>
      <c r="Q715" s="15"/>
      <c r="R715" s="8"/>
      <c r="S715" s="15"/>
      <c r="T715" s="8"/>
      <c r="U715" s="15"/>
    </row>
    <row r="716" spans="3:21" ht="13.8">
      <c r="C716" s="8"/>
      <c r="D716" s="8"/>
      <c r="E716" s="8"/>
      <c r="F716" s="8"/>
      <c r="G716" s="8"/>
      <c r="H716" s="15"/>
      <c r="I716" s="8"/>
      <c r="J716" s="8"/>
      <c r="K716" s="8"/>
      <c r="L716" s="15"/>
      <c r="M716" s="8"/>
      <c r="N716" s="8"/>
      <c r="O716" s="8"/>
      <c r="P716" s="8"/>
      <c r="Q716" s="15"/>
      <c r="R716" s="8"/>
      <c r="S716" s="15"/>
      <c r="T716" s="8"/>
      <c r="U716" s="15"/>
    </row>
    <row r="717" spans="3:21" ht="13.8">
      <c r="C717" s="8"/>
      <c r="D717" s="8"/>
      <c r="E717" s="8"/>
      <c r="F717" s="8"/>
      <c r="G717" s="8"/>
      <c r="H717" s="15"/>
      <c r="I717" s="8"/>
      <c r="J717" s="8"/>
      <c r="K717" s="8"/>
      <c r="L717" s="15"/>
      <c r="M717" s="8"/>
      <c r="N717" s="8"/>
      <c r="O717" s="8"/>
      <c r="P717" s="8"/>
      <c r="Q717" s="15"/>
      <c r="R717" s="8"/>
      <c r="S717" s="15"/>
      <c r="T717" s="8"/>
      <c r="U717" s="15"/>
    </row>
    <row r="718" spans="3:21" ht="13.8">
      <c r="C718" s="8"/>
      <c r="D718" s="8"/>
      <c r="E718" s="8"/>
      <c r="F718" s="8"/>
      <c r="G718" s="8"/>
      <c r="H718" s="15"/>
      <c r="I718" s="8"/>
      <c r="J718" s="8"/>
      <c r="K718" s="8"/>
      <c r="L718" s="15"/>
      <c r="M718" s="8"/>
      <c r="N718" s="8"/>
      <c r="O718" s="8"/>
      <c r="P718" s="8"/>
      <c r="Q718" s="15"/>
      <c r="R718" s="8"/>
      <c r="S718" s="15"/>
      <c r="T718" s="8"/>
      <c r="U718" s="15"/>
    </row>
    <row r="719" spans="3:21" ht="13.8">
      <c r="C719" s="8"/>
      <c r="D719" s="8"/>
      <c r="E719" s="8"/>
      <c r="F719" s="8"/>
      <c r="G719" s="8"/>
      <c r="H719" s="15"/>
      <c r="I719" s="8"/>
      <c r="J719" s="8"/>
      <c r="K719" s="8"/>
      <c r="L719" s="15"/>
      <c r="M719" s="8"/>
      <c r="N719" s="8"/>
      <c r="O719" s="8"/>
      <c r="P719" s="8"/>
      <c r="Q719" s="15"/>
      <c r="R719" s="8"/>
      <c r="S719" s="15"/>
      <c r="T719" s="8"/>
      <c r="U719" s="15"/>
    </row>
    <row r="720" spans="3:21" ht="13.8">
      <c r="C720" s="8"/>
      <c r="D720" s="8"/>
      <c r="E720" s="8"/>
      <c r="F720" s="8"/>
      <c r="G720" s="8"/>
      <c r="H720" s="15"/>
      <c r="I720" s="8"/>
      <c r="J720" s="8"/>
      <c r="K720" s="8"/>
      <c r="L720" s="15"/>
      <c r="M720" s="8"/>
      <c r="N720" s="8"/>
      <c r="O720" s="8"/>
      <c r="P720" s="8"/>
      <c r="Q720" s="15"/>
      <c r="R720" s="8"/>
      <c r="S720" s="15"/>
      <c r="T720" s="8"/>
      <c r="U720" s="15"/>
    </row>
    <row r="721" spans="3:21" ht="13.8">
      <c r="C721" s="8"/>
      <c r="D721" s="8"/>
      <c r="E721" s="8"/>
      <c r="F721" s="8"/>
      <c r="G721" s="8"/>
      <c r="H721" s="15"/>
      <c r="I721" s="8"/>
      <c r="J721" s="8"/>
      <c r="K721" s="8"/>
      <c r="L721" s="15"/>
      <c r="M721" s="8"/>
      <c r="N721" s="8"/>
      <c r="O721" s="8"/>
      <c r="P721" s="8"/>
      <c r="Q721" s="15"/>
      <c r="R721" s="8"/>
      <c r="S721" s="15"/>
      <c r="T721" s="8"/>
      <c r="U721" s="15"/>
    </row>
    <row r="722" spans="3:21" ht="13.8">
      <c r="C722" s="8"/>
      <c r="D722" s="8"/>
      <c r="E722" s="8"/>
      <c r="F722" s="8"/>
      <c r="G722" s="8"/>
      <c r="H722" s="15"/>
      <c r="I722" s="8"/>
      <c r="J722" s="8"/>
      <c r="K722" s="8"/>
      <c r="L722" s="15"/>
      <c r="M722" s="8"/>
      <c r="N722" s="8"/>
      <c r="O722" s="8"/>
      <c r="P722" s="8"/>
      <c r="Q722" s="15"/>
      <c r="R722" s="8"/>
      <c r="S722" s="15"/>
      <c r="T722" s="8"/>
      <c r="U722" s="15"/>
    </row>
    <row r="723" spans="3:21" ht="13.8">
      <c r="C723" s="8"/>
      <c r="D723" s="8"/>
      <c r="E723" s="8"/>
      <c r="F723" s="8"/>
      <c r="G723" s="8"/>
      <c r="H723" s="15"/>
      <c r="I723" s="8"/>
      <c r="J723" s="8"/>
      <c r="K723" s="8"/>
      <c r="L723" s="15"/>
      <c r="M723" s="8"/>
      <c r="N723" s="8"/>
      <c r="O723" s="8"/>
      <c r="P723" s="8"/>
      <c r="Q723" s="15"/>
      <c r="R723" s="8"/>
      <c r="S723" s="15"/>
      <c r="T723" s="8"/>
      <c r="U723" s="15"/>
    </row>
    <row r="724" spans="3:21" ht="13.8">
      <c r="C724" s="8"/>
      <c r="D724" s="8"/>
      <c r="E724" s="8"/>
      <c r="F724" s="8"/>
      <c r="G724" s="8"/>
      <c r="H724" s="15"/>
      <c r="I724" s="8"/>
      <c r="J724" s="8"/>
      <c r="K724" s="8"/>
      <c r="L724" s="15"/>
      <c r="M724" s="8"/>
      <c r="N724" s="8"/>
      <c r="O724" s="8"/>
      <c r="P724" s="8"/>
      <c r="Q724" s="15"/>
      <c r="R724" s="8"/>
      <c r="S724" s="15"/>
      <c r="T724" s="8"/>
      <c r="U724" s="15"/>
    </row>
    <row r="725" spans="3:21" ht="13.8">
      <c r="C725" s="8"/>
      <c r="D725" s="8"/>
      <c r="E725" s="8"/>
      <c r="F725" s="8"/>
      <c r="G725" s="8"/>
      <c r="H725" s="15"/>
      <c r="I725" s="8"/>
      <c r="J725" s="8"/>
      <c r="K725" s="8"/>
      <c r="L725" s="15"/>
      <c r="M725" s="8"/>
      <c r="N725" s="8"/>
      <c r="O725" s="8"/>
      <c r="P725" s="8"/>
      <c r="Q725" s="15"/>
      <c r="R725" s="8"/>
      <c r="S725" s="15"/>
      <c r="T725" s="8"/>
      <c r="U725" s="15"/>
    </row>
    <row r="726" spans="3:21" ht="13.8">
      <c r="C726" s="8"/>
      <c r="D726" s="8"/>
      <c r="E726" s="8"/>
      <c r="F726" s="8"/>
      <c r="G726" s="8"/>
      <c r="H726" s="15"/>
      <c r="I726" s="8"/>
      <c r="J726" s="8"/>
      <c r="K726" s="8"/>
      <c r="L726" s="15"/>
      <c r="M726" s="8"/>
      <c r="N726" s="8"/>
      <c r="O726" s="8"/>
      <c r="P726" s="8"/>
      <c r="Q726" s="15"/>
      <c r="R726" s="8"/>
      <c r="S726" s="15"/>
      <c r="T726" s="8"/>
      <c r="U726" s="15"/>
    </row>
    <row r="727" spans="3:21" ht="13.8">
      <c r="C727" s="8"/>
      <c r="D727" s="8"/>
      <c r="E727" s="8"/>
      <c r="F727" s="8"/>
      <c r="G727" s="8"/>
      <c r="H727" s="15"/>
      <c r="I727" s="8"/>
      <c r="J727" s="8"/>
      <c r="K727" s="8"/>
      <c r="L727" s="15"/>
      <c r="M727" s="8"/>
      <c r="N727" s="8"/>
      <c r="O727" s="8"/>
      <c r="P727" s="8"/>
      <c r="Q727" s="15"/>
      <c r="R727" s="8"/>
      <c r="S727" s="15"/>
      <c r="T727" s="8"/>
      <c r="U727" s="15"/>
    </row>
    <row r="728" spans="3:21" ht="13.8">
      <c r="C728" s="8"/>
      <c r="D728" s="8"/>
      <c r="E728" s="8"/>
      <c r="F728" s="8"/>
      <c r="G728" s="8"/>
      <c r="H728" s="15"/>
      <c r="I728" s="8"/>
      <c r="J728" s="8"/>
      <c r="K728" s="8"/>
      <c r="L728" s="15"/>
      <c r="M728" s="8"/>
      <c r="N728" s="8"/>
      <c r="O728" s="8"/>
      <c r="P728" s="8"/>
      <c r="Q728" s="15"/>
      <c r="R728" s="8"/>
      <c r="S728" s="15"/>
      <c r="T728" s="8"/>
      <c r="U728" s="15"/>
    </row>
    <row r="729" spans="3:21" ht="13.8">
      <c r="C729" s="8"/>
      <c r="D729" s="8"/>
      <c r="E729" s="8"/>
      <c r="F729" s="8"/>
      <c r="G729" s="8"/>
      <c r="H729" s="15"/>
      <c r="I729" s="8"/>
      <c r="J729" s="8"/>
      <c r="K729" s="8"/>
      <c r="L729" s="15"/>
      <c r="M729" s="8"/>
      <c r="N729" s="8"/>
      <c r="O729" s="8"/>
      <c r="P729" s="8"/>
      <c r="Q729" s="15"/>
      <c r="R729" s="8"/>
      <c r="S729" s="15"/>
      <c r="T729" s="8"/>
      <c r="U729" s="15"/>
    </row>
    <row r="730" spans="3:21" ht="13.8">
      <c r="C730" s="8"/>
      <c r="D730" s="8"/>
      <c r="E730" s="8"/>
      <c r="F730" s="8"/>
      <c r="G730" s="8"/>
      <c r="H730" s="15"/>
      <c r="I730" s="8"/>
      <c r="J730" s="8"/>
      <c r="K730" s="8"/>
      <c r="L730" s="15"/>
      <c r="M730" s="8"/>
      <c r="N730" s="8"/>
      <c r="O730" s="8"/>
      <c r="P730" s="8"/>
      <c r="Q730" s="15"/>
      <c r="R730" s="8"/>
      <c r="S730" s="15"/>
      <c r="T730" s="8"/>
      <c r="U730" s="15"/>
    </row>
    <row r="731" spans="3:21" ht="13.8">
      <c r="C731" s="8"/>
      <c r="D731" s="8"/>
      <c r="E731" s="8"/>
      <c r="F731" s="8"/>
      <c r="G731" s="8"/>
      <c r="H731" s="15"/>
      <c r="I731" s="8"/>
      <c r="J731" s="8"/>
      <c r="K731" s="8"/>
      <c r="L731" s="15"/>
      <c r="M731" s="8"/>
      <c r="N731" s="8"/>
      <c r="O731" s="8"/>
      <c r="P731" s="8"/>
      <c r="Q731" s="15"/>
      <c r="R731" s="8"/>
      <c r="S731" s="15"/>
      <c r="T731" s="8"/>
      <c r="U731" s="15"/>
    </row>
    <row r="732" spans="3:21" ht="13.8">
      <c r="C732" s="8"/>
      <c r="D732" s="8"/>
      <c r="E732" s="8"/>
      <c r="F732" s="8"/>
      <c r="G732" s="8"/>
      <c r="H732" s="15"/>
      <c r="I732" s="8"/>
      <c r="J732" s="8"/>
      <c r="K732" s="8"/>
      <c r="L732" s="15"/>
      <c r="M732" s="8"/>
      <c r="N732" s="8"/>
      <c r="O732" s="8"/>
      <c r="P732" s="8"/>
      <c r="Q732" s="15"/>
      <c r="R732" s="8"/>
      <c r="S732" s="15"/>
      <c r="T732" s="8"/>
      <c r="U732" s="15"/>
    </row>
    <row r="733" spans="3:21" ht="13.8">
      <c r="C733" s="8"/>
      <c r="D733" s="8"/>
      <c r="E733" s="8"/>
      <c r="F733" s="8"/>
      <c r="G733" s="8"/>
      <c r="H733" s="15"/>
      <c r="I733" s="8"/>
      <c r="J733" s="8"/>
      <c r="K733" s="8"/>
      <c r="L733" s="15"/>
      <c r="M733" s="8"/>
      <c r="N733" s="8"/>
      <c r="O733" s="8"/>
      <c r="P733" s="8"/>
      <c r="Q733" s="15"/>
      <c r="R733" s="8"/>
      <c r="S733" s="15"/>
      <c r="T733" s="8"/>
      <c r="U733" s="15"/>
    </row>
    <row r="734" spans="3:21" ht="13.8">
      <c r="C734" s="8"/>
      <c r="D734" s="8"/>
      <c r="E734" s="8"/>
      <c r="F734" s="8"/>
      <c r="G734" s="8"/>
      <c r="H734" s="15"/>
      <c r="I734" s="8"/>
      <c r="J734" s="8"/>
      <c r="K734" s="8"/>
      <c r="L734" s="15"/>
      <c r="M734" s="8"/>
      <c r="N734" s="8"/>
      <c r="O734" s="8"/>
      <c r="P734" s="8"/>
      <c r="Q734" s="15"/>
      <c r="R734" s="8"/>
      <c r="S734" s="15"/>
      <c r="T734" s="8"/>
      <c r="U734" s="15"/>
    </row>
    <row r="735" spans="3:21" ht="13.8">
      <c r="C735" s="8"/>
      <c r="D735" s="8"/>
      <c r="E735" s="8"/>
      <c r="F735" s="8"/>
      <c r="G735" s="8"/>
      <c r="H735" s="15"/>
      <c r="I735" s="8"/>
      <c r="J735" s="8"/>
      <c r="K735" s="8"/>
      <c r="L735" s="15"/>
      <c r="M735" s="8"/>
      <c r="N735" s="8"/>
      <c r="O735" s="8"/>
      <c r="P735" s="8"/>
      <c r="Q735" s="15"/>
      <c r="R735" s="8"/>
      <c r="S735" s="15"/>
      <c r="T735" s="8"/>
      <c r="U735" s="15"/>
    </row>
    <row r="736" spans="3:21" ht="13.8">
      <c r="C736" s="8"/>
      <c r="D736" s="8"/>
      <c r="E736" s="8"/>
      <c r="F736" s="8"/>
      <c r="G736" s="8"/>
      <c r="H736" s="15"/>
      <c r="I736" s="8"/>
      <c r="J736" s="8"/>
      <c r="K736" s="8"/>
      <c r="L736" s="15"/>
      <c r="M736" s="8"/>
      <c r="N736" s="8"/>
      <c r="O736" s="8"/>
      <c r="P736" s="8"/>
      <c r="Q736" s="15"/>
      <c r="R736" s="8"/>
      <c r="S736" s="15"/>
      <c r="T736" s="8"/>
      <c r="U736" s="15"/>
    </row>
    <row r="737" spans="3:21" ht="13.8">
      <c r="C737" s="8"/>
      <c r="D737" s="8"/>
      <c r="E737" s="8"/>
      <c r="F737" s="8"/>
      <c r="G737" s="8"/>
      <c r="H737" s="15"/>
      <c r="I737" s="8"/>
      <c r="J737" s="8"/>
      <c r="K737" s="8"/>
      <c r="L737" s="15"/>
      <c r="M737" s="8"/>
      <c r="N737" s="8"/>
      <c r="O737" s="8"/>
      <c r="P737" s="8"/>
      <c r="Q737" s="15"/>
      <c r="R737" s="8"/>
      <c r="S737" s="15"/>
      <c r="T737" s="8"/>
      <c r="U737" s="15"/>
    </row>
    <row r="738" spans="3:21" ht="13.8">
      <c r="C738" s="8"/>
      <c r="D738" s="8"/>
      <c r="E738" s="8"/>
      <c r="F738" s="8"/>
      <c r="G738" s="8"/>
      <c r="H738" s="15"/>
      <c r="I738" s="8"/>
      <c r="J738" s="8"/>
      <c r="K738" s="8"/>
      <c r="L738" s="15"/>
      <c r="M738" s="8"/>
      <c r="N738" s="8"/>
      <c r="O738" s="8"/>
      <c r="P738" s="8"/>
      <c r="Q738" s="15"/>
      <c r="R738" s="8"/>
      <c r="S738" s="15"/>
      <c r="T738" s="8"/>
      <c r="U738" s="15"/>
    </row>
    <row r="739" spans="3:21" ht="13.8">
      <c r="C739" s="8"/>
      <c r="D739" s="8"/>
      <c r="E739" s="8"/>
      <c r="F739" s="8"/>
      <c r="G739" s="8"/>
      <c r="H739" s="15"/>
      <c r="I739" s="8"/>
      <c r="J739" s="8"/>
      <c r="K739" s="8"/>
      <c r="L739" s="15"/>
      <c r="M739" s="8"/>
      <c r="N739" s="8"/>
      <c r="O739" s="8"/>
      <c r="P739" s="8"/>
      <c r="Q739" s="15"/>
      <c r="R739" s="8"/>
      <c r="S739" s="15"/>
      <c r="T739" s="8"/>
      <c r="U739" s="15"/>
    </row>
    <row r="740" spans="3:21" ht="13.8">
      <c r="C740" s="8"/>
      <c r="D740" s="8"/>
      <c r="E740" s="8"/>
      <c r="F740" s="8"/>
      <c r="G740" s="8"/>
      <c r="H740" s="15"/>
      <c r="I740" s="8"/>
      <c r="J740" s="8"/>
      <c r="K740" s="8"/>
      <c r="L740" s="15"/>
      <c r="M740" s="8"/>
      <c r="N740" s="8"/>
      <c r="O740" s="8"/>
      <c r="P740" s="8"/>
      <c r="Q740" s="15"/>
      <c r="R740" s="8"/>
      <c r="S740" s="15"/>
      <c r="T740" s="8"/>
      <c r="U740" s="15"/>
    </row>
    <row r="741" spans="3:21" ht="13.8">
      <c r="C741" s="8"/>
      <c r="D741" s="8"/>
      <c r="E741" s="8"/>
      <c r="F741" s="8"/>
      <c r="G741" s="8"/>
      <c r="H741" s="15"/>
      <c r="I741" s="8"/>
      <c r="J741" s="8"/>
      <c r="K741" s="8"/>
      <c r="L741" s="15"/>
      <c r="M741" s="8"/>
      <c r="N741" s="8"/>
      <c r="O741" s="8"/>
      <c r="P741" s="8"/>
      <c r="Q741" s="15"/>
      <c r="R741" s="8"/>
      <c r="S741" s="15"/>
      <c r="T741" s="8"/>
      <c r="U741" s="15"/>
    </row>
    <row r="742" spans="3:21" ht="13.8">
      <c r="C742" s="8"/>
      <c r="D742" s="8"/>
      <c r="E742" s="8"/>
      <c r="F742" s="8"/>
      <c r="G742" s="8"/>
      <c r="H742" s="15"/>
      <c r="I742" s="8"/>
      <c r="J742" s="8"/>
      <c r="K742" s="8"/>
      <c r="L742" s="15"/>
      <c r="M742" s="8"/>
      <c r="N742" s="8"/>
      <c r="O742" s="8"/>
      <c r="P742" s="8"/>
      <c r="Q742" s="15"/>
      <c r="R742" s="8"/>
      <c r="S742" s="15"/>
      <c r="T742" s="8"/>
      <c r="U742" s="15"/>
    </row>
    <row r="743" spans="3:21" ht="13.8">
      <c r="C743" s="8"/>
      <c r="D743" s="8"/>
      <c r="E743" s="8"/>
      <c r="F743" s="8"/>
      <c r="G743" s="8"/>
      <c r="H743" s="15"/>
      <c r="I743" s="8"/>
      <c r="J743" s="8"/>
      <c r="K743" s="8"/>
      <c r="L743" s="15"/>
      <c r="M743" s="8"/>
      <c r="N743" s="8"/>
      <c r="O743" s="8"/>
      <c r="P743" s="8"/>
      <c r="Q743" s="15"/>
      <c r="R743" s="8"/>
      <c r="S743" s="15"/>
      <c r="T743" s="8"/>
      <c r="U743" s="15"/>
    </row>
    <row r="744" spans="3:21" ht="13.8">
      <c r="C744" s="8"/>
      <c r="D744" s="8"/>
      <c r="E744" s="8"/>
      <c r="F744" s="8"/>
      <c r="G744" s="8"/>
      <c r="H744" s="15"/>
      <c r="I744" s="8"/>
      <c r="J744" s="8"/>
      <c r="K744" s="8"/>
      <c r="L744" s="15"/>
      <c r="M744" s="8"/>
      <c r="N744" s="8"/>
      <c r="O744" s="8"/>
      <c r="P744" s="8"/>
      <c r="Q744" s="15"/>
      <c r="R744" s="8"/>
      <c r="S744" s="15"/>
      <c r="T744" s="8"/>
      <c r="U744" s="15"/>
    </row>
    <row r="745" spans="3:21" ht="13.8">
      <c r="C745" s="8"/>
      <c r="D745" s="8"/>
      <c r="E745" s="8"/>
      <c r="F745" s="8"/>
      <c r="G745" s="8"/>
      <c r="H745" s="15"/>
      <c r="I745" s="8"/>
      <c r="J745" s="8"/>
      <c r="K745" s="8"/>
      <c r="L745" s="15"/>
      <c r="M745" s="8"/>
      <c r="N745" s="8"/>
      <c r="O745" s="8"/>
      <c r="P745" s="8"/>
      <c r="Q745" s="15"/>
      <c r="R745" s="8"/>
      <c r="S745" s="15"/>
      <c r="T745" s="8"/>
      <c r="U745" s="15"/>
    </row>
    <row r="746" spans="3:21" ht="13.8">
      <c r="C746" s="8"/>
      <c r="D746" s="8"/>
      <c r="E746" s="8"/>
      <c r="F746" s="8"/>
      <c r="G746" s="8"/>
      <c r="H746" s="15"/>
      <c r="I746" s="8"/>
      <c r="J746" s="8"/>
      <c r="K746" s="8"/>
      <c r="L746" s="15"/>
      <c r="M746" s="8"/>
      <c r="N746" s="8"/>
      <c r="O746" s="8"/>
      <c r="P746" s="8"/>
      <c r="Q746" s="15"/>
      <c r="R746" s="8"/>
      <c r="S746" s="15"/>
      <c r="T746" s="8"/>
      <c r="U746" s="15"/>
    </row>
    <row r="747" spans="3:21" ht="13.8">
      <c r="C747" s="8"/>
      <c r="D747" s="8"/>
      <c r="E747" s="8"/>
      <c r="F747" s="8"/>
      <c r="G747" s="8"/>
      <c r="H747" s="15"/>
      <c r="I747" s="8"/>
      <c r="J747" s="8"/>
      <c r="K747" s="8"/>
      <c r="L747" s="15"/>
      <c r="M747" s="8"/>
      <c r="N747" s="8"/>
      <c r="O747" s="8"/>
      <c r="P747" s="8"/>
      <c r="Q747" s="15"/>
      <c r="R747" s="8"/>
      <c r="S747" s="15"/>
      <c r="T747" s="8"/>
      <c r="U747" s="15"/>
    </row>
    <row r="748" spans="3:21" ht="13.8">
      <c r="C748" s="8"/>
      <c r="D748" s="8"/>
      <c r="E748" s="8"/>
      <c r="F748" s="8"/>
      <c r="G748" s="8"/>
      <c r="H748" s="15"/>
      <c r="I748" s="8"/>
      <c r="J748" s="8"/>
      <c r="K748" s="8"/>
      <c r="L748" s="15"/>
      <c r="M748" s="8"/>
      <c r="N748" s="8"/>
      <c r="O748" s="8"/>
      <c r="P748" s="8"/>
      <c r="Q748" s="15"/>
      <c r="R748" s="8"/>
      <c r="S748" s="15"/>
      <c r="T748" s="8"/>
      <c r="U748" s="15"/>
    </row>
    <row r="749" spans="3:21" ht="13.8">
      <c r="C749" s="8"/>
      <c r="D749" s="8"/>
      <c r="E749" s="8"/>
      <c r="F749" s="8"/>
      <c r="G749" s="8"/>
      <c r="H749" s="15"/>
      <c r="I749" s="8"/>
      <c r="J749" s="8"/>
      <c r="K749" s="8"/>
      <c r="L749" s="15"/>
      <c r="M749" s="8"/>
      <c r="N749" s="8"/>
      <c r="O749" s="8"/>
      <c r="P749" s="8"/>
      <c r="Q749" s="15"/>
      <c r="R749" s="8"/>
      <c r="S749" s="15"/>
      <c r="T749" s="8"/>
      <c r="U749" s="15"/>
    </row>
    <row r="750" spans="3:21" ht="13.8">
      <c r="C750" s="8"/>
      <c r="D750" s="8"/>
      <c r="E750" s="8"/>
      <c r="F750" s="8"/>
      <c r="G750" s="8"/>
      <c r="H750" s="15"/>
      <c r="I750" s="8"/>
      <c r="J750" s="8"/>
      <c r="K750" s="8"/>
      <c r="L750" s="15"/>
      <c r="M750" s="8"/>
      <c r="N750" s="8"/>
      <c r="O750" s="8"/>
      <c r="P750" s="8"/>
      <c r="Q750" s="15"/>
      <c r="R750" s="8"/>
      <c r="S750" s="15"/>
      <c r="T750" s="8"/>
      <c r="U750" s="15"/>
    </row>
    <row r="751" spans="3:21" ht="13.8">
      <c r="C751" s="8"/>
      <c r="D751" s="8"/>
      <c r="E751" s="8"/>
      <c r="F751" s="8"/>
      <c r="G751" s="8"/>
      <c r="H751" s="15"/>
      <c r="I751" s="8"/>
      <c r="J751" s="8"/>
      <c r="K751" s="8"/>
      <c r="L751" s="15"/>
      <c r="M751" s="8"/>
      <c r="N751" s="8"/>
      <c r="O751" s="8"/>
      <c r="P751" s="8"/>
      <c r="Q751" s="15"/>
      <c r="R751" s="8"/>
      <c r="S751" s="15"/>
      <c r="T751" s="8"/>
      <c r="U751" s="15"/>
    </row>
    <row r="752" spans="3:21" ht="13.8">
      <c r="C752" s="8"/>
      <c r="D752" s="8"/>
      <c r="E752" s="8"/>
      <c r="F752" s="8"/>
      <c r="G752" s="8"/>
      <c r="H752" s="15"/>
      <c r="I752" s="8"/>
      <c r="J752" s="8"/>
      <c r="K752" s="8"/>
      <c r="L752" s="15"/>
      <c r="M752" s="8"/>
      <c r="N752" s="8"/>
      <c r="O752" s="8"/>
      <c r="P752" s="8"/>
      <c r="Q752" s="15"/>
      <c r="R752" s="8"/>
      <c r="S752" s="15"/>
      <c r="T752" s="8"/>
      <c r="U752" s="15"/>
    </row>
    <row r="753" spans="3:21" ht="13.8">
      <c r="C753" s="8"/>
      <c r="D753" s="8"/>
      <c r="E753" s="8"/>
      <c r="F753" s="8"/>
      <c r="G753" s="8"/>
      <c r="H753" s="15"/>
      <c r="I753" s="8"/>
      <c r="J753" s="8"/>
      <c r="K753" s="8"/>
      <c r="L753" s="15"/>
      <c r="M753" s="8"/>
      <c r="N753" s="8"/>
      <c r="O753" s="8"/>
      <c r="P753" s="8"/>
      <c r="Q753" s="15"/>
      <c r="R753" s="8"/>
      <c r="S753" s="15"/>
      <c r="T753" s="8"/>
      <c r="U753" s="15"/>
    </row>
    <row r="754" spans="3:21" ht="13.8">
      <c r="C754" s="8"/>
      <c r="D754" s="8"/>
      <c r="E754" s="8"/>
      <c r="F754" s="8"/>
      <c r="G754" s="8"/>
      <c r="H754" s="15"/>
      <c r="I754" s="8"/>
      <c r="J754" s="8"/>
      <c r="K754" s="8"/>
      <c r="L754" s="15"/>
      <c r="M754" s="8"/>
      <c r="N754" s="8"/>
      <c r="O754" s="8"/>
      <c r="P754" s="8"/>
      <c r="Q754" s="15"/>
      <c r="R754" s="8"/>
      <c r="S754" s="15"/>
      <c r="T754" s="8"/>
      <c r="U754" s="15"/>
    </row>
    <row r="755" spans="3:21" ht="13.8">
      <c r="C755" s="8"/>
      <c r="D755" s="8"/>
      <c r="E755" s="8"/>
      <c r="F755" s="8"/>
      <c r="G755" s="8"/>
      <c r="H755" s="15"/>
      <c r="I755" s="8"/>
      <c r="J755" s="8"/>
      <c r="K755" s="8"/>
      <c r="L755" s="15"/>
      <c r="M755" s="8"/>
      <c r="N755" s="8"/>
      <c r="O755" s="8"/>
      <c r="P755" s="8"/>
      <c r="Q755" s="15"/>
      <c r="R755" s="8"/>
      <c r="S755" s="15"/>
      <c r="T755" s="8"/>
      <c r="U755" s="15"/>
    </row>
    <row r="756" spans="3:21" ht="13.8">
      <c r="C756" s="8"/>
      <c r="D756" s="8"/>
      <c r="E756" s="8"/>
      <c r="F756" s="8"/>
      <c r="G756" s="8"/>
      <c r="H756" s="15"/>
      <c r="I756" s="8"/>
      <c r="J756" s="8"/>
      <c r="K756" s="8"/>
      <c r="L756" s="15"/>
      <c r="M756" s="8"/>
      <c r="N756" s="8"/>
      <c r="O756" s="8"/>
      <c r="P756" s="8"/>
      <c r="Q756" s="15"/>
      <c r="R756" s="8"/>
      <c r="S756" s="15"/>
      <c r="T756" s="8"/>
      <c r="U756" s="15"/>
    </row>
    <row r="757" spans="3:21" ht="13.8">
      <c r="C757" s="8"/>
      <c r="D757" s="8"/>
      <c r="E757" s="8"/>
      <c r="F757" s="8"/>
      <c r="G757" s="8"/>
      <c r="H757" s="15"/>
      <c r="I757" s="8"/>
      <c r="J757" s="8"/>
      <c r="K757" s="8"/>
      <c r="L757" s="15"/>
      <c r="M757" s="8"/>
      <c r="N757" s="8"/>
      <c r="O757" s="8"/>
      <c r="P757" s="8"/>
      <c r="Q757" s="15"/>
      <c r="R757" s="8"/>
      <c r="S757" s="15"/>
      <c r="T757" s="8"/>
      <c r="U757" s="15"/>
    </row>
    <row r="758" spans="3:21" ht="13.8">
      <c r="C758" s="8"/>
      <c r="D758" s="8"/>
      <c r="E758" s="8"/>
      <c r="F758" s="8"/>
      <c r="G758" s="8"/>
      <c r="H758" s="15"/>
      <c r="I758" s="8"/>
      <c r="J758" s="8"/>
      <c r="K758" s="8"/>
      <c r="L758" s="15"/>
      <c r="M758" s="8"/>
      <c r="N758" s="8"/>
      <c r="O758" s="8"/>
      <c r="P758" s="8"/>
      <c r="Q758" s="15"/>
      <c r="R758" s="8"/>
      <c r="S758" s="15"/>
      <c r="T758" s="8"/>
      <c r="U758" s="15"/>
    </row>
    <row r="759" spans="3:21" ht="13.8">
      <c r="C759" s="8"/>
      <c r="D759" s="8"/>
      <c r="E759" s="8"/>
      <c r="F759" s="8"/>
      <c r="G759" s="8"/>
      <c r="H759" s="15"/>
      <c r="I759" s="8"/>
      <c r="J759" s="8"/>
      <c r="K759" s="8"/>
      <c r="L759" s="15"/>
      <c r="M759" s="8"/>
      <c r="N759" s="8"/>
      <c r="O759" s="8"/>
      <c r="P759" s="8"/>
      <c r="Q759" s="15"/>
      <c r="R759" s="8"/>
      <c r="S759" s="15"/>
      <c r="T759" s="8"/>
      <c r="U759" s="15"/>
    </row>
    <row r="760" spans="3:21" ht="13.8">
      <c r="C760" s="8"/>
      <c r="D760" s="8"/>
      <c r="E760" s="8"/>
      <c r="F760" s="8"/>
      <c r="G760" s="8"/>
      <c r="H760" s="15"/>
      <c r="I760" s="8"/>
      <c r="J760" s="8"/>
      <c r="K760" s="8"/>
      <c r="L760" s="15"/>
      <c r="M760" s="8"/>
      <c r="N760" s="8"/>
      <c r="O760" s="8"/>
      <c r="P760" s="8"/>
      <c r="Q760" s="15"/>
      <c r="R760" s="8"/>
      <c r="S760" s="15"/>
      <c r="T760" s="8"/>
      <c r="U760" s="15"/>
    </row>
    <row r="761" spans="3:21" ht="13.8">
      <c r="C761" s="8"/>
      <c r="D761" s="8"/>
      <c r="E761" s="8"/>
      <c r="F761" s="8"/>
      <c r="G761" s="8"/>
      <c r="H761" s="15"/>
      <c r="I761" s="8"/>
      <c r="J761" s="8"/>
      <c r="K761" s="8"/>
      <c r="L761" s="15"/>
      <c r="M761" s="8"/>
      <c r="N761" s="8"/>
      <c r="O761" s="8"/>
      <c r="P761" s="8"/>
      <c r="Q761" s="15"/>
      <c r="R761" s="8"/>
      <c r="S761" s="15"/>
      <c r="T761" s="8"/>
      <c r="U761" s="15"/>
    </row>
    <row r="762" spans="3:21" ht="13.8">
      <c r="C762" s="8"/>
      <c r="D762" s="8"/>
      <c r="E762" s="8"/>
      <c r="F762" s="8"/>
      <c r="G762" s="8"/>
      <c r="H762" s="15"/>
      <c r="I762" s="8"/>
      <c r="J762" s="8"/>
      <c r="K762" s="8"/>
      <c r="L762" s="15"/>
      <c r="M762" s="8"/>
      <c r="N762" s="8"/>
      <c r="O762" s="8"/>
      <c r="P762" s="8"/>
      <c r="Q762" s="15"/>
      <c r="R762" s="8"/>
      <c r="S762" s="15"/>
      <c r="T762" s="8"/>
      <c r="U762" s="15"/>
    </row>
    <row r="763" spans="3:21" ht="13.8">
      <c r="C763" s="8"/>
      <c r="D763" s="8"/>
      <c r="E763" s="8"/>
      <c r="F763" s="8"/>
      <c r="G763" s="8"/>
      <c r="H763" s="15"/>
      <c r="I763" s="8"/>
      <c r="J763" s="8"/>
      <c r="K763" s="8"/>
      <c r="L763" s="15"/>
      <c r="M763" s="8"/>
      <c r="N763" s="8"/>
      <c r="O763" s="8"/>
      <c r="P763" s="8"/>
      <c r="Q763" s="15"/>
      <c r="R763" s="8"/>
      <c r="S763" s="15"/>
      <c r="T763" s="8"/>
      <c r="U763" s="15"/>
    </row>
    <row r="764" spans="3:21" ht="13.8">
      <c r="C764" s="8"/>
      <c r="D764" s="8"/>
      <c r="E764" s="8"/>
      <c r="F764" s="8"/>
      <c r="G764" s="8"/>
      <c r="H764" s="15"/>
      <c r="I764" s="8"/>
      <c r="J764" s="8"/>
      <c r="K764" s="8"/>
      <c r="L764" s="15"/>
      <c r="M764" s="8"/>
      <c r="N764" s="8"/>
      <c r="O764" s="8"/>
      <c r="P764" s="8"/>
      <c r="Q764" s="15"/>
      <c r="R764" s="8"/>
      <c r="S764" s="15"/>
      <c r="T764" s="8"/>
      <c r="U764" s="15"/>
    </row>
    <row r="765" spans="3:21" ht="13.8">
      <c r="C765" s="8"/>
      <c r="D765" s="8"/>
      <c r="E765" s="8"/>
      <c r="F765" s="8"/>
      <c r="G765" s="8"/>
      <c r="H765" s="15"/>
      <c r="I765" s="8"/>
      <c r="J765" s="8"/>
      <c r="K765" s="8"/>
      <c r="L765" s="15"/>
      <c r="M765" s="8"/>
      <c r="N765" s="8"/>
      <c r="O765" s="8"/>
      <c r="P765" s="8"/>
      <c r="Q765" s="15"/>
      <c r="R765" s="8"/>
      <c r="S765" s="15"/>
      <c r="T765" s="8"/>
      <c r="U765" s="15"/>
    </row>
    <row r="766" spans="3:21" ht="13.8">
      <c r="C766" s="8"/>
      <c r="D766" s="8"/>
      <c r="E766" s="8"/>
      <c r="F766" s="8"/>
      <c r="G766" s="8"/>
      <c r="H766" s="15"/>
      <c r="I766" s="8"/>
      <c r="J766" s="8"/>
      <c r="K766" s="8"/>
      <c r="L766" s="15"/>
      <c r="M766" s="8"/>
      <c r="N766" s="8"/>
      <c r="O766" s="8"/>
      <c r="P766" s="8"/>
      <c r="Q766" s="15"/>
      <c r="R766" s="8"/>
      <c r="S766" s="15"/>
      <c r="T766" s="8"/>
      <c r="U766" s="15"/>
    </row>
    <row r="767" spans="3:21" ht="13.8">
      <c r="C767" s="8"/>
      <c r="D767" s="8"/>
      <c r="E767" s="8"/>
      <c r="F767" s="8"/>
      <c r="G767" s="8"/>
      <c r="H767" s="15"/>
      <c r="I767" s="8"/>
      <c r="J767" s="8"/>
      <c r="K767" s="8"/>
      <c r="L767" s="15"/>
      <c r="M767" s="8"/>
      <c r="N767" s="8"/>
      <c r="O767" s="8"/>
      <c r="P767" s="8"/>
      <c r="Q767" s="15"/>
      <c r="R767" s="8"/>
      <c r="S767" s="15"/>
      <c r="T767" s="8"/>
      <c r="U767" s="15"/>
    </row>
    <row r="768" spans="3:21" ht="13.8">
      <c r="C768" s="8"/>
      <c r="D768" s="8"/>
      <c r="E768" s="8"/>
      <c r="F768" s="8"/>
      <c r="G768" s="8"/>
      <c r="H768" s="15"/>
      <c r="I768" s="8"/>
      <c r="J768" s="8"/>
      <c r="K768" s="8"/>
      <c r="L768" s="15"/>
      <c r="M768" s="8"/>
      <c r="N768" s="8"/>
      <c r="O768" s="8"/>
      <c r="P768" s="8"/>
      <c r="Q768" s="15"/>
      <c r="R768" s="8"/>
      <c r="S768" s="15"/>
      <c r="T768" s="8"/>
      <c r="U768" s="15"/>
    </row>
    <row r="769" spans="3:21" ht="13.8">
      <c r="C769" s="8"/>
      <c r="D769" s="8"/>
      <c r="E769" s="8"/>
      <c r="F769" s="8"/>
      <c r="G769" s="8"/>
      <c r="H769" s="15"/>
      <c r="I769" s="8"/>
      <c r="J769" s="8"/>
      <c r="K769" s="8"/>
      <c r="L769" s="15"/>
      <c r="M769" s="8"/>
      <c r="N769" s="8"/>
      <c r="O769" s="8"/>
      <c r="P769" s="8"/>
      <c r="Q769" s="15"/>
      <c r="R769" s="8"/>
      <c r="S769" s="15"/>
      <c r="T769" s="8"/>
      <c r="U769" s="15"/>
    </row>
    <row r="770" spans="3:21" ht="13.8">
      <c r="C770" s="8"/>
      <c r="D770" s="8"/>
      <c r="E770" s="8"/>
      <c r="F770" s="8"/>
      <c r="G770" s="8"/>
      <c r="H770" s="15"/>
      <c r="I770" s="8"/>
      <c r="J770" s="8"/>
      <c r="K770" s="8"/>
      <c r="L770" s="15"/>
      <c r="M770" s="8"/>
      <c r="N770" s="8"/>
      <c r="O770" s="8"/>
      <c r="P770" s="8"/>
      <c r="Q770" s="15"/>
      <c r="R770" s="8"/>
      <c r="S770" s="15"/>
      <c r="T770" s="8"/>
      <c r="U770" s="15"/>
    </row>
    <row r="771" spans="3:21" ht="13.8">
      <c r="C771" s="8"/>
      <c r="D771" s="8"/>
      <c r="E771" s="8"/>
      <c r="F771" s="8"/>
      <c r="G771" s="8"/>
      <c r="H771" s="15"/>
      <c r="I771" s="8"/>
      <c r="J771" s="8"/>
      <c r="K771" s="8"/>
      <c r="L771" s="15"/>
      <c r="M771" s="8"/>
      <c r="N771" s="8"/>
      <c r="O771" s="8"/>
      <c r="P771" s="8"/>
      <c r="Q771" s="15"/>
      <c r="R771" s="8"/>
      <c r="S771" s="15"/>
      <c r="T771" s="8"/>
      <c r="U771" s="15"/>
    </row>
    <row r="772" spans="3:21" ht="13.8">
      <c r="C772" s="8"/>
      <c r="D772" s="8"/>
      <c r="E772" s="8"/>
      <c r="F772" s="8"/>
      <c r="G772" s="8"/>
      <c r="H772" s="15"/>
      <c r="I772" s="8"/>
      <c r="J772" s="8"/>
      <c r="K772" s="8"/>
      <c r="L772" s="15"/>
      <c r="M772" s="8"/>
      <c r="N772" s="8"/>
      <c r="O772" s="8"/>
      <c r="P772" s="8"/>
      <c r="Q772" s="15"/>
      <c r="R772" s="8"/>
      <c r="S772" s="15"/>
      <c r="T772" s="8"/>
      <c r="U772" s="15"/>
    </row>
    <row r="773" spans="3:21" ht="13.8">
      <c r="C773" s="8"/>
      <c r="D773" s="8"/>
      <c r="E773" s="8"/>
      <c r="F773" s="8"/>
      <c r="G773" s="8"/>
      <c r="H773" s="15"/>
      <c r="I773" s="8"/>
      <c r="J773" s="8"/>
      <c r="K773" s="8"/>
      <c r="L773" s="15"/>
      <c r="M773" s="8"/>
      <c r="N773" s="8"/>
      <c r="O773" s="8"/>
      <c r="P773" s="8"/>
      <c r="Q773" s="15"/>
      <c r="R773" s="8"/>
      <c r="S773" s="15"/>
      <c r="T773" s="8"/>
      <c r="U773" s="15"/>
    </row>
    <row r="774" spans="3:21" ht="13.8">
      <c r="C774" s="8"/>
      <c r="D774" s="8"/>
      <c r="E774" s="8"/>
      <c r="F774" s="8"/>
      <c r="G774" s="8"/>
      <c r="H774" s="15"/>
      <c r="I774" s="8"/>
      <c r="J774" s="8"/>
      <c r="K774" s="8"/>
      <c r="L774" s="15"/>
      <c r="M774" s="8"/>
      <c r="N774" s="8"/>
      <c r="O774" s="8"/>
      <c r="P774" s="8"/>
      <c r="Q774" s="15"/>
      <c r="R774" s="8"/>
      <c r="S774" s="15"/>
      <c r="T774" s="8"/>
      <c r="U774" s="15"/>
    </row>
    <row r="775" spans="3:21" ht="13.8">
      <c r="C775" s="8"/>
      <c r="D775" s="8"/>
      <c r="E775" s="8"/>
      <c r="F775" s="8"/>
      <c r="G775" s="8"/>
      <c r="H775" s="15"/>
      <c r="I775" s="8"/>
      <c r="J775" s="8"/>
      <c r="K775" s="8"/>
      <c r="L775" s="15"/>
      <c r="M775" s="8"/>
      <c r="N775" s="8"/>
      <c r="O775" s="8"/>
      <c r="P775" s="8"/>
      <c r="Q775" s="15"/>
      <c r="R775" s="8"/>
      <c r="S775" s="15"/>
      <c r="T775" s="8"/>
      <c r="U775" s="15"/>
    </row>
    <row r="776" spans="3:21" ht="13.8">
      <c r="C776" s="8"/>
      <c r="D776" s="8"/>
      <c r="E776" s="8"/>
      <c r="F776" s="8"/>
      <c r="G776" s="8"/>
      <c r="H776" s="15"/>
      <c r="I776" s="8"/>
      <c r="J776" s="8"/>
      <c r="K776" s="8"/>
      <c r="L776" s="15"/>
      <c r="M776" s="8"/>
      <c r="N776" s="8"/>
      <c r="O776" s="8"/>
      <c r="P776" s="8"/>
      <c r="Q776" s="15"/>
      <c r="R776" s="8"/>
      <c r="S776" s="15"/>
      <c r="T776" s="8"/>
      <c r="U776" s="15"/>
    </row>
    <row r="777" spans="3:21" ht="13.8">
      <c r="C777" s="8"/>
      <c r="D777" s="8"/>
      <c r="E777" s="8"/>
      <c r="F777" s="8"/>
      <c r="G777" s="8"/>
      <c r="H777" s="15"/>
      <c r="I777" s="8"/>
      <c r="J777" s="8"/>
      <c r="K777" s="8"/>
      <c r="L777" s="15"/>
      <c r="M777" s="8"/>
      <c r="N777" s="8"/>
      <c r="O777" s="8"/>
      <c r="P777" s="8"/>
      <c r="Q777" s="15"/>
      <c r="R777" s="8"/>
      <c r="S777" s="15"/>
      <c r="T777" s="8"/>
      <c r="U777" s="15"/>
    </row>
    <row r="778" spans="3:21" ht="13.8">
      <c r="C778" s="8"/>
      <c r="D778" s="8"/>
      <c r="E778" s="8"/>
      <c r="F778" s="8"/>
      <c r="G778" s="8"/>
      <c r="H778" s="15"/>
      <c r="I778" s="8"/>
      <c r="J778" s="8"/>
      <c r="K778" s="8"/>
      <c r="L778" s="15"/>
      <c r="M778" s="8"/>
      <c r="N778" s="8"/>
      <c r="O778" s="8"/>
      <c r="P778" s="8"/>
      <c r="Q778" s="15"/>
      <c r="R778" s="8"/>
      <c r="S778" s="15"/>
      <c r="T778" s="8"/>
      <c r="U778" s="15"/>
    </row>
    <row r="779" spans="3:21" ht="13.8">
      <c r="C779" s="8"/>
      <c r="D779" s="8"/>
      <c r="E779" s="8"/>
      <c r="F779" s="8"/>
      <c r="G779" s="8"/>
      <c r="H779" s="15"/>
      <c r="I779" s="8"/>
      <c r="J779" s="8"/>
      <c r="K779" s="8"/>
      <c r="L779" s="15"/>
      <c r="M779" s="8"/>
      <c r="N779" s="8"/>
      <c r="O779" s="8"/>
      <c r="P779" s="8"/>
      <c r="Q779" s="15"/>
      <c r="R779" s="8"/>
      <c r="S779" s="15"/>
      <c r="T779" s="8"/>
      <c r="U779" s="15"/>
    </row>
    <row r="780" spans="3:21" ht="13.8">
      <c r="C780" s="8"/>
      <c r="D780" s="8"/>
      <c r="E780" s="8"/>
      <c r="F780" s="8"/>
      <c r="G780" s="8"/>
      <c r="H780" s="15"/>
      <c r="I780" s="8"/>
      <c r="J780" s="8"/>
      <c r="K780" s="8"/>
      <c r="L780" s="15"/>
      <c r="M780" s="8"/>
      <c r="N780" s="8"/>
      <c r="O780" s="8"/>
      <c r="P780" s="8"/>
      <c r="Q780" s="15"/>
      <c r="R780" s="8"/>
      <c r="S780" s="15"/>
      <c r="T780" s="8"/>
      <c r="U780" s="15"/>
    </row>
    <row r="781" spans="3:21" ht="13.8">
      <c r="C781" s="8"/>
      <c r="D781" s="8"/>
      <c r="E781" s="8"/>
      <c r="F781" s="8"/>
      <c r="G781" s="8"/>
      <c r="H781" s="15"/>
      <c r="I781" s="8"/>
      <c r="J781" s="8"/>
      <c r="K781" s="8"/>
      <c r="L781" s="15"/>
      <c r="M781" s="8"/>
      <c r="N781" s="8"/>
      <c r="O781" s="8"/>
      <c r="P781" s="8"/>
      <c r="Q781" s="15"/>
      <c r="R781" s="8"/>
      <c r="S781" s="15"/>
      <c r="T781" s="8"/>
      <c r="U781" s="15"/>
    </row>
    <row r="782" spans="3:21" ht="13.8">
      <c r="C782" s="8"/>
      <c r="D782" s="8"/>
      <c r="E782" s="8"/>
      <c r="F782" s="8"/>
      <c r="G782" s="8"/>
      <c r="H782" s="15"/>
      <c r="I782" s="8"/>
      <c r="J782" s="8"/>
      <c r="K782" s="8"/>
      <c r="L782" s="15"/>
      <c r="M782" s="8"/>
      <c r="N782" s="8"/>
      <c r="O782" s="8"/>
      <c r="P782" s="8"/>
      <c r="Q782" s="15"/>
      <c r="R782" s="8"/>
      <c r="S782" s="15"/>
      <c r="T782" s="8"/>
      <c r="U782" s="15"/>
    </row>
    <row r="783" spans="3:21" ht="13.8">
      <c r="C783" s="8"/>
      <c r="D783" s="8"/>
      <c r="E783" s="8"/>
      <c r="F783" s="8"/>
      <c r="G783" s="8"/>
      <c r="H783" s="15"/>
      <c r="I783" s="8"/>
      <c r="J783" s="8"/>
      <c r="K783" s="8"/>
      <c r="L783" s="15"/>
      <c r="M783" s="8"/>
      <c r="N783" s="8"/>
      <c r="O783" s="8"/>
      <c r="P783" s="8"/>
      <c r="Q783" s="15"/>
      <c r="R783" s="8"/>
      <c r="S783" s="15"/>
      <c r="T783" s="8"/>
      <c r="U783" s="15"/>
    </row>
    <row r="784" spans="3:21" ht="13.8">
      <c r="C784" s="8"/>
      <c r="D784" s="8"/>
      <c r="E784" s="8"/>
      <c r="F784" s="8"/>
      <c r="G784" s="8"/>
      <c r="H784" s="15"/>
      <c r="I784" s="8"/>
      <c r="J784" s="8"/>
      <c r="K784" s="8"/>
      <c r="L784" s="15"/>
      <c r="M784" s="8"/>
      <c r="N784" s="8"/>
      <c r="O784" s="8"/>
      <c r="P784" s="8"/>
      <c r="Q784" s="15"/>
      <c r="R784" s="8"/>
      <c r="S784" s="15"/>
      <c r="T784" s="8"/>
      <c r="U784" s="15"/>
    </row>
    <row r="785" spans="3:21" ht="13.8">
      <c r="C785" s="8"/>
      <c r="D785" s="8"/>
      <c r="E785" s="8"/>
      <c r="F785" s="8"/>
      <c r="G785" s="8"/>
      <c r="H785" s="15"/>
      <c r="I785" s="8"/>
      <c r="J785" s="8"/>
      <c r="K785" s="8"/>
      <c r="L785" s="15"/>
      <c r="M785" s="8"/>
      <c r="N785" s="8"/>
      <c r="O785" s="8"/>
      <c r="P785" s="8"/>
      <c r="Q785" s="15"/>
      <c r="R785" s="8"/>
      <c r="S785" s="15"/>
      <c r="T785" s="8"/>
      <c r="U785" s="15"/>
    </row>
    <row r="786" spans="3:21" ht="13.8">
      <c r="C786" s="8"/>
      <c r="D786" s="8"/>
      <c r="E786" s="8"/>
      <c r="F786" s="8"/>
      <c r="G786" s="8"/>
      <c r="H786" s="15"/>
      <c r="I786" s="8"/>
      <c r="J786" s="8"/>
      <c r="K786" s="8"/>
      <c r="L786" s="15"/>
      <c r="M786" s="8"/>
      <c r="N786" s="8"/>
      <c r="O786" s="8"/>
      <c r="P786" s="8"/>
      <c r="Q786" s="15"/>
      <c r="R786" s="8"/>
      <c r="S786" s="15"/>
      <c r="T786" s="8"/>
      <c r="U786" s="15"/>
    </row>
    <row r="787" spans="3:21" ht="13.8">
      <c r="C787" s="8"/>
      <c r="D787" s="8"/>
      <c r="E787" s="8"/>
      <c r="F787" s="8"/>
      <c r="G787" s="8"/>
      <c r="H787" s="15"/>
      <c r="I787" s="8"/>
      <c r="J787" s="8"/>
      <c r="K787" s="8"/>
      <c r="L787" s="15"/>
      <c r="M787" s="8"/>
      <c r="N787" s="8"/>
      <c r="O787" s="8"/>
      <c r="P787" s="8"/>
      <c r="Q787" s="15"/>
      <c r="R787" s="8"/>
      <c r="S787" s="15"/>
      <c r="T787" s="8"/>
      <c r="U787" s="15"/>
    </row>
    <row r="788" spans="3:21" ht="13.8">
      <c r="C788" s="8"/>
      <c r="D788" s="8"/>
      <c r="E788" s="8"/>
      <c r="F788" s="8"/>
      <c r="G788" s="8"/>
      <c r="H788" s="15"/>
      <c r="I788" s="8"/>
      <c r="J788" s="8"/>
      <c r="K788" s="8"/>
      <c r="L788" s="15"/>
      <c r="M788" s="8"/>
      <c r="N788" s="8"/>
      <c r="O788" s="8"/>
      <c r="P788" s="8"/>
      <c r="Q788" s="15"/>
      <c r="R788" s="8"/>
      <c r="S788" s="15"/>
      <c r="T788" s="8"/>
      <c r="U788" s="15"/>
    </row>
    <row r="789" spans="3:21" ht="13.8">
      <c r="C789" s="8"/>
      <c r="D789" s="8"/>
      <c r="E789" s="8"/>
      <c r="F789" s="8"/>
      <c r="G789" s="8"/>
      <c r="H789" s="15"/>
      <c r="I789" s="8"/>
      <c r="J789" s="8"/>
      <c r="K789" s="8"/>
      <c r="L789" s="15"/>
      <c r="M789" s="8"/>
      <c r="N789" s="8"/>
      <c r="O789" s="8"/>
      <c r="P789" s="8"/>
      <c r="Q789" s="15"/>
      <c r="R789" s="8"/>
      <c r="S789" s="15"/>
      <c r="T789" s="8"/>
      <c r="U789" s="15"/>
    </row>
    <row r="790" spans="3:21" ht="13.8">
      <c r="C790" s="8"/>
      <c r="D790" s="8"/>
      <c r="E790" s="8"/>
      <c r="F790" s="8"/>
      <c r="G790" s="8"/>
      <c r="H790" s="15"/>
      <c r="I790" s="8"/>
      <c r="J790" s="8"/>
      <c r="K790" s="8"/>
      <c r="L790" s="15"/>
      <c r="M790" s="8"/>
      <c r="N790" s="8"/>
      <c r="O790" s="8"/>
      <c r="P790" s="8"/>
      <c r="Q790" s="15"/>
      <c r="R790" s="8"/>
      <c r="S790" s="15"/>
      <c r="T790" s="8"/>
      <c r="U790" s="15"/>
    </row>
    <row r="791" spans="3:21" ht="13.8">
      <c r="C791" s="8"/>
      <c r="D791" s="8"/>
      <c r="E791" s="8"/>
      <c r="F791" s="8"/>
      <c r="G791" s="8"/>
      <c r="H791" s="15"/>
      <c r="I791" s="8"/>
      <c r="J791" s="8"/>
      <c r="K791" s="8"/>
      <c r="L791" s="15"/>
      <c r="M791" s="8"/>
      <c r="N791" s="8"/>
      <c r="O791" s="8"/>
      <c r="P791" s="8"/>
      <c r="Q791" s="15"/>
      <c r="R791" s="8"/>
      <c r="S791" s="15"/>
      <c r="T791" s="8"/>
      <c r="U791" s="15"/>
    </row>
    <row r="792" spans="3:21" ht="13.8">
      <c r="C792" s="8"/>
      <c r="D792" s="8"/>
      <c r="E792" s="8"/>
      <c r="F792" s="8"/>
      <c r="G792" s="8"/>
      <c r="H792" s="15"/>
      <c r="I792" s="8"/>
      <c r="J792" s="8"/>
      <c r="K792" s="8"/>
      <c r="L792" s="15"/>
      <c r="M792" s="8"/>
      <c r="N792" s="8"/>
      <c r="O792" s="8"/>
      <c r="P792" s="8"/>
      <c r="Q792" s="15"/>
      <c r="R792" s="8"/>
      <c r="S792" s="15"/>
      <c r="T792" s="8"/>
      <c r="U792" s="15"/>
    </row>
    <row r="793" spans="3:21" ht="13.8">
      <c r="C793" s="8"/>
      <c r="D793" s="8"/>
      <c r="E793" s="8"/>
      <c r="F793" s="8"/>
      <c r="G793" s="8"/>
      <c r="H793" s="15"/>
      <c r="I793" s="8"/>
      <c r="J793" s="8"/>
      <c r="K793" s="8"/>
      <c r="L793" s="15"/>
      <c r="M793" s="8"/>
      <c r="N793" s="8"/>
      <c r="O793" s="8"/>
      <c r="P793" s="8"/>
      <c r="Q793" s="15"/>
      <c r="R793" s="8"/>
      <c r="S793" s="15"/>
      <c r="T793" s="8"/>
      <c r="U793" s="15"/>
    </row>
    <row r="794" spans="3:21" ht="13.8">
      <c r="C794" s="8"/>
      <c r="D794" s="8"/>
      <c r="E794" s="8"/>
      <c r="F794" s="8"/>
      <c r="G794" s="8"/>
      <c r="H794" s="15"/>
      <c r="I794" s="8"/>
      <c r="J794" s="8"/>
      <c r="K794" s="8"/>
      <c r="L794" s="15"/>
      <c r="M794" s="8"/>
      <c r="N794" s="8"/>
      <c r="O794" s="8"/>
      <c r="P794" s="8"/>
      <c r="Q794" s="15"/>
      <c r="R794" s="8"/>
      <c r="S794" s="15"/>
      <c r="T794" s="8"/>
      <c r="U794" s="15"/>
    </row>
    <row r="795" spans="3:21" ht="13.8">
      <c r="C795" s="8"/>
      <c r="D795" s="8"/>
      <c r="E795" s="8"/>
      <c r="F795" s="8"/>
      <c r="G795" s="8"/>
      <c r="H795" s="15"/>
      <c r="I795" s="8"/>
      <c r="J795" s="8"/>
      <c r="K795" s="8"/>
      <c r="L795" s="15"/>
      <c r="M795" s="8"/>
      <c r="N795" s="8"/>
      <c r="O795" s="8"/>
      <c r="P795" s="8"/>
      <c r="Q795" s="15"/>
      <c r="R795" s="8"/>
      <c r="S795" s="15"/>
      <c r="T795" s="8"/>
      <c r="U795" s="15"/>
    </row>
    <row r="796" spans="3:21" ht="13.8">
      <c r="C796" s="8"/>
      <c r="D796" s="8"/>
      <c r="E796" s="8"/>
      <c r="F796" s="8"/>
      <c r="G796" s="8"/>
      <c r="H796" s="15"/>
      <c r="I796" s="8"/>
      <c r="J796" s="8"/>
      <c r="K796" s="8"/>
      <c r="L796" s="15"/>
      <c r="M796" s="8"/>
      <c r="N796" s="8"/>
      <c r="O796" s="8"/>
      <c r="P796" s="8"/>
      <c r="Q796" s="15"/>
      <c r="R796" s="8"/>
      <c r="S796" s="15"/>
      <c r="T796" s="8"/>
      <c r="U796" s="15"/>
    </row>
    <row r="797" spans="3:21" ht="13.8">
      <c r="C797" s="8"/>
      <c r="D797" s="8"/>
      <c r="E797" s="8"/>
      <c r="F797" s="8"/>
      <c r="G797" s="8"/>
      <c r="H797" s="15"/>
      <c r="I797" s="8"/>
      <c r="J797" s="8"/>
      <c r="K797" s="8"/>
      <c r="L797" s="15"/>
      <c r="M797" s="8"/>
      <c r="N797" s="8"/>
      <c r="O797" s="8"/>
      <c r="P797" s="8"/>
      <c r="Q797" s="15"/>
      <c r="R797" s="8"/>
      <c r="S797" s="15"/>
      <c r="T797" s="8"/>
      <c r="U797" s="15"/>
    </row>
    <row r="798" spans="3:21" ht="13.8">
      <c r="C798" s="8"/>
      <c r="D798" s="8"/>
      <c r="E798" s="8"/>
      <c r="F798" s="8"/>
      <c r="G798" s="8"/>
      <c r="H798" s="15"/>
      <c r="I798" s="8"/>
      <c r="J798" s="8"/>
      <c r="K798" s="8"/>
      <c r="L798" s="15"/>
      <c r="M798" s="8"/>
      <c r="N798" s="8"/>
      <c r="O798" s="8"/>
      <c r="P798" s="8"/>
      <c r="Q798" s="15"/>
      <c r="R798" s="8"/>
      <c r="S798" s="15"/>
      <c r="T798" s="8"/>
      <c r="U798" s="15"/>
    </row>
    <row r="799" spans="3:21" ht="13.8">
      <c r="C799" s="8"/>
      <c r="D799" s="8"/>
      <c r="E799" s="8"/>
      <c r="F799" s="8"/>
      <c r="G799" s="8"/>
      <c r="H799" s="15"/>
      <c r="I799" s="8"/>
      <c r="J799" s="8"/>
      <c r="K799" s="8"/>
      <c r="L799" s="15"/>
      <c r="M799" s="8"/>
      <c r="N799" s="8"/>
      <c r="O799" s="8"/>
      <c r="P799" s="8"/>
      <c r="Q799" s="15"/>
      <c r="R799" s="8"/>
      <c r="S799" s="15"/>
      <c r="T799" s="8"/>
      <c r="U799" s="15"/>
    </row>
    <row r="800" spans="3:21" ht="13.8">
      <c r="C800" s="8"/>
      <c r="D800" s="8"/>
      <c r="E800" s="8"/>
      <c r="F800" s="8"/>
      <c r="G800" s="8"/>
      <c r="H800" s="15"/>
      <c r="I800" s="8"/>
      <c r="J800" s="8"/>
      <c r="K800" s="8"/>
      <c r="L800" s="15"/>
      <c r="M800" s="8"/>
      <c r="N800" s="8"/>
      <c r="O800" s="8"/>
      <c r="P800" s="8"/>
      <c r="Q800" s="15"/>
      <c r="R800" s="8"/>
      <c r="S800" s="15"/>
      <c r="T800" s="8"/>
      <c r="U800" s="15"/>
    </row>
    <row r="801" spans="3:21" ht="13.8">
      <c r="C801" s="8"/>
      <c r="D801" s="8"/>
      <c r="E801" s="8"/>
      <c r="F801" s="8"/>
      <c r="G801" s="8"/>
      <c r="H801" s="15"/>
      <c r="I801" s="8"/>
      <c r="J801" s="8"/>
      <c r="K801" s="8"/>
      <c r="L801" s="15"/>
      <c r="M801" s="8"/>
      <c r="N801" s="8"/>
      <c r="O801" s="8"/>
      <c r="P801" s="8"/>
      <c r="Q801" s="15"/>
      <c r="R801" s="8"/>
      <c r="S801" s="15"/>
      <c r="T801" s="8"/>
      <c r="U801" s="15"/>
    </row>
    <row r="802" spans="3:21" ht="13.8">
      <c r="C802" s="8"/>
      <c r="D802" s="8"/>
      <c r="E802" s="8"/>
      <c r="F802" s="8"/>
      <c r="G802" s="8"/>
      <c r="H802" s="15"/>
      <c r="I802" s="8"/>
      <c r="J802" s="8"/>
      <c r="K802" s="8"/>
      <c r="L802" s="15"/>
      <c r="M802" s="8"/>
      <c r="N802" s="8"/>
      <c r="O802" s="8"/>
      <c r="P802" s="8"/>
      <c r="Q802" s="15"/>
      <c r="R802" s="8"/>
      <c r="S802" s="15"/>
      <c r="T802" s="8"/>
      <c r="U802" s="15"/>
    </row>
    <row r="803" spans="3:21" ht="13.8">
      <c r="C803" s="8"/>
      <c r="D803" s="8"/>
      <c r="E803" s="8"/>
      <c r="F803" s="8"/>
      <c r="G803" s="8"/>
      <c r="H803" s="15"/>
      <c r="I803" s="8"/>
      <c r="J803" s="8"/>
      <c r="K803" s="8"/>
      <c r="L803" s="15"/>
      <c r="M803" s="8"/>
      <c r="N803" s="8"/>
      <c r="O803" s="8"/>
      <c r="P803" s="8"/>
      <c r="Q803" s="15"/>
      <c r="R803" s="8"/>
      <c r="S803" s="15"/>
      <c r="T803" s="8"/>
      <c r="U803" s="15"/>
    </row>
    <row r="804" spans="3:21" ht="13.8">
      <c r="C804" s="8"/>
      <c r="D804" s="8"/>
      <c r="E804" s="8"/>
      <c r="F804" s="8"/>
      <c r="G804" s="8"/>
      <c r="H804" s="15"/>
      <c r="I804" s="8"/>
      <c r="J804" s="8"/>
      <c r="K804" s="8"/>
      <c r="L804" s="15"/>
      <c r="M804" s="8"/>
      <c r="N804" s="8"/>
      <c r="O804" s="8"/>
      <c r="P804" s="8"/>
      <c r="Q804" s="15"/>
      <c r="R804" s="8"/>
      <c r="S804" s="15"/>
      <c r="T804" s="8"/>
      <c r="U804" s="15"/>
    </row>
    <row r="805" spans="3:21" ht="13.8">
      <c r="C805" s="8"/>
      <c r="D805" s="8"/>
      <c r="E805" s="8"/>
      <c r="F805" s="8"/>
      <c r="G805" s="8"/>
      <c r="H805" s="15"/>
      <c r="I805" s="8"/>
      <c r="J805" s="8"/>
      <c r="K805" s="8"/>
      <c r="L805" s="15"/>
      <c r="M805" s="8"/>
      <c r="N805" s="8"/>
      <c r="O805" s="8"/>
      <c r="P805" s="8"/>
      <c r="Q805" s="15"/>
      <c r="R805" s="8"/>
      <c r="S805" s="15"/>
      <c r="T805" s="8"/>
      <c r="U805" s="15"/>
    </row>
    <row r="806" spans="3:21" ht="13.8">
      <c r="C806" s="8"/>
      <c r="D806" s="8"/>
      <c r="E806" s="8"/>
      <c r="F806" s="8"/>
      <c r="G806" s="8"/>
      <c r="H806" s="15"/>
      <c r="I806" s="8"/>
      <c r="J806" s="8"/>
      <c r="K806" s="8"/>
      <c r="L806" s="15"/>
      <c r="M806" s="8"/>
      <c r="N806" s="8"/>
      <c r="O806" s="8"/>
      <c r="P806" s="8"/>
      <c r="Q806" s="15"/>
      <c r="R806" s="8"/>
      <c r="S806" s="15"/>
      <c r="T806" s="8"/>
      <c r="U806" s="15"/>
    </row>
    <row r="807" spans="3:21" ht="13.8">
      <c r="C807" s="8"/>
      <c r="D807" s="8"/>
      <c r="E807" s="8"/>
      <c r="F807" s="8"/>
      <c r="G807" s="8"/>
      <c r="H807" s="15"/>
      <c r="I807" s="8"/>
      <c r="J807" s="8"/>
      <c r="K807" s="8"/>
      <c r="L807" s="15"/>
      <c r="M807" s="8"/>
      <c r="N807" s="8"/>
      <c r="O807" s="8"/>
      <c r="P807" s="8"/>
      <c r="Q807" s="15"/>
      <c r="R807" s="8"/>
      <c r="S807" s="15"/>
      <c r="T807" s="8"/>
      <c r="U807" s="15"/>
    </row>
    <row r="808" spans="3:21" ht="13.8">
      <c r="C808" s="8"/>
      <c r="D808" s="8"/>
      <c r="E808" s="8"/>
      <c r="F808" s="8"/>
      <c r="G808" s="8"/>
      <c r="H808" s="15"/>
      <c r="I808" s="8"/>
      <c r="J808" s="8"/>
      <c r="K808" s="8"/>
      <c r="L808" s="15"/>
      <c r="M808" s="8"/>
      <c r="N808" s="8"/>
      <c r="O808" s="8"/>
      <c r="P808" s="8"/>
      <c r="Q808" s="15"/>
      <c r="R808" s="8"/>
      <c r="S808" s="15"/>
      <c r="T808" s="8"/>
      <c r="U808" s="15"/>
    </row>
    <row r="809" spans="3:21" ht="13.8">
      <c r="C809" s="8"/>
      <c r="D809" s="8"/>
      <c r="E809" s="8"/>
      <c r="F809" s="8"/>
      <c r="G809" s="8"/>
      <c r="H809" s="15"/>
      <c r="I809" s="8"/>
      <c r="J809" s="8"/>
      <c r="K809" s="8"/>
      <c r="L809" s="15"/>
      <c r="M809" s="8"/>
      <c r="N809" s="8"/>
      <c r="O809" s="8"/>
      <c r="P809" s="8"/>
      <c r="Q809" s="15"/>
      <c r="R809" s="8"/>
      <c r="S809" s="15"/>
      <c r="T809" s="8"/>
      <c r="U809" s="15"/>
    </row>
    <row r="810" spans="3:21" ht="13.8">
      <c r="C810" s="8"/>
      <c r="D810" s="8"/>
      <c r="E810" s="8"/>
      <c r="F810" s="8"/>
      <c r="G810" s="8"/>
      <c r="H810" s="15"/>
      <c r="I810" s="8"/>
      <c r="J810" s="8"/>
      <c r="K810" s="8"/>
      <c r="L810" s="15"/>
      <c r="M810" s="8"/>
      <c r="N810" s="8"/>
      <c r="O810" s="8"/>
      <c r="P810" s="8"/>
      <c r="Q810" s="15"/>
      <c r="R810" s="8"/>
      <c r="S810" s="15"/>
      <c r="T810" s="8"/>
      <c r="U810" s="15"/>
    </row>
    <row r="811" spans="3:21" ht="13.8">
      <c r="C811" s="8"/>
      <c r="D811" s="8"/>
      <c r="E811" s="8"/>
      <c r="F811" s="8"/>
      <c r="G811" s="8"/>
      <c r="H811" s="15"/>
      <c r="I811" s="8"/>
      <c r="J811" s="8"/>
      <c r="K811" s="8"/>
      <c r="L811" s="15"/>
      <c r="M811" s="8"/>
      <c r="N811" s="8"/>
      <c r="O811" s="8"/>
      <c r="P811" s="8"/>
      <c r="Q811" s="15"/>
      <c r="R811" s="8"/>
      <c r="S811" s="15"/>
      <c r="T811" s="8"/>
      <c r="U811" s="15"/>
    </row>
    <row r="812" spans="3:21" ht="13.8">
      <c r="C812" s="8"/>
      <c r="D812" s="8"/>
      <c r="E812" s="8"/>
      <c r="F812" s="8"/>
      <c r="G812" s="8"/>
      <c r="H812" s="15"/>
      <c r="I812" s="8"/>
      <c r="J812" s="8"/>
      <c r="K812" s="8"/>
      <c r="L812" s="15"/>
      <c r="M812" s="8"/>
      <c r="N812" s="8"/>
      <c r="O812" s="8"/>
      <c r="P812" s="8"/>
      <c r="Q812" s="15"/>
      <c r="R812" s="8"/>
      <c r="S812" s="15"/>
      <c r="T812" s="8"/>
      <c r="U812" s="15"/>
    </row>
    <row r="813" spans="3:21" ht="13.8">
      <c r="C813" s="8"/>
      <c r="D813" s="8"/>
      <c r="E813" s="8"/>
      <c r="F813" s="8"/>
      <c r="G813" s="8"/>
      <c r="H813" s="15"/>
      <c r="I813" s="8"/>
      <c r="J813" s="8"/>
      <c r="K813" s="8"/>
      <c r="L813" s="15"/>
      <c r="M813" s="8"/>
      <c r="N813" s="8"/>
      <c r="O813" s="8"/>
      <c r="P813" s="8"/>
      <c r="Q813" s="15"/>
      <c r="R813" s="8"/>
      <c r="S813" s="15"/>
      <c r="T813" s="8"/>
      <c r="U813" s="15"/>
    </row>
    <row r="814" spans="3:21" ht="13.8">
      <c r="C814" s="8"/>
      <c r="D814" s="8"/>
      <c r="E814" s="8"/>
      <c r="F814" s="8"/>
      <c r="G814" s="8"/>
      <c r="H814" s="15"/>
      <c r="I814" s="8"/>
      <c r="J814" s="8"/>
      <c r="K814" s="8"/>
      <c r="L814" s="15"/>
      <c r="M814" s="8"/>
      <c r="N814" s="8"/>
      <c r="O814" s="8"/>
      <c r="P814" s="8"/>
      <c r="Q814" s="15"/>
      <c r="R814" s="8"/>
      <c r="S814" s="15"/>
      <c r="T814" s="8"/>
      <c r="U814" s="15"/>
    </row>
    <row r="815" spans="3:21" ht="13.8">
      <c r="C815" s="8"/>
      <c r="D815" s="8"/>
      <c r="E815" s="8"/>
      <c r="F815" s="8"/>
      <c r="G815" s="8"/>
      <c r="H815" s="15"/>
      <c r="I815" s="8"/>
      <c r="J815" s="8"/>
      <c r="K815" s="8"/>
      <c r="L815" s="15"/>
      <c r="M815" s="8"/>
      <c r="N815" s="8"/>
      <c r="O815" s="8"/>
      <c r="P815" s="8"/>
      <c r="Q815" s="15"/>
      <c r="R815" s="8"/>
      <c r="S815" s="15"/>
      <c r="T815" s="8"/>
      <c r="U815" s="15"/>
    </row>
    <row r="816" spans="3:21" ht="13.8">
      <c r="C816" s="8"/>
      <c r="D816" s="8"/>
      <c r="E816" s="8"/>
      <c r="F816" s="8"/>
      <c r="G816" s="8"/>
      <c r="H816" s="15"/>
      <c r="I816" s="8"/>
      <c r="J816" s="8"/>
      <c r="K816" s="8"/>
      <c r="L816" s="15"/>
      <c r="M816" s="8"/>
      <c r="N816" s="8"/>
      <c r="O816" s="8"/>
      <c r="P816" s="8"/>
      <c r="Q816" s="15"/>
      <c r="R816" s="8"/>
      <c r="S816" s="15"/>
      <c r="T816" s="8"/>
      <c r="U816" s="15"/>
    </row>
    <row r="817" spans="3:21" ht="13.8">
      <c r="C817" s="8"/>
      <c r="D817" s="8"/>
      <c r="E817" s="8"/>
      <c r="F817" s="8"/>
      <c r="G817" s="8"/>
      <c r="H817" s="15"/>
      <c r="I817" s="8"/>
      <c r="J817" s="8"/>
      <c r="K817" s="8"/>
      <c r="L817" s="15"/>
      <c r="M817" s="8"/>
      <c r="N817" s="8"/>
      <c r="O817" s="8"/>
      <c r="P817" s="8"/>
      <c r="Q817" s="15"/>
      <c r="R817" s="8"/>
      <c r="S817" s="15"/>
      <c r="T817" s="8"/>
      <c r="U817" s="15"/>
    </row>
    <row r="818" spans="3:21" ht="13.8">
      <c r="C818" s="8"/>
      <c r="D818" s="8"/>
      <c r="E818" s="8"/>
      <c r="F818" s="8"/>
      <c r="G818" s="8"/>
      <c r="H818" s="15"/>
      <c r="I818" s="8"/>
      <c r="J818" s="8"/>
      <c r="K818" s="8"/>
      <c r="L818" s="15"/>
      <c r="M818" s="8"/>
      <c r="N818" s="8"/>
      <c r="O818" s="8"/>
      <c r="P818" s="8"/>
      <c r="Q818" s="15"/>
      <c r="R818" s="8"/>
      <c r="S818" s="15"/>
      <c r="T818" s="8"/>
      <c r="U818" s="15"/>
    </row>
    <row r="819" spans="3:21" ht="13.8">
      <c r="C819" s="8"/>
      <c r="D819" s="8"/>
      <c r="E819" s="8"/>
      <c r="F819" s="8"/>
      <c r="G819" s="8"/>
      <c r="H819" s="15"/>
      <c r="I819" s="8"/>
      <c r="J819" s="8"/>
      <c r="K819" s="8"/>
      <c r="L819" s="15"/>
      <c r="M819" s="8"/>
      <c r="N819" s="8"/>
      <c r="O819" s="8"/>
      <c r="P819" s="8"/>
      <c r="Q819" s="15"/>
      <c r="R819" s="8"/>
      <c r="S819" s="15"/>
      <c r="T819" s="8"/>
      <c r="U819" s="15"/>
    </row>
    <row r="820" spans="3:21" ht="13.8">
      <c r="C820" s="8"/>
      <c r="D820" s="8"/>
      <c r="E820" s="8"/>
      <c r="F820" s="8"/>
      <c r="G820" s="8"/>
      <c r="H820" s="15"/>
      <c r="I820" s="8"/>
      <c r="J820" s="8"/>
      <c r="K820" s="8"/>
      <c r="L820" s="15"/>
      <c r="M820" s="8"/>
      <c r="N820" s="8"/>
      <c r="O820" s="8"/>
      <c r="P820" s="8"/>
      <c r="Q820" s="15"/>
      <c r="R820" s="8"/>
      <c r="S820" s="15"/>
      <c r="T820" s="8"/>
      <c r="U820" s="15"/>
    </row>
    <row r="821" spans="3:21" ht="13.8">
      <c r="C821" s="8"/>
      <c r="D821" s="8"/>
      <c r="E821" s="8"/>
      <c r="F821" s="8"/>
      <c r="G821" s="8"/>
      <c r="H821" s="15"/>
      <c r="I821" s="8"/>
      <c r="J821" s="8"/>
      <c r="K821" s="8"/>
      <c r="L821" s="15"/>
      <c r="M821" s="8"/>
      <c r="N821" s="8"/>
      <c r="O821" s="8"/>
      <c r="P821" s="8"/>
      <c r="Q821" s="15"/>
      <c r="R821" s="8"/>
      <c r="S821" s="15"/>
      <c r="T821" s="8"/>
      <c r="U821" s="15"/>
    </row>
    <row r="822" spans="3:21" ht="13.8">
      <c r="C822" s="8"/>
      <c r="D822" s="8"/>
      <c r="E822" s="8"/>
      <c r="F822" s="8"/>
      <c r="G822" s="8"/>
      <c r="H822" s="15"/>
      <c r="I822" s="8"/>
      <c r="J822" s="8"/>
      <c r="K822" s="8"/>
      <c r="L822" s="15"/>
      <c r="M822" s="8"/>
      <c r="N822" s="8"/>
      <c r="O822" s="8"/>
      <c r="P822" s="8"/>
      <c r="Q822" s="15"/>
      <c r="R822" s="8"/>
      <c r="S822" s="15"/>
      <c r="T822" s="8"/>
      <c r="U822" s="15"/>
    </row>
    <row r="823" spans="3:21" ht="13.8">
      <c r="C823" s="8"/>
      <c r="D823" s="8"/>
      <c r="E823" s="8"/>
      <c r="F823" s="8"/>
      <c r="G823" s="8"/>
      <c r="H823" s="15"/>
      <c r="I823" s="8"/>
      <c r="J823" s="8"/>
      <c r="K823" s="8"/>
      <c r="L823" s="15"/>
      <c r="M823" s="8"/>
      <c r="N823" s="8"/>
      <c r="O823" s="8"/>
      <c r="P823" s="8"/>
      <c r="Q823" s="15"/>
      <c r="R823" s="8"/>
      <c r="S823" s="15"/>
      <c r="T823" s="8"/>
      <c r="U823" s="15"/>
    </row>
    <row r="824" spans="3:21" ht="13.8">
      <c r="C824" s="8"/>
      <c r="D824" s="8"/>
      <c r="E824" s="8"/>
      <c r="F824" s="8"/>
      <c r="G824" s="8"/>
      <c r="H824" s="15"/>
      <c r="I824" s="8"/>
      <c r="J824" s="8"/>
      <c r="K824" s="8"/>
      <c r="L824" s="15"/>
      <c r="M824" s="8"/>
      <c r="N824" s="8"/>
      <c r="O824" s="8"/>
      <c r="P824" s="8"/>
      <c r="Q824" s="15"/>
      <c r="R824" s="8"/>
      <c r="S824" s="15"/>
      <c r="T824" s="8"/>
      <c r="U824" s="15"/>
    </row>
    <row r="825" spans="3:21" ht="13.8">
      <c r="C825" s="8"/>
      <c r="D825" s="8"/>
      <c r="E825" s="8"/>
      <c r="F825" s="8"/>
      <c r="G825" s="8"/>
      <c r="H825" s="15"/>
      <c r="I825" s="8"/>
      <c r="J825" s="8"/>
      <c r="K825" s="8"/>
      <c r="L825" s="15"/>
      <c r="M825" s="8"/>
      <c r="N825" s="8"/>
      <c r="O825" s="8"/>
      <c r="P825" s="8"/>
      <c r="Q825" s="15"/>
      <c r="R825" s="8"/>
      <c r="S825" s="15"/>
      <c r="T825" s="8"/>
      <c r="U825" s="15"/>
    </row>
    <row r="826" spans="3:21" ht="13.8">
      <c r="C826" s="8"/>
      <c r="D826" s="8"/>
      <c r="E826" s="8"/>
      <c r="F826" s="8"/>
      <c r="G826" s="8"/>
      <c r="H826" s="15"/>
      <c r="I826" s="8"/>
      <c r="J826" s="8"/>
      <c r="K826" s="8"/>
      <c r="L826" s="15"/>
      <c r="M826" s="8"/>
      <c r="N826" s="8"/>
      <c r="O826" s="8"/>
      <c r="P826" s="8"/>
      <c r="Q826" s="15"/>
      <c r="R826" s="8"/>
      <c r="S826" s="15"/>
      <c r="T826" s="8"/>
      <c r="U826" s="15"/>
    </row>
    <row r="827" spans="3:21" ht="13.8">
      <c r="C827" s="8"/>
      <c r="D827" s="8"/>
      <c r="E827" s="8"/>
      <c r="F827" s="8"/>
      <c r="G827" s="8"/>
      <c r="H827" s="15"/>
      <c r="I827" s="8"/>
      <c r="J827" s="8"/>
      <c r="K827" s="8"/>
      <c r="L827" s="15"/>
      <c r="M827" s="8"/>
      <c r="N827" s="8"/>
      <c r="O827" s="8"/>
      <c r="P827" s="8"/>
      <c r="Q827" s="15"/>
      <c r="R827" s="8"/>
      <c r="S827" s="15"/>
      <c r="T827" s="8"/>
      <c r="U827" s="15"/>
    </row>
    <row r="828" spans="3:21" ht="13.8">
      <c r="C828" s="8"/>
      <c r="D828" s="8"/>
      <c r="E828" s="8"/>
      <c r="F828" s="8"/>
      <c r="G828" s="8"/>
      <c r="H828" s="15"/>
      <c r="I828" s="8"/>
      <c r="J828" s="8"/>
      <c r="K828" s="8"/>
      <c r="L828" s="15"/>
      <c r="M828" s="8"/>
      <c r="N828" s="8"/>
      <c r="O828" s="8"/>
      <c r="P828" s="8"/>
      <c r="Q828" s="15"/>
      <c r="R828" s="8"/>
      <c r="S828" s="15"/>
      <c r="T828" s="8"/>
      <c r="U828" s="15"/>
    </row>
    <row r="829" spans="3:21" ht="13.8">
      <c r="C829" s="8"/>
      <c r="D829" s="8"/>
      <c r="E829" s="8"/>
      <c r="F829" s="8"/>
      <c r="G829" s="8"/>
      <c r="H829" s="15"/>
      <c r="I829" s="8"/>
      <c r="J829" s="8"/>
      <c r="K829" s="8"/>
      <c r="L829" s="15"/>
      <c r="M829" s="8"/>
      <c r="N829" s="8"/>
      <c r="O829" s="8"/>
      <c r="P829" s="8"/>
      <c r="Q829" s="15"/>
      <c r="R829" s="8"/>
      <c r="S829" s="15"/>
      <c r="T829" s="8"/>
      <c r="U829" s="15"/>
    </row>
    <row r="830" spans="3:21" ht="13.8">
      <c r="C830" s="8"/>
      <c r="D830" s="8"/>
      <c r="E830" s="8"/>
      <c r="F830" s="8"/>
      <c r="G830" s="8"/>
      <c r="H830" s="15"/>
      <c r="I830" s="8"/>
      <c r="J830" s="8"/>
      <c r="K830" s="8"/>
      <c r="L830" s="15"/>
      <c r="M830" s="8"/>
      <c r="N830" s="8"/>
      <c r="O830" s="8"/>
      <c r="P830" s="8"/>
      <c r="Q830" s="15"/>
      <c r="R830" s="8"/>
      <c r="S830" s="15"/>
      <c r="T830" s="8"/>
      <c r="U830" s="15"/>
    </row>
    <row r="831" spans="3:21" ht="13.8">
      <c r="C831" s="8"/>
      <c r="D831" s="8"/>
      <c r="E831" s="8"/>
      <c r="F831" s="8"/>
      <c r="G831" s="8"/>
      <c r="H831" s="15"/>
      <c r="I831" s="8"/>
      <c r="J831" s="8"/>
      <c r="K831" s="8"/>
      <c r="L831" s="15"/>
      <c r="M831" s="8"/>
      <c r="N831" s="8"/>
      <c r="O831" s="8"/>
      <c r="P831" s="8"/>
      <c r="Q831" s="15"/>
      <c r="R831" s="8"/>
      <c r="S831" s="15"/>
      <c r="T831" s="8"/>
      <c r="U831" s="15"/>
    </row>
    <row r="832" spans="3:21" ht="13.8">
      <c r="C832" s="8"/>
      <c r="D832" s="8"/>
      <c r="E832" s="8"/>
      <c r="F832" s="8"/>
      <c r="G832" s="8"/>
      <c r="H832" s="15"/>
      <c r="I832" s="8"/>
      <c r="J832" s="8"/>
      <c r="K832" s="8"/>
      <c r="L832" s="15"/>
      <c r="M832" s="8"/>
      <c r="N832" s="8"/>
      <c r="O832" s="8"/>
      <c r="P832" s="8"/>
      <c r="Q832" s="15"/>
      <c r="R832" s="8"/>
      <c r="S832" s="15"/>
      <c r="T832" s="8"/>
      <c r="U832" s="15"/>
    </row>
    <row r="833" spans="3:21" ht="13.8">
      <c r="C833" s="8"/>
      <c r="D833" s="8"/>
      <c r="E833" s="8"/>
      <c r="F833" s="8"/>
      <c r="G833" s="8"/>
      <c r="H833" s="15"/>
      <c r="I833" s="8"/>
      <c r="J833" s="8"/>
      <c r="K833" s="8"/>
      <c r="L833" s="15"/>
      <c r="M833" s="8"/>
      <c r="N833" s="8"/>
      <c r="O833" s="8"/>
      <c r="P833" s="8"/>
      <c r="Q833" s="15"/>
      <c r="R833" s="8"/>
      <c r="S833" s="15"/>
      <c r="T833" s="8"/>
      <c r="U833" s="15"/>
    </row>
    <row r="834" spans="3:21" ht="13.8">
      <c r="C834" s="8"/>
      <c r="D834" s="8"/>
      <c r="E834" s="8"/>
      <c r="F834" s="8"/>
      <c r="G834" s="8"/>
      <c r="H834" s="15"/>
      <c r="I834" s="8"/>
      <c r="J834" s="8"/>
      <c r="K834" s="8"/>
      <c r="L834" s="15"/>
      <c r="M834" s="8"/>
      <c r="N834" s="8"/>
      <c r="O834" s="8"/>
      <c r="P834" s="8"/>
      <c r="Q834" s="15"/>
      <c r="R834" s="8"/>
      <c r="S834" s="15"/>
      <c r="T834" s="8"/>
      <c r="U834" s="15"/>
    </row>
    <row r="835" spans="3:21" ht="13.8">
      <c r="C835" s="8"/>
      <c r="D835" s="8"/>
      <c r="E835" s="8"/>
      <c r="F835" s="8"/>
      <c r="G835" s="8"/>
      <c r="H835" s="15"/>
      <c r="I835" s="8"/>
      <c r="J835" s="8"/>
      <c r="K835" s="8"/>
      <c r="L835" s="15"/>
      <c r="M835" s="8"/>
      <c r="N835" s="8"/>
      <c r="O835" s="8"/>
      <c r="P835" s="8"/>
      <c r="Q835" s="15"/>
      <c r="R835" s="8"/>
      <c r="S835" s="15"/>
      <c r="T835" s="8"/>
      <c r="U835" s="15"/>
    </row>
    <row r="836" spans="3:21" ht="13.8">
      <c r="C836" s="8"/>
      <c r="D836" s="8"/>
      <c r="E836" s="8"/>
      <c r="F836" s="8"/>
      <c r="G836" s="8"/>
      <c r="H836" s="15"/>
      <c r="I836" s="8"/>
      <c r="J836" s="8"/>
      <c r="K836" s="8"/>
      <c r="L836" s="15"/>
      <c r="M836" s="8"/>
      <c r="N836" s="8"/>
      <c r="O836" s="8"/>
      <c r="P836" s="8"/>
      <c r="Q836" s="15"/>
      <c r="R836" s="8"/>
      <c r="S836" s="15"/>
      <c r="T836" s="8"/>
      <c r="U836" s="15"/>
    </row>
    <row r="837" spans="3:21" ht="13.8">
      <c r="C837" s="8"/>
      <c r="D837" s="8"/>
      <c r="E837" s="8"/>
      <c r="F837" s="8"/>
      <c r="G837" s="8"/>
      <c r="H837" s="15"/>
      <c r="I837" s="8"/>
      <c r="J837" s="8"/>
      <c r="K837" s="8"/>
      <c r="L837" s="15"/>
      <c r="M837" s="8"/>
      <c r="N837" s="8"/>
      <c r="O837" s="8"/>
      <c r="P837" s="8"/>
      <c r="Q837" s="15"/>
      <c r="R837" s="8"/>
      <c r="S837" s="15"/>
      <c r="T837" s="8"/>
      <c r="U837" s="15"/>
    </row>
    <row r="838" spans="3:21" ht="13.8">
      <c r="C838" s="8"/>
      <c r="D838" s="8"/>
      <c r="E838" s="8"/>
      <c r="F838" s="8"/>
      <c r="G838" s="8"/>
      <c r="H838" s="15"/>
      <c r="I838" s="8"/>
      <c r="J838" s="8"/>
      <c r="K838" s="8"/>
      <c r="L838" s="15"/>
      <c r="M838" s="8"/>
      <c r="N838" s="8"/>
      <c r="O838" s="8"/>
      <c r="P838" s="8"/>
      <c r="Q838" s="15"/>
      <c r="R838" s="8"/>
      <c r="S838" s="15"/>
      <c r="T838" s="8"/>
      <c r="U838" s="15"/>
    </row>
    <row r="839" spans="3:21" ht="13.8">
      <c r="C839" s="8"/>
      <c r="D839" s="8"/>
      <c r="E839" s="8"/>
      <c r="F839" s="8"/>
      <c r="G839" s="8"/>
      <c r="H839" s="15"/>
      <c r="I839" s="8"/>
      <c r="J839" s="8"/>
      <c r="K839" s="8"/>
      <c r="L839" s="15"/>
      <c r="M839" s="8"/>
      <c r="N839" s="8"/>
      <c r="O839" s="8"/>
      <c r="P839" s="8"/>
      <c r="Q839" s="15"/>
      <c r="R839" s="8"/>
      <c r="S839" s="15"/>
      <c r="T839" s="8"/>
      <c r="U839" s="15"/>
    </row>
    <row r="840" spans="3:21" ht="13.8">
      <c r="C840" s="8"/>
      <c r="D840" s="8"/>
      <c r="E840" s="8"/>
      <c r="F840" s="8"/>
      <c r="G840" s="8"/>
      <c r="H840" s="15"/>
      <c r="I840" s="8"/>
      <c r="J840" s="8"/>
      <c r="K840" s="8"/>
      <c r="L840" s="15"/>
      <c r="M840" s="8"/>
      <c r="N840" s="8"/>
      <c r="O840" s="8"/>
      <c r="P840" s="8"/>
      <c r="Q840" s="15"/>
      <c r="R840" s="8"/>
      <c r="S840" s="15"/>
      <c r="T840" s="8"/>
      <c r="U840" s="15"/>
    </row>
    <row r="841" spans="3:21" ht="13.8">
      <c r="C841" s="8"/>
      <c r="D841" s="8"/>
      <c r="E841" s="8"/>
      <c r="F841" s="8"/>
      <c r="G841" s="8"/>
      <c r="H841" s="15"/>
      <c r="I841" s="8"/>
      <c r="J841" s="8"/>
      <c r="K841" s="8"/>
      <c r="L841" s="15"/>
      <c r="M841" s="8"/>
      <c r="N841" s="8"/>
      <c r="O841" s="8"/>
      <c r="P841" s="8"/>
      <c r="Q841" s="15"/>
      <c r="R841" s="8"/>
      <c r="S841" s="15"/>
      <c r="T841" s="8"/>
      <c r="U841" s="15"/>
    </row>
    <row r="842" spans="3:21" ht="13.8">
      <c r="C842" s="8"/>
      <c r="D842" s="8"/>
      <c r="E842" s="8"/>
      <c r="F842" s="8"/>
      <c r="G842" s="8"/>
      <c r="H842" s="15"/>
      <c r="I842" s="8"/>
      <c r="J842" s="8"/>
      <c r="K842" s="8"/>
      <c r="L842" s="15"/>
      <c r="M842" s="8"/>
      <c r="N842" s="8"/>
      <c r="O842" s="8"/>
      <c r="P842" s="8"/>
      <c r="Q842" s="15"/>
      <c r="R842" s="8"/>
      <c r="S842" s="15"/>
      <c r="T842" s="8"/>
      <c r="U842" s="15"/>
    </row>
    <row r="843" spans="3:21" ht="13.8">
      <c r="C843" s="8"/>
      <c r="D843" s="8"/>
      <c r="E843" s="8"/>
      <c r="F843" s="8"/>
      <c r="G843" s="8"/>
      <c r="H843" s="15"/>
      <c r="I843" s="8"/>
      <c r="J843" s="8"/>
      <c r="K843" s="8"/>
      <c r="L843" s="15"/>
      <c r="M843" s="8"/>
      <c r="N843" s="8"/>
      <c r="O843" s="8"/>
      <c r="P843" s="8"/>
      <c r="Q843" s="15"/>
      <c r="R843" s="8"/>
      <c r="S843" s="15"/>
      <c r="T843" s="8"/>
      <c r="U843" s="15"/>
    </row>
    <row r="844" spans="3:21" ht="13.8">
      <c r="C844" s="8"/>
      <c r="D844" s="8"/>
      <c r="E844" s="8"/>
      <c r="F844" s="8"/>
      <c r="G844" s="8"/>
      <c r="H844" s="15"/>
      <c r="I844" s="8"/>
      <c r="J844" s="8"/>
      <c r="K844" s="8"/>
      <c r="L844" s="15"/>
      <c r="M844" s="8"/>
      <c r="N844" s="8"/>
      <c r="O844" s="8"/>
      <c r="P844" s="8"/>
      <c r="Q844" s="15"/>
      <c r="R844" s="8"/>
      <c r="S844" s="15"/>
      <c r="T844" s="8"/>
      <c r="U844" s="15"/>
    </row>
    <row r="845" spans="3:21" ht="13.8">
      <c r="C845" s="8"/>
      <c r="D845" s="8"/>
      <c r="E845" s="8"/>
      <c r="F845" s="8"/>
      <c r="G845" s="8"/>
      <c r="H845" s="15"/>
      <c r="I845" s="8"/>
      <c r="J845" s="8"/>
      <c r="K845" s="8"/>
      <c r="L845" s="15"/>
      <c r="M845" s="8"/>
      <c r="N845" s="8"/>
      <c r="O845" s="8"/>
      <c r="P845" s="8"/>
      <c r="Q845" s="15"/>
      <c r="R845" s="8"/>
      <c r="S845" s="15"/>
      <c r="T845" s="8"/>
      <c r="U845" s="15"/>
    </row>
    <row r="846" spans="3:21" ht="13.8">
      <c r="C846" s="8"/>
      <c r="D846" s="8"/>
      <c r="E846" s="8"/>
      <c r="F846" s="8"/>
      <c r="G846" s="8"/>
      <c r="H846" s="15"/>
      <c r="I846" s="8"/>
      <c r="J846" s="8"/>
      <c r="K846" s="8"/>
      <c r="L846" s="15"/>
      <c r="M846" s="8"/>
      <c r="N846" s="8"/>
      <c r="O846" s="8"/>
      <c r="P846" s="8"/>
      <c r="Q846" s="15"/>
      <c r="R846" s="8"/>
      <c r="S846" s="15"/>
      <c r="T846" s="8"/>
      <c r="U846" s="15"/>
    </row>
    <row r="847" spans="3:21" ht="13.8">
      <c r="C847" s="8"/>
      <c r="D847" s="8"/>
      <c r="E847" s="8"/>
      <c r="F847" s="8"/>
      <c r="G847" s="8"/>
      <c r="H847" s="15"/>
      <c r="I847" s="8"/>
      <c r="J847" s="8"/>
      <c r="K847" s="8"/>
      <c r="L847" s="15"/>
      <c r="M847" s="8"/>
      <c r="N847" s="8"/>
      <c r="O847" s="8"/>
      <c r="P847" s="8"/>
      <c r="Q847" s="15"/>
      <c r="R847" s="8"/>
      <c r="S847" s="15"/>
      <c r="T847" s="8"/>
      <c r="U847" s="15"/>
    </row>
    <row r="848" spans="3:21" ht="13.8">
      <c r="C848" s="8"/>
      <c r="D848" s="8"/>
      <c r="E848" s="8"/>
      <c r="F848" s="8"/>
      <c r="G848" s="8"/>
      <c r="H848" s="15"/>
      <c r="I848" s="8"/>
      <c r="J848" s="8"/>
      <c r="K848" s="8"/>
      <c r="L848" s="15"/>
      <c r="M848" s="8"/>
      <c r="N848" s="8"/>
      <c r="O848" s="8"/>
      <c r="P848" s="8"/>
      <c r="Q848" s="15"/>
      <c r="R848" s="8"/>
      <c r="S848" s="15"/>
      <c r="T848" s="8"/>
      <c r="U848" s="15"/>
    </row>
    <row r="849" spans="3:21" ht="13.8">
      <c r="C849" s="8"/>
      <c r="D849" s="8"/>
      <c r="E849" s="8"/>
      <c r="F849" s="8"/>
      <c r="G849" s="8"/>
      <c r="H849" s="15"/>
      <c r="I849" s="8"/>
      <c r="J849" s="8"/>
      <c r="K849" s="8"/>
      <c r="L849" s="15"/>
      <c r="M849" s="8"/>
      <c r="N849" s="8"/>
      <c r="O849" s="8"/>
      <c r="P849" s="8"/>
      <c r="Q849" s="15"/>
      <c r="R849" s="8"/>
      <c r="S849" s="15"/>
      <c r="T849" s="8"/>
      <c r="U849" s="15"/>
    </row>
    <row r="850" spans="3:21" ht="13.8">
      <c r="C850" s="8"/>
      <c r="D850" s="8"/>
      <c r="E850" s="8"/>
      <c r="F850" s="8"/>
      <c r="G850" s="8"/>
      <c r="H850" s="15"/>
      <c r="I850" s="8"/>
      <c r="J850" s="8"/>
      <c r="K850" s="8"/>
      <c r="L850" s="15"/>
      <c r="M850" s="8"/>
      <c r="N850" s="8"/>
      <c r="O850" s="8"/>
      <c r="P850" s="8"/>
      <c r="Q850" s="15"/>
      <c r="R850" s="8"/>
      <c r="S850" s="15"/>
      <c r="T850" s="8"/>
      <c r="U850" s="15"/>
    </row>
    <row r="851" spans="3:21" ht="13.8">
      <c r="C851" s="8"/>
      <c r="D851" s="8"/>
      <c r="E851" s="8"/>
      <c r="F851" s="8"/>
      <c r="G851" s="8"/>
      <c r="H851" s="15"/>
      <c r="I851" s="8"/>
      <c r="J851" s="8"/>
      <c r="K851" s="8"/>
      <c r="L851" s="15"/>
      <c r="M851" s="8"/>
      <c r="N851" s="8"/>
      <c r="O851" s="8"/>
      <c r="P851" s="8"/>
      <c r="Q851" s="15"/>
      <c r="R851" s="8"/>
      <c r="S851" s="15"/>
      <c r="T851" s="8"/>
      <c r="U851" s="15"/>
    </row>
    <row r="852" spans="3:21" ht="13.8">
      <c r="C852" s="8"/>
      <c r="D852" s="8"/>
      <c r="E852" s="8"/>
      <c r="F852" s="8"/>
      <c r="G852" s="8"/>
      <c r="H852" s="15"/>
      <c r="I852" s="8"/>
      <c r="J852" s="8"/>
      <c r="K852" s="8"/>
      <c r="L852" s="15"/>
      <c r="M852" s="8"/>
      <c r="N852" s="8"/>
      <c r="O852" s="8"/>
      <c r="P852" s="8"/>
      <c r="Q852" s="15"/>
      <c r="R852" s="8"/>
      <c r="S852" s="15"/>
      <c r="T852" s="8"/>
      <c r="U852" s="15"/>
    </row>
    <row r="853" spans="3:21" ht="13.8">
      <c r="C853" s="8"/>
      <c r="D853" s="8"/>
      <c r="E853" s="8"/>
      <c r="F853" s="8"/>
      <c r="G853" s="8"/>
      <c r="H853" s="15"/>
      <c r="I853" s="8"/>
      <c r="J853" s="8"/>
      <c r="K853" s="8"/>
      <c r="L853" s="15"/>
      <c r="M853" s="8"/>
      <c r="N853" s="8"/>
      <c r="O853" s="8"/>
      <c r="P853" s="8"/>
      <c r="Q853" s="15"/>
      <c r="R853" s="8"/>
      <c r="S853" s="15"/>
      <c r="T853" s="8"/>
      <c r="U853" s="15"/>
    </row>
    <row r="854" spans="3:21" ht="13.8">
      <c r="C854" s="8"/>
      <c r="D854" s="8"/>
      <c r="E854" s="8"/>
      <c r="F854" s="8"/>
      <c r="G854" s="8"/>
      <c r="H854" s="15"/>
      <c r="I854" s="8"/>
      <c r="J854" s="8"/>
      <c r="K854" s="8"/>
      <c r="L854" s="15"/>
      <c r="M854" s="8"/>
      <c r="N854" s="8"/>
      <c r="O854" s="8"/>
      <c r="P854" s="8"/>
      <c r="Q854" s="15"/>
      <c r="R854" s="8"/>
      <c r="S854" s="15"/>
      <c r="T854" s="8"/>
      <c r="U854" s="15"/>
    </row>
    <row r="855" spans="3:21" ht="13.8">
      <c r="C855" s="8"/>
      <c r="D855" s="8"/>
      <c r="E855" s="8"/>
      <c r="F855" s="8"/>
      <c r="G855" s="8"/>
      <c r="H855" s="15"/>
      <c r="I855" s="8"/>
      <c r="J855" s="8"/>
      <c r="K855" s="8"/>
      <c r="L855" s="15"/>
      <c r="M855" s="8"/>
      <c r="N855" s="8"/>
      <c r="O855" s="8"/>
      <c r="P855" s="8"/>
      <c r="Q855" s="15"/>
      <c r="R855" s="8"/>
      <c r="S855" s="15"/>
      <c r="T855" s="8"/>
      <c r="U855" s="15"/>
    </row>
    <row r="856" spans="3:21" ht="13.8">
      <c r="C856" s="8"/>
      <c r="D856" s="8"/>
      <c r="E856" s="8"/>
      <c r="F856" s="8"/>
      <c r="G856" s="8"/>
      <c r="H856" s="15"/>
      <c r="I856" s="8"/>
      <c r="J856" s="8"/>
      <c r="K856" s="8"/>
      <c r="L856" s="15"/>
      <c r="M856" s="8"/>
      <c r="N856" s="8"/>
      <c r="O856" s="8"/>
      <c r="P856" s="8"/>
      <c r="Q856" s="15"/>
      <c r="R856" s="8"/>
      <c r="S856" s="15"/>
      <c r="T856" s="8"/>
      <c r="U856" s="15"/>
    </row>
    <row r="857" spans="3:21" ht="13.8">
      <c r="C857" s="8"/>
      <c r="D857" s="8"/>
      <c r="E857" s="8"/>
      <c r="F857" s="8"/>
      <c r="G857" s="8"/>
      <c r="H857" s="15"/>
      <c r="I857" s="8"/>
      <c r="J857" s="8"/>
      <c r="K857" s="8"/>
      <c r="L857" s="15"/>
      <c r="M857" s="8"/>
      <c r="N857" s="8"/>
      <c r="O857" s="8"/>
      <c r="P857" s="8"/>
      <c r="Q857" s="15"/>
      <c r="R857" s="8"/>
      <c r="S857" s="15"/>
      <c r="T857" s="8"/>
      <c r="U857" s="15"/>
    </row>
    <row r="858" spans="3:21" ht="13.8">
      <c r="C858" s="8"/>
      <c r="D858" s="8"/>
      <c r="E858" s="8"/>
      <c r="F858" s="8"/>
      <c r="G858" s="8"/>
      <c r="H858" s="15"/>
      <c r="I858" s="8"/>
      <c r="J858" s="8"/>
      <c r="K858" s="8"/>
      <c r="L858" s="15"/>
      <c r="M858" s="8"/>
      <c r="N858" s="8"/>
      <c r="O858" s="8"/>
      <c r="P858" s="8"/>
      <c r="Q858" s="15"/>
      <c r="R858" s="8"/>
      <c r="S858" s="15"/>
      <c r="T858" s="8"/>
      <c r="U858" s="15"/>
    </row>
    <row r="859" spans="3:21" ht="13.8">
      <c r="C859" s="8"/>
      <c r="D859" s="8"/>
      <c r="E859" s="8"/>
      <c r="F859" s="8"/>
      <c r="G859" s="8"/>
      <c r="H859" s="15"/>
      <c r="I859" s="8"/>
      <c r="J859" s="8"/>
      <c r="K859" s="8"/>
      <c r="L859" s="15"/>
      <c r="M859" s="8"/>
      <c r="N859" s="8"/>
      <c r="O859" s="8"/>
      <c r="P859" s="8"/>
      <c r="Q859" s="15"/>
      <c r="R859" s="8"/>
      <c r="S859" s="15"/>
      <c r="T859" s="8"/>
      <c r="U859" s="15"/>
    </row>
    <row r="860" spans="3:21" ht="13.8">
      <c r="C860" s="8"/>
      <c r="D860" s="8"/>
      <c r="E860" s="8"/>
      <c r="F860" s="8"/>
      <c r="G860" s="8"/>
      <c r="H860" s="15"/>
      <c r="I860" s="8"/>
      <c r="J860" s="8"/>
      <c r="K860" s="8"/>
      <c r="L860" s="15"/>
      <c r="M860" s="8"/>
      <c r="N860" s="8"/>
      <c r="O860" s="8"/>
      <c r="P860" s="8"/>
      <c r="Q860" s="15"/>
      <c r="R860" s="8"/>
      <c r="S860" s="15"/>
      <c r="T860" s="8"/>
      <c r="U860" s="15"/>
    </row>
    <row r="861" spans="3:21" ht="13.8">
      <c r="C861" s="8"/>
      <c r="D861" s="8"/>
      <c r="E861" s="8"/>
      <c r="F861" s="8"/>
      <c r="G861" s="8"/>
      <c r="H861" s="15"/>
      <c r="I861" s="8"/>
      <c r="J861" s="8"/>
      <c r="K861" s="8"/>
      <c r="L861" s="15"/>
      <c r="M861" s="8"/>
      <c r="N861" s="8"/>
      <c r="O861" s="8"/>
      <c r="P861" s="8"/>
      <c r="Q861" s="15"/>
      <c r="R861" s="8"/>
      <c r="S861" s="15"/>
      <c r="T861" s="8"/>
      <c r="U861" s="15"/>
    </row>
    <row r="862" spans="3:21" ht="13.8">
      <c r="C862" s="8"/>
      <c r="D862" s="8"/>
      <c r="E862" s="8"/>
      <c r="F862" s="8"/>
      <c r="G862" s="8"/>
      <c r="H862" s="15"/>
      <c r="I862" s="8"/>
      <c r="J862" s="8"/>
      <c r="K862" s="8"/>
      <c r="L862" s="15"/>
      <c r="M862" s="8"/>
      <c r="N862" s="8"/>
      <c r="O862" s="8"/>
      <c r="P862" s="8"/>
      <c r="Q862" s="15"/>
      <c r="R862" s="8"/>
      <c r="S862" s="15"/>
      <c r="T862" s="8"/>
      <c r="U862" s="15"/>
    </row>
    <row r="863" spans="3:21" ht="13.8">
      <c r="C863" s="8"/>
      <c r="D863" s="8"/>
      <c r="E863" s="8"/>
      <c r="F863" s="8"/>
      <c r="G863" s="8"/>
      <c r="H863" s="15"/>
      <c r="I863" s="8"/>
      <c r="J863" s="8"/>
      <c r="K863" s="8"/>
      <c r="L863" s="15"/>
      <c r="M863" s="8"/>
      <c r="N863" s="8"/>
      <c r="O863" s="8"/>
      <c r="P863" s="8"/>
      <c r="Q863" s="15"/>
      <c r="R863" s="8"/>
      <c r="S863" s="15"/>
      <c r="T863" s="8"/>
      <c r="U863" s="15"/>
    </row>
    <row r="864" spans="3:21" ht="13.8">
      <c r="C864" s="8"/>
      <c r="D864" s="8"/>
      <c r="E864" s="8"/>
      <c r="F864" s="8"/>
      <c r="G864" s="8"/>
      <c r="H864" s="15"/>
      <c r="I864" s="8"/>
      <c r="J864" s="8"/>
      <c r="K864" s="8"/>
      <c r="L864" s="15"/>
      <c r="M864" s="8"/>
      <c r="N864" s="8"/>
      <c r="O864" s="8"/>
      <c r="P864" s="8"/>
      <c r="Q864" s="15"/>
      <c r="R864" s="8"/>
      <c r="S864" s="15"/>
      <c r="T864" s="8"/>
      <c r="U864" s="15"/>
    </row>
    <row r="865" spans="3:21" ht="13.8">
      <c r="C865" s="8"/>
      <c r="D865" s="8"/>
      <c r="E865" s="8"/>
      <c r="F865" s="8"/>
      <c r="G865" s="8"/>
      <c r="H865" s="15"/>
      <c r="I865" s="8"/>
      <c r="J865" s="8"/>
      <c r="K865" s="8"/>
      <c r="L865" s="15"/>
      <c r="M865" s="8"/>
      <c r="N865" s="8"/>
      <c r="O865" s="8"/>
      <c r="P865" s="8"/>
      <c r="Q865" s="15"/>
      <c r="R865" s="8"/>
      <c r="S865" s="15"/>
      <c r="T865" s="8"/>
      <c r="U865" s="15"/>
    </row>
    <row r="866" spans="3:21" ht="13.8">
      <c r="C866" s="8"/>
      <c r="D866" s="8"/>
      <c r="E866" s="8"/>
      <c r="F866" s="8"/>
      <c r="G866" s="8"/>
      <c r="H866" s="15"/>
      <c r="I866" s="8"/>
      <c r="J866" s="8"/>
      <c r="K866" s="8"/>
      <c r="L866" s="15"/>
      <c r="M866" s="8"/>
      <c r="N866" s="8"/>
      <c r="O866" s="8"/>
      <c r="P866" s="8"/>
      <c r="Q866" s="15"/>
      <c r="R866" s="8"/>
      <c r="S866" s="15"/>
      <c r="T866" s="8"/>
      <c r="U866" s="15"/>
    </row>
    <row r="867" spans="3:21" ht="13.8">
      <c r="C867" s="8"/>
      <c r="D867" s="8"/>
      <c r="E867" s="8"/>
      <c r="F867" s="8"/>
      <c r="G867" s="8"/>
      <c r="H867" s="15"/>
      <c r="I867" s="8"/>
      <c r="J867" s="8"/>
      <c r="K867" s="8"/>
      <c r="L867" s="15"/>
      <c r="M867" s="8"/>
      <c r="N867" s="8"/>
      <c r="O867" s="8"/>
      <c r="P867" s="8"/>
      <c r="Q867" s="15"/>
      <c r="R867" s="8"/>
      <c r="S867" s="15"/>
      <c r="T867" s="8"/>
      <c r="U867" s="15"/>
    </row>
    <row r="868" spans="3:21" ht="13.8">
      <c r="C868" s="8"/>
      <c r="D868" s="8"/>
      <c r="E868" s="8"/>
      <c r="F868" s="8"/>
      <c r="G868" s="8"/>
      <c r="H868" s="15"/>
      <c r="I868" s="8"/>
      <c r="J868" s="8"/>
      <c r="K868" s="8"/>
      <c r="L868" s="15"/>
      <c r="M868" s="8"/>
      <c r="N868" s="8"/>
      <c r="O868" s="8"/>
      <c r="P868" s="8"/>
      <c r="Q868" s="15"/>
      <c r="R868" s="8"/>
      <c r="S868" s="15"/>
      <c r="T868" s="8"/>
      <c r="U868" s="15"/>
    </row>
    <row r="869" spans="3:21" ht="13.8">
      <c r="C869" s="8"/>
      <c r="D869" s="8"/>
      <c r="E869" s="8"/>
      <c r="F869" s="8"/>
      <c r="G869" s="8"/>
      <c r="H869" s="15"/>
      <c r="I869" s="8"/>
      <c r="J869" s="8"/>
      <c r="K869" s="8"/>
      <c r="L869" s="15"/>
      <c r="M869" s="8"/>
      <c r="N869" s="8"/>
      <c r="O869" s="8"/>
      <c r="P869" s="8"/>
      <c r="Q869" s="15"/>
      <c r="R869" s="8"/>
      <c r="S869" s="15"/>
      <c r="T869" s="8"/>
      <c r="U869" s="15"/>
    </row>
    <row r="870" spans="3:21" ht="13.8">
      <c r="C870" s="8"/>
      <c r="D870" s="8"/>
      <c r="E870" s="8"/>
      <c r="F870" s="8"/>
      <c r="G870" s="8"/>
      <c r="H870" s="15"/>
      <c r="I870" s="8"/>
      <c r="J870" s="8"/>
      <c r="K870" s="8"/>
      <c r="L870" s="15"/>
      <c r="M870" s="8"/>
      <c r="N870" s="8"/>
      <c r="O870" s="8"/>
      <c r="P870" s="8"/>
      <c r="Q870" s="15"/>
      <c r="R870" s="8"/>
      <c r="S870" s="15"/>
      <c r="T870" s="8"/>
      <c r="U870" s="15"/>
    </row>
    <row r="871" spans="3:21" ht="13.8">
      <c r="C871" s="8"/>
      <c r="D871" s="8"/>
      <c r="E871" s="8"/>
      <c r="F871" s="8"/>
      <c r="G871" s="8"/>
      <c r="H871" s="15"/>
      <c r="I871" s="8"/>
      <c r="J871" s="8"/>
      <c r="K871" s="8"/>
      <c r="L871" s="15"/>
      <c r="M871" s="8"/>
      <c r="N871" s="8"/>
      <c r="O871" s="8"/>
      <c r="P871" s="8"/>
      <c r="Q871" s="15"/>
      <c r="R871" s="8"/>
      <c r="S871" s="15"/>
      <c r="T871" s="8"/>
      <c r="U871" s="15"/>
    </row>
    <row r="872" spans="3:21" ht="13.8">
      <c r="C872" s="8"/>
      <c r="D872" s="8"/>
      <c r="E872" s="8"/>
      <c r="F872" s="8"/>
      <c r="G872" s="8"/>
      <c r="H872" s="15"/>
      <c r="I872" s="8"/>
      <c r="J872" s="8"/>
      <c r="K872" s="8"/>
      <c r="L872" s="15"/>
      <c r="M872" s="8"/>
      <c r="N872" s="8"/>
      <c r="O872" s="8"/>
      <c r="P872" s="8"/>
      <c r="Q872" s="15"/>
      <c r="R872" s="8"/>
      <c r="S872" s="15"/>
      <c r="T872" s="8"/>
      <c r="U872" s="15"/>
    </row>
    <row r="873" spans="3:21" ht="13.8">
      <c r="C873" s="8"/>
      <c r="D873" s="8"/>
      <c r="E873" s="8"/>
      <c r="F873" s="8"/>
      <c r="G873" s="8"/>
      <c r="H873" s="15"/>
      <c r="I873" s="8"/>
      <c r="J873" s="8"/>
      <c r="K873" s="8"/>
      <c r="L873" s="15"/>
      <c r="M873" s="8"/>
      <c r="N873" s="8"/>
      <c r="O873" s="8"/>
      <c r="P873" s="8"/>
      <c r="Q873" s="15"/>
      <c r="R873" s="8"/>
      <c r="S873" s="15"/>
      <c r="T873" s="8"/>
      <c r="U873" s="15"/>
    </row>
    <row r="874" spans="3:21" ht="13.8">
      <c r="C874" s="8"/>
      <c r="D874" s="8"/>
      <c r="E874" s="8"/>
      <c r="F874" s="8"/>
      <c r="G874" s="8"/>
      <c r="H874" s="15"/>
      <c r="I874" s="8"/>
      <c r="J874" s="8"/>
      <c r="K874" s="8"/>
      <c r="L874" s="15"/>
      <c r="M874" s="8"/>
      <c r="N874" s="8"/>
      <c r="O874" s="8"/>
      <c r="P874" s="8"/>
      <c r="Q874" s="15"/>
      <c r="R874" s="8"/>
      <c r="S874" s="15"/>
      <c r="T874" s="8"/>
      <c r="U874" s="15"/>
    </row>
    <row r="875" spans="3:21" ht="13.8">
      <c r="C875" s="8"/>
      <c r="D875" s="8"/>
      <c r="E875" s="8"/>
      <c r="F875" s="8"/>
      <c r="G875" s="8"/>
      <c r="H875" s="15"/>
      <c r="I875" s="8"/>
      <c r="J875" s="8"/>
      <c r="K875" s="8"/>
      <c r="L875" s="15"/>
      <c r="M875" s="8"/>
      <c r="N875" s="8"/>
      <c r="O875" s="8"/>
      <c r="P875" s="8"/>
      <c r="Q875" s="15"/>
      <c r="R875" s="8"/>
      <c r="S875" s="15"/>
      <c r="T875" s="8"/>
      <c r="U875" s="15"/>
    </row>
    <row r="876" spans="3:21" ht="13.8">
      <c r="C876" s="8"/>
      <c r="D876" s="8"/>
      <c r="E876" s="8"/>
      <c r="F876" s="8"/>
      <c r="G876" s="8"/>
      <c r="H876" s="15"/>
      <c r="I876" s="8"/>
      <c r="J876" s="8"/>
      <c r="K876" s="8"/>
      <c r="L876" s="15"/>
      <c r="M876" s="8"/>
      <c r="N876" s="8"/>
      <c r="O876" s="8"/>
      <c r="P876" s="8"/>
      <c r="Q876" s="15"/>
      <c r="R876" s="8"/>
      <c r="S876" s="15"/>
      <c r="T876" s="8"/>
      <c r="U876" s="15"/>
    </row>
    <row r="877" spans="3:21" ht="13.8">
      <c r="C877" s="8"/>
      <c r="D877" s="8"/>
      <c r="E877" s="8"/>
      <c r="F877" s="8"/>
      <c r="G877" s="8"/>
      <c r="H877" s="15"/>
      <c r="I877" s="8"/>
      <c r="J877" s="8"/>
      <c r="K877" s="8"/>
      <c r="L877" s="15"/>
      <c r="M877" s="8"/>
      <c r="N877" s="8"/>
      <c r="O877" s="8"/>
      <c r="P877" s="8"/>
      <c r="Q877" s="15"/>
      <c r="R877" s="8"/>
      <c r="S877" s="15"/>
      <c r="T877" s="8"/>
      <c r="U877" s="15"/>
    </row>
    <row r="878" spans="3:21" ht="13.8">
      <c r="C878" s="8"/>
      <c r="D878" s="8"/>
      <c r="E878" s="8"/>
      <c r="F878" s="8"/>
      <c r="G878" s="8"/>
      <c r="H878" s="15"/>
      <c r="I878" s="8"/>
      <c r="J878" s="8"/>
      <c r="K878" s="8"/>
      <c r="L878" s="15"/>
      <c r="M878" s="8"/>
      <c r="N878" s="8"/>
      <c r="O878" s="8"/>
      <c r="P878" s="8"/>
      <c r="Q878" s="15"/>
      <c r="R878" s="8"/>
      <c r="S878" s="15"/>
      <c r="T878" s="8"/>
      <c r="U878" s="15"/>
    </row>
    <row r="879" spans="3:21" ht="13.8">
      <c r="C879" s="8"/>
      <c r="D879" s="8"/>
      <c r="E879" s="8"/>
      <c r="F879" s="8"/>
      <c r="G879" s="8"/>
      <c r="H879" s="15"/>
      <c r="I879" s="8"/>
      <c r="J879" s="8"/>
      <c r="K879" s="8"/>
      <c r="L879" s="15"/>
      <c r="M879" s="8"/>
      <c r="N879" s="8"/>
      <c r="O879" s="8"/>
      <c r="P879" s="8"/>
      <c r="Q879" s="15"/>
      <c r="R879" s="8"/>
      <c r="S879" s="15"/>
      <c r="T879" s="8"/>
      <c r="U879" s="15"/>
    </row>
    <row r="880" spans="3:21" ht="13.8">
      <c r="C880" s="8"/>
      <c r="D880" s="8"/>
      <c r="E880" s="8"/>
      <c r="F880" s="8"/>
      <c r="G880" s="8"/>
      <c r="H880" s="15"/>
      <c r="I880" s="8"/>
      <c r="J880" s="8"/>
      <c r="K880" s="8"/>
      <c r="L880" s="15"/>
      <c r="M880" s="8"/>
      <c r="N880" s="8"/>
      <c r="O880" s="8"/>
      <c r="P880" s="8"/>
      <c r="Q880" s="15"/>
      <c r="R880" s="8"/>
      <c r="S880" s="15"/>
      <c r="T880" s="8"/>
      <c r="U880" s="15"/>
    </row>
    <row r="881" spans="3:21" ht="13.8">
      <c r="C881" s="8"/>
      <c r="D881" s="8"/>
      <c r="E881" s="8"/>
      <c r="F881" s="8"/>
      <c r="G881" s="8"/>
      <c r="H881" s="15"/>
      <c r="I881" s="8"/>
      <c r="J881" s="8"/>
      <c r="K881" s="8"/>
      <c r="L881" s="15"/>
      <c r="M881" s="8"/>
      <c r="N881" s="8"/>
      <c r="O881" s="8"/>
      <c r="P881" s="8"/>
      <c r="Q881" s="15"/>
      <c r="R881" s="8"/>
      <c r="S881" s="15"/>
      <c r="T881" s="8"/>
      <c r="U881" s="15"/>
    </row>
    <row r="882" spans="3:21" ht="13.8">
      <c r="C882" s="8"/>
      <c r="D882" s="8"/>
      <c r="E882" s="8"/>
      <c r="F882" s="8"/>
      <c r="G882" s="8"/>
      <c r="H882" s="15"/>
      <c r="I882" s="8"/>
      <c r="J882" s="8"/>
      <c r="K882" s="8"/>
      <c r="L882" s="15"/>
      <c r="M882" s="8"/>
      <c r="N882" s="8"/>
      <c r="O882" s="8"/>
      <c r="P882" s="8"/>
      <c r="Q882" s="15"/>
      <c r="R882" s="8"/>
      <c r="S882" s="15"/>
      <c r="T882" s="8"/>
      <c r="U882" s="15"/>
    </row>
    <row r="883" spans="3:21" ht="13.8">
      <c r="C883" s="8"/>
      <c r="D883" s="8"/>
      <c r="E883" s="8"/>
      <c r="F883" s="8"/>
      <c r="G883" s="8"/>
      <c r="H883" s="15"/>
      <c r="I883" s="8"/>
      <c r="J883" s="8"/>
      <c r="K883" s="8"/>
      <c r="L883" s="15"/>
      <c r="M883" s="8"/>
      <c r="N883" s="8"/>
      <c r="O883" s="8"/>
      <c r="P883" s="8"/>
      <c r="Q883" s="15"/>
      <c r="R883" s="8"/>
      <c r="S883" s="15"/>
      <c r="T883" s="8"/>
      <c r="U883" s="15"/>
    </row>
    <row r="884" spans="3:21" ht="13.8">
      <c r="C884" s="8"/>
      <c r="D884" s="8"/>
      <c r="E884" s="8"/>
      <c r="F884" s="8"/>
      <c r="G884" s="8"/>
      <c r="H884" s="15"/>
      <c r="I884" s="8"/>
      <c r="J884" s="8"/>
      <c r="K884" s="8"/>
      <c r="L884" s="15"/>
      <c r="M884" s="8"/>
      <c r="N884" s="8"/>
      <c r="O884" s="8"/>
      <c r="P884" s="8"/>
      <c r="Q884" s="15"/>
      <c r="R884" s="8"/>
      <c r="S884" s="15"/>
      <c r="T884" s="8"/>
      <c r="U884" s="15"/>
    </row>
    <row r="885" spans="3:21" ht="13.8">
      <c r="C885" s="8"/>
      <c r="D885" s="8"/>
      <c r="E885" s="8"/>
      <c r="F885" s="8"/>
      <c r="G885" s="8"/>
      <c r="H885" s="15"/>
      <c r="I885" s="8"/>
      <c r="J885" s="8"/>
      <c r="K885" s="8"/>
      <c r="L885" s="15"/>
      <c r="M885" s="8"/>
      <c r="N885" s="8"/>
      <c r="O885" s="8"/>
      <c r="P885" s="8"/>
      <c r="Q885" s="15"/>
      <c r="R885" s="8"/>
      <c r="S885" s="15"/>
      <c r="T885" s="8"/>
      <c r="U885" s="15"/>
    </row>
    <row r="886" spans="3:21" ht="13.8">
      <c r="C886" s="8"/>
      <c r="D886" s="8"/>
      <c r="E886" s="8"/>
      <c r="F886" s="8"/>
      <c r="G886" s="8"/>
      <c r="H886" s="15"/>
      <c r="I886" s="8"/>
      <c r="J886" s="8"/>
      <c r="K886" s="8"/>
      <c r="L886" s="15"/>
      <c r="M886" s="8"/>
      <c r="N886" s="8"/>
      <c r="O886" s="8"/>
      <c r="P886" s="8"/>
      <c r="Q886" s="15"/>
      <c r="R886" s="8"/>
      <c r="S886" s="15"/>
      <c r="T886" s="8"/>
      <c r="U886" s="15"/>
    </row>
    <row r="887" spans="3:21" ht="13.8">
      <c r="C887" s="8"/>
      <c r="D887" s="8"/>
      <c r="E887" s="8"/>
      <c r="F887" s="8"/>
      <c r="G887" s="8"/>
      <c r="H887" s="15"/>
      <c r="I887" s="8"/>
      <c r="J887" s="8"/>
      <c r="K887" s="8"/>
      <c r="L887" s="15"/>
      <c r="M887" s="8"/>
      <c r="N887" s="8"/>
      <c r="O887" s="8"/>
      <c r="P887" s="8"/>
      <c r="Q887" s="15"/>
      <c r="R887" s="8"/>
      <c r="S887" s="15"/>
      <c r="T887" s="8"/>
      <c r="U887" s="15"/>
    </row>
    <row r="888" spans="3:21" ht="13.8">
      <c r="C888" s="8"/>
      <c r="D888" s="8"/>
      <c r="E888" s="8"/>
      <c r="F888" s="8"/>
      <c r="G888" s="8"/>
      <c r="H888" s="15"/>
      <c r="I888" s="8"/>
      <c r="J888" s="8"/>
      <c r="K888" s="8"/>
      <c r="L888" s="15"/>
      <c r="M888" s="8"/>
      <c r="N888" s="8"/>
      <c r="O888" s="8"/>
      <c r="P888" s="8"/>
      <c r="Q888" s="15"/>
      <c r="R888" s="8"/>
      <c r="S888" s="15"/>
      <c r="T888" s="8"/>
      <c r="U888" s="15"/>
    </row>
    <row r="889" spans="3:21" ht="13.8">
      <c r="C889" s="8"/>
      <c r="D889" s="8"/>
      <c r="E889" s="8"/>
      <c r="F889" s="8"/>
      <c r="G889" s="8"/>
      <c r="H889" s="15"/>
      <c r="I889" s="8"/>
      <c r="J889" s="8"/>
      <c r="K889" s="8"/>
      <c r="L889" s="15"/>
      <c r="M889" s="8"/>
      <c r="N889" s="8"/>
      <c r="O889" s="8"/>
      <c r="P889" s="8"/>
      <c r="Q889" s="15"/>
      <c r="R889" s="8"/>
      <c r="S889" s="15"/>
      <c r="T889" s="8"/>
      <c r="U889" s="15"/>
    </row>
    <row r="890" spans="3:21" ht="13.8">
      <c r="C890" s="8"/>
      <c r="D890" s="8"/>
      <c r="E890" s="8"/>
      <c r="F890" s="8"/>
      <c r="G890" s="8"/>
      <c r="H890" s="15"/>
      <c r="I890" s="8"/>
      <c r="J890" s="8"/>
      <c r="K890" s="8"/>
      <c r="L890" s="15"/>
      <c r="M890" s="8"/>
      <c r="N890" s="8"/>
      <c r="O890" s="8"/>
      <c r="P890" s="8"/>
      <c r="Q890" s="15"/>
      <c r="R890" s="8"/>
      <c r="S890" s="15"/>
      <c r="T890" s="8"/>
      <c r="U890" s="15"/>
    </row>
    <row r="891" spans="3:21" ht="13.8">
      <c r="C891" s="8"/>
      <c r="D891" s="8"/>
      <c r="E891" s="8"/>
      <c r="F891" s="8"/>
      <c r="G891" s="8"/>
      <c r="H891" s="15"/>
      <c r="I891" s="8"/>
      <c r="J891" s="8"/>
      <c r="K891" s="8"/>
      <c r="L891" s="15"/>
      <c r="M891" s="8"/>
      <c r="N891" s="8"/>
      <c r="O891" s="8"/>
      <c r="P891" s="8"/>
      <c r="Q891" s="15"/>
      <c r="R891" s="8"/>
      <c r="S891" s="15"/>
      <c r="T891" s="8"/>
      <c r="U891" s="15"/>
    </row>
    <row r="892" spans="3:21" ht="13.8">
      <c r="C892" s="8"/>
      <c r="D892" s="8"/>
      <c r="E892" s="8"/>
      <c r="F892" s="8"/>
      <c r="G892" s="8"/>
      <c r="H892" s="15"/>
      <c r="I892" s="8"/>
      <c r="J892" s="8"/>
      <c r="K892" s="8"/>
      <c r="L892" s="15"/>
      <c r="M892" s="8"/>
      <c r="N892" s="8"/>
      <c r="O892" s="8"/>
      <c r="P892" s="8"/>
      <c r="Q892" s="15"/>
      <c r="R892" s="8"/>
      <c r="S892" s="15"/>
      <c r="T892" s="8"/>
      <c r="U892" s="15"/>
    </row>
    <row r="893" spans="3:21" ht="13.8">
      <c r="C893" s="8"/>
      <c r="D893" s="8"/>
      <c r="E893" s="8"/>
      <c r="F893" s="8"/>
      <c r="G893" s="8"/>
      <c r="H893" s="15"/>
      <c r="I893" s="8"/>
      <c r="J893" s="8"/>
      <c r="K893" s="8"/>
      <c r="L893" s="15"/>
      <c r="M893" s="8"/>
      <c r="N893" s="8"/>
      <c r="O893" s="8"/>
      <c r="P893" s="8"/>
      <c r="Q893" s="15"/>
      <c r="R893" s="8"/>
      <c r="S893" s="15"/>
      <c r="T893" s="8"/>
      <c r="U893" s="15"/>
    </row>
    <row r="894" spans="3:21" ht="13.8">
      <c r="C894" s="8"/>
      <c r="D894" s="8"/>
      <c r="E894" s="8"/>
      <c r="F894" s="8"/>
      <c r="G894" s="8"/>
      <c r="H894" s="15"/>
      <c r="I894" s="8"/>
      <c r="J894" s="8"/>
      <c r="K894" s="8"/>
      <c r="L894" s="15"/>
      <c r="M894" s="8"/>
      <c r="N894" s="8"/>
      <c r="O894" s="8"/>
      <c r="P894" s="8"/>
      <c r="Q894" s="15"/>
      <c r="R894" s="8"/>
      <c r="S894" s="15"/>
      <c r="T894" s="8"/>
      <c r="U894" s="15"/>
    </row>
    <row r="895" spans="3:21" ht="13.8">
      <c r="C895" s="8"/>
      <c r="D895" s="8"/>
      <c r="E895" s="8"/>
      <c r="F895" s="8"/>
      <c r="G895" s="8"/>
      <c r="H895" s="15"/>
      <c r="I895" s="8"/>
      <c r="J895" s="8"/>
      <c r="K895" s="8"/>
      <c r="L895" s="15"/>
      <c r="M895" s="8"/>
      <c r="N895" s="8"/>
      <c r="O895" s="8"/>
      <c r="P895" s="8"/>
      <c r="Q895" s="15"/>
      <c r="R895" s="8"/>
      <c r="S895" s="15"/>
      <c r="T895" s="8"/>
      <c r="U895" s="15"/>
    </row>
    <row r="896" spans="3:21" ht="13.8">
      <c r="C896" s="8"/>
      <c r="D896" s="8"/>
      <c r="E896" s="8"/>
      <c r="F896" s="8"/>
      <c r="G896" s="8"/>
      <c r="H896" s="15"/>
      <c r="I896" s="8"/>
      <c r="J896" s="8"/>
      <c r="K896" s="8"/>
      <c r="L896" s="15"/>
      <c r="M896" s="8"/>
      <c r="N896" s="8"/>
      <c r="O896" s="8"/>
      <c r="P896" s="8"/>
      <c r="Q896" s="15"/>
      <c r="R896" s="8"/>
      <c r="S896" s="15"/>
      <c r="T896" s="8"/>
      <c r="U896" s="15"/>
    </row>
    <row r="897" spans="3:21" ht="13.8">
      <c r="C897" s="8"/>
      <c r="D897" s="8"/>
      <c r="E897" s="8"/>
      <c r="F897" s="8"/>
      <c r="G897" s="8"/>
      <c r="H897" s="15"/>
      <c r="I897" s="8"/>
      <c r="J897" s="8"/>
      <c r="K897" s="8"/>
      <c r="L897" s="15"/>
      <c r="M897" s="8"/>
      <c r="N897" s="8"/>
      <c r="O897" s="8"/>
      <c r="P897" s="8"/>
      <c r="Q897" s="15"/>
      <c r="R897" s="8"/>
      <c r="S897" s="15"/>
      <c r="T897" s="8"/>
      <c r="U897" s="15"/>
    </row>
    <row r="898" spans="3:21" ht="13.8">
      <c r="C898" s="8"/>
      <c r="D898" s="8"/>
      <c r="E898" s="8"/>
      <c r="F898" s="8"/>
      <c r="G898" s="8"/>
      <c r="H898" s="15"/>
      <c r="I898" s="8"/>
      <c r="J898" s="8"/>
      <c r="K898" s="8"/>
      <c r="L898" s="15"/>
      <c r="M898" s="8"/>
      <c r="N898" s="8"/>
      <c r="O898" s="8"/>
      <c r="P898" s="8"/>
      <c r="Q898" s="15"/>
      <c r="R898" s="8"/>
      <c r="S898" s="15"/>
      <c r="T898" s="8"/>
      <c r="U898" s="15"/>
    </row>
    <row r="899" spans="3:21" ht="13.8">
      <c r="C899" s="8"/>
      <c r="D899" s="8"/>
      <c r="E899" s="8"/>
      <c r="F899" s="8"/>
      <c r="G899" s="8"/>
      <c r="H899" s="15"/>
      <c r="I899" s="8"/>
      <c r="J899" s="8"/>
      <c r="K899" s="8"/>
      <c r="L899" s="15"/>
      <c r="M899" s="8"/>
      <c r="N899" s="8"/>
      <c r="O899" s="8"/>
      <c r="P899" s="8"/>
      <c r="Q899" s="15"/>
      <c r="R899" s="8"/>
      <c r="S899" s="15"/>
      <c r="T899" s="8"/>
      <c r="U899" s="15"/>
    </row>
    <row r="900" spans="3:21" ht="13.8">
      <c r="C900" s="8"/>
      <c r="D900" s="8"/>
      <c r="E900" s="8"/>
      <c r="F900" s="8"/>
      <c r="G900" s="8"/>
      <c r="H900" s="15"/>
      <c r="I900" s="8"/>
      <c r="J900" s="8"/>
      <c r="K900" s="8"/>
      <c r="L900" s="15"/>
      <c r="M900" s="8"/>
      <c r="N900" s="8"/>
      <c r="O900" s="8"/>
      <c r="P900" s="8"/>
      <c r="Q900" s="15"/>
      <c r="R900" s="8"/>
      <c r="S900" s="15"/>
      <c r="T900" s="8"/>
      <c r="U900" s="15"/>
    </row>
    <row r="901" spans="3:21" ht="13.8">
      <c r="C901" s="8"/>
      <c r="D901" s="8"/>
      <c r="E901" s="8"/>
      <c r="F901" s="8"/>
      <c r="G901" s="8"/>
      <c r="H901" s="15"/>
      <c r="I901" s="8"/>
      <c r="J901" s="8"/>
      <c r="K901" s="8"/>
      <c r="L901" s="15"/>
      <c r="M901" s="8"/>
      <c r="N901" s="8"/>
      <c r="O901" s="8"/>
      <c r="P901" s="8"/>
      <c r="Q901" s="15"/>
      <c r="R901" s="8"/>
      <c r="S901" s="15"/>
      <c r="T901" s="8"/>
      <c r="U901" s="15"/>
    </row>
    <row r="902" spans="3:21" ht="13.8">
      <c r="C902" s="8"/>
      <c r="D902" s="8"/>
      <c r="E902" s="8"/>
      <c r="F902" s="8"/>
      <c r="G902" s="8"/>
      <c r="H902" s="15"/>
      <c r="I902" s="8"/>
      <c r="J902" s="8"/>
      <c r="K902" s="8"/>
      <c r="L902" s="15"/>
      <c r="M902" s="8"/>
      <c r="N902" s="8"/>
      <c r="O902" s="8"/>
      <c r="P902" s="8"/>
      <c r="Q902" s="15"/>
      <c r="R902" s="8"/>
      <c r="S902" s="15"/>
      <c r="T902" s="8"/>
      <c r="U902" s="15"/>
    </row>
    <row r="903" spans="3:21" ht="13.8">
      <c r="C903" s="8"/>
      <c r="D903" s="8"/>
      <c r="E903" s="8"/>
      <c r="F903" s="8"/>
      <c r="G903" s="8"/>
      <c r="H903" s="15"/>
      <c r="I903" s="8"/>
      <c r="J903" s="8"/>
      <c r="K903" s="8"/>
      <c r="L903" s="15"/>
      <c r="M903" s="8"/>
      <c r="N903" s="8"/>
      <c r="O903" s="8"/>
      <c r="P903" s="8"/>
      <c r="Q903" s="15"/>
      <c r="R903" s="8"/>
      <c r="S903" s="15"/>
      <c r="T903" s="8"/>
      <c r="U903" s="15"/>
    </row>
    <row r="904" spans="3:21" ht="13.8">
      <c r="C904" s="8"/>
      <c r="D904" s="8"/>
      <c r="E904" s="8"/>
      <c r="F904" s="8"/>
      <c r="G904" s="8"/>
      <c r="H904" s="15"/>
      <c r="I904" s="8"/>
      <c r="J904" s="8"/>
      <c r="K904" s="8"/>
      <c r="L904" s="15"/>
      <c r="M904" s="8"/>
      <c r="N904" s="8"/>
      <c r="O904" s="8"/>
      <c r="P904" s="8"/>
      <c r="Q904" s="15"/>
      <c r="R904" s="8"/>
      <c r="S904" s="15"/>
      <c r="T904" s="8"/>
      <c r="U904" s="15"/>
    </row>
    <row r="905" spans="3:21" ht="13.8">
      <c r="C905" s="8"/>
      <c r="D905" s="8"/>
      <c r="E905" s="8"/>
      <c r="F905" s="8"/>
      <c r="G905" s="8"/>
      <c r="H905" s="15"/>
      <c r="I905" s="8"/>
      <c r="J905" s="8"/>
      <c r="K905" s="8"/>
      <c r="L905" s="15"/>
      <c r="M905" s="8"/>
      <c r="N905" s="8"/>
      <c r="O905" s="8"/>
      <c r="P905" s="8"/>
      <c r="Q905" s="15"/>
      <c r="R905" s="8"/>
      <c r="S905" s="15"/>
      <c r="T905" s="8"/>
      <c r="U905" s="15"/>
    </row>
    <row r="906" spans="3:21" ht="13.8">
      <c r="C906" s="8"/>
      <c r="D906" s="8"/>
      <c r="E906" s="8"/>
      <c r="F906" s="8"/>
      <c r="G906" s="8"/>
      <c r="H906" s="15"/>
      <c r="I906" s="8"/>
      <c r="J906" s="8"/>
      <c r="K906" s="8"/>
      <c r="L906" s="15"/>
      <c r="M906" s="8"/>
      <c r="N906" s="8"/>
      <c r="O906" s="8"/>
      <c r="P906" s="8"/>
      <c r="Q906" s="15"/>
      <c r="R906" s="8"/>
      <c r="S906" s="15"/>
      <c r="T906" s="8"/>
      <c r="U906" s="15"/>
    </row>
    <row r="907" spans="3:21" ht="13.8">
      <c r="C907" s="8"/>
      <c r="D907" s="8"/>
      <c r="E907" s="8"/>
      <c r="F907" s="8"/>
      <c r="G907" s="8"/>
      <c r="H907" s="15"/>
      <c r="I907" s="8"/>
      <c r="J907" s="8"/>
      <c r="K907" s="8"/>
      <c r="L907" s="15"/>
      <c r="M907" s="8"/>
      <c r="N907" s="8"/>
      <c r="O907" s="8"/>
      <c r="P907" s="8"/>
      <c r="Q907" s="15"/>
      <c r="R907" s="8"/>
      <c r="S907" s="15"/>
      <c r="T907" s="8"/>
      <c r="U907" s="15"/>
    </row>
    <row r="908" spans="3:21" ht="13.8">
      <c r="C908" s="8"/>
      <c r="D908" s="8"/>
      <c r="E908" s="8"/>
      <c r="F908" s="8"/>
      <c r="G908" s="8"/>
      <c r="H908" s="15"/>
      <c r="I908" s="8"/>
      <c r="J908" s="8"/>
      <c r="K908" s="8"/>
      <c r="L908" s="15"/>
      <c r="M908" s="8"/>
      <c r="N908" s="8"/>
      <c r="O908" s="8"/>
      <c r="P908" s="8"/>
      <c r="Q908" s="15"/>
      <c r="R908" s="8"/>
      <c r="S908" s="15"/>
      <c r="T908" s="8"/>
      <c r="U908" s="15"/>
    </row>
    <row r="909" spans="3:21" ht="13.8">
      <c r="C909" s="8"/>
      <c r="D909" s="8"/>
      <c r="E909" s="8"/>
      <c r="F909" s="8"/>
      <c r="G909" s="8"/>
      <c r="H909" s="15"/>
      <c r="I909" s="8"/>
      <c r="J909" s="8"/>
      <c r="K909" s="8"/>
      <c r="L909" s="15"/>
      <c r="M909" s="8"/>
      <c r="N909" s="8"/>
      <c r="O909" s="8"/>
      <c r="P909" s="8"/>
      <c r="Q909" s="15"/>
      <c r="R909" s="8"/>
      <c r="S909" s="15"/>
      <c r="T909" s="8"/>
      <c r="U909" s="15"/>
    </row>
    <row r="910" spans="3:21" ht="13.8">
      <c r="C910" s="8"/>
      <c r="D910" s="8"/>
      <c r="E910" s="8"/>
      <c r="F910" s="8"/>
      <c r="G910" s="8"/>
      <c r="H910" s="15"/>
      <c r="I910" s="8"/>
      <c r="J910" s="8"/>
      <c r="K910" s="8"/>
      <c r="L910" s="15"/>
      <c r="M910" s="8"/>
      <c r="N910" s="8"/>
      <c r="O910" s="8"/>
      <c r="P910" s="8"/>
      <c r="Q910" s="15"/>
      <c r="R910" s="8"/>
      <c r="S910" s="15"/>
      <c r="T910" s="8"/>
      <c r="U910" s="15"/>
    </row>
    <row r="911" spans="3:21" ht="13.8">
      <c r="C911" s="8"/>
      <c r="D911" s="8"/>
      <c r="E911" s="8"/>
      <c r="F911" s="8"/>
      <c r="G911" s="8"/>
      <c r="H911" s="15"/>
      <c r="I911" s="8"/>
      <c r="J911" s="8"/>
      <c r="K911" s="8"/>
      <c r="L911" s="15"/>
      <c r="M911" s="8"/>
      <c r="N911" s="8"/>
      <c r="O911" s="8"/>
      <c r="P911" s="8"/>
      <c r="Q911" s="15"/>
      <c r="R911" s="8"/>
      <c r="S911" s="15"/>
      <c r="T911" s="8"/>
      <c r="U911" s="15"/>
    </row>
    <row r="912" spans="3:21" ht="13.8">
      <c r="C912" s="8"/>
      <c r="D912" s="8"/>
      <c r="E912" s="8"/>
      <c r="F912" s="8"/>
      <c r="G912" s="8"/>
      <c r="H912" s="15"/>
      <c r="I912" s="8"/>
      <c r="J912" s="8"/>
      <c r="K912" s="8"/>
      <c r="L912" s="15"/>
      <c r="M912" s="8"/>
      <c r="N912" s="8"/>
      <c r="O912" s="8"/>
      <c r="P912" s="8"/>
      <c r="Q912" s="15"/>
      <c r="R912" s="8"/>
      <c r="S912" s="15"/>
      <c r="T912" s="8"/>
      <c r="U912" s="15"/>
    </row>
    <row r="913" spans="3:21" ht="13.8">
      <c r="C913" s="8"/>
      <c r="D913" s="8"/>
      <c r="E913" s="8"/>
      <c r="F913" s="8"/>
      <c r="G913" s="8"/>
      <c r="H913" s="15"/>
      <c r="I913" s="8"/>
      <c r="J913" s="8"/>
      <c r="K913" s="8"/>
      <c r="L913" s="15"/>
      <c r="M913" s="8"/>
      <c r="N913" s="8"/>
      <c r="O913" s="8"/>
      <c r="P913" s="8"/>
      <c r="Q913" s="15"/>
      <c r="R913" s="8"/>
      <c r="S913" s="15"/>
      <c r="T913" s="8"/>
      <c r="U913" s="15"/>
    </row>
    <row r="914" spans="3:21" ht="13.8">
      <c r="C914" s="8"/>
      <c r="D914" s="8"/>
      <c r="E914" s="8"/>
      <c r="F914" s="8"/>
      <c r="G914" s="8"/>
      <c r="H914" s="15"/>
      <c r="I914" s="8"/>
      <c r="J914" s="8"/>
      <c r="K914" s="8"/>
      <c r="L914" s="15"/>
      <c r="M914" s="8"/>
      <c r="N914" s="8"/>
      <c r="O914" s="8"/>
      <c r="P914" s="8"/>
      <c r="Q914" s="15"/>
      <c r="R914" s="8"/>
      <c r="S914" s="15"/>
      <c r="T914" s="8"/>
      <c r="U914" s="15"/>
    </row>
    <row r="915" spans="3:21" ht="13.8">
      <c r="C915" s="8"/>
      <c r="D915" s="8"/>
      <c r="E915" s="8"/>
      <c r="F915" s="8"/>
      <c r="G915" s="8"/>
      <c r="H915" s="15"/>
      <c r="I915" s="8"/>
      <c r="J915" s="8"/>
      <c r="K915" s="8"/>
      <c r="L915" s="15"/>
      <c r="M915" s="8"/>
      <c r="N915" s="8"/>
      <c r="O915" s="8"/>
      <c r="P915" s="8"/>
      <c r="Q915" s="15"/>
      <c r="R915" s="8"/>
      <c r="S915" s="15"/>
      <c r="T915" s="8"/>
      <c r="U915" s="15"/>
    </row>
    <row r="916" spans="3:21" ht="13.8">
      <c r="C916" s="8"/>
      <c r="D916" s="8"/>
      <c r="E916" s="8"/>
      <c r="F916" s="8"/>
      <c r="G916" s="8"/>
      <c r="H916" s="15"/>
      <c r="I916" s="8"/>
      <c r="J916" s="8"/>
      <c r="K916" s="8"/>
      <c r="L916" s="15"/>
      <c r="M916" s="8"/>
      <c r="N916" s="8"/>
      <c r="O916" s="8"/>
      <c r="P916" s="8"/>
      <c r="Q916" s="15"/>
      <c r="R916" s="8"/>
      <c r="S916" s="15"/>
      <c r="T916" s="8"/>
      <c r="U916" s="15"/>
    </row>
    <row r="917" spans="3:21" ht="13.8">
      <c r="C917" s="8"/>
      <c r="D917" s="8"/>
      <c r="E917" s="8"/>
      <c r="F917" s="8"/>
      <c r="G917" s="8"/>
      <c r="H917" s="15"/>
      <c r="I917" s="8"/>
      <c r="J917" s="8"/>
      <c r="K917" s="8"/>
      <c r="L917" s="15"/>
      <c r="M917" s="8"/>
      <c r="N917" s="8"/>
      <c r="O917" s="8"/>
      <c r="P917" s="8"/>
      <c r="Q917" s="15"/>
      <c r="R917" s="8"/>
      <c r="S917" s="15"/>
      <c r="T917" s="8"/>
      <c r="U917" s="15"/>
    </row>
    <row r="918" spans="3:21" ht="13.8">
      <c r="C918" s="8"/>
      <c r="D918" s="8"/>
      <c r="E918" s="8"/>
      <c r="F918" s="8"/>
      <c r="G918" s="8"/>
      <c r="H918" s="15"/>
      <c r="I918" s="8"/>
      <c r="J918" s="8"/>
      <c r="K918" s="8"/>
      <c r="L918" s="15"/>
      <c r="M918" s="8"/>
      <c r="N918" s="8"/>
      <c r="O918" s="8"/>
      <c r="P918" s="8"/>
      <c r="Q918" s="15"/>
      <c r="R918" s="8"/>
      <c r="S918" s="15"/>
      <c r="T918" s="8"/>
      <c r="U918" s="15"/>
    </row>
    <row r="919" spans="3:21" ht="13.8">
      <c r="C919" s="8"/>
      <c r="D919" s="8"/>
      <c r="E919" s="8"/>
      <c r="F919" s="8"/>
      <c r="G919" s="8"/>
      <c r="H919" s="15"/>
      <c r="I919" s="8"/>
      <c r="J919" s="8"/>
      <c r="K919" s="8"/>
      <c r="L919" s="15"/>
      <c r="M919" s="8"/>
      <c r="N919" s="8"/>
      <c r="O919" s="8"/>
      <c r="P919" s="8"/>
      <c r="Q919" s="15"/>
      <c r="R919" s="8"/>
      <c r="S919" s="15"/>
      <c r="T919" s="8"/>
      <c r="U919" s="15"/>
    </row>
    <row r="920" spans="3:21" ht="13.8">
      <c r="C920" s="8"/>
      <c r="D920" s="8"/>
      <c r="E920" s="8"/>
      <c r="F920" s="8"/>
      <c r="G920" s="8"/>
      <c r="H920" s="15"/>
      <c r="I920" s="8"/>
      <c r="J920" s="8"/>
      <c r="K920" s="8"/>
      <c r="L920" s="15"/>
      <c r="M920" s="8"/>
      <c r="N920" s="8"/>
      <c r="O920" s="8"/>
      <c r="P920" s="8"/>
      <c r="Q920" s="15"/>
      <c r="R920" s="8"/>
      <c r="S920" s="15"/>
      <c r="T920" s="8"/>
      <c r="U920" s="15"/>
    </row>
    <row r="921" spans="3:21" ht="13.8">
      <c r="C921" s="8"/>
      <c r="D921" s="8"/>
      <c r="E921" s="8"/>
      <c r="F921" s="8"/>
      <c r="G921" s="8"/>
      <c r="H921" s="15"/>
      <c r="I921" s="8"/>
      <c r="J921" s="8"/>
      <c r="K921" s="8"/>
      <c r="L921" s="15"/>
      <c r="M921" s="8"/>
      <c r="N921" s="8"/>
      <c r="O921" s="8"/>
      <c r="P921" s="8"/>
      <c r="Q921" s="15"/>
      <c r="R921" s="8"/>
      <c r="S921" s="15"/>
      <c r="T921" s="8"/>
      <c r="U921" s="15"/>
    </row>
    <row r="922" spans="3:21" ht="13.8">
      <c r="C922" s="8"/>
      <c r="D922" s="8"/>
      <c r="E922" s="8"/>
      <c r="F922" s="8"/>
      <c r="G922" s="8"/>
      <c r="H922" s="15"/>
      <c r="I922" s="8"/>
      <c r="J922" s="8"/>
      <c r="K922" s="8"/>
      <c r="L922" s="15"/>
      <c r="M922" s="8"/>
      <c r="N922" s="8"/>
      <c r="O922" s="8"/>
      <c r="P922" s="8"/>
      <c r="Q922" s="15"/>
      <c r="R922" s="8"/>
      <c r="S922" s="15"/>
      <c r="T922" s="8"/>
      <c r="U922" s="15"/>
    </row>
    <row r="923" spans="3:21" ht="13.8">
      <c r="C923" s="8"/>
      <c r="D923" s="8"/>
      <c r="E923" s="8"/>
      <c r="F923" s="8"/>
      <c r="G923" s="8"/>
      <c r="H923" s="15"/>
      <c r="I923" s="8"/>
      <c r="J923" s="8"/>
      <c r="K923" s="8"/>
      <c r="L923" s="15"/>
      <c r="M923" s="8"/>
      <c r="N923" s="8"/>
      <c r="O923" s="8"/>
      <c r="P923" s="8"/>
      <c r="Q923" s="15"/>
      <c r="R923" s="8"/>
      <c r="S923" s="15"/>
      <c r="T923" s="8"/>
      <c r="U923" s="15"/>
    </row>
    <row r="924" spans="3:21" ht="13.8">
      <c r="C924" s="8"/>
      <c r="D924" s="8"/>
      <c r="E924" s="8"/>
      <c r="F924" s="8"/>
      <c r="G924" s="8"/>
      <c r="H924" s="15"/>
      <c r="I924" s="8"/>
      <c r="J924" s="8"/>
      <c r="K924" s="8"/>
      <c r="L924" s="15"/>
      <c r="M924" s="8"/>
      <c r="N924" s="8"/>
      <c r="O924" s="8"/>
      <c r="P924" s="8"/>
      <c r="Q924" s="15"/>
      <c r="R924" s="8"/>
      <c r="S924" s="15"/>
      <c r="T924" s="8"/>
      <c r="U924" s="15"/>
    </row>
    <row r="925" spans="3:21" ht="13.8">
      <c r="C925" s="8"/>
      <c r="D925" s="8"/>
      <c r="E925" s="8"/>
      <c r="F925" s="8"/>
      <c r="G925" s="8"/>
      <c r="H925" s="15"/>
      <c r="I925" s="8"/>
      <c r="J925" s="8"/>
      <c r="K925" s="8"/>
      <c r="L925" s="15"/>
      <c r="M925" s="8"/>
      <c r="N925" s="8"/>
      <c r="O925" s="8"/>
      <c r="P925" s="8"/>
      <c r="Q925" s="15"/>
      <c r="R925" s="8"/>
      <c r="S925" s="15"/>
      <c r="T925" s="8"/>
      <c r="U925" s="15"/>
    </row>
    <row r="926" spans="3:21" ht="13.8">
      <c r="C926" s="8"/>
      <c r="D926" s="8"/>
      <c r="E926" s="8"/>
      <c r="F926" s="8"/>
      <c r="G926" s="8"/>
      <c r="H926" s="15"/>
      <c r="I926" s="8"/>
      <c r="J926" s="8"/>
      <c r="K926" s="8"/>
      <c r="L926" s="15"/>
      <c r="M926" s="8"/>
      <c r="N926" s="8"/>
      <c r="O926" s="8"/>
      <c r="P926" s="8"/>
      <c r="Q926" s="15"/>
      <c r="R926" s="8"/>
      <c r="S926" s="15"/>
      <c r="T926" s="8"/>
      <c r="U926" s="15"/>
    </row>
    <row r="927" spans="3:21" ht="13.8">
      <c r="C927" s="8"/>
      <c r="D927" s="8"/>
      <c r="E927" s="8"/>
      <c r="F927" s="8"/>
      <c r="G927" s="8"/>
      <c r="H927" s="15"/>
      <c r="I927" s="8"/>
      <c r="J927" s="8"/>
      <c r="K927" s="8"/>
      <c r="L927" s="15"/>
      <c r="M927" s="8"/>
      <c r="N927" s="8"/>
      <c r="O927" s="8"/>
      <c r="P927" s="8"/>
      <c r="Q927" s="15"/>
      <c r="R927" s="8"/>
      <c r="S927" s="15"/>
      <c r="T927" s="8"/>
      <c r="U927" s="15"/>
    </row>
    <row r="928" spans="3:21" ht="13.8">
      <c r="C928" s="8"/>
      <c r="D928" s="8"/>
      <c r="E928" s="8"/>
      <c r="F928" s="8"/>
      <c r="G928" s="8"/>
      <c r="H928" s="15"/>
      <c r="I928" s="8"/>
      <c r="J928" s="8"/>
      <c r="K928" s="8"/>
      <c r="L928" s="15"/>
      <c r="M928" s="8"/>
      <c r="N928" s="8"/>
      <c r="O928" s="8"/>
      <c r="P928" s="8"/>
      <c r="Q928" s="15"/>
      <c r="R928" s="8"/>
      <c r="S928" s="15"/>
      <c r="T928" s="8"/>
      <c r="U928" s="15"/>
    </row>
    <row r="929" spans="3:21" ht="13.8">
      <c r="C929" s="8"/>
      <c r="D929" s="8"/>
      <c r="E929" s="8"/>
      <c r="F929" s="8"/>
      <c r="G929" s="8"/>
      <c r="H929" s="15"/>
      <c r="I929" s="8"/>
      <c r="J929" s="8"/>
      <c r="K929" s="8"/>
      <c r="L929" s="15"/>
      <c r="M929" s="8"/>
      <c r="N929" s="8"/>
      <c r="O929" s="8"/>
      <c r="P929" s="8"/>
      <c r="Q929" s="15"/>
      <c r="R929" s="8"/>
      <c r="S929" s="15"/>
      <c r="T929" s="8"/>
      <c r="U929" s="15"/>
    </row>
    <row r="930" spans="3:21" ht="13.8">
      <c r="C930" s="8"/>
      <c r="D930" s="8"/>
      <c r="E930" s="8"/>
      <c r="F930" s="8"/>
      <c r="G930" s="8"/>
      <c r="H930" s="15"/>
      <c r="I930" s="8"/>
      <c r="J930" s="8"/>
      <c r="K930" s="8"/>
      <c r="L930" s="15"/>
      <c r="M930" s="8"/>
      <c r="N930" s="8"/>
      <c r="O930" s="8"/>
      <c r="P930" s="8"/>
      <c r="Q930" s="15"/>
      <c r="R930" s="8"/>
      <c r="S930" s="15"/>
      <c r="T930" s="8"/>
      <c r="U930" s="15"/>
    </row>
    <row r="931" spans="3:21" ht="13.8">
      <c r="C931" s="8"/>
      <c r="D931" s="8"/>
      <c r="E931" s="8"/>
      <c r="F931" s="8"/>
      <c r="G931" s="8"/>
      <c r="H931" s="15"/>
      <c r="I931" s="8"/>
      <c r="J931" s="8"/>
      <c r="K931" s="8"/>
      <c r="L931" s="15"/>
      <c r="M931" s="8"/>
      <c r="N931" s="8"/>
      <c r="O931" s="8"/>
      <c r="P931" s="8"/>
      <c r="Q931" s="15"/>
      <c r="R931" s="8"/>
      <c r="S931" s="15"/>
      <c r="T931" s="8"/>
      <c r="U931" s="15"/>
    </row>
    <row r="932" spans="3:21" ht="13.8">
      <c r="C932" s="8"/>
      <c r="D932" s="8"/>
      <c r="E932" s="8"/>
      <c r="F932" s="8"/>
      <c r="G932" s="8"/>
      <c r="H932" s="15"/>
      <c r="I932" s="8"/>
      <c r="J932" s="8"/>
      <c r="K932" s="8"/>
      <c r="L932" s="15"/>
      <c r="M932" s="8"/>
      <c r="N932" s="8"/>
      <c r="O932" s="8"/>
      <c r="P932" s="8"/>
      <c r="Q932" s="15"/>
      <c r="R932" s="8"/>
      <c r="S932" s="15"/>
      <c r="T932" s="8"/>
      <c r="U932" s="15"/>
    </row>
    <row r="933" spans="3:21" ht="13.8">
      <c r="C933" s="8"/>
      <c r="D933" s="8"/>
      <c r="E933" s="8"/>
      <c r="F933" s="8"/>
      <c r="G933" s="8"/>
      <c r="H933" s="15"/>
      <c r="I933" s="8"/>
      <c r="J933" s="8"/>
      <c r="K933" s="8"/>
      <c r="L933" s="15"/>
      <c r="M933" s="8"/>
      <c r="N933" s="8"/>
      <c r="O933" s="8"/>
      <c r="P933" s="8"/>
      <c r="Q933" s="15"/>
      <c r="R933" s="8"/>
      <c r="S933" s="15"/>
      <c r="T933" s="8"/>
      <c r="U933" s="15"/>
    </row>
    <row r="934" spans="3:21" ht="13.8">
      <c r="C934" s="8"/>
      <c r="D934" s="8"/>
      <c r="E934" s="8"/>
      <c r="F934" s="8"/>
      <c r="G934" s="8"/>
      <c r="H934" s="15"/>
      <c r="I934" s="8"/>
      <c r="J934" s="8"/>
      <c r="K934" s="8"/>
      <c r="L934" s="15"/>
      <c r="M934" s="8"/>
      <c r="N934" s="8"/>
      <c r="O934" s="8"/>
      <c r="P934" s="8"/>
      <c r="Q934" s="15"/>
      <c r="R934" s="8"/>
      <c r="S934" s="15"/>
      <c r="T934" s="8"/>
      <c r="U934" s="15"/>
    </row>
    <row r="935" spans="3:21" ht="13.8">
      <c r="C935" s="8"/>
      <c r="D935" s="8"/>
      <c r="E935" s="8"/>
      <c r="F935" s="8"/>
      <c r="G935" s="8"/>
      <c r="H935" s="15"/>
      <c r="I935" s="8"/>
      <c r="J935" s="8"/>
      <c r="K935" s="8"/>
      <c r="L935" s="15"/>
      <c r="M935" s="8"/>
      <c r="N935" s="8"/>
      <c r="O935" s="8"/>
      <c r="P935" s="8"/>
      <c r="Q935" s="15"/>
      <c r="R935" s="8"/>
      <c r="S935" s="15"/>
      <c r="T935" s="8"/>
      <c r="U935" s="15"/>
    </row>
    <row r="936" spans="3:21" ht="13.8">
      <c r="C936" s="8"/>
      <c r="D936" s="8"/>
      <c r="E936" s="8"/>
      <c r="F936" s="8"/>
      <c r="G936" s="8"/>
      <c r="H936" s="15"/>
      <c r="I936" s="8"/>
      <c r="J936" s="8"/>
      <c r="K936" s="8"/>
      <c r="L936" s="15"/>
      <c r="M936" s="8"/>
      <c r="N936" s="8"/>
      <c r="O936" s="8"/>
      <c r="P936" s="8"/>
      <c r="Q936" s="15"/>
      <c r="R936" s="8"/>
      <c r="S936" s="15"/>
      <c r="T936" s="8"/>
      <c r="U936" s="15"/>
    </row>
    <row r="937" spans="3:21" ht="13.8">
      <c r="C937" s="8"/>
      <c r="D937" s="8"/>
      <c r="E937" s="8"/>
      <c r="F937" s="8"/>
      <c r="G937" s="8"/>
      <c r="H937" s="15"/>
      <c r="I937" s="8"/>
      <c r="J937" s="8"/>
      <c r="K937" s="8"/>
      <c r="L937" s="15"/>
      <c r="M937" s="8"/>
      <c r="N937" s="8"/>
      <c r="O937" s="8"/>
      <c r="P937" s="8"/>
      <c r="Q937" s="15"/>
      <c r="R937" s="8"/>
      <c r="S937" s="15"/>
      <c r="T937" s="8"/>
      <c r="U937" s="15"/>
    </row>
    <row r="938" spans="3:21" ht="13.8">
      <c r="C938" s="8"/>
      <c r="D938" s="8"/>
      <c r="E938" s="8"/>
      <c r="F938" s="8"/>
      <c r="G938" s="8"/>
      <c r="H938" s="15"/>
      <c r="I938" s="8"/>
      <c r="J938" s="8"/>
      <c r="K938" s="8"/>
      <c r="L938" s="15"/>
      <c r="M938" s="8"/>
      <c r="N938" s="8"/>
      <c r="O938" s="8"/>
      <c r="P938" s="8"/>
      <c r="Q938" s="15"/>
      <c r="R938" s="8"/>
      <c r="S938" s="15"/>
      <c r="T938" s="8"/>
      <c r="U938" s="15"/>
    </row>
    <row r="939" spans="3:21" ht="13.8">
      <c r="C939" s="8"/>
      <c r="D939" s="8"/>
      <c r="E939" s="8"/>
      <c r="F939" s="8"/>
      <c r="G939" s="8"/>
      <c r="H939" s="15"/>
      <c r="I939" s="8"/>
      <c r="J939" s="8"/>
      <c r="K939" s="8"/>
      <c r="L939" s="15"/>
      <c r="M939" s="8"/>
      <c r="N939" s="8"/>
      <c r="O939" s="8"/>
      <c r="P939" s="8"/>
      <c r="Q939" s="15"/>
      <c r="R939" s="8"/>
      <c r="S939" s="15"/>
      <c r="T939" s="8"/>
      <c r="U939" s="15"/>
    </row>
    <row r="940" spans="3:21" ht="13.8">
      <c r="C940" s="8"/>
      <c r="D940" s="8"/>
      <c r="E940" s="8"/>
      <c r="F940" s="8"/>
      <c r="G940" s="8"/>
      <c r="H940" s="15"/>
      <c r="I940" s="8"/>
      <c r="J940" s="8"/>
      <c r="K940" s="8"/>
      <c r="L940" s="15"/>
      <c r="M940" s="8"/>
      <c r="N940" s="8"/>
      <c r="O940" s="8"/>
      <c r="P940" s="8"/>
      <c r="Q940" s="15"/>
      <c r="R940" s="8"/>
      <c r="S940" s="15"/>
      <c r="T940" s="8"/>
      <c r="U940" s="15"/>
    </row>
    <row r="941" spans="3:21" ht="13.8">
      <c r="C941" s="8"/>
      <c r="D941" s="8"/>
      <c r="E941" s="8"/>
      <c r="F941" s="8"/>
      <c r="G941" s="8"/>
      <c r="H941" s="15"/>
      <c r="I941" s="8"/>
      <c r="J941" s="8"/>
      <c r="K941" s="8"/>
      <c r="L941" s="15"/>
      <c r="M941" s="8"/>
      <c r="N941" s="8"/>
      <c r="O941" s="8"/>
      <c r="P941" s="8"/>
      <c r="Q941" s="15"/>
      <c r="R941" s="8"/>
      <c r="S941" s="15"/>
      <c r="T941" s="8"/>
      <c r="U941" s="15"/>
    </row>
    <row r="942" spans="3:21" ht="13.8">
      <c r="C942" s="8"/>
      <c r="D942" s="8"/>
      <c r="E942" s="8"/>
      <c r="F942" s="8"/>
      <c r="G942" s="8"/>
      <c r="H942" s="15"/>
      <c r="I942" s="8"/>
      <c r="J942" s="8"/>
      <c r="K942" s="8"/>
      <c r="L942" s="15"/>
      <c r="M942" s="8"/>
      <c r="N942" s="8"/>
      <c r="O942" s="8"/>
      <c r="P942" s="8"/>
      <c r="Q942" s="15"/>
      <c r="R942" s="8"/>
      <c r="S942" s="15"/>
      <c r="T942" s="8"/>
      <c r="U942" s="15"/>
    </row>
    <row r="943" spans="3:21" ht="13.8">
      <c r="C943" s="8"/>
      <c r="D943" s="8"/>
      <c r="E943" s="8"/>
      <c r="F943" s="8"/>
      <c r="G943" s="8"/>
      <c r="H943" s="15"/>
      <c r="I943" s="8"/>
      <c r="J943" s="8"/>
      <c r="K943" s="8"/>
      <c r="L943" s="15"/>
      <c r="M943" s="8"/>
      <c r="N943" s="8"/>
      <c r="O943" s="8"/>
      <c r="P943" s="8"/>
      <c r="Q943" s="15"/>
      <c r="R943" s="8"/>
      <c r="S943" s="15"/>
      <c r="T943" s="8"/>
      <c r="U943" s="15"/>
    </row>
    <row r="944" spans="3:21" ht="13.8">
      <c r="C944" s="8"/>
      <c r="D944" s="8"/>
      <c r="E944" s="8"/>
      <c r="F944" s="8"/>
      <c r="G944" s="8"/>
      <c r="H944" s="15"/>
      <c r="I944" s="8"/>
      <c r="J944" s="8"/>
      <c r="K944" s="8"/>
      <c r="L944" s="15"/>
      <c r="M944" s="8"/>
      <c r="N944" s="8"/>
      <c r="O944" s="8"/>
      <c r="P944" s="8"/>
      <c r="Q944" s="15"/>
      <c r="R944" s="8"/>
      <c r="S944" s="15"/>
      <c r="T944" s="8"/>
      <c r="U944" s="15"/>
    </row>
    <row r="945" spans="3:21" ht="13.8">
      <c r="C945" s="8"/>
      <c r="D945" s="8"/>
      <c r="E945" s="8"/>
      <c r="F945" s="8"/>
      <c r="G945" s="8"/>
      <c r="H945" s="15"/>
      <c r="I945" s="8"/>
      <c r="J945" s="8"/>
      <c r="K945" s="8"/>
      <c r="L945" s="15"/>
      <c r="M945" s="8"/>
      <c r="N945" s="8"/>
      <c r="O945" s="8"/>
      <c r="P945" s="8"/>
      <c r="Q945" s="15"/>
      <c r="R945" s="8"/>
      <c r="S945" s="15"/>
      <c r="T945" s="8"/>
      <c r="U945" s="15"/>
    </row>
    <row r="946" spans="3:21" ht="13.8">
      <c r="C946" s="8"/>
      <c r="D946" s="8"/>
      <c r="E946" s="8"/>
      <c r="F946" s="8"/>
      <c r="G946" s="8"/>
      <c r="H946" s="15"/>
      <c r="I946" s="8"/>
      <c r="J946" s="8"/>
      <c r="K946" s="8"/>
      <c r="L946" s="15"/>
      <c r="M946" s="8"/>
      <c r="N946" s="8"/>
      <c r="O946" s="8"/>
      <c r="P946" s="8"/>
      <c r="Q946" s="15"/>
      <c r="R946" s="8"/>
      <c r="S946" s="15"/>
      <c r="T946" s="8"/>
      <c r="U946" s="15"/>
    </row>
    <row r="947" spans="3:21" ht="13.8">
      <c r="C947" s="8"/>
      <c r="D947" s="8"/>
      <c r="E947" s="8"/>
      <c r="F947" s="8"/>
      <c r="G947" s="8"/>
      <c r="H947" s="15"/>
      <c r="I947" s="8"/>
      <c r="J947" s="8"/>
      <c r="K947" s="8"/>
      <c r="L947" s="15"/>
      <c r="M947" s="8"/>
      <c r="N947" s="8"/>
      <c r="O947" s="8"/>
      <c r="P947" s="8"/>
      <c r="Q947" s="15"/>
      <c r="R947" s="8"/>
      <c r="S947" s="15"/>
      <c r="T947" s="8"/>
      <c r="U947" s="15"/>
    </row>
    <row r="948" spans="3:21" ht="13.8">
      <c r="C948" s="8"/>
      <c r="D948" s="8"/>
      <c r="E948" s="8"/>
      <c r="F948" s="8"/>
      <c r="G948" s="8"/>
      <c r="H948" s="15"/>
      <c r="I948" s="8"/>
      <c r="J948" s="8"/>
      <c r="K948" s="8"/>
      <c r="L948" s="15"/>
      <c r="M948" s="8"/>
      <c r="N948" s="8"/>
      <c r="O948" s="8"/>
      <c r="P948" s="8"/>
      <c r="Q948" s="15"/>
      <c r="R948" s="8"/>
      <c r="S948" s="15"/>
      <c r="T948" s="8"/>
      <c r="U948" s="15"/>
    </row>
    <row r="949" spans="3:21" ht="13.8">
      <c r="C949" s="8"/>
      <c r="D949" s="8"/>
      <c r="E949" s="8"/>
      <c r="F949" s="8"/>
      <c r="G949" s="8"/>
      <c r="H949" s="15"/>
      <c r="I949" s="8"/>
      <c r="J949" s="8"/>
      <c r="K949" s="8"/>
      <c r="L949" s="15"/>
      <c r="M949" s="8"/>
      <c r="N949" s="8"/>
      <c r="O949" s="8"/>
      <c r="P949" s="8"/>
      <c r="Q949" s="15"/>
      <c r="R949" s="8"/>
      <c r="S949" s="15"/>
      <c r="T949" s="8"/>
      <c r="U949" s="15"/>
    </row>
    <row r="950" spans="3:21" ht="13.8">
      <c r="C950" s="8"/>
      <c r="D950" s="8"/>
      <c r="E950" s="8"/>
      <c r="F950" s="8"/>
      <c r="G950" s="8"/>
      <c r="H950" s="15"/>
      <c r="I950" s="8"/>
      <c r="J950" s="8"/>
      <c r="K950" s="8"/>
      <c r="L950" s="15"/>
      <c r="M950" s="8"/>
      <c r="N950" s="8"/>
      <c r="O950" s="8"/>
      <c r="P950" s="8"/>
      <c r="Q950" s="15"/>
      <c r="R950" s="8"/>
      <c r="S950" s="15"/>
      <c r="T950" s="8"/>
      <c r="U950" s="15"/>
    </row>
    <row r="951" spans="3:21" ht="13.8">
      <c r="C951" s="8"/>
      <c r="D951" s="8"/>
      <c r="E951" s="8"/>
      <c r="F951" s="8"/>
      <c r="G951" s="8"/>
      <c r="H951" s="15"/>
      <c r="I951" s="8"/>
      <c r="J951" s="8"/>
      <c r="K951" s="8"/>
      <c r="L951" s="15"/>
      <c r="M951" s="8"/>
      <c r="N951" s="8"/>
      <c r="O951" s="8"/>
      <c r="P951" s="8"/>
      <c r="Q951" s="15"/>
      <c r="R951" s="8"/>
      <c r="S951" s="15"/>
      <c r="T951" s="8"/>
      <c r="U951" s="15"/>
    </row>
    <row r="952" spans="3:21" ht="13.8">
      <c r="C952" s="8"/>
      <c r="D952" s="8"/>
      <c r="E952" s="8"/>
      <c r="F952" s="8"/>
      <c r="G952" s="8"/>
      <c r="H952" s="15"/>
      <c r="I952" s="8"/>
      <c r="J952" s="8"/>
      <c r="K952" s="8"/>
      <c r="L952" s="15"/>
      <c r="M952" s="8"/>
      <c r="N952" s="8"/>
      <c r="O952" s="8"/>
      <c r="P952" s="8"/>
      <c r="Q952" s="15"/>
      <c r="R952" s="8"/>
      <c r="S952" s="15"/>
      <c r="T952" s="8"/>
      <c r="U952" s="15"/>
    </row>
    <row r="953" spans="3:21" ht="13.8">
      <c r="C953" s="8"/>
      <c r="D953" s="8"/>
      <c r="E953" s="8"/>
      <c r="F953" s="8"/>
      <c r="G953" s="8"/>
      <c r="H953" s="15"/>
      <c r="I953" s="8"/>
      <c r="J953" s="8"/>
      <c r="K953" s="8"/>
      <c r="L953" s="15"/>
      <c r="M953" s="8"/>
      <c r="N953" s="8"/>
      <c r="O953" s="8"/>
      <c r="P953" s="8"/>
      <c r="Q953" s="15"/>
      <c r="R953" s="8"/>
      <c r="S953" s="15"/>
      <c r="T953" s="8"/>
      <c r="U953" s="15"/>
    </row>
    <row r="954" spans="3:21" ht="13.8">
      <c r="C954" s="8"/>
      <c r="D954" s="8"/>
      <c r="E954" s="8"/>
      <c r="F954" s="8"/>
      <c r="G954" s="8"/>
      <c r="H954" s="15"/>
      <c r="I954" s="8"/>
      <c r="J954" s="8"/>
      <c r="K954" s="8"/>
      <c r="L954" s="15"/>
      <c r="M954" s="8"/>
      <c r="N954" s="8"/>
      <c r="O954" s="8"/>
      <c r="P954" s="8"/>
      <c r="Q954" s="15"/>
      <c r="R954" s="8"/>
      <c r="S954" s="15"/>
      <c r="T954" s="8"/>
      <c r="U954" s="15"/>
    </row>
    <row r="955" spans="3:21" ht="13.8">
      <c r="C955" s="8"/>
      <c r="D955" s="8"/>
      <c r="E955" s="8"/>
      <c r="F955" s="8"/>
      <c r="G955" s="8"/>
      <c r="H955" s="15"/>
      <c r="I955" s="8"/>
      <c r="J955" s="8"/>
      <c r="K955" s="8"/>
      <c r="L955" s="15"/>
      <c r="M955" s="8"/>
      <c r="N955" s="8"/>
      <c r="O955" s="8"/>
      <c r="P955" s="8"/>
      <c r="Q955" s="15"/>
      <c r="R955" s="8"/>
      <c r="S955" s="15"/>
      <c r="T955" s="8"/>
      <c r="U955" s="15"/>
    </row>
    <row r="956" spans="3:21" ht="13.8">
      <c r="C956" s="8"/>
      <c r="D956" s="8"/>
      <c r="E956" s="8"/>
      <c r="F956" s="8"/>
      <c r="G956" s="8"/>
      <c r="H956" s="15"/>
      <c r="I956" s="8"/>
      <c r="J956" s="8"/>
      <c r="K956" s="8"/>
      <c r="L956" s="15"/>
      <c r="M956" s="8"/>
      <c r="N956" s="8"/>
      <c r="O956" s="8"/>
      <c r="P956" s="8"/>
      <c r="Q956" s="15"/>
      <c r="R956" s="8"/>
      <c r="S956" s="15"/>
      <c r="T956" s="8"/>
      <c r="U956" s="15"/>
    </row>
    <row r="957" spans="3:21" ht="13.8">
      <c r="C957" s="8"/>
      <c r="D957" s="8"/>
      <c r="E957" s="8"/>
      <c r="F957" s="8"/>
      <c r="G957" s="8"/>
      <c r="H957" s="15"/>
      <c r="I957" s="8"/>
      <c r="J957" s="8"/>
      <c r="K957" s="8"/>
      <c r="L957" s="15"/>
      <c r="M957" s="8"/>
      <c r="N957" s="8"/>
      <c r="O957" s="8"/>
      <c r="P957" s="8"/>
      <c r="Q957" s="15"/>
      <c r="R957" s="8"/>
      <c r="S957" s="15"/>
      <c r="T957" s="8"/>
      <c r="U957" s="15"/>
    </row>
    <row r="958" spans="3:21" ht="13.8">
      <c r="C958" s="8"/>
      <c r="D958" s="8"/>
      <c r="E958" s="8"/>
      <c r="F958" s="8"/>
      <c r="G958" s="8"/>
      <c r="H958" s="15"/>
      <c r="I958" s="8"/>
      <c r="J958" s="8"/>
      <c r="K958" s="8"/>
      <c r="L958" s="15"/>
      <c r="M958" s="8"/>
      <c r="N958" s="8"/>
      <c r="O958" s="8"/>
      <c r="P958" s="8"/>
      <c r="Q958" s="15"/>
      <c r="R958" s="8"/>
      <c r="S958" s="15"/>
      <c r="T958" s="8"/>
      <c r="U958" s="15"/>
    </row>
    <row r="959" spans="3:21" ht="13.8">
      <c r="C959" s="8"/>
      <c r="D959" s="8"/>
      <c r="E959" s="8"/>
      <c r="F959" s="8"/>
      <c r="G959" s="8"/>
      <c r="H959" s="15"/>
      <c r="I959" s="8"/>
      <c r="J959" s="8"/>
      <c r="K959" s="8"/>
      <c r="L959" s="15"/>
      <c r="M959" s="8"/>
      <c r="N959" s="8"/>
      <c r="O959" s="8"/>
      <c r="P959" s="8"/>
      <c r="Q959" s="15"/>
      <c r="R959" s="8"/>
      <c r="S959" s="15"/>
      <c r="T959" s="8"/>
      <c r="U959" s="15"/>
    </row>
    <row r="960" spans="3:21" ht="13.8">
      <c r="C960" s="8"/>
      <c r="D960" s="8"/>
      <c r="E960" s="8"/>
      <c r="F960" s="8"/>
      <c r="G960" s="8"/>
      <c r="H960" s="15"/>
      <c r="I960" s="8"/>
      <c r="J960" s="8"/>
      <c r="K960" s="8"/>
      <c r="L960" s="15"/>
      <c r="M960" s="8"/>
      <c r="N960" s="8"/>
      <c r="O960" s="8"/>
      <c r="P960" s="8"/>
      <c r="Q960" s="15"/>
      <c r="R960" s="8"/>
      <c r="S960" s="15"/>
      <c r="T960" s="8"/>
      <c r="U960" s="15"/>
    </row>
    <row r="961" spans="3:21" ht="13.8">
      <c r="C961" s="8"/>
      <c r="D961" s="8"/>
      <c r="E961" s="8"/>
      <c r="F961" s="8"/>
      <c r="G961" s="8"/>
      <c r="H961" s="15"/>
      <c r="I961" s="8"/>
      <c r="J961" s="8"/>
      <c r="K961" s="8"/>
      <c r="L961" s="15"/>
      <c r="M961" s="8"/>
      <c r="N961" s="8"/>
      <c r="O961" s="8"/>
      <c r="P961" s="8"/>
      <c r="Q961" s="15"/>
      <c r="R961" s="8"/>
      <c r="S961" s="15"/>
      <c r="T961" s="8"/>
      <c r="U961" s="15"/>
    </row>
    <row r="962" spans="3:21" ht="13.8">
      <c r="C962" s="8"/>
      <c r="D962" s="8"/>
      <c r="E962" s="8"/>
      <c r="F962" s="8"/>
      <c r="G962" s="8"/>
      <c r="H962" s="15"/>
      <c r="I962" s="8"/>
      <c r="J962" s="8"/>
      <c r="K962" s="8"/>
      <c r="L962" s="15"/>
      <c r="M962" s="8"/>
      <c r="N962" s="8"/>
      <c r="O962" s="8"/>
      <c r="P962" s="8"/>
      <c r="Q962" s="15"/>
      <c r="R962" s="8"/>
      <c r="S962" s="15"/>
      <c r="T962" s="8"/>
      <c r="U962" s="15"/>
    </row>
    <row r="963" spans="3:21" ht="13.8">
      <c r="C963" s="8"/>
      <c r="D963" s="8"/>
      <c r="E963" s="8"/>
      <c r="F963" s="8"/>
      <c r="G963" s="8"/>
      <c r="H963" s="15"/>
      <c r="I963" s="8"/>
      <c r="J963" s="8"/>
      <c r="K963" s="8"/>
      <c r="L963" s="15"/>
      <c r="M963" s="8"/>
      <c r="N963" s="8"/>
      <c r="O963" s="8"/>
      <c r="P963" s="8"/>
      <c r="Q963" s="15"/>
      <c r="R963" s="8"/>
      <c r="S963" s="15"/>
      <c r="T963" s="8"/>
      <c r="U963" s="15"/>
    </row>
    <row r="964" spans="3:21" ht="13.8">
      <c r="C964" s="8"/>
      <c r="D964" s="8"/>
      <c r="E964" s="8"/>
      <c r="F964" s="8"/>
      <c r="G964" s="8"/>
      <c r="H964" s="15"/>
      <c r="I964" s="8"/>
      <c r="J964" s="8"/>
      <c r="K964" s="8"/>
      <c r="L964" s="15"/>
      <c r="M964" s="8"/>
      <c r="N964" s="8"/>
      <c r="O964" s="8"/>
      <c r="P964" s="8"/>
      <c r="Q964" s="15"/>
      <c r="R964" s="8"/>
      <c r="S964" s="15"/>
      <c r="T964" s="8"/>
      <c r="U964" s="15"/>
    </row>
    <row r="965" spans="3:21" ht="13.8">
      <c r="C965" s="8"/>
      <c r="D965" s="8"/>
      <c r="E965" s="8"/>
      <c r="F965" s="8"/>
      <c r="G965" s="8"/>
      <c r="H965" s="15"/>
      <c r="I965" s="8"/>
      <c r="J965" s="8"/>
      <c r="K965" s="8"/>
      <c r="L965" s="15"/>
      <c r="M965" s="8"/>
      <c r="N965" s="8"/>
      <c r="O965" s="8"/>
      <c r="P965" s="8"/>
      <c r="Q965" s="15"/>
      <c r="R965" s="8"/>
      <c r="S965" s="15"/>
      <c r="T965" s="8"/>
      <c r="U965" s="15"/>
    </row>
    <row r="966" spans="3:21" ht="13.8">
      <c r="C966" s="8"/>
      <c r="D966" s="8"/>
      <c r="E966" s="8"/>
      <c r="F966" s="8"/>
      <c r="G966" s="8"/>
      <c r="H966" s="15"/>
      <c r="I966" s="8"/>
      <c r="J966" s="8"/>
      <c r="K966" s="8"/>
      <c r="L966" s="15"/>
      <c r="M966" s="8"/>
      <c r="N966" s="8"/>
      <c r="O966" s="8"/>
      <c r="P966" s="8"/>
      <c r="Q966" s="15"/>
      <c r="R966" s="8"/>
      <c r="S966" s="15"/>
      <c r="T966" s="8"/>
      <c r="U966" s="15"/>
    </row>
    <row r="967" spans="3:21" ht="13.8">
      <c r="C967" s="8"/>
      <c r="D967" s="8"/>
      <c r="E967" s="8"/>
      <c r="F967" s="8"/>
      <c r="G967" s="8"/>
      <c r="H967" s="15"/>
      <c r="I967" s="8"/>
      <c r="J967" s="8"/>
      <c r="K967" s="8"/>
      <c r="L967" s="15"/>
      <c r="M967" s="8"/>
      <c r="N967" s="8"/>
      <c r="O967" s="8"/>
      <c r="P967" s="8"/>
      <c r="Q967" s="15"/>
      <c r="R967" s="8"/>
      <c r="S967" s="15"/>
      <c r="T967" s="8"/>
      <c r="U967" s="15"/>
    </row>
    <row r="968" spans="3:21" ht="13.8">
      <c r="C968" s="8"/>
      <c r="D968" s="8"/>
      <c r="E968" s="8"/>
      <c r="F968" s="8"/>
      <c r="G968" s="8"/>
      <c r="H968" s="15"/>
      <c r="I968" s="8"/>
      <c r="J968" s="8"/>
      <c r="K968" s="8"/>
      <c r="L968" s="15"/>
      <c r="M968" s="8"/>
      <c r="N968" s="8"/>
      <c r="O968" s="8"/>
      <c r="P968" s="8"/>
      <c r="Q968" s="15"/>
      <c r="R968" s="8"/>
      <c r="S968" s="15"/>
      <c r="T968" s="8"/>
      <c r="U968" s="15"/>
    </row>
    <row r="969" spans="3:21" ht="13.8">
      <c r="C969" s="8"/>
      <c r="D969" s="8"/>
      <c r="E969" s="8"/>
      <c r="F969" s="8"/>
      <c r="G969" s="8"/>
      <c r="H969" s="15"/>
      <c r="I969" s="8"/>
      <c r="J969" s="8"/>
      <c r="K969" s="8"/>
      <c r="L969" s="15"/>
      <c r="M969" s="8"/>
      <c r="N969" s="8"/>
      <c r="O969" s="8"/>
      <c r="P969" s="8"/>
      <c r="Q969" s="15"/>
      <c r="R969" s="8"/>
      <c r="S969" s="15"/>
      <c r="T969" s="8"/>
      <c r="U969" s="15"/>
    </row>
    <row r="970" spans="3:21" ht="13.8">
      <c r="C970" s="8"/>
      <c r="D970" s="8"/>
      <c r="E970" s="8"/>
      <c r="F970" s="8"/>
      <c r="G970" s="8"/>
      <c r="H970" s="15"/>
      <c r="I970" s="8"/>
      <c r="J970" s="8"/>
      <c r="K970" s="8"/>
      <c r="L970" s="15"/>
      <c r="M970" s="8"/>
      <c r="N970" s="8"/>
      <c r="O970" s="8"/>
      <c r="P970" s="8"/>
      <c r="Q970" s="15"/>
      <c r="R970" s="8"/>
      <c r="S970" s="15"/>
      <c r="T970" s="8"/>
      <c r="U970" s="15"/>
    </row>
    <row r="971" spans="3:21" ht="13.8">
      <c r="C971" s="8"/>
      <c r="D971" s="8"/>
      <c r="E971" s="8"/>
      <c r="F971" s="8"/>
      <c r="G971" s="8"/>
      <c r="H971" s="15"/>
      <c r="I971" s="8"/>
      <c r="J971" s="8"/>
      <c r="K971" s="8"/>
      <c r="L971" s="15"/>
      <c r="M971" s="8"/>
      <c r="N971" s="8"/>
      <c r="O971" s="8"/>
      <c r="P971" s="8"/>
      <c r="Q971" s="15"/>
      <c r="R971" s="8"/>
      <c r="S971" s="15"/>
      <c r="T971" s="8"/>
      <c r="U971" s="15"/>
    </row>
    <row r="972" spans="3:21" ht="13.8">
      <c r="C972" s="8"/>
      <c r="D972" s="8"/>
      <c r="E972" s="8"/>
      <c r="F972" s="8"/>
      <c r="G972" s="8"/>
      <c r="H972" s="15"/>
      <c r="I972" s="8"/>
      <c r="J972" s="8"/>
      <c r="K972" s="8"/>
      <c r="L972" s="15"/>
      <c r="M972" s="8"/>
      <c r="N972" s="8"/>
      <c r="O972" s="8"/>
      <c r="P972" s="8"/>
      <c r="Q972" s="15"/>
      <c r="R972" s="8"/>
      <c r="S972" s="15"/>
      <c r="T972" s="8"/>
      <c r="U972" s="15"/>
    </row>
    <row r="973" spans="3:21" ht="13.8">
      <c r="C973" s="8"/>
      <c r="D973" s="8"/>
      <c r="E973" s="8"/>
      <c r="F973" s="8"/>
      <c r="G973" s="8"/>
      <c r="H973" s="15"/>
      <c r="I973" s="8"/>
      <c r="J973" s="8"/>
      <c r="K973" s="8"/>
      <c r="L973" s="15"/>
      <c r="M973" s="8"/>
      <c r="N973" s="8"/>
      <c r="O973" s="8"/>
      <c r="P973" s="8"/>
      <c r="Q973" s="15"/>
      <c r="R973" s="8"/>
      <c r="S973" s="15"/>
      <c r="T973" s="8"/>
      <c r="U973" s="15"/>
    </row>
    <row r="974" spans="3:21" ht="13.8">
      <c r="C974" s="8"/>
      <c r="D974" s="8"/>
      <c r="E974" s="8"/>
      <c r="F974" s="8"/>
      <c r="G974" s="8"/>
      <c r="H974" s="15"/>
      <c r="I974" s="8"/>
      <c r="J974" s="8"/>
      <c r="K974" s="8"/>
      <c r="L974" s="15"/>
      <c r="M974" s="8"/>
      <c r="N974" s="8"/>
      <c r="O974" s="8"/>
      <c r="P974" s="8"/>
      <c r="Q974" s="15"/>
      <c r="R974" s="8"/>
      <c r="S974" s="15"/>
      <c r="T974" s="8"/>
      <c r="U974" s="15"/>
    </row>
    <row r="975" spans="3:21" ht="13.8">
      <c r="C975" s="8"/>
      <c r="D975" s="8"/>
      <c r="E975" s="8"/>
      <c r="F975" s="8"/>
      <c r="G975" s="8"/>
      <c r="H975" s="15"/>
      <c r="I975" s="8"/>
      <c r="J975" s="8"/>
      <c r="K975" s="8"/>
      <c r="L975" s="15"/>
      <c r="M975" s="8"/>
      <c r="N975" s="8"/>
      <c r="O975" s="8"/>
      <c r="P975" s="8"/>
      <c r="Q975" s="15"/>
      <c r="R975" s="8"/>
      <c r="S975" s="15"/>
      <c r="T975" s="8"/>
      <c r="U975" s="15"/>
    </row>
    <row r="976" spans="3:21" ht="13.8">
      <c r="C976" s="8"/>
      <c r="D976" s="8"/>
      <c r="E976" s="8"/>
      <c r="F976" s="8"/>
      <c r="G976" s="8"/>
      <c r="H976" s="15"/>
      <c r="I976" s="8"/>
      <c r="J976" s="8"/>
      <c r="K976" s="8"/>
      <c r="L976" s="15"/>
      <c r="M976" s="8"/>
      <c r="N976" s="8"/>
      <c r="O976" s="8"/>
      <c r="P976" s="8"/>
      <c r="Q976" s="15"/>
      <c r="R976" s="8"/>
      <c r="S976" s="15"/>
      <c r="T976" s="8"/>
      <c r="U976" s="15"/>
    </row>
    <row r="977" spans="3:21" ht="13.8">
      <c r="C977" s="8"/>
      <c r="D977" s="8"/>
      <c r="E977" s="8"/>
      <c r="F977" s="8"/>
      <c r="G977" s="8"/>
      <c r="H977" s="15"/>
      <c r="I977" s="8"/>
      <c r="J977" s="8"/>
      <c r="K977" s="8"/>
      <c r="L977" s="15"/>
      <c r="M977" s="8"/>
      <c r="N977" s="8"/>
      <c r="O977" s="8"/>
      <c r="P977" s="8"/>
      <c r="Q977" s="15"/>
      <c r="R977" s="8"/>
      <c r="S977" s="15"/>
      <c r="T977" s="8"/>
      <c r="U977" s="15"/>
    </row>
    <row r="978" spans="3:21" ht="13.8">
      <c r="C978" s="8"/>
      <c r="D978" s="8"/>
      <c r="E978" s="8"/>
      <c r="F978" s="8"/>
      <c r="G978" s="8"/>
      <c r="H978" s="15"/>
      <c r="I978" s="8"/>
      <c r="J978" s="8"/>
      <c r="K978" s="8"/>
      <c r="L978" s="15"/>
      <c r="M978" s="8"/>
      <c r="N978" s="8"/>
      <c r="O978" s="8"/>
      <c r="P978" s="8"/>
      <c r="Q978" s="15"/>
      <c r="R978" s="8"/>
      <c r="S978" s="15"/>
      <c r="T978" s="8"/>
      <c r="U978" s="15"/>
    </row>
    <row r="979" spans="3:21" ht="13.8">
      <c r="C979" s="8"/>
      <c r="D979" s="8"/>
      <c r="E979" s="8"/>
      <c r="F979" s="8"/>
      <c r="G979" s="8"/>
      <c r="H979" s="15"/>
      <c r="I979" s="8"/>
      <c r="J979" s="8"/>
      <c r="K979" s="8"/>
      <c r="L979" s="15"/>
      <c r="M979" s="8"/>
      <c r="N979" s="8"/>
      <c r="O979" s="8"/>
      <c r="P979" s="8"/>
      <c r="Q979" s="15"/>
      <c r="R979" s="8"/>
      <c r="S979" s="15"/>
      <c r="T979" s="8"/>
      <c r="U979" s="15"/>
    </row>
    <row r="980" spans="3:21" ht="13.8">
      <c r="C980" s="8"/>
      <c r="D980" s="8"/>
      <c r="E980" s="8"/>
      <c r="F980" s="8"/>
      <c r="G980" s="8"/>
      <c r="H980" s="15"/>
      <c r="I980" s="8"/>
      <c r="J980" s="8"/>
      <c r="K980" s="8"/>
      <c r="L980" s="15"/>
      <c r="M980" s="8"/>
      <c r="N980" s="8"/>
      <c r="O980" s="8"/>
      <c r="P980" s="8"/>
      <c r="Q980" s="15"/>
      <c r="R980" s="8"/>
      <c r="S980" s="15"/>
      <c r="T980" s="8"/>
      <c r="U980" s="15"/>
    </row>
    <row r="981" spans="3:21" ht="13.8">
      <c r="C981" s="8"/>
      <c r="D981" s="8"/>
      <c r="E981" s="8"/>
      <c r="F981" s="8"/>
      <c r="G981" s="8"/>
      <c r="H981" s="15"/>
      <c r="I981" s="8"/>
      <c r="J981" s="8"/>
      <c r="K981" s="8"/>
      <c r="L981" s="15"/>
      <c r="M981" s="8"/>
      <c r="N981" s="8"/>
      <c r="O981" s="8"/>
      <c r="P981" s="8"/>
      <c r="Q981" s="15"/>
      <c r="R981" s="8"/>
      <c r="S981" s="15"/>
      <c r="T981" s="8"/>
      <c r="U981" s="15"/>
    </row>
    <row r="982" spans="3:21" ht="13.8">
      <c r="C982" s="8"/>
      <c r="D982" s="8"/>
      <c r="E982" s="8"/>
      <c r="F982" s="8"/>
      <c r="G982" s="8"/>
      <c r="H982" s="15"/>
      <c r="I982" s="8"/>
      <c r="J982" s="8"/>
      <c r="K982" s="8"/>
      <c r="L982" s="15"/>
      <c r="M982" s="8"/>
      <c r="N982" s="8"/>
      <c r="O982" s="8"/>
      <c r="P982" s="8"/>
      <c r="Q982" s="15"/>
      <c r="R982" s="8"/>
      <c r="S982" s="15"/>
      <c r="T982" s="8"/>
      <c r="U982" s="15"/>
    </row>
    <row r="983" spans="3:21" ht="13.8">
      <c r="C983" s="8"/>
      <c r="D983" s="8"/>
      <c r="E983" s="8"/>
      <c r="F983" s="8"/>
      <c r="G983" s="8"/>
      <c r="H983" s="15"/>
      <c r="I983" s="8"/>
      <c r="J983" s="8"/>
      <c r="K983" s="8"/>
      <c r="L983" s="15"/>
      <c r="M983" s="8"/>
      <c r="N983" s="8"/>
      <c r="O983" s="8"/>
      <c r="P983" s="8"/>
      <c r="Q983" s="15"/>
      <c r="R983" s="8"/>
      <c r="S983" s="15"/>
      <c r="T983" s="8"/>
      <c r="U983" s="15"/>
    </row>
    <row r="984" spans="3:21" ht="13.8">
      <c r="C984" s="8"/>
      <c r="D984" s="8"/>
      <c r="E984" s="8"/>
      <c r="F984" s="8"/>
      <c r="G984" s="8"/>
      <c r="H984" s="15"/>
      <c r="I984" s="8"/>
      <c r="J984" s="8"/>
      <c r="K984" s="8"/>
      <c r="L984" s="15"/>
      <c r="M984" s="8"/>
      <c r="N984" s="8"/>
      <c r="O984" s="8"/>
      <c r="P984" s="8"/>
      <c r="Q984" s="15"/>
      <c r="R984" s="8"/>
      <c r="S984" s="15"/>
      <c r="T984" s="8"/>
      <c r="U984" s="15"/>
    </row>
    <row r="985" spans="3:21" ht="13.8">
      <c r="C985" s="8"/>
      <c r="D985" s="8"/>
      <c r="E985" s="8"/>
      <c r="F985" s="8"/>
      <c r="G985" s="8"/>
      <c r="H985" s="15"/>
      <c r="I985" s="8"/>
      <c r="J985" s="8"/>
      <c r="K985" s="8"/>
      <c r="L985" s="15"/>
      <c r="M985" s="8"/>
      <c r="N985" s="8"/>
      <c r="O985" s="8"/>
      <c r="P985" s="8"/>
      <c r="Q985" s="15"/>
      <c r="R985" s="8"/>
      <c r="S985" s="15"/>
      <c r="T985" s="8"/>
      <c r="U985" s="15"/>
    </row>
    <row r="986" spans="3:21" ht="13.8">
      <c r="C986" s="8"/>
      <c r="D986" s="8"/>
      <c r="E986" s="8"/>
      <c r="F986" s="8"/>
      <c r="G986" s="8"/>
      <c r="H986" s="15"/>
      <c r="I986" s="8"/>
      <c r="J986" s="8"/>
      <c r="K986" s="8"/>
      <c r="L986" s="15"/>
      <c r="M986" s="8"/>
      <c r="N986" s="8"/>
      <c r="O986" s="8"/>
      <c r="P986" s="8"/>
      <c r="Q986" s="15"/>
      <c r="R986" s="8"/>
      <c r="S986" s="15"/>
      <c r="T986" s="8"/>
      <c r="U986" s="15"/>
    </row>
    <row r="987" spans="3:21" ht="13.8">
      <c r="C987" s="8"/>
      <c r="D987" s="8"/>
      <c r="E987" s="8"/>
      <c r="F987" s="8"/>
      <c r="G987" s="8"/>
      <c r="H987" s="15"/>
      <c r="I987" s="8"/>
      <c r="J987" s="8"/>
      <c r="K987" s="8"/>
      <c r="L987" s="15"/>
      <c r="M987" s="8"/>
      <c r="N987" s="8"/>
      <c r="O987" s="8"/>
      <c r="P987" s="8"/>
      <c r="Q987" s="15"/>
      <c r="R987" s="8"/>
      <c r="S987" s="15"/>
      <c r="T987" s="8"/>
      <c r="U987" s="15"/>
    </row>
    <row r="988" spans="3:21" ht="13.8">
      <c r="C988" s="8"/>
      <c r="D988" s="8"/>
      <c r="E988" s="8"/>
      <c r="F988" s="8"/>
      <c r="G988" s="8"/>
      <c r="H988" s="15"/>
      <c r="I988" s="8"/>
      <c r="J988" s="8"/>
      <c r="K988" s="8"/>
      <c r="L988" s="15"/>
      <c r="M988" s="8"/>
      <c r="N988" s="8"/>
      <c r="O988" s="8"/>
      <c r="P988" s="8"/>
      <c r="Q988" s="15"/>
      <c r="R988" s="8"/>
      <c r="S988" s="15"/>
      <c r="T988" s="8"/>
      <c r="U988" s="15"/>
    </row>
    <row r="989" spans="3:21" ht="13.8">
      <c r="C989" s="8"/>
      <c r="D989" s="8"/>
      <c r="E989" s="8"/>
      <c r="F989" s="8"/>
      <c r="G989" s="8"/>
      <c r="H989" s="15"/>
      <c r="I989" s="8"/>
      <c r="J989" s="8"/>
      <c r="K989" s="8"/>
      <c r="L989" s="15"/>
      <c r="M989" s="8"/>
      <c r="N989" s="8"/>
      <c r="O989" s="8"/>
      <c r="P989" s="8"/>
      <c r="Q989" s="15"/>
      <c r="R989" s="8"/>
      <c r="S989" s="15"/>
      <c r="T989" s="8"/>
      <c r="U989" s="15"/>
    </row>
    <row r="990" spans="3:21" ht="13.8">
      <c r="C990" s="8"/>
      <c r="D990" s="8"/>
      <c r="E990" s="8"/>
      <c r="F990" s="8"/>
      <c r="G990" s="8"/>
      <c r="H990" s="15"/>
      <c r="I990" s="8"/>
      <c r="J990" s="8"/>
      <c r="K990" s="8"/>
      <c r="L990" s="15"/>
      <c r="M990" s="8"/>
      <c r="N990" s="8"/>
      <c r="O990" s="8"/>
      <c r="P990" s="8"/>
      <c r="Q990" s="15"/>
      <c r="R990" s="8"/>
      <c r="S990" s="15"/>
      <c r="T990" s="8"/>
      <c r="U990" s="15"/>
    </row>
    <row r="991" spans="3:21" ht="13.8">
      <c r="C991" s="8"/>
      <c r="D991" s="8"/>
      <c r="E991" s="8"/>
      <c r="F991" s="8"/>
      <c r="G991" s="8"/>
      <c r="H991" s="15"/>
      <c r="I991" s="8"/>
      <c r="J991" s="8"/>
      <c r="K991" s="8"/>
      <c r="L991" s="15"/>
      <c r="M991" s="8"/>
      <c r="N991" s="8"/>
      <c r="O991" s="8"/>
      <c r="P991" s="8"/>
      <c r="Q991" s="15"/>
      <c r="R991" s="8"/>
      <c r="S991" s="15"/>
      <c r="T991" s="8"/>
      <c r="U991" s="15"/>
    </row>
    <row r="992" spans="3:21" ht="13.8">
      <c r="C992" s="8"/>
      <c r="D992" s="8"/>
      <c r="E992" s="8"/>
      <c r="F992" s="8"/>
      <c r="G992" s="8"/>
      <c r="H992" s="15"/>
      <c r="I992" s="8"/>
      <c r="J992" s="8"/>
      <c r="K992" s="8"/>
      <c r="L992" s="15"/>
      <c r="M992" s="8"/>
      <c r="N992" s="8"/>
      <c r="O992" s="8"/>
      <c r="P992" s="8"/>
      <c r="Q992" s="15"/>
      <c r="R992" s="8"/>
      <c r="S992" s="15"/>
      <c r="T992" s="8"/>
      <c r="U992" s="15"/>
    </row>
    <row r="993" spans="3:21" ht="13.8">
      <c r="C993" s="8"/>
      <c r="D993" s="8"/>
      <c r="E993" s="8"/>
      <c r="F993" s="8"/>
      <c r="G993" s="8"/>
      <c r="H993" s="15"/>
      <c r="I993" s="8"/>
      <c r="J993" s="8"/>
      <c r="K993" s="8"/>
      <c r="L993" s="15"/>
      <c r="M993" s="8"/>
      <c r="N993" s="8"/>
      <c r="O993" s="8"/>
      <c r="P993" s="8"/>
      <c r="Q993" s="15"/>
      <c r="R993" s="8"/>
      <c r="S993" s="15"/>
      <c r="T993" s="8"/>
      <c r="U993" s="15"/>
    </row>
    <row r="994" spans="3:21" ht="13.8">
      <c r="C994" s="8"/>
      <c r="D994" s="8"/>
      <c r="E994" s="8"/>
      <c r="F994" s="8"/>
      <c r="G994" s="8"/>
      <c r="H994" s="15"/>
      <c r="I994" s="8"/>
      <c r="J994" s="8"/>
      <c r="K994" s="8"/>
      <c r="L994" s="15"/>
      <c r="M994" s="8"/>
      <c r="N994" s="8"/>
      <c r="O994" s="8"/>
      <c r="P994" s="8"/>
      <c r="Q994" s="15"/>
      <c r="R994" s="8"/>
      <c r="S994" s="15"/>
      <c r="T994" s="8"/>
      <c r="U994" s="15"/>
    </row>
    <row r="995" spans="3:21" ht="13.8">
      <c r="C995" s="8"/>
      <c r="D995" s="8"/>
      <c r="E995" s="8"/>
      <c r="F995" s="8"/>
      <c r="G995" s="8"/>
      <c r="H995" s="15"/>
      <c r="I995" s="8"/>
      <c r="J995" s="8"/>
      <c r="K995" s="8"/>
      <c r="L995" s="15"/>
      <c r="M995" s="8"/>
      <c r="N995" s="8"/>
      <c r="O995" s="8"/>
      <c r="P995" s="8"/>
      <c r="Q995" s="15"/>
      <c r="R995" s="8"/>
      <c r="S995" s="15"/>
      <c r="T995" s="8"/>
      <c r="U995" s="15"/>
    </row>
    <row r="996" spans="3:21" ht="13.8">
      <c r="C996" s="8"/>
      <c r="D996" s="8"/>
      <c r="E996" s="8"/>
      <c r="F996" s="8"/>
      <c r="G996" s="8"/>
      <c r="H996" s="15"/>
      <c r="I996" s="8"/>
      <c r="J996" s="8"/>
      <c r="K996" s="8"/>
      <c r="L996" s="15"/>
      <c r="M996" s="8"/>
      <c r="N996" s="8"/>
      <c r="O996" s="8"/>
      <c r="P996" s="8"/>
      <c r="Q996" s="15"/>
      <c r="R996" s="8"/>
      <c r="S996" s="15"/>
      <c r="T996" s="8"/>
      <c r="U996" s="15"/>
    </row>
    <row r="997" spans="3:21" ht="13.8">
      <c r="C997" s="8"/>
      <c r="D997" s="8"/>
      <c r="E997" s="8"/>
      <c r="F997" s="8"/>
      <c r="G997" s="8"/>
      <c r="H997" s="15"/>
      <c r="I997" s="8"/>
      <c r="J997" s="8"/>
      <c r="K997" s="8"/>
      <c r="L997" s="15"/>
      <c r="M997" s="8"/>
      <c r="N997" s="8"/>
      <c r="O997" s="8"/>
      <c r="P997" s="8"/>
      <c r="Q997" s="15"/>
      <c r="R997" s="8"/>
      <c r="S997" s="15"/>
      <c r="T997" s="8"/>
      <c r="U997" s="15"/>
    </row>
    <row r="998" spans="3:21" ht="13.8">
      <c r="C998" s="8"/>
      <c r="D998" s="8"/>
      <c r="E998" s="8"/>
      <c r="F998" s="8"/>
      <c r="G998" s="8"/>
      <c r="H998" s="15"/>
      <c r="I998" s="8"/>
      <c r="J998" s="8"/>
      <c r="K998" s="8"/>
      <c r="L998" s="15"/>
      <c r="M998" s="8"/>
      <c r="N998" s="8"/>
      <c r="O998" s="8"/>
      <c r="P998" s="8"/>
      <c r="Q998" s="15"/>
      <c r="R998" s="8"/>
      <c r="S998" s="15"/>
      <c r="T998" s="8"/>
      <c r="U998" s="15"/>
    </row>
    <row r="999" spans="3:21" ht="13.8">
      <c r="C999" s="8"/>
      <c r="D999" s="8"/>
      <c r="E999" s="8"/>
      <c r="F999" s="8"/>
      <c r="G999" s="8"/>
      <c r="H999" s="15"/>
      <c r="I999" s="8"/>
      <c r="J999" s="8"/>
      <c r="K999" s="8"/>
      <c r="L999" s="15"/>
      <c r="M999" s="8"/>
      <c r="N999" s="8"/>
      <c r="O999" s="8"/>
      <c r="P999" s="8"/>
      <c r="Q999" s="15"/>
      <c r="R999" s="8"/>
      <c r="S999" s="15"/>
      <c r="T999" s="8"/>
      <c r="U999" s="15"/>
    </row>
    <row r="1000" spans="3:21" ht="13.8">
      <c r="C1000" s="8"/>
      <c r="D1000" s="8"/>
      <c r="E1000" s="8"/>
      <c r="F1000" s="8"/>
      <c r="G1000" s="8"/>
      <c r="H1000" s="15"/>
      <c r="I1000" s="8"/>
      <c r="J1000" s="8"/>
      <c r="K1000" s="8"/>
      <c r="L1000" s="15"/>
      <c r="M1000" s="8"/>
      <c r="N1000" s="8"/>
      <c r="O1000" s="8"/>
      <c r="P1000" s="8"/>
      <c r="Q1000" s="15"/>
      <c r="R1000" s="8"/>
      <c r="S1000" s="15"/>
      <c r="T1000" s="8"/>
      <c r="U1000" s="15"/>
    </row>
  </sheetData>
  <conditionalFormatting sqref="C24:F24 C44:F44 C64:F64 C84:F84 C104:F104 C124:F124">
    <cfRule type="expression" dxfId="7" priority="2">
      <formula>C36&lt;2</formula>
    </cfRule>
  </conditionalFormatting>
  <conditionalFormatting sqref="G24:H24 G44:H44 G64:H64 G84:H84 G104:H104 G124:H124">
    <cfRule type="expression" dxfId="6" priority="3">
      <formula>G36&lt;1</formula>
    </cfRule>
  </conditionalFormatting>
  <conditionalFormatting sqref="I24:K24 I44:K44 I64:K64 I84:K84 I104:K104 I124:K124">
    <cfRule type="expression" dxfId="5" priority="4">
      <formula>I36&lt;2</formula>
    </cfRule>
  </conditionalFormatting>
  <conditionalFormatting sqref="L24 L44 L64 L84 L104 L124">
    <cfRule type="expression" dxfId="4" priority="5">
      <formula>L36</formula>
    </cfRule>
  </conditionalFormatting>
  <conditionalFormatting sqref="M24 M44 M64 M84 M104 M124">
    <cfRule type="expression" dxfId="3" priority="6">
      <formula>M36&lt;1</formula>
    </cfRule>
  </conditionalFormatting>
  <conditionalFormatting sqref="O24 O44 O64 O84 O104 O124">
    <cfRule type="expression" dxfId="2" priority="7">
      <formula>O36&lt;2</formula>
    </cfRule>
  </conditionalFormatting>
  <conditionalFormatting sqref="P24 P44 P64 P84 P104 P124">
    <cfRule type="expression" dxfId="1" priority="9">
      <formula>P36&lt;1</formula>
    </cfRule>
  </conditionalFormatting>
  <conditionalFormatting sqref="Q24:U24 Q44:U44 Q64:U64 Q84:U84 Q104:U104 Q124:U124">
    <cfRule type="expression" dxfId="0" priority="8">
      <formula>Q36&lt;2</formula>
    </cfRule>
  </conditionalFormatting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48"/>
  <sheetViews>
    <sheetView zoomScaleNormal="100" workbookViewId="0">
      <selection activeCell="G13" sqref="G13"/>
    </sheetView>
  </sheetViews>
  <sheetFormatPr baseColWidth="10" defaultColWidth="12.6640625" defaultRowHeight="13.2"/>
  <cols>
    <col min="5" max="5" width="33.109375" customWidth="1"/>
  </cols>
  <sheetData>
    <row r="1" spans="1:16" ht="13.8">
      <c r="G1" s="3" t="e">
        <f>CONCATENATE(#REF!,"!i2:i253")</f>
        <v>#REF!</v>
      </c>
      <c r="L1" s="29" t="s">
        <v>70</v>
      </c>
      <c r="M1" s="30" t="s">
        <v>71</v>
      </c>
    </row>
    <row r="2" spans="1:16" ht="13.8">
      <c r="A2" s="3" t="s">
        <v>72</v>
      </c>
      <c r="B2" s="3" t="str">
        <f ca="1">IFERROR(__xludf.dummyfunction("IMPORTRANGE(Reglage!B1,""Liens!G1:J25"")"),"nom")</f>
        <v>nom</v>
      </c>
      <c r="C2" s="3" t="str">
        <f ca="1">IFERROR(__xludf.dummyfunction("""COMPUTED_VALUE"""),"ctrlNom")</f>
        <v>ctrlNom</v>
      </c>
      <c r="D2" s="3" t="str">
        <f ca="1">IFERROR(__xludf.dummyfunction("""COMPUTED_VALUE"""),"ctrlV")</f>
        <v>ctrlV</v>
      </c>
      <c r="E2" s="3" t="str">
        <f ca="1">IFERROR(__xludf.dummyfunction("""COMPUTED_VALUE"""),"URL")</f>
        <v>URL</v>
      </c>
      <c r="F2" s="3" t="s">
        <v>73</v>
      </c>
      <c r="G2" s="3" t="s">
        <v>74</v>
      </c>
      <c r="H2" s="31" t="str">
        <f ca="1">IFERROR(__xludf.dummyfunction("IMPORTRANGE(Reglage!B1,""Liens!F1:F25"")"),"ccvp")</f>
        <v>ccvp</v>
      </c>
      <c r="L2" s="32" t="s">
        <v>75</v>
      </c>
      <c r="M2" s="33">
        <v>2</v>
      </c>
    </row>
    <row r="3" spans="1:16" ht="13.8">
      <c r="A3" s="3" t="str">
        <f t="shared" ref="A3:A21" si="0">$M$4</f>
        <v>j2:j253</v>
      </c>
      <c r="B3" s="3" t="str">
        <f ca="1">IFERROR(__xludf.dummyfunction("""COMPUTED_VALUE"""),"AVL")</f>
        <v>AVL</v>
      </c>
      <c r="C3" s="3" t="str">
        <f ca="1">IFERROR(__xludf.dummyfunction("""COMPUTED_VALUE"""),"AVL")</f>
        <v>AVL</v>
      </c>
      <c r="D3" s="3">
        <f ca="1">IFERROR(__xludf.dummyfunction("""COMPUTED_VALUE"""),16)</f>
        <v>16</v>
      </c>
      <c r="E3" s="34"/>
      <c r="F3" s="3" t="s">
        <v>76</v>
      </c>
      <c r="G3" s="3" t="e">
        <f t="shared" ref="G3:G12" si="1">G$1</f>
        <v>#REF!</v>
      </c>
      <c r="H3" s="3">
        <f ca="1">IFERROR(__xludf.dummyfunction("""COMPUTED_VALUE"""),1)</f>
        <v>1</v>
      </c>
      <c r="L3" s="35" t="s">
        <v>77</v>
      </c>
      <c r="M3" s="36">
        <v>253</v>
      </c>
    </row>
    <row r="4" spans="1:16" ht="13.8">
      <c r="A4" s="3" t="str">
        <f t="shared" si="0"/>
        <v>j2:j253</v>
      </c>
      <c r="B4" s="3" t="str">
        <f ca="1">IFERROR(__xludf.dummyfunction("""COMPUTED_VALUE"""),"JMR")</f>
        <v>JMR</v>
      </c>
      <c r="C4" s="3" t="str">
        <f ca="1">IFERROR(__xludf.dummyfunction("""COMPUTED_VALUE"""),"JMR")</f>
        <v>JMR</v>
      </c>
      <c r="D4" s="3">
        <f ca="1">IFERROR(__xludf.dummyfunction("""COMPUTED_VALUE"""),16)</f>
        <v>16</v>
      </c>
      <c r="E4" s="34"/>
      <c r="F4" s="3" t="s">
        <v>76</v>
      </c>
      <c r="G4" s="3" t="e">
        <f t="shared" si="1"/>
        <v>#REF!</v>
      </c>
      <c r="H4" s="3">
        <f ca="1">IFERROR(__xludf.dummyfunction("""COMPUTED_VALUE"""),1)</f>
        <v>1</v>
      </c>
      <c r="L4" s="3" t="s">
        <v>72</v>
      </c>
      <c r="M4" s="3" t="str">
        <f>CONCATENATE(M1,M2,":",M1,M3)</f>
        <v>j2:j253</v>
      </c>
    </row>
    <row r="5" spans="1:16" ht="13.8">
      <c r="A5" s="3" t="str">
        <f t="shared" si="0"/>
        <v>j2:j253</v>
      </c>
      <c r="B5" s="3" t="str">
        <f ca="1">IFERROR(__xludf.dummyfunction("""COMPUTED_VALUE"""),"FL")</f>
        <v>FL</v>
      </c>
      <c r="C5" s="3" t="str">
        <f ca="1">IFERROR(__xludf.dummyfunction("""COMPUTED_VALUE"""),"FL")</f>
        <v>FL</v>
      </c>
      <c r="D5" s="3">
        <f ca="1">IFERROR(__xludf.dummyfunction("""COMPUTED_VALUE"""),16)</f>
        <v>16</v>
      </c>
      <c r="E5" s="34"/>
      <c r="F5" s="3" t="s">
        <v>76</v>
      </c>
      <c r="G5" s="3" t="e">
        <f t="shared" si="1"/>
        <v>#REF!</v>
      </c>
      <c r="H5" s="3">
        <f ca="1">IFERROR(__xludf.dummyfunction("""COMPUTED_VALUE"""),1)</f>
        <v>1</v>
      </c>
      <c r="L5" s="3" t="s">
        <v>78</v>
      </c>
      <c r="M5" s="3" t="s">
        <v>74</v>
      </c>
    </row>
    <row r="6" spans="1:16" ht="13.8">
      <c r="A6" s="3" t="str">
        <f t="shared" si="0"/>
        <v>j2:j253</v>
      </c>
      <c r="B6" s="3" t="str">
        <f ca="1">IFERROR(__xludf.dummyfunction("""COMPUTED_VALUE"""),"GD")</f>
        <v>GD</v>
      </c>
      <c r="C6" s="3" t="str">
        <f ca="1">IFERROR(__xludf.dummyfunction("""COMPUTED_VALUE"""),"GD")</f>
        <v>GD</v>
      </c>
      <c r="D6" s="3">
        <f ca="1">IFERROR(__xludf.dummyfunction("""COMPUTED_VALUE"""),16)</f>
        <v>16</v>
      </c>
      <c r="E6" s="34"/>
      <c r="F6" s="3" t="s">
        <v>76</v>
      </c>
      <c r="G6" s="3" t="e">
        <f t="shared" si="1"/>
        <v>#REF!</v>
      </c>
      <c r="H6" s="3">
        <f ca="1">IFERROR(__xludf.dummyfunction("""COMPUTED_VALUE"""),1)</f>
        <v>1</v>
      </c>
      <c r="L6" s="3" t="s">
        <v>79</v>
      </c>
      <c r="M6" s="3" t="s">
        <v>80</v>
      </c>
    </row>
    <row r="7" spans="1:16" ht="13.8">
      <c r="A7" s="3" t="str">
        <f t="shared" si="0"/>
        <v>j2:j253</v>
      </c>
      <c r="B7" s="3" t="str">
        <f ca="1">IFERROR(__xludf.dummyfunction("""COMPUTED_VALUE"""),"MDT")</f>
        <v>MDT</v>
      </c>
      <c r="C7" s="3" t="str">
        <f ca="1">IFERROR(__xludf.dummyfunction("""COMPUTED_VALUE"""),"MDT")</f>
        <v>MDT</v>
      </c>
      <c r="D7" s="3">
        <f ca="1">IFERROR(__xludf.dummyfunction("""COMPUTED_VALUE"""),16)</f>
        <v>16</v>
      </c>
      <c r="E7" s="34"/>
      <c r="F7" s="3" t="s">
        <v>76</v>
      </c>
      <c r="G7" s="3" t="e">
        <f t="shared" si="1"/>
        <v>#REF!</v>
      </c>
      <c r="H7" s="3">
        <f ca="1">IFERROR(__xludf.dummyfunction("""COMPUTED_VALUE"""),1)</f>
        <v>1</v>
      </c>
    </row>
    <row r="8" spans="1:16" ht="13.8">
      <c r="A8" s="3" t="str">
        <f t="shared" si="0"/>
        <v>j2:j253</v>
      </c>
      <c r="B8" s="3" t="str">
        <f ca="1">IFERROR(__xludf.dummyfunction("""COMPUTED_VALUE"""),"MC")</f>
        <v>MC</v>
      </c>
      <c r="C8" s="3" t="str">
        <f ca="1">IFERROR(__xludf.dummyfunction("""COMPUTED_VALUE"""),"MC")</f>
        <v>MC</v>
      </c>
      <c r="D8" s="3">
        <f ca="1">IFERROR(__xludf.dummyfunction("""COMPUTED_VALUE"""),16)</f>
        <v>16</v>
      </c>
      <c r="E8" s="34"/>
      <c r="F8" s="3" t="s">
        <v>76</v>
      </c>
      <c r="G8" s="3" t="e">
        <f t="shared" si="1"/>
        <v>#REF!</v>
      </c>
      <c r="H8" s="3">
        <f ca="1">IFERROR(__xludf.dummyfunction("""COMPUTED_VALUE"""),1)</f>
        <v>1</v>
      </c>
    </row>
    <row r="9" spans="1:16" ht="13.8">
      <c r="A9" s="3" t="str">
        <f t="shared" si="0"/>
        <v>j2:j253</v>
      </c>
      <c r="B9" s="3" t="str">
        <f ca="1">IFERROR(__xludf.dummyfunction("""COMPUTED_VALUE"""),"CP")</f>
        <v>CP</v>
      </c>
      <c r="C9" s="3" t="str">
        <f ca="1">IFERROR(__xludf.dummyfunction("""COMPUTED_VALUE"""),"CP")</f>
        <v>CP</v>
      </c>
      <c r="D9" s="3">
        <f ca="1">IFERROR(__xludf.dummyfunction("""COMPUTED_VALUE"""),16)</f>
        <v>16</v>
      </c>
      <c r="E9" s="34"/>
      <c r="F9" s="3" t="s">
        <v>76</v>
      </c>
      <c r="G9" s="3" t="e">
        <f t="shared" si="1"/>
        <v>#REF!</v>
      </c>
      <c r="H9" s="3">
        <f ca="1">IFERROR(__xludf.dummyfunction("""COMPUTED_VALUE"""),-1)</f>
        <v>-1</v>
      </c>
    </row>
    <row r="10" spans="1:16" ht="13.8">
      <c r="A10" s="3" t="str">
        <f t="shared" si="0"/>
        <v>j2:j253</v>
      </c>
      <c r="B10" s="3" t="str">
        <f ca="1">IFERROR(__xludf.dummyfunction("""COMPUTED_VALUE"""),"SD")</f>
        <v>SD</v>
      </c>
      <c r="C10" s="3" t="str">
        <f ca="1">IFERROR(__xludf.dummyfunction("""COMPUTED_VALUE"""),"SD")</f>
        <v>SD</v>
      </c>
      <c r="D10" s="3">
        <f ca="1">IFERROR(__xludf.dummyfunction("""COMPUTED_VALUE"""),16)</f>
        <v>16</v>
      </c>
      <c r="E10" s="34"/>
      <c r="F10" s="3" t="s">
        <v>76</v>
      </c>
      <c r="G10" s="3" t="e">
        <f t="shared" si="1"/>
        <v>#REF!</v>
      </c>
      <c r="H10" s="3">
        <f ca="1">IFERROR(__xludf.dummyfunction("""COMPUTED_VALUE"""),-1)</f>
        <v>-1</v>
      </c>
    </row>
    <row r="11" spans="1:16" ht="13.8">
      <c r="A11" s="3" t="str">
        <f t="shared" si="0"/>
        <v>j2:j253</v>
      </c>
      <c r="B11" s="3" t="str">
        <f ca="1">IFERROR(__xludf.dummyfunction("""COMPUTED_VALUE"""),"JC")</f>
        <v>JC</v>
      </c>
      <c r="C11" s="3" t="str">
        <f ca="1">IFERROR(__xludf.dummyfunction("""COMPUTED_VALUE"""),"JC")</f>
        <v>JC</v>
      </c>
      <c r="D11" s="3">
        <f ca="1">IFERROR(__xludf.dummyfunction("""COMPUTED_VALUE"""),16)</f>
        <v>16</v>
      </c>
      <c r="E11" s="34"/>
      <c r="F11" s="3" t="s">
        <v>76</v>
      </c>
      <c r="G11" s="3" t="e">
        <f t="shared" si="1"/>
        <v>#REF!</v>
      </c>
      <c r="H11" s="3">
        <f ca="1">IFERROR(__xludf.dummyfunction("""COMPUTED_VALUE"""),-1)</f>
        <v>-1</v>
      </c>
    </row>
    <row r="12" spans="1:16" ht="13.8">
      <c r="A12" s="3" t="str">
        <f t="shared" si="0"/>
        <v>j2:j253</v>
      </c>
      <c r="B12" s="3" t="str">
        <f ca="1">IFERROR(__xludf.dummyfunction("""COMPUTED_VALUE"""),"DB")</f>
        <v>DB</v>
      </c>
      <c r="C12" s="3" t="str">
        <f ca="1">IFERROR(__xludf.dummyfunction("""COMPUTED_VALUE"""),"DB")</f>
        <v>DB</v>
      </c>
      <c r="D12" s="3">
        <f ca="1">IFERROR(__xludf.dummyfunction("""COMPUTED_VALUE"""),16)</f>
        <v>16</v>
      </c>
      <c r="E12" s="34"/>
      <c r="F12" s="3" t="s">
        <v>76</v>
      </c>
      <c r="G12" s="3" t="e">
        <f t="shared" si="1"/>
        <v>#REF!</v>
      </c>
      <c r="H12" s="3">
        <f ca="1">IFERROR(__xludf.dummyfunction("""COMPUTED_VALUE"""),-1)</f>
        <v>-1</v>
      </c>
    </row>
    <row r="13" spans="1:16" ht="13.8">
      <c r="A13" s="3" t="str">
        <f t="shared" si="0"/>
        <v>j2:j253</v>
      </c>
      <c r="B13" s="3" t="str">
        <f ca="1">IFERROR(__xludf.dummyfunction("""COMPUTED_VALUE"""),"PDS")</f>
        <v>PDS</v>
      </c>
      <c r="C13" s="3" t="str">
        <f ca="1">IFERROR(__xludf.dummyfunction("""COMPUTED_VALUE"""),"PDS")</f>
        <v>PDS</v>
      </c>
      <c r="D13" s="3">
        <f ca="1">IFERROR(__xludf.dummyfunction("""COMPUTED_VALUE"""),16)</f>
        <v>16</v>
      </c>
      <c r="E13" s="34"/>
      <c r="F13" s="3" t="s">
        <v>76</v>
      </c>
      <c r="G13" s="3" t="e">
        <v>#NAME?</v>
      </c>
      <c r="H13" s="3">
        <f ca="1">IFERROR(__xludf.dummyfunction("""COMPUTED_VALUE"""),-1)</f>
        <v>-1</v>
      </c>
    </row>
    <row r="14" spans="1:16" ht="13.8">
      <c r="A14" s="3" t="str">
        <f t="shared" si="0"/>
        <v>j2:j253</v>
      </c>
      <c r="B14" s="3" t="str">
        <f ca="1">IFERROR(__xludf.dummyfunction("""COMPUTED_VALUE"""),"JG")</f>
        <v>JG</v>
      </c>
      <c r="C14" s="3" t="str">
        <f ca="1">IFERROR(__xludf.dummyfunction("""COMPUTED_VALUE"""),"JG")</f>
        <v>JG</v>
      </c>
      <c r="D14" s="3">
        <f ca="1">IFERROR(__xludf.dummyfunction("""COMPUTED_VALUE"""),16)</f>
        <v>16</v>
      </c>
      <c r="E14" s="34"/>
      <c r="F14" s="3" t="s">
        <v>76</v>
      </c>
      <c r="G14" s="3" t="e">
        <f t="shared" ref="G14:G21" si="2">G$1</f>
        <v>#REF!</v>
      </c>
      <c r="H14" s="3">
        <f ca="1">IFERROR(__xludf.dummyfunction("""COMPUTED_VALUE"""),-1)</f>
        <v>-1</v>
      </c>
      <c r="K14" s="3" t="s">
        <v>81</v>
      </c>
      <c r="L14" s="3" t="s">
        <v>82</v>
      </c>
      <c r="M14" s="3" t="s">
        <v>83</v>
      </c>
      <c r="N14" s="3" t="s">
        <v>84</v>
      </c>
      <c r="O14" s="3" t="s">
        <v>85</v>
      </c>
    </row>
    <row r="15" spans="1:16" ht="13.8">
      <c r="A15" s="3" t="str">
        <f t="shared" si="0"/>
        <v>j2:j253</v>
      </c>
      <c r="B15" s="3" t="str">
        <f ca="1">IFERROR(__xludf.dummyfunction("""COMPUTED_VALUE"""),"MDS")</f>
        <v>MDS</v>
      </c>
      <c r="C15" s="3" t="str">
        <f ca="1">IFERROR(__xludf.dummyfunction("""COMPUTED_VALUE"""),"MDS")</f>
        <v>MDS</v>
      </c>
      <c r="D15" s="3">
        <f ca="1">IFERROR(__xludf.dummyfunction("""COMPUTED_VALUE"""),16)</f>
        <v>16</v>
      </c>
      <c r="E15" s="34"/>
      <c r="F15" s="3" t="s">
        <v>76</v>
      </c>
      <c r="G15" s="3" t="e">
        <f t="shared" si="2"/>
        <v>#REF!</v>
      </c>
      <c r="H15" s="3">
        <f ca="1">IFERROR(__xludf.dummyfunction("""COMPUTED_VALUE"""),-1)</f>
        <v>-1</v>
      </c>
      <c r="K15" s="3">
        <v>1</v>
      </c>
      <c r="L15" s="3">
        <v>5</v>
      </c>
      <c r="M15" s="3">
        <f t="shared" ref="M15:M21" si="3">L15+27+N15</f>
        <v>34</v>
      </c>
      <c r="N15" s="3">
        <v>2</v>
      </c>
      <c r="O15" s="37">
        <f ca="1">INDIRECT(CONCATENATE(decompte!$B$2,"D","$",Liens!$L15))</f>
        <v>45078</v>
      </c>
      <c r="P15" s="25">
        <f ca="1">INDIRECT(CONCATENATE(decompte!$B$2,"D","$",Liens!$M15))</f>
        <v>45107</v>
      </c>
    </row>
    <row r="16" spans="1:16" ht="13.8">
      <c r="A16" s="3" t="str">
        <f t="shared" si="0"/>
        <v>j2:j253</v>
      </c>
      <c r="B16" s="3" t="str">
        <f ca="1">IFERROR(__xludf.dummyfunction("""COMPUTED_VALUE"""),"MDE")</f>
        <v>MDE</v>
      </c>
      <c r="C16" s="3" t="str">
        <f ca="1">IFERROR(__xludf.dummyfunction("""COMPUTED_VALUE"""),"MDE")</f>
        <v>MDE</v>
      </c>
      <c r="D16" s="3">
        <f ca="1">IFERROR(__xludf.dummyfunction("""COMPUTED_VALUE"""),16)</f>
        <v>16</v>
      </c>
      <c r="E16" s="34"/>
      <c r="F16" s="3" t="s">
        <v>76</v>
      </c>
      <c r="G16" s="3" t="e">
        <f t="shared" si="2"/>
        <v>#REF!</v>
      </c>
      <c r="H16" s="3">
        <f ca="1">IFERROR(__xludf.dummyfunction("""COMPUTED_VALUE"""),-1)</f>
        <v>-1</v>
      </c>
      <c r="K16" s="3">
        <v>2</v>
      </c>
      <c r="L16" s="3">
        <f t="shared" ref="L16:L21" si="4">M15+1</f>
        <v>35</v>
      </c>
      <c r="M16" s="3">
        <f t="shared" si="3"/>
        <v>65</v>
      </c>
      <c r="N16" s="3">
        <v>3</v>
      </c>
      <c r="O16" s="37">
        <f ca="1">INDIRECT(CONCATENATE(decompte!$B$2,"D","$",Liens!$L16))</f>
        <v>45108</v>
      </c>
      <c r="P16" s="25">
        <f ca="1">INDIRECT(CONCATENATE(decompte!$B$2,"D","$",Liens!$M16))</f>
        <v>45138</v>
      </c>
    </row>
    <row r="17" spans="1:24" ht="13.8">
      <c r="A17" s="3" t="str">
        <f t="shared" si="0"/>
        <v>j2:j253</v>
      </c>
      <c r="B17" s="3" t="str">
        <f ca="1">IFERROR(__xludf.dummyfunction("""COMPUTED_VALUE"""),"MDX")</f>
        <v>MDX</v>
      </c>
      <c r="C17" s="3" t="str">
        <f ca="1">IFERROR(__xludf.dummyfunction("""COMPUTED_VALUE"""),"MDX")</f>
        <v>MDX</v>
      </c>
      <c r="D17" s="3">
        <f ca="1">IFERROR(__xludf.dummyfunction("""COMPUTED_VALUE"""),16)</f>
        <v>16</v>
      </c>
      <c r="E17" s="34"/>
      <c r="F17" s="3" t="s">
        <v>76</v>
      </c>
      <c r="G17" s="3" t="e">
        <f t="shared" si="2"/>
        <v>#REF!</v>
      </c>
      <c r="H17" s="3">
        <f ca="1">IFERROR(__xludf.dummyfunction("""COMPUTED_VALUE"""),-1)</f>
        <v>-1</v>
      </c>
      <c r="K17" s="3">
        <v>3</v>
      </c>
      <c r="L17" s="3">
        <f t="shared" si="4"/>
        <v>66</v>
      </c>
      <c r="M17" s="3">
        <f t="shared" si="3"/>
        <v>96</v>
      </c>
      <c r="N17" s="3">
        <v>3</v>
      </c>
      <c r="O17" s="37">
        <f ca="1">INDIRECT(CONCATENATE(decompte!$B$2,"D","$",Liens!$L17))</f>
        <v>45139</v>
      </c>
      <c r="P17" s="25">
        <f ca="1">INDIRECT(CONCATENATE(decompte!$B$2,"D","$",Liens!$M17))</f>
        <v>45169</v>
      </c>
    </row>
    <row r="18" spans="1:24" ht="13.8">
      <c r="A18" s="3" t="str">
        <f t="shared" si="0"/>
        <v>j2:j253</v>
      </c>
      <c r="B18" s="3" t="str">
        <f ca="1">IFERROR(__xludf.dummyfunction("""COMPUTED_VALUE"""),"PR")</f>
        <v>PR</v>
      </c>
      <c r="C18" s="3" t="str">
        <f ca="1">IFERROR(__xludf.dummyfunction("""COMPUTED_VALUE"""),"PR")</f>
        <v>PR</v>
      </c>
      <c r="D18" s="3">
        <f ca="1">IFERROR(__xludf.dummyfunction("""COMPUTED_VALUE"""),16)</f>
        <v>16</v>
      </c>
      <c r="E18" s="34"/>
      <c r="F18" s="3" t="s">
        <v>76</v>
      </c>
      <c r="G18" s="3" t="e">
        <f t="shared" si="2"/>
        <v>#REF!</v>
      </c>
      <c r="H18" s="3">
        <f ca="1">IFERROR(__xludf.dummyfunction("""COMPUTED_VALUE"""),-1)</f>
        <v>-1</v>
      </c>
      <c r="K18" s="3">
        <v>4</v>
      </c>
      <c r="L18" s="3">
        <f t="shared" si="4"/>
        <v>97</v>
      </c>
      <c r="M18" s="3">
        <f t="shared" si="3"/>
        <v>126</v>
      </c>
      <c r="N18" s="3">
        <v>2</v>
      </c>
      <c r="O18" s="37">
        <f ca="1">INDIRECT(CONCATENATE(decompte!$B$2,"D","$",Liens!$L18))</f>
        <v>45170</v>
      </c>
      <c r="P18" s="25">
        <f ca="1">INDIRECT(CONCATENATE(decompte!$B$2,"D","$",Liens!$M18))</f>
        <v>45199</v>
      </c>
    </row>
    <row r="19" spans="1:24" ht="13.8">
      <c r="A19" s="3" t="str">
        <f t="shared" si="0"/>
        <v>j2:j253</v>
      </c>
      <c r="B19" s="3" t="str">
        <f ca="1">IFERROR(__xludf.dummyfunction("""COMPUTED_VALUE"""),"FMT")</f>
        <v>FMT</v>
      </c>
      <c r="C19" s="3" t="str">
        <f ca="1">IFERROR(__xludf.dummyfunction("""COMPUTED_VALUE"""),"FMT")</f>
        <v>FMT</v>
      </c>
      <c r="D19" s="3">
        <f ca="1">IFERROR(__xludf.dummyfunction("""COMPUTED_VALUE"""),16)</f>
        <v>16</v>
      </c>
      <c r="E19" s="34"/>
      <c r="F19" s="3" t="s">
        <v>76</v>
      </c>
      <c r="G19" s="3" t="e">
        <f t="shared" si="2"/>
        <v>#REF!</v>
      </c>
      <c r="H19" s="3"/>
      <c r="K19" s="3">
        <v>5</v>
      </c>
      <c r="L19" s="3">
        <f t="shared" si="4"/>
        <v>127</v>
      </c>
      <c r="M19" s="3">
        <f t="shared" si="3"/>
        <v>157</v>
      </c>
      <c r="N19" s="3">
        <v>3</v>
      </c>
      <c r="O19" s="37">
        <f ca="1">INDIRECT(CONCATENATE(decompte!$B$2,"D","$",Liens!$L19))</f>
        <v>45200</v>
      </c>
      <c r="P19" s="25">
        <f ca="1">INDIRECT(CONCATENATE(decompte!$B$2,"D","$",Liens!$M19))</f>
        <v>45230</v>
      </c>
    </row>
    <row r="20" spans="1:24" ht="13.8">
      <c r="A20" s="3" t="str">
        <f t="shared" si="0"/>
        <v>j2:j253</v>
      </c>
      <c r="B20" s="3" t="str">
        <f ca="1">IFERROR(__xludf.dummyfunction("""COMPUTED_VALUE"""),"JUM")</f>
        <v>JUM</v>
      </c>
      <c r="C20" s="3" t="str">
        <f ca="1">IFERROR(__xludf.dummyfunction("""COMPUTED_VALUE"""),"JUM")</f>
        <v>JUM</v>
      </c>
      <c r="D20" s="3">
        <f ca="1">IFERROR(__xludf.dummyfunction("""COMPUTED_VALUE"""),16)</f>
        <v>16</v>
      </c>
      <c r="E20" s="34"/>
      <c r="F20" s="3" t="s">
        <v>76</v>
      </c>
      <c r="G20" s="3" t="e">
        <f t="shared" si="2"/>
        <v>#REF!</v>
      </c>
      <c r="H20" s="3"/>
      <c r="K20" s="3">
        <v>6</v>
      </c>
      <c r="L20" s="3">
        <f t="shared" si="4"/>
        <v>158</v>
      </c>
      <c r="M20" s="3">
        <f t="shared" si="3"/>
        <v>187</v>
      </c>
      <c r="N20" s="3">
        <v>2</v>
      </c>
      <c r="O20" s="37">
        <f ca="1">INDIRECT(CONCATENATE(decompte!$B$2,"D","$",Liens!$L20))</f>
        <v>45231</v>
      </c>
      <c r="P20" s="25">
        <f ca="1">INDIRECT(CONCATENATE(decompte!$B$2,"D","$",Liens!$M20))</f>
        <v>45260</v>
      </c>
    </row>
    <row r="21" spans="1:24" ht="13.8">
      <c r="A21" s="3" t="str">
        <f t="shared" si="0"/>
        <v>j2:j253</v>
      </c>
      <c r="B21" s="3" t="str">
        <f ca="1">IFERROR(__xludf.dummyfunction("""COMPUTED_VALUE"""),"ED")</f>
        <v>ED</v>
      </c>
      <c r="C21" s="3" t="str">
        <f ca="1">IFERROR(__xludf.dummyfunction("""COMPUTED_VALUE"""),"NBD")</f>
        <v>NBD</v>
      </c>
      <c r="D21" s="3">
        <f ca="1">IFERROR(__xludf.dummyfunction("""COMPUTED_VALUE"""),16)</f>
        <v>16</v>
      </c>
      <c r="E21" s="34"/>
      <c r="F21" s="3" t="s">
        <v>76</v>
      </c>
      <c r="G21" s="3" t="e">
        <f t="shared" si="2"/>
        <v>#REF!</v>
      </c>
      <c r="H21" s="3"/>
      <c r="K21" s="3">
        <v>7</v>
      </c>
      <c r="L21" s="3">
        <f t="shared" si="4"/>
        <v>188</v>
      </c>
      <c r="M21" s="3">
        <f t="shared" si="3"/>
        <v>215</v>
      </c>
      <c r="N21" s="3">
        <v>0</v>
      </c>
      <c r="O21" s="37">
        <f ca="1">INDIRECT(CONCATENATE(decompte!$B$2,"D","$",Liens!$L21))</f>
        <v>45261</v>
      </c>
      <c r="P21" s="3">
        <f ca="1">INDIRECT(CONCATENATE(decompte!$B$2,"D","$",Liens!$M21))</f>
        <v>0</v>
      </c>
    </row>
    <row r="22" spans="1:24" ht="13.8">
      <c r="B22" s="3" t="str">
        <f ca="1">IFERROR(__xludf.dummyfunction("""COMPUTED_VALUE"""),"FV")</f>
        <v>FV</v>
      </c>
      <c r="C22" s="3" t="str">
        <f ca="1">IFERROR(__xludf.dummyfunction("""COMPUTED_VALUE"""),"NBD")</f>
        <v>NBD</v>
      </c>
      <c r="D22" s="3">
        <f ca="1">IFERROR(__xludf.dummyfunction("""COMPUTED_VALUE"""),16)</f>
        <v>16</v>
      </c>
      <c r="E22" s="34"/>
      <c r="H22" s="3"/>
    </row>
    <row r="23" spans="1:24" ht="13.8">
      <c r="B23" s="3" t="str">
        <f ca="1">IFERROR(__xludf.dummyfunction("""COMPUTED_VALUE"""),"GN")</f>
        <v>GN</v>
      </c>
      <c r="C23" s="3" t="str">
        <f ca="1">IFERROR(__xludf.dummyfunction("""COMPUTED_VALUE"""),"GN")</f>
        <v>GN</v>
      </c>
      <c r="D23" s="3">
        <f ca="1">IFERROR(__xludf.dummyfunction("""COMPUTED_VALUE"""),16)</f>
        <v>16</v>
      </c>
      <c r="E23" s="34"/>
      <c r="H23" s="3"/>
    </row>
    <row r="24" spans="1:24" ht="13.8">
      <c r="B24" s="3"/>
      <c r="C24" s="3"/>
      <c r="D24" s="3"/>
      <c r="E24" s="3"/>
      <c r="H24" s="3"/>
    </row>
    <row r="25" spans="1:24" ht="13.8">
      <c r="B25" s="3"/>
      <c r="C25" s="3"/>
      <c r="D25" s="3"/>
      <c r="E25" s="3"/>
      <c r="H25" s="3"/>
    </row>
    <row r="26" spans="1:24" ht="13.8">
      <c r="B26" s="3"/>
      <c r="C26" s="3"/>
      <c r="D26" s="3"/>
      <c r="E26" s="3"/>
      <c r="H26" s="3"/>
    </row>
    <row r="30" spans="1:24" ht="13.8">
      <c r="B30" s="3" t="str">
        <f t="array" ref="B30:X38">TRANSPOSE(A3:I25)</f>
        <v>j2:j253</v>
      </c>
      <c r="C30" s="3" t="str">
        <v>j2:j253</v>
      </c>
      <c r="D30" s="3" t="str">
        <v>j2:j253</v>
      </c>
      <c r="E30" s="3" t="str">
        <v>j2:j253</v>
      </c>
      <c r="F30" s="3" t="str">
        <v>j2:j253</v>
      </c>
      <c r="G30" s="3" t="str">
        <v>j2:j253</v>
      </c>
      <c r="H30" s="3" t="str">
        <v>j2:j253</v>
      </c>
      <c r="I30" s="3" t="str">
        <v>j2:j253</v>
      </c>
      <c r="J30" s="3" t="str">
        <v>j2:j253</v>
      </c>
      <c r="K30" s="3" t="str">
        <v>j2:j253</v>
      </c>
      <c r="L30" s="3" t="str">
        <v>j2:j253</v>
      </c>
      <c r="M30" s="3" t="str">
        <v>j2:j253</v>
      </c>
      <c r="N30" s="3" t="str">
        <v>j2:j253</v>
      </c>
      <c r="O30" s="3" t="str">
        <v>j2:j253</v>
      </c>
      <c r="P30" s="3" t="str">
        <v>j2:j253</v>
      </c>
      <c r="Q30" s="3" t="str">
        <v>j2:j253</v>
      </c>
      <c r="R30" s="3" t="str">
        <v>j2:j253</v>
      </c>
      <c r="S30" s="3" t="str">
        <v>j2:j253</v>
      </c>
      <c r="T30" s="3" t="str">
        <v>j2:j253</v>
      </c>
      <c r="U30" s="3">
        <v>0</v>
      </c>
      <c r="V30" s="3">
        <v>0</v>
      </c>
      <c r="W30" s="3">
        <v>0</v>
      </c>
      <c r="X30" s="3">
        <v>0</v>
      </c>
    </row>
    <row r="31" spans="1:24" ht="13.8">
      <c r="B31" s="3" t="str">
        <f ca="1"/>
        <v>AVL</v>
      </c>
      <c r="C31" s="3" t="str">
        <f ca="1"/>
        <v>JMR</v>
      </c>
      <c r="D31" s="3" t="str">
        <f ca="1"/>
        <v>FL</v>
      </c>
      <c r="E31" s="3" t="str">
        <f ca="1"/>
        <v>GD</v>
      </c>
      <c r="F31" s="3" t="str">
        <f ca="1"/>
        <v>MDT</v>
      </c>
      <c r="G31" s="3" t="str">
        <f ca="1"/>
        <v>MC</v>
      </c>
      <c r="H31" s="3" t="str">
        <f ca="1"/>
        <v>CP</v>
      </c>
      <c r="I31" s="3" t="str">
        <f ca="1"/>
        <v>SD</v>
      </c>
      <c r="J31" s="3" t="str">
        <f ca="1"/>
        <v>JC</v>
      </c>
      <c r="K31" s="3" t="str">
        <f ca="1"/>
        <v>DB</v>
      </c>
      <c r="L31" s="3" t="str">
        <f ca="1"/>
        <v>PDS</v>
      </c>
      <c r="M31" s="3" t="str">
        <f ca="1"/>
        <v>JG</v>
      </c>
      <c r="N31" s="3" t="str">
        <f ca="1"/>
        <v>MDS</v>
      </c>
      <c r="O31" s="3" t="str">
        <f ca="1"/>
        <v>MDE</v>
      </c>
      <c r="P31" s="3" t="str">
        <f ca="1"/>
        <v>MDX</v>
      </c>
      <c r="Q31" s="3" t="str">
        <f ca="1"/>
        <v>PR</v>
      </c>
      <c r="R31" s="3" t="str">
        <f ca="1"/>
        <v>FMT</v>
      </c>
      <c r="S31" s="3" t="str">
        <f ca="1"/>
        <v>JUM</v>
      </c>
      <c r="T31" s="3" t="str">
        <f ca="1"/>
        <v>ED</v>
      </c>
      <c r="U31" s="3" t="str">
        <f ca="1"/>
        <v>FV</v>
      </c>
      <c r="V31" s="3" t="str">
        <f ca="1"/>
        <v>GN</v>
      </c>
      <c r="W31" s="3">
        <v>0</v>
      </c>
      <c r="X31" s="3">
        <v>0</v>
      </c>
    </row>
    <row r="32" spans="1:24" ht="13.8">
      <c r="B32" s="3" t="str">
        <f ca="1"/>
        <v>AVL</v>
      </c>
      <c r="C32" s="3" t="str">
        <f ca="1"/>
        <v>JMR</v>
      </c>
      <c r="D32" s="3" t="str">
        <f ca="1"/>
        <v>FL</v>
      </c>
      <c r="E32" s="3" t="str">
        <f ca="1"/>
        <v>GD</v>
      </c>
      <c r="F32" s="3" t="str">
        <f ca="1"/>
        <v>MDT</v>
      </c>
      <c r="G32" s="3" t="str">
        <f ca="1"/>
        <v>MC</v>
      </c>
      <c r="H32" s="3" t="str">
        <f ca="1"/>
        <v>CP</v>
      </c>
      <c r="I32" s="3" t="str">
        <f ca="1"/>
        <v>SD</v>
      </c>
      <c r="J32" s="3" t="str">
        <f ca="1"/>
        <v>JC</v>
      </c>
      <c r="K32" s="3" t="str">
        <f ca="1"/>
        <v>DB</v>
      </c>
      <c r="L32" s="3" t="str">
        <f ca="1"/>
        <v>PDS</v>
      </c>
      <c r="M32" s="3" t="str">
        <f ca="1"/>
        <v>JG</v>
      </c>
      <c r="N32" s="3" t="str">
        <f ca="1"/>
        <v>MDS</v>
      </c>
      <c r="O32" s="3" t="str">
        <f ca="1"/>
        <v>MDE</v>
      </c>
      <c r="P32" s="3" t="str">
        <f ca="1"/>
        <v>MDX</v>
      </c>
      <c r="Q32" s="3" t="str">
        <f ca="1"/>
        <v>PR</v>
      </c>
      <c r="R32" s="3" t="str">
        <f ca="1"/>
        <v>FMT</v>
      </c>
      <c r="S32" s="3" t="str">
        <f ca="1"/>
        <v>JUM</v>
      </c>
      <c r="T32" s="3" t="str">
        <f ca="1"/>
        <v>NBD</v>
      </c>
      <c r="U32" s="3" t="str">
        <f ca="1"/>
        <v>NBD</v>
      </c>
      <c r="V32" s="3" t="str">
        <f ca="1"/>
        <v>GN</v>
      </c>
      <c r="W32" s="3">
        <v>0</v>
      </c>
      <c r="X32" s="3">
        <v>0</v>
      </c>
    </row>
    <row r="33" spans="1:24" ht="13.8">
      <c r="B33" s="3">
        <f ca="1"/>
        <v>16</v>
      </c>
      <c r="C33" s="3">
        <f ca="1"/>
        <v>16</v>
      </c>
      <c r="D33" s="3">
        <f ca="1"/>
        <v>16</v>
      </c>
      <c r="E33" s="3">
        <f ca="1"/>
        <v>16</v>
      </c>
      <c r="F33" s="3">
        <f ca="1"/>
        <v>16</v>
      </c>
      <c r="G33" s="3">
        <f ca="1"/>
        <v>16</v>
      </c>
      <c r="H33" s="3">
        <f ca="1"/>
        <v>16</v>
      </c>
      <c r="I33" s="3">
        <f ca="1"/>
        <v>16</v>
      </c>
      <c r="J33" s="3">
        <f ca="1"/>
        <v>16</v>
      </c>
      <c r="K33" s="3">
        <f ca="1"/>
        <v>16</v>
      </c>
      <c r="L33" s="3">
        <f ca="1"/>
        <v>16</v>
      </c>
      <c r="M33" s="3">
        <f ca="1"/>
        <v>16</v>
      </c>
      <c r="N33" s="3">
        <f ca="1"/>
        <v>16</v>
      </c>
      <c r="O33" s="3">
        <f ca="1"/>
        <v>16</v>
      </c>
      <c r="P33" s="3">
        <f ca="1"/>
        <v>16</v>
      </c>
      <c r="Q33" s="3">
        <f ca="1"/>
        <v>16</v>
      </c>
      <c r="R33" s="3">
        <f ca="1"/>
        <v>16</v>
      </c>
      <c r="S33" s="3">
        <f ca="1"/>
        <v>16</v>
      </c>
      <c r="T33" s="3">
        <f ca="1"/>
        <v>16</v>
      </c>
      <c r="U33" s="3">
        <f ca="1"/>
        <v>16</v>
      </c>
      <c r="V33" s="3">
        <f ca="1"/>
        <v>16</v>
      </c>
      <c r="W33" s="3">
        <v>0</v>
      </c>
      <c r="X33" s="3">
        <v>0</v>
      </c>
    </row>
    <row r="34" spans="1:24" ht="13.8">
      <c r="B34" s="34">
        <v>0</v>
      </c>
      <c r="C34" s="34">
        <v>0</v>
      </c>
      <c r="D34" s="34">
        <v>0</v>
      </c>
      <c r="E34" s="34">
        <v>0</v>
      </c>
      <c r="F34" s="34">
        <v>0</v>
      </c>
      <c r="G34" s="34">
        <v>0</v>
      </c>
      <c r="H34" s="34">
        <v>0</v>
      </c>
      <c r="I34" s="34">
        <v>0</v>
      </c>
      <c r="J34" s="34">
        <v>0</v>
      </c>
      <c r="K34" s="34">
        <v>0</v>
      </c>
      <c r="L34" s="34">
        <v>0</v>
      </c>
      <c r="M34" s="34">
        <v>0</v>
      </c>
      <c r="N34" s="34">
        <v>0</v>
      </c>
      <c r="O34" s="34">
        <v>0</v>
      </c>
      <c r="P34" s="34">
        <v>0</v>
      </c>
      <c r="Q34" s="34">
        <v>0</v>
      </c>
      <c r="R34" s="34">
        <v>0</v>
      </c>
      <c r="S34" s="34">
        <v>0</v>
      </c>
      <c r="T34" s="34">
        <v>0</v>
      </c>
      <c r="U34" s="34">
        <v>0</v>
      </c>
      <c r="V34" s="34">
        <v>0</v>
      </c>
      <c r="W34" s="3">
        <v>0</v>
      </c>
      <c r="X34" s="3">
        <v>0</v>
      </c>
    </row>
    <row r="35" spans="1:24" ht="13.8">
      <c r="B35" s="3" t="str">
        <v>a1</v>
      </c>
      <c r="C35" s="3" t="str">
        <v>a1</v>
      </c>
      <c r="D35" s="3" t="str">
        <v>a1</v>
      </c>
      <c r="E35" s="3" t="str">
        <v>a1</v>
      </c>
      <c r="F35" s="3" t="str">
        <v>a1</v>
      </c>
      <c r="G35" s="3" t="str">
        <v>a1</v>
      </c>
      <c r="H35" s="3" t="str">
        <v>a1</v>
      </c>
      <c r="I35" s="3" t="str">
        <v>a1</v>
      </c>
      <c r="J35" s="3" t="str">
        <v>a1</v>
      </c>
      <c r="K35" s="3" t="str">
        <v>a1</v>
      </c>
      <c r="L35" s="3" t="str">
        <v>a1</v>
      </c>
      <c r="M35" s="3" t="str">
        <v>a1</v>
      </c>
      <c r="N35" s="3" t="str">
        <v>a1</v>
      </c>
      <c r="O35" s="3" t="str">
        <v>a1</v>
      </c>
      <c r="P35" s="3" t="str">
        <v>a1</v>
      </c>
      <c r="Q35" s="3" t="str">
        <v>a1</v>
      </c>
      <c r="R35" s="3" t="str">
        <v>a1</v>
      </c>
      <c r="S35" s="3" t="str">
        <v>a1</v>
      </c>
      <c r="T35" s="3" t="str">
        <v>a1</v>
      </c>
      <c r="U35" s="3">
        <v>0</v>
      </c>
      <c r="V35" s="3">
        <v>0</v>
      </c>
      <c r="W35" s="3">
        <v>0</v>
      </c>
      <c r="X35" s="3">
        <v>0</v>
      </c>
    </row>
    <row r="36" spans="1:24" ht="13.8">
      <c r="B36" s="3" t="e">
        <v>#REF!</v>
      </c>
      <c r="C36" s="3" t="e">
        <v>#REF!</v>
      </c>
      <c r="D36" s="3" t="e">
        <v>#REF!</v>
      </c>
      <c r="E36" s="3" t="e">
        <v>#REF!</v>
      </c>
      <c r="F36" s="3" t="e">
        <v>#REF!</v>
      </c>
      <c r="G36" s="3" t="e">
        <v>#REF!</v>
      </c>
      <c r="H36" s="3" t="e">
        <v>#REF!</v>
      </c>
      <c r="I36" s="3" t="e">
        <v>#REF!</v>
      </c>
      <c r="J36" s="3" t="e">
        <v>#REF!</v>
      </c>
      <c r="K36" s="3" t="e">
        <v>#REF!</v>
      </c>
      <c r="L36" s="3" t="e">
        <v>#NAME?</v>
      </c>
      <c r="M36" s="3" t="e">
        <v>#REF!</v>
      </c>
      <c r="N36" s="3" t="e">
        <v>#REF!</v>
      </c>
      <c r="O36" s="3" t="e">
        <v>#REF!</v>
      </c>
      <c r="P36" s="3" t="e">
        <v>#REF!</v>
      </c>
      <c r="Q36" s="3" t="e">
        <v>#REF!</v>
      </c>
      <c r="R36" s="3" t="e">
        <v>#REF!</v>
      </c>
      <c r="S36" s="3" t="e">
        <v>#REF!</v>
      </c>
      <c r="T36" s="3" t="e">
        <v>#REF!</v>
      </c>
      <c r="U36" s="3">
        <v>0</v>
      </c>
      <c r="V36" s="3">
        <v>0</v>
      </c>
      <c r="W36" s="3">
        <v>0</v>
      </c>
      <c r="X36" s="3">
        <v>0</v>
      </c>
    </row>
    <row r="37" spans="1:24" ht="13.8">
      <c r="B37" s="3">
        <f ca="1"/>
        <v>1</v>
      </c>
      <c r="C37" s="3">
        <f ca="1"/>
        <v>1</v>
      </c>
      <c r="D37" s="3">
        <f ca="1"/>
        <v>1</v>
      </c>
      <c r="E37" s="3">
        <f ca="1"/>
        <v>1</v>
      </c>
      <c r="F37" s="3">
        <f ca="1"/>
        <v>1</v>
      </c>
      <c r="G37" s="3">
        <f ca="1"/>
        <v>1</v>
      </c>
      <c r="H37" s="3">
        <f ca="1"/>
        <v>-1</v>
      </c>
      <c r="I37" s="3">
        <f ca="1"/>
        <v>-1</v>
      </c>
      <c r="J37" s="3">
        <f ca="1"/>
        <v>-1</v>
      </c>
      <c r="K37" s="3">
        <f ca="1"/>
        <v>-1</v>
      </c>
      <c r="L37" s="3">
        <f ca="1"/>
        <v>-1</v>
      </c>
      <c r="M37" s="3">
        <f ca="1"/>
        <v>-1</v>
      </c>
      <c r="N37" s="3">
        <f ca="1"/>
        <v>-1</v>
      </c>
      <c r="O37" s="3">
        <f ca="1"/>
        <v>-1</v>
      </c>
      <c r="P37" s="3">
        <f ca="1"/>
        <v>-1</v>
      </c>
      <c r="Q37" s="3">
        <f ca="1"/>
        <v>-1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</row>
    <row r="38" spans="1:24" ht="13.8"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</row>
    <row r="41" spans="1:24" ht="13.8">
      <c r="B41" s="3">
        <v>24</v>
      </c>
      <c r="C41" s="3">
        <v>25</v>
      </c>
      <c r="D41" s="3">
        <v>31</v>
      </c>
      <c r="E41" s="3">
        <v>1</v>
      </c>
    </row>
    <row r="42" spans="1:24" ht="13.8">
      <c r="A42" s="3">
        <v>2015</v>
      </c>
      <c r="B42" s="3" t="s">
        <v>5</v>
      </c>
      <c r="C42" s="3" t="s">
        <v>6</v>
      </c>
      <c r="D42" s="3" t="s">
        <v>86</v>
      </c>
      <c r="E42" s="3" t="s">
        <v>13</v>
      </c>
    </row>
    <row r="43" spans="1:24" ht="13.8">
      <c r="A43" s="3">
        <v>2016</v>
      </c>
      <c r="B43" s="3" t="s">
        <v>10</v>
      </c>
      <c r="C43" s="3" t="s">
        <v>5</v>
      </c>
      <c r="D43" s="3" t="s">
        <v>87</v>
      </c>
      <c r="E43" s="3" t="s">
        <v>8</v>
      </c>
    </row>
    <row r="44" spans="1:24" ht="13.8">
      <c r="A44" s="3">
        <v>2017</v>
      </c>
      <c r="B44" s="3" t="s">
        <v>88</v>
      </c>
      <c r="C44" s="3" t="s">
        <v>6</v>
      </c>
      <c r="D44" s="3" t="s">
        <v>13</v>
      </c>
      <c r="E44" s="3" t="s">
        <v>12</v>
      </c>
    </row>
    <row r="45" spans="1:24" ht="13.8">
      <c r="A45" s="3">
        <v>2018</v>
      </c>
      <c r="B45" s="3" t="s">
        <v>7</v>
      </c>
      <c r="C45" s="3" t="s">
        <v>11</v>
      </c>
      <c r="D45" s="3" t="s">
        <v>14</v>
      </c>
      <c r="E45" s="3" t="s">
        <v>8</v>
      </c>
    </row>
    <row r="46" spans="1:24" ht="13.8">
      <c r="A46" s="3">
        <v>2019</v>
      </c>
      <c r="B46" s="3" t="s">
        <v>12</v>
      </c>
      <c r="C46" s="3" t="s">
        <v>5</v>
      </c>
      <c r="D46" s="3" t="s">
        <v>17</v>
      </c>
      <c r="E46" s="3" t="s">
        <v>16</v>
      </c>
    </row>
    <row r="47" spans="1:24" ht="13.8">
      <c r="A47" s="3">
        <v>2020</v>
      </c>
      <c r="B47" s="3" t="s">
        <v>11</v>
      </c>
      <c r="C47" s="3" t="s">
        <v>5</v>
      </c>
      <c r="D47" s="3" t="s">
        <v>6</v>
      </c>
      <c r="E47" s="3" t="s">
        <v>20</v>
      </c>
    </row>
    <row r="48" spans="1:24" ht="13.8">
      <c r="A48" s="3">
        <v>2021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Synthese</vt:lpstr>
      <vt:lpstr>jours</vt:lpstr>
      <vt:lpstr>Jaunes</vt:lpstr>
      <vt:lpstr>decompte</vt:lpstr>
      <vt:lpstr>Liens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 Marembert</cp:lastModifiedBy>
  <cp:revision>1</cp:revision>
  <dcterms:created xsi:type="dcterms:W3CDTF">2024-09-17T08:07:44Z</dcterms:created>
  <dcterms:modified xsi:type="dcterms:W3CDTF">2024-11-03T17:04:17Z</dcterms:modified>
  <dc:language>fr-FR</dc:language>
</cp:coreProperties>
</file>