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Sacha_2407/Desktop/Code_TFE/PBUC_final/data/"/>
    </mc:Choice>
  </mc:AlternateContent>
  <bookViews>
    <workbookView xWindow="6700" yWindow="1680" windowWidth="26640" windowHeight="16380" tabRatio="500"/>
  </bookViews>
  <sheets>
    <sheet name="generator" sheetId="1" r:id="rId1"/>
    <sheet name="general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K2" i="1"/>
  <c r="M5" i="1"/>
  <c r="L12" i="1"/>
  <c r="M12" i="1"/>
  <c r="L10" i="1"/>
  <c r="M10" i="1"/>
  <c r="L7" i="1"/>
  <c r="M7" i="1"/>
  <c r="L8" i="1"/>
  <c r="M8" i="1"/>
  <c r="M11" i="1"/>
  <c r="M9" i="1"/>
  <c r="L11" i="1"/>
  <c r="L9" i="1"/>
  <c r="K12" i="1"/>
  <c r="K11" i="1"/>
  <c r="K10" i="1"/>
  <c r="K9" i="1"/>
  <c r="K8" i="1"/>
  <c r="K7" i="1"/>
  <c r="M6" i="1"/>
  <c r="L6" i="1"/>
  <c r="K6" i="1"/>
  <c r="L5" i="1"/>
  <c r="K5" i="1"/>
  <c r="L3" i="1"/>
  <c r="M3" i="1"/>
  <c r="M4" i="1"/>
  <c r="L4" i="1"/>
  <c r="K4" i="1"/>
  <c r="K3" i="1"/>
  <c r="M2" i="1"/>
  <c r="L2" i="1"/>
  <c r="Q11" i="1"/>
  <c r="Q10" i="1"/>
  <c r="Q9" i="1"/>
  <c r="Q8" i="1"/>
  <c r="Q7" i="1"/>
  <c r="Q6" i="1"/>
  <c r="Q5" i="1"/>
  <c r="Q4" i="1"/>
  <c r="Q3" i="1"/>
  <c r="Q2" i="1"/>
  <c r="F2" i="1"/>
  <c r="F3" i="1"/>
  <c r="F4" i="1"/>
  <c r="F5" i="1"/>
  <c r="F6" i="1"/>
  <c r="F7" i="1"/>
  <c r="F8" i="1"/>
  <c r="F9" i="1"/>
  <c r="F10" i="1"/>
  <c r="F11" i="1"/>
  <c r="F12" i="1"/>
  <c r="E12" i="1"/>
  <c r="E11" i="1"/>
  <c r="E10" i="1"/>
  <c r="E9" i="1"/>
  <c r="E8" i="1"/>
  <c r="E7" i="1"/>
  <c r="E6" i="1"/>
  <c r="E5" i="1"/>
  <c r="E4" i="1"/>
  <c r="E3" i="1"/>
  <c r="E2" i="1"/>
  <c r="D11" i="1"/>
  <c r="D9" i="1"/>
  <c r="D6" i="1"/>
  <c r="D5" i="1"/>
  <c r="D4" i="1"/>
  <c r="D2" i="1"/>
  <c r="Q12" i="1"/>
  <c r="B2" i="2"/>
</calcChain>
</file>

<file path=xl/sharedStrings.xml><?xml version="1.0" encoding="utf-8"?>
<sst xmlns="http://schemas.openxmlformats.org/spreadsheetml/2006/main" count="22" uniqueCount="22">
  <si>
    <t>Capacity (MW)</t>
  </si>
  <si>
    <t>Count init (h)</t>
  </si>
  <si>
    <t>Up at t=0</t>
  </si>
  <si>
    <t>No Load Cost (€)</t>
  </si>
  <si>
    <t>Ramp Up Limit (MW/h)</t>
  </si>
  <si>
    <t>Ramp Down Limit (MW/h)</t>
  </si>
  <si>
    <t>Min. Down Time (h)</t>
  </si>
  <si>
    <t>Min. Up Time (h)</t>
  </si>
  <si>
    <t>Minimum Output (MW)</t>
  </si>
  <si>
    <t>Output at t=0 (MW)</t>
  </si>
  <si>
    <t>Output block (MW) : b1</t>
  </si>
  <si>
    <t>Output block (MW) : b2</t>
  </si>
  <si>
    <t>Output block (MW) : b3</t>
  </si>
  <si>
    <t>Start-up Cost (€)</t>
  </si>
  <si>
    <t>Cost (€/MW) : b1</t>
  </si>
  <si>
    <t>Cost (€/MW) : b2</t>
  </si>
  <si>
    <t>Cost (€/MW) : b3</t>
  </si>
  <si>
    <t>Case</t>
  </si>
  <si>
    <t>Number of periods</t>
  </si>
  <si>
    <t>Period duration [hour]</t>
  </si>
  <si>
    <t>0.25</t>
  </si>
  <si>
    <t xml:space="preserve">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</si>
</sst>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workbookViewId="0">
      <selection activeCell="C22" sqref="C22"/>
    </sheetView>
  </sheetViews>
  <sheetFormatPr baseColWidth="10" defaultRowHeight="16" x14ac:dyDescent="0.2"/>
  <cols>
    <col min="1" max="22" width="24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  <c r="J1" s="1" t="s">
        <v>9</v>
      </c>
      <c r="K1" s="1" t="s">
        <v>14</v>
      </c>
      <c r="L1" s="1" t="s">
        <v>15</v>
      </c>
      <c r="M1" s="1" t="s">
        <v>16</v>
      </c>
      <c r="N1" s="1" t="s">
        <v>10</v>
      </c>
      <c r="O1" s="1" t="s">
        <v>11</v>
      </c>
      <c r="P1" s="1" t="s">
        <v>12</v>
      </c>
      <c r="Q1" s="1" t="s">
        <v>13</v>
      </c>
      <c r="R1" s="1"/>
      <c r="S1" s="1"/>
      <c r="T1" s="1"/>
      <c r="U1" s="1"/>
    </row>
    <row r="2" spans="1:21" x14ac:dyDescent="0.2">
      <c r="A2" s="2">
        <v>437</v>
      </c>
      <c r="B2" s="2">
        <v>10</v>
      </c>
      <c r="C2" s="2">
        <v>0</v>
      </c>
      <c r="D2" s="2">
        <f>422.15*6.8655</f>
        <v>2898.2708249999996</v>
      </c>
      <c r="E2" s="2">
        <f>0.04*60*437</f>
        <v>1048.8</v>
      </c>
      <c r="F2" s="2">
        <f>0.04*60*437</f>
        <v>1048.8</v>
      </c>
      <c r="G2" s="2">
        <v>2</v>
      </c>
      <c r="H2" s="2">
        <v>1</v>
      </c>
      <c r="I2" s="2">
        <v>50</v>
      </c>
      <c r="J2" s="2">
        <v>0</v>
      </c>
      <c r="K2">
        <f>5.1521*6.8655</f>
        <v>35.37174255</v>
      </c>
      <c r="L2">
        <f>5.7317*6.8655</f>
        <v>39.350986349999999</v>
      </c>
      <c r="M2">
        <f>5.8605*6.8655</f>
        <v>40.235262749999997</v>
      </c>
      <c r="N2" s="2">
        <v>218.516218081435</v>
      </c>
      <c r="O2" s="2">
        <v>327.78027950310599</v>
      </c>
      <c r="P2" s="2">
        <v>437</v>
      </c>
      <c r="Q2" s="2">
        <f>(10+2.511*6.8655)*437</f>
        <v>11903.561208499999</v>
      </c>
      <c r="R2" s="2"/>
    </row>
    <row r="3" spans="1:21" x14ac:dyDescent="0.2">
      <c r="A3">
        <v>460</v>
      </c>
      <c r="B3" s="2">
        <v>10</v>
      </c>
      <c r="C3" s="2">
        <v>0</v>
      </c>
      <c r="D3" s="2">
        <v>0</v>
      </c>
      <c r="E3" s="6">
        <f>0.03*60*460</f>
        <v>827.99999999999989</v>
      </c>
      <c r="F3" s="6">
        <f>0.03*60*460</f>
        <v>827.99999999999989</v>
      </c>
      <c r="G3" s="2">
        <v>2</v>
      </c>
      <c r="H3" s="2">
        <v>1</v>
      </c>
      <c r="I3" s="2">
        <v>50</v>
      </c>
      <c r="J3" s="2">
        <v>0</v>
      </c>
      <c r="K3">
        <f>6.7925*6.8655</f>
        <v>46.633908750000003</v>
      </c>
      <c r="L3">
        <f t="shared" ref="L3:M3" si="0">6.7925*6.8655</f>
        <v>46.633908750000003</v>
      </c>
      <c r="M3">
        <f t="shared" si="0"/>
        <v>46.633908750000003</v>
      </c>
      <c r="N3">
        <v>460</v>
      </c>
      <c r="O3">
        <v>460</v>
      </c>
      <c r="P3">
        <v>460</v>
      </c>
      <c r="Q3" s="2">
        <f>(10+2.511*6.8655)*460</f>
        <v>12530.06443</v>
      </c>
      <c r="R3" s="2"/>
    </row>
    <row r="4" spans="1:21" x14ac:dyDescent="0.2">
      <c r="A4">
        <v>410</v>
      </c>
      <c r="B4" s="2">
        <v>10</v>
      </c>
      <c r="C4" s="2">
        <v>0</v>
      </c>
      <c r="D4" s="2">
        <f>398.63*6.8655</f>
        <v>2736.794265</v>
      </c>
      <c r="E4" s="6">
        <f>0.04*60*410</f>
        <v>984</v>
      </c>
      <c r="F4" s="6">
        <f>0.04*60*410</f>
        <v>984</v>
      </c>
      <c r="G4" s="2">
        <v>2</v>
      </c>
      <c r="H4" s="2">
        <v>1</v>
      </c>
      <c r="I4" s="2">
        <v>50</v>
      </c>
      <c r="J4" s="2">
        <v>0</v>
      </c>
      <c r="K4">
        <f>5.1855*6.8655</f>
        <v>35.60105025</v>
      </c>
      <c r="L4">
        <f>5.7688*6.8655</f>
        <v>39.605696399999999</v>
      </c>
      <c r="M4">
        <f>5.8985*6.8655</f>
        <v>40.496151750000003</v>
      </c>
      <c r="N4">
        <v>205.01680096005504</v>
      </c>
      <c r="O4">
        <v>307.4880493446401</v>
      </c>
      <c r="P4">
        <v>410</v>
      </c>
      <c r="Q4" s="2">
        <f>(10+2.511*6.8655)*410</f>
        <v>11168.100904999999</v>
      </c>
      <c r="R4" s="2"/>
    </row>
    <row r="5" spans="1:21" x14ac:dyDescent="0.2">
      <c r="A5" s="5">
        <v>375</v>
      </c>
      <c r="B5" s="2">
        <v>10</v>
      </c>
      <c r="C5" s="2">
        <v>0</v>
      </c>
      <c r="D5" s="2">
        <f>82.48*6.8655</f>
        <v>566.26643999999999</v>
      </c>
      <c r="E5" s="5">
        <f>0.04*60*375</f>
        <v>900</v>
      </c>
      <c r="F5" s="5">
        <f>0.04*60*375</f>
        <v>900</v>
      </c>
      <c r="G5" s="2">
        <v>2</v>
      </c>
      <c r="H5" s="2">
        <v>1</v>
      </c>
      <c r="I5" s="2">
        <v>50</v>
      </c>
      <c r="J5" s="2">
        <v>0</v>
      </c>
      <c r="K5">
        <f>6.6746*6.8655</f>
        <v>45.824466299999997</v>
      </c>
      <c r="L5">
        <f>6.4405*6.8655</f>
        <v>44.21725275</v>
      </c>
      <c r="M5">
        <f>6.4083*6.8655</f>
        <v>43.996183649999999</v>
      </c>
      <c r="N5">
        <v>218.1213156770614</v>
      </c>
      <c r="O5">
        <v>326.57142857142333</v>
      </c>
      <c r="P5">
        <v>375</v>
      </c>
      <c r="Q5" s="2">
        <f>(10+2.511*6.8655)*375</f>
        <v>10214.7264375</v>
      </c>
      <c r="R5" s="2"/>
    </row>
    <row r="6" spans="1:21" x14ac:dyDescent="0.2">
      <c r="A6">
        <v>480.3</v>
      </c>
      <c r="B6" s="2">
        <v>10</v>
      </c>
      <c r="C6" s="2">
        <v>0</v>
      </c>
      <c r="D6" s="2">
        <f>489.36*6.8655</f>
        <v>3359.7010800000003</v>
      </c>
      <c r="E6" s="6">
        <f>0.03*60*480.3</f>
        <v>864.54</v>
      </c>
      <c r="F6" s="6">
        <f>0.03*60*480.3</f>
        <v>864.54</v>
      </c>
      <c r="G6" s="2">
        <v>2</v>
      </c>
      <c r="H6" s="2">
        <v>1</v>
      </c>
      <c r="I6" s="2">
        <v>50</v>
      </c>
      <c r="J6" s="2">
        <v>0</v>
      </c>
      <c r="K6">
        <f>5.434*6.8655</f>
        <v>37.307127000000001</v>
      </c>
      <c r="L6">
        <f>6.0453*6.8655</f>
        <v>41.50400715</v>
      </c>
      <c r="M6">
        <f>6.1811*6.8655</f>
        <v>42.43634205</v>
      </c>
      <c r="N6">
        <v>240.16489448715851</v>
      </c>
      <c r="O6">
        <v>360.24005891016304</v>
      </c>
      <c r="P6">
        <v>480.3</v>
      </c>
      <c r="Q6" s="2">
        <f>(10+2.511*6.8655)*480.3</f>
        <v>13083.021621150001</v>
      </c>
      <c r="R6" s="2"/>
    </row>
    <row r="7" spans="1:21" x14ac:dyDescent="0.2">
      <c r="A7">
        <v>350</v>
      </c>
      <c r="B7" s="2">
        <v>10</v>
      </c>
      <c r="C7" s="2">
        <v>0</v>
      </c>
      <c r="D7" s="2">
        <v>0</v>
      </c>
      <c r="E7" s="6">
        <f>0.03*60*350</f>
        <v>629.99999999999989</v>
      </c>
      <c r="F7" s="6">
        <f>0.03*60*350</f>
        <v>629.99999999999989</v>
      </c>
      <c r="G7" s="2">
        <v>2</v>
      </c>
      <c r="H7" s="2">
        <v>1</v>
      </c>
      <c r="I7" s="2">
        <v>50</v>
      </c>
      <c r="J7" s="2">
        <v>0</v>
      </c>
      <c r="K7">
        <f>6.7925*6.8655</f>
        <v>46.633908750000003</v>
      </c>
      <c r="L7">
        <f t="shared" ref="L7:M8" si="1">6.7925*6.8655</f>
        <v>46.633908750000003</v>
      </c>
      <c r="M7">
        <f t="shared" si="1"/>
        <v>46.633908750000003</v>
      </c>
      <c r="N7">
        <v>350</v>
      </c>
      <c r="O7">
        <v>350</v>
      </c>
      <c r="P7">
        <v>350</v>
      </c>
      <c r="Q7" s="2">
        <f>(10+2.511*6.8655)*350</f>
        <v>9533.7446749999999</v>
      </c>
      <c r="R7" s="2"/>
    </row>
    <row r="8" spans="1:21" x14ac:dyDescent="0.2">
      <c r="A8">
        <v>485</v>
      </c>
      <c r="B8" s="2">
        <v>10</v>
      </c>
      <c r="C8" s="2">
        <v>0</v>
      </c>
      <c r="D8" s="2">
        <v>0</v>
      </c>
      <c r="E8" s="6">
        <f>0.03*60*485</f>
        <v>872.99999999999989</v>
      </c>
      <c r="F8" s="6">
        <f>0.03*60*485</f>
        <v>872.99999999999989</v>
      </c>
      <c r="G8" s="2">
        <v>2</v>
      </c>
      <c r="H8" s="2">
        <v>1</v>
      </c>
      <c r="I8" s="2">
        <v>50</v>
      </c>
      <c r="J8" s="2">
        <v>0</v>
      </c>
      <c r="K8">
        <f>6.7925*6.8655</f>
        <v>46.633908750000003</v>
      </c>
      <c r="L8">
        <f t="shared" si="1"/>
        <v>46.633908750000003</v>
      </c>
      <c r="M8">
        <f t="shared" si="1"/>
        <v>46.633908750000003</v>
      </c>
      <c r="N8">
        <v>485</v>
      </c>
      <c r="O8">
        <v>485</v>
      </c>
      <c r="P8">
        <v>485</v>
      </c>
      <c r="Q8" s="2">
        <f>(10+2.511*6.8655)*485</f>
        <v>13211.0461925</v>
      </c>
      <c r="R8" s="2"/>
    </row>
    <row r="9" spans="1:21" x14ac:dyDescent="0.2">
      <c r="A9">
        <v>350</v>
      </c>
      <c r="B9" s="2">
        <v>10</v>
      </c>
      <c r="C9" s="2">
        <v>0</v>
      </c>
      <c r="D9" s="2">
        <f>255.57*6.8655</f>
        <v>1754.6158349999998</v>
      </c>
      <c r="E9" s="6">
        <f>0.03*60*350</f>
        <v>629.99999999999989</v>
      </c>
      <c r="F9" s="6">
        <f>0.03*60*350</f>
        <v>629.99999999999989</v>
      </c>
      <c r="G9" s="2">
        <v>2</v>
      </c>
      <c r="H9" s="2">
        <v>1</v>
      </c>
      <c r="I9" s="2">
        <v>50</v>
      </c>
      <c r="J9" s="2">
        <v>0</v>
      </c>
      <c r="K9">
        <f>5.7464*6.8655</f>
        <v>39.451909200000003</v>
      </c>
      <c r="L9">
        <f>6.1675*6.8655</f>
        <v>42.342971250000005</v>
      </c>
      <c r="M9">
        <f>6.5887*6.8655</f>
        <v>45.234719849999998</v>
      </c>
      <c r="N9">
        <v>174.99358822132507</v>
      </c>
      <c r="O9">
        <v>262.49026590693273</v>
      </c>
      <c r="P9">
        <v>350</v>
      </c>
      <c r="Q9" s="2">
        <f>(10+2.511*6.8655)*350</f>
        <v>9533.7446749999999</v>
      </c>
      <c r="R9" s="2"/>
    </row>
    <row r="10" spans="1:21" x14ac:dyDescent="0.2">
      <c r="A10">
        <v>420</v>
      </c>
      <c r="B10" s="2">
        <v>10</v>
      </c>
      <c r="C10" s="2">
        <v>0</v>
      </c>
      <c r="D10" s="2">
        <v>0</v>
      </c>
      <c r="E10" s="6">
        <f>0.04*60*420</f>
        <v>1008</v>
      </c>
      <c r="F10" s="6">
        <f>0.04*60*420</f>
        <v>1008</v>
      </c>
      <c r="G10" s="2">
        <v>2</v>
      </c>
      <c r="H10" s="2">
        <v>1</v>
      </c>
      <c r="I10" s="2">
        <v>50</v>
      </c>
      <c r="J10" s="2">
        <v>0</v>
      </c>
      <c r="K10">
        <f>6.4818*6.8655</f>
        <v>44.500797899999995</v>
      </c>
      <c r="L10">
        <f t="shared" ref="L10:M10" si="2">6.4818*6.8655</f>
        <v>44.500797899999995</v>
      </c>
      <c r="M10">
        <f t="shared" si="2"/>
        <v>44.500797899999995</v>
      </c>
      <c r="N10">
        <v>420</v>
      </c>
      <c r="O10">
        <v>420</v>
      </c>
      <c r="P10">
        <v>420</v>
      </c>
      <c r="Q10" s="2">
        <f>(10+2.511*6.8655)*420</f>
        <v>11440.49361</v>
      </c>
      <c r="R10" s="2"/>
    </row>
    <row r="11" spans="1:21" x14ac:dyDescent="0.2">
      <c r="A11">
        <v>385</v>
      </c>
      <c r="B11" s="2">
        <v>10</v>
      </c>
      <c r="C11" s="2">
        <v>0</v>
      </c>
      <c r="D11" s="2">
        <f>281.12*6.8655</f>
        <v>1930.02936</v>
      </c>
      <c r="E11" s="6">
        <f>0.03*60*385</f>
        <v>692.99999999999989</v>
      </c>
      <c r="F11" s="6">
        <f>0.03*60*385</f>
        <v>692.99999999999989</v>
      </c>
      <c r="G11" s="2">
        <v>2</v>
      </c>
      <c r="H11" s="2">
        <v>1</v>
      </c>
      <c r="I11" s="2">
        <v>50</v>
      </c>
      <c r="J11" s="2">
        <v>0</v>
      </c>
      <c r="K11">
        <f>5.7464*6.8655</f>
        <v>39.451909200000003</v>
      </c>
      <c r="L11">
        <f>6.1675*6.8655</f>
        <v>42.342971250000005</v>
      </c>
      <c r="M11">
        <f>6.5887*6.8655</f>
        <v>45.234719849999998</v>
      </c>
      <c r="N11">
        <v>192.49</v>
      </c>
      <c r="O11">
        <v>288.74</v>
      </c>
      <c r="P11">
        <v>385</v>
      </c>
      <c r="Q11" s="2">
        <f>(10+2.511*6.8655)*385</f>
        <v>10487.1191425</v>
      </c>
      <c r="R11" s="2"/>
    </row>
    <row r="12" spans="1:21" x14ac:dyDescent="0.2">
      <c r="A12" s="2">
        <v>375</v>
      </c>
      <c r="B12" s="2">
        <v>10</v>
      </c>
      <c r="C12" s="2">
        <v>0</v>
      </c>
      <c r="D12" s="2">
        <v>0</v>
      </c>
      <c r="E12" s="6">
        <f>0.04*60*375</f>
        <v>900</v>
      </c>
      <c r="F12" s="6">
        <f>0.04*60*375</f>
        <v>900</v>
      </c>
      <c r="G12" s="2">
        <v>2</v>
      </c>
      <c r="H12" s="2">
        <v>1</v>
      </c>
      <c r="I12" s="2">
        <v>50</v>
      </c>
      <c r="J12" s="2">
        <v>0</v>
      </c>
      <c r="K12">
        <f>6.7925*6.8655</f>
        <v>46.633908750000003</v>
      </c>
      <c r="L12">
        <f t="shared" ref="L12:M12" si="3">6.7925*6.8655</f>
        <v>46.633908750000003</v>
      </c>
      <c r="M12">
        <f t="shared" si="3"/>
        <v>46.633908750000003</v>
      </c>
      <c r="N12">
        <v>375</v>
      </c>
      <c r="O12">
        <v>375</v>
      </c>
      <c r="P12">
        <v>375</v>
      </c>
      <c r="Q12" s="2">
        <f>(10+2.511*6.8655)*375</f>
        <v>10214.7264375</v>
      </c>
      <c r="R12" s="2"/>
    </row>
    <row r="13" spans="1:21" x14ac:dyDescent="0.2">
      <c r="A13" s="2"/>
      <c r="B13" s="2"/>
      <c r="C13" s="2"/>
      <c r="D13" s="2"/>
      <c r="E13" s="2"/>
      <c r="F13" s="2"/>
      <c r="G13" s="2"/>
      <c r="H13" s="2"/>
      <c r="I13" s="2">
        <v>220</v>
      </c>
      <c r="J13" s="2"/>
      <c r="K13" s="2"/>
      <c r="L13" s="2"/>
      <c r="M13" s="2"/>
      <c r="N13" s="2"/>
      <c r="O13" s="2"/>
      <c r="P13" s="2"/>
      <c r="Q13" s="2"/>
    </row>
    <row r="14" spans="1:2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1" x14ac:dyDescent="0.2">
      <c r="A15">
        <f>SUM(A2:A12)</f>
        <v>4527.3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N22" s="2"/>
      <c r="O22" s="2"/>
      <c r="P22" s="2"/>
      <c r="Q22" s="2"/>
    </row>
    <row r="23" spans="1:17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">
      <c r="A30" s="2"/>
      <c r="B30" s="2"/>
      <c r="C30" s="2"/>
      <c r="D30" s="2"/>
      <c r="E30" s="2"/>
      <c r="F30" s="2"/>
      <c r="G30" s="2"/>
      <c r="H30" s="2"/>
      <c r="I30" s="2" t="s">
        <v>21</v>
      </c>
      <c r="J30" s="2"/>
      <c r="K30" s="2"/>
      <c r="L30" s="2"/>
      <c r="M30" s="2"/>
      <c r="N30" s="2"/>
      <c r="O30" s="2"/>
      <c r="P30" s="2"/>
      <c r="Q30" s="2"/>
    </row>
    <row r="31" spans="1:17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20" sqref="E20"/>
    </sheetView>
  </sheetViews>
  <sheetFormatPr baseColWidth="10" defaultRowHeight="16" x14ac:dyDescent="0.2"/>
  <cols>
    <col min="1" max="1" width="5" bestFit="1" customWidth="1"/>
    <col min="2" max="2" width="16.6640625" bestFit="1" customWidth="1"/>
    <col min="3" max="3" width="19.83203125" bestFit="1" customWidth="1"/>
  </cols>
  <sheetData>
    <row r="1" spans="1:3" x14ac:dyDescent="0.2">
      <c r="A1" s="3" t="s">
        <v>17</v>
      </c>
      <c r="B1" s="3" t="s">
        <v>18</v>
      </c>
      <c r="C1" s="4" t="s">
        <v>19</v>
      </c>
    </row>
    <row r="2" spans="1:3" x14ac:dyDescent="0.2">
      <c r="A2">
        <v>1</v>
      </c>
      <c r="B2">
        <f xml:space="preserve"> 4*24*1</f>
        <v>96</v>
      </c>
      <c r="C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generator</vt:lpstr>
      <vt:lpstr>general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2016-03-29T07:15:10Z</dcterms:created>
  <dcterms:modified xsi:type="dcterms:W3CDTF">2016-05-20T08:41:04Z</dcterms:modified>
</cp:coreProperties>
</file>