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6e416066c00748/BMMF/Cálculo dos injetores/"/>
    </mc:Choice>
  </mc:AlternateContent>
  <xr:revisionPtr revIDLastSave="292" documentId="13_ncr:1_{C868291B-DBB9-4DC7-B66C-5D71CD44BFED}" xr6:coauthVersionLast="47" xr6:coauthVersionMax="47" xr10:uidLastSave="{651C826D-608F-4B0F-9D9E-2BBA18E6B20C}"/>
  <bookViews>
    <workbookView xWindow="-120" yWindow="-120" windowWidth="20640" windowHeight="11160" xr2:uid="{C4ED082E-4583-4DA8-8CFD-0143323BF622}"/>
  </bookViews>
  <sheets>
    <sheet name="rev_A01 - M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J16" i="1"/>
  <c r="I16" i="1"/>
  <c r="J15" i="1"/>
  <c r="I15" i="1"/>
  <c r="J14" i="1"/>
  <c r="I14" i="1"/>
  <c r="G14" i="1"/>
  <c r="I13" i="1"/>
  <c r="I12" i="1"/>
  <c r="J10" i="1"/>
  <c r="I10" i="1"/>
  <c r="J9" i="1"/>
  <c r="I9" i="1"/>
  <c r="J8" i="1"/>
  <c r="J7" i="1"/>
  <c r="I8" i="1"/>
  <c r="I7" i="1"/>
  <c r="I6" i="1"/>
  <c r="I5" i="1"/>
  <c r="G7" i="1"/>
  <c r="F5" i="1"/>
  <c r="E5" i="1"/>
  <c r="P62" i="1"/>
  <c r="Q36" i="1"/>
  <c r="P36" i="1"/>
  <c r="P35" i="1"/>
  <c r="Q33" i="1"/>
  <c r="P33" i="1"/>
  <c r="P13" i="1"/>
  <c r="P15" i="1"/>
  <c r="P16" i="1"/>
  <c r="Q16" i="1"/>
  <c r="Q13" i="1"/>
  <c r="E35" i="1" l="1"/>
  <c r="N41" i="1"/>
  <c r="N35" i="1"/>
  <c r="Q35" i="1" s="1"/>
  <c r="N21" i="1"/>
  <c r="N15" i="1"/>
  <c r="Q15" i="1" s="1"/>
  <c r="I40" i="1"/>
  <c r="I39" i="1"/>
  <c r="I34" i="1" l="1"/>
  <c r="I33" i="1"/>
</calcChain>
</file>

<file path=xl/sharedStrings.xml><?xml version="1.0" encoding="utf-8"?>
<sst xmlns="http://schemas.openxmlformats.org/spreadsheetml/2006/main" count="163" uniqueCount="62">
  <si>
    <t>rev_A01</t>
  </si>
  <si>
    <t>geometria rev_A01</t>
  </si>
  <si>
    <t>F</t>
  </si>
  <si>
    <t>ΔP ref</t>
  </si>
  <si>
    <t>bar</t>
  </si>
  <si>
    <t>Original</t>
  </si>
  <si>
    <t>Modificado</t>
  </si>
  <si>
    <t>ṁ ref M1</t>
  </si>
  <si>
    <t>g/s</t>
  </si>
  <si>
    <t>Comparação</t>
  </si>
  <si>
    <t>ṁ M2 ideal</t>
  </si>
  <si>
    <t>ṁ M2 real</t>
  </si>
  <si>
    <t>Ox</t>
  </si>
  <si>
    <t xml:space="preserve"> ST1 Injector Geometry: </t>
  </si>
  <si>
    <t xml:space="preserve">Number of Inlet Channels = </t>
  </si>
  <si>
    <t>Radial Dimensions:</t>
  </si>
  <si>
    <t xml:space="preserve">Nozzle Radius = </t>
  </si>
  <si>
    <t>mm</t>
  </si>
  <si>
    <t xml:space="preserve">Inlet Radius =  </t>
  </si>
  <si>
    <t xml:space="preserve">Swirl chamber Radius = </t>
  </si>
  <si>
    <t xml:space="preserve">Inlet Channel Radius = </t>
  </si>
  <si>
    <t>Linear dimensions:</t>
  </si>
  <si>
    <t xml:space="preserve">Nozzle Length = </t>
  </si>
  <si>
    <t xml:space="preserve">Swirl Chamber Length = </t>
  </si>
  <si>
    <t xml:space="preserve">Inlet Channel Length = </t>
  </si>
  <si>
    <t xml:space="preserve">Mass flow target = </t>
  </si>
  <si>
    <t xml:space="preserve">Delta P ST1 = </t>
  </si>
  <si>
    <t>Oxidante</t>
  </si>
  <si>
    <t xml:space="preserve"> ST2 Injector Geometry: </t>
  </si>
  <si>
    <t>Combustível</t>
  </si>
  <si>
    <t xml:space="preserve">Delta P ST2 = </t>
  </si>
  <si>
    <t xml:space="preserve">Não Uniformidade Esperada = </t>
  </si>
  <si>
    <t xml:space="preserve"> Geometry Check: </t>
  </si>
  <si>
    <t xml:space="preserve"> ST2 Modified Injector Geometry: </t>
  </si>
  <si>
    <t xml:space="preserve">2Alpha_2_goal = </t>
  </si>
  <si>
    <t xml:space="preserve">R_out_2 = </t>
  </si>
  <si>
    <t xml:space="preserve">L_out_2 = </t>
  </si>
  <si>
    <t xml:space="preserve">R_out_mn = </t>
  </si>
  <si>
    <t xml:space="preserve">t_fluid_out = </t>
  </si>
  <si>
    <t>Main</t>
  </si>
  <si>
    <t>deg</t>
  </si>
  <si>
    <t>(mín: 0.23 mm)</t>
  </si>
  <si>
    <t>GO! DeltaR = 0.271</t>
  </si>
  <si>
    <t xml:space="preserve">D_n_1 = </t>
  </si>
  <si>
    <t xml:space="preserve">D_w_1 = </t>
  </si>
  <si>
    <t xml:space="preserve">D_n_2 = </t>
  </si>
  <si>
    <t xml:space="preserve">fluid_t_2_s = </t>
  </si>
  <si>
    <t>FC</t>
  </si>
  <si>
    <t>Recessão do ST1</t>
  </si>
  <si>
    <t>-</t>
  </si>
  <si>
    <t>O/F</t>
  </si>
  <si>
    <t>Mod.</t>
  </si>
  <si>
    <t>Orig.</t>
  </si>
  <si>
    <t>Ref. M1</t>
  </si>
  <si>
    <t>ṁ ideal</t>
  </si>
  <si>
    <t>ṁ real</t>
  </si>
  <si>
    <t>Corrig.</t>
  </si>
  <si>
    <t>ΔP ideal</t>
  </si>
  <si>
    <t>ΔP real</t>
  </si>
  <si>
    <t>2α ideal</t>
  </si>
  <si>
    <t>2α real</t>
  </si>
  <si>
    <t>2α Fmod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</si>
</sst>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/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875C-D5A9-4A2D-BEDC-AFDD75BC17C9}">
  <dimension ref="B2:R65"/>
  <sheetViews>
    <sheetView tabSelected="1" topLeftCell="A4" zoomScaleNormal="100" workbookViewId="0">
      <selection activeCell="D18" sqref="D18"/>
    </sheetView>
  </sheetViews>
  <sheetFormatPr defaultRowHeight="15" x14ac:dyDescent="0.25"/>
  <cols>
    <col min="3" max="3" width="11.140625" customWidth="1"/>
    <col min="4" max="4" width="9" customWidth="1"/>
    <col min="9" max="9" width="8.7109375" customWidth="1"/>
    <col min="12" max="12" width="28.140625" style="2" bestFit="1" customWidth="1"/>
    <col min="13" max="13" width="8.7109375" style="2"/>
    <col min="14" max="14" width="10.28515625" style="2" bestFit="1" customWidth="1"/>
    <col min="15" max="15" width="13.28515625" style="2" customWidth="1"/>
    <col min="16" max="16" width="10.28515625" style="2" bestFit="1" customWidth="1"/>
    <col min="17" max="18" width="8.7109375" style="2"/>
  </cols>
  <sheetData>
    <row r="2" spans="2:18" x14ac:dyDescent="0.25">
      <c r="B2" s="17" t="s">
        <v>0</v>
      </c>
    </row>
    <row r="3" spans="2:18" x14ac:dyDescent="0.25">
      <c r="B3" s="10"/>
      <c r="I3" s="25" t="s">
        <v>9</v>
      </c>
      <c r="J3" s="25"/>
      <c r="L3" s="13" t="s">
        <v>1</v>
      </c>
      <c r="M3" s="13"/>
      <c r="N3" s="11"/>
      <c r="O3" s="11"/>
      <c r="P3" s="11"/>
      <c r="Q3" s="11"/>
      <c r="R3" s="11"/>
    </row>
    <row r="4" spans="2:18" x14ac:dyDescent="0.25">
      <c r="B4" s="21" t="s">
        <v>39</v>
      </c>
      <c r="C4" s="18"/>
      <c r="D4" s="19" t="s">
        <v>53</v>
      </c>
      <c r="E4" s="17" t="s">
        <v>52</v>
      </c>
      <c r="F4" s="17" t="s">
        <v>51</v>
      </c>
      <c r="G4" s="17" t="s">
        <v>56</v>
      </c>
      <c r="H4" s="19"/>
      <c r="I4" s="17" t="s">
        <v>52</v>
      </c>
      <c r="J4" s="17" t="s">
        <v>51</v>
      </c>
      <c r="L4" s="10"/>
      <c r="M4" s="10"/>
      <c r="N4" s="11"/>
      <c r="O4" s="11"/>
      <c r="P4" s="11"/>
      <c r="Q4" s="11"/>
      <c r="R4" s="11"/>
    </row>
    <row r="5" spans="2:18" x14ac:dyDescent="0.25">
      <c r="B5" s="13" t="s">
        <v>2</v>
      </c>
      <c r="C5" s="22" t="s">
        <v>57</v>
      </c>
      <c r="D5" s="24">
        <v>4</v>
      </c>
      <c r="E5" s="24">
        <f>D5</f>
        <v>4</v>
      </c>
      <c r="F5" s="24">
        <f>D5</f>
        <v>4</v>
      </c>
      <c r="G5" s="4">
        <v>1.65</v>
      </c>
      <c r="H5" s="11" t="s">
        <v>4</v>
      </c>
      <c r="I5" s="27">
        <f>G5/D5-1</f>
        <v>-0.58750000000000002</v>
      </c>
      <c r="J5" s="27"/>
    </row>
    <row r="6" spans="2:18" x14ac:dyDescent="0.25">
      <c r="B6" s="13"/>
      <c r="C6" s="22" t="s">
        <v>58</v>
      </c>
      <c r="D6" s="24"/>
      <c r="E6" s="24"/>
      <c r="F6" s="24"/>
      <c r="G6" s="4">
        <v>1.65</v>
      </c>
      <c r="H6" s="2" t="s">
        <v>4</v>
      </c>
      <c r="I6" s="27">
        <f>G6/D5-1</f>
        <v>-0.58750000000000002</v>
      </c>
      <c r="J6" s="27"/>
      <c r="L6" s="15" t="s">
        <v>39</v>
      </c>
      <c r="M6" s="15"/>
      <c r="N6" s="15"/>
      <c r="O6" s="15"/>
    </row>
    <row r="7" spans="2:18" x14ac:dyDescent="0.25">
      <c r="B7" s="13"/>
      <c r="C7" s="22" t="s">
        <v>54</v>
      </c>
      <c r="D7" s="11" t="s">
        <v>49</v>
      </c>
      <c r="E7" s="23">
        <v>47.8</v>
      </c>
      <c r="F7" s="23">
        <v>59.8</v>
      </c>
      <c r="G7" s="24">
        <f>D8</f>
        <v>38.299999999999997</v>
      </c>
      <c r="H7" s="2" t="s">
        <v>8</v>
      </c>
      <c r="I7" s="5">
        <f>E7/D8-1</f>
        <v>0.24804177545691908</v>
      </c>
      <c r="J7" s="5">
        <f>F7/D8-1</f>
        <v>0.56135770234986948</v>
      </c>
      <c r="L7" s="13" t="s">
        <v>13</v>
      </c>
      <c r="M7" s="13"/>
      <c r="N7" s="13"/>
      <c r="O7" s="13"/>
    </row>
    <row r="8" spans="2:18" x14ac:dyDescent="0.25">
      <c r="B8" s="13"/>
      <c r="C8" s="22" t="s">
        <v>55</v>
      </c>
      <c r="D8" s="23">
        <v>38.299999999999997</v>
      </c>
      <c r="E8" s="23">
        <v>47.7</v>
      </c>
      <c r="F8" s="23">
        <v>59.3</v>
      </c>
      <c r="G8" s="24"/>
      <c r="H8" s="2" t="s">
        <v>8</v>
      </c>
      <c r="I8" s="5">
        <f>E8/D8-1</f>
        <v>0.24543080939947792</v>
      </c>
      <c r="J8" s="5">
        <f>F8/D8-1</f>
        <v>0.54830287206266326</v>
      </c>
      <c r="L8" s="15" t="s">
        <v>27</v>
      </c>
      <c r="M8" s="15"/>
      <c r="N8" s="15"/>
      <c r="O8" s="15"/>
    </row>
    <row r="9" spans="2:18" x14ac:dyDescent="0.25">
      <c r="B9" s="13"/>
      <c r="C9" s="22" t="s">
        <v>59</v>
      </c>
      <c r="D9" s="11" t="s">
        <v>49</v>
      </c>
      <c r="E9" s="11">
        <v>131.1</v>
      </c>
      <c r="F9" s="23">
        <v>127.4</v>
      </c>
      <c r="G9" s="11" t="s">
        <v>49</v>
      </c>
      <c r="H9" s="2" t="s">
        <v>40</v>
      </c>
      <c r="I9" s="5">
        <f>E9/D10-1</f>
        <v>-5.3110773899849306E-3</v>
      </c>
      <c r="J9" s="26">
        <f>F9/D10-1</f>
        <v>-3.3383915022761834E-2</v>
      </c>
      <c r="M9" s="1" t="s">
        <v>5</v>
      </c>
      <c r="N9" s="1" t="s">
        <v>6</v>
      </c>
    </row>
    <row r="10" spans="2:18" x14ac:dyDescent="0.25">
      <c r="B10" s="13"/>
      <c r="C10" s="22" t="s">
        <v>60</v>
      </c>
      <c r="D10" s="20">
        <v>131.80000000000001</v>
      </c>
      <c r="E10" s="11">
        <v>130.5</v>
      </c>
      <c r="F10" s="23">
        <v>127</v>
      </c>
      <c r="G10" s="11" t="s">
        <v>49</v>
      </c>
      <c r="H10" s="11" t="s">
        <v>40</v>
      </c>
      <c r="I10" s="5">
        <f>E10/D10-1</f>
        <v>-9.8634294385433474E-3</v>
      </c>
      <c r="J10" s="26">
        <f>F10/D10-1</f>
        <v>-3.6418816388467445E-2</v>
      </c>
      <c r="L10" s="5" t="s">
        <v>14</v>
      </c>
      <c r="M10" s="2">
        <v>6</v>
      </c>
      <c r="N10" s="2">
        <v>6</v>
      </c>
    </row>
    <row r="11" spans="2:18" x14ac:dyDescent="0.25">
      <c r="B11" s="13"/>
      <c r="C11" s="22" t="s">
        <v>61</v>
      </c>
      <c r="D11" s="11">
        <v>85.4</v>
      </c>
      <c r="E11" s="11" t="s">
        <v>49</v>
      </c>
      <c r="F11" s="11" t="s">
        <v>49</v>
      </c>
      <c r="G11" s="11" t="s">
        <v>49</v>
      </c>
      <c r="H11" s="11" t="s">
        <v>40</v>
      </c>
      <c r="L11" s="5" t="s">
        <v>48</v>
      </c>
      <c r="M11" s="4">
        <v>2.5</v>
      </c>
      <c r="N11" s="4">
        <v>2.5</v>
      </c>
      <c r="O11" s="2" t="s">
        <v>17</v>
      </c>
    </row>
    <row r="12" spans="2:18" x14ac:dyDescent="0.25">
      <c r="B12" s="13" t="s">
        <v>12</v>
      </c>
      <c r="C12" s="22" t="s">
        <v>57</v>
      </c>
      <c r="D12" s="24">
        <v>6</v>
      </c>
      <c r="E12" s="24">
        <v>6</v>
      </c>
      <c r="F12" s="24">
        <v>6</v>
      </c>
      <c r="G12" s="4"/>
      <c r="H12" s="11" t="s">
        <v>4</v>
      </c>
      <c r="I12" s="27">
        <f>G12/D12-1</f>
        <v>-1</v>
      </c>
      <c r="J12" s="27"/>
      <c r="L12" s="2" t="s">
        <v>15</v>
      </c>
    </row>
    <row r="13" spans="2:18" x14ac:dyDescent="0.25">
      <c r="B13" s="13"/>
      <c r="C13" s="22" t="s">
        <v>58</v>
      </c>
      <c r="D13" s="24"/>
      <c r="E13" s="24"/>
      <c r="F13" s="24"/>
      <c r="G13" s="4"/>
      <c r="H13" s="11" t="s">
        <v>4</v>
      </c>
      <c r="I13" s="27">
        <f>G13/D12-1</f>
        <v>-1</v>
      </c>
      <c r="J13" s="27"/>
      <c r="L13" s="2" t="s">
        <v>16</v>
      </c>
      <c r="M13" s="2">
        <v>1.738</v>
      </c>
      <c r="N13" s="4">
        <v>1.7</v>
      </c>
      <c r="O13" s="2" t="s">
        <v>17</v>
      </c>
      <c r="P13" s="2">
        <f>M13*2</f>
        <v>3.476</v>
      </c>
      <c r="Q13" s="4">
        <f>N13*2</f>
        <v>3.4</v>
      </c>
    </row>
    <row r="14" spans="2:18" x14ac:dyDescent="0.25">
      <c r="B14" s="13"/>
      <c r="C14" s="22" t="s">
        <v>54</v>
      </c>
      <c r="D14" s="11" t="s">
        <v>49</v>
      </c>
      <c r="E14" s="23">
        <v>47.8</v>
      </c>
      <c r="F14" s="23">
        <v>59.8</v>
      </c>
      <c r="G14" s="24">
        <f>D15</f>
        <v>76.7</v>
      </c>
      <c r="H14" s="11" t="s">
        <v>8</v>
      </c>
      <c r="I14" s="5">
        <f>E14/D15-1</f>
        <v>-0.37679269882659716</v>
      </c>
      <c r="J14" s="5">
        <f>F14/D15-1</f>
        <v>-0.22033898305084754</v>
      </c>
      <c r="L14" s="5" t="s">
        <v>18</v>
      </c>
      <c r="M14" s="2">
        <v>3.4769999999999999</v>
      </c>
      <c r="N14" s="4">
        <v>3.5</v>
      </c>
      <c r="O14" s="2" t="s">
        <v>17</v>
      </c>
      <c r="P14" s="7" t="s">
        <v>49</v>
      </c>
      <c r="Q14" s="4" t="s">
        <v>49</v>
      </c>
    </row>
    <row r="15" spans="2:18" x14ac:dyDescent="0.25">
      <c r="B15" s="13"/>
      <c r="C15" s="22" t="s">
        <v>55</v>
      </c>
      <c r="D15" s="23">
        <v>76.7</v>
      </c>
      <c r="E15" s="23">
        <v>47.7</v>
      </c>
      <c r="F15" s="23">
        <v>59.3</v>
      </c>
      <c r="G15" s="24"/>
      <c r="H15" s="11" t="s">
        <v>8</v>
      </c>
      <c r="I15" s="5">
        <f>E15/D15-1</f>
        <v>-0.37809647979139505</v>
      </c>
      <c r="J15" s="5">
        <f>F15/D15-1</f>
        <v>-0.22685788787483707</v>
      </c>
      <c r="L15" s="2" t="s">
        <v>19</v>
      </c>
      <c r="M15" s="2">
        <v>4.0599999999999996</v>
      </c>
      <c r="N15" s="4">
        <f>N14+N16</f>
        <v>4.0999999999999996</v>
      </c>
      <c r="O15" s="2" t="s">
        <v>17</v>
      </c>
      <c r="P15" s="7">
        <f t="shared" ref="P15:P16" si="0">M15*2</f>
        <v>8.1199999999999992</v>
      </c>
      <c r="Q15" s="4">
        <f>N15*2</f>
        <v>8.1999999999999993</v>
      </c>
    </row>
    <row r="16" spans="2:18" x14ac:dyDescent="0.25">
      <c r="B16" s="13"/>
      <c r="C16" s="22" t="s">
        <v>59</v>
      </c>
      <c r="D16" s="11" t="s">
        <v>49</v>
      </c>
      <c r="E16" s="11">
        <v>131.1</v>
      </c>
      <c r="F16" s="23">
        <v>127.4</v>
      </c>
      <c r="G16" s="11" t="s">
        <v>49</v>
      </c>
      <c r="H16" s="11" t="s">
        <v>40</v>
      </c>
      <c r="I16" s="5">
        <f>E16/D17-1</f>
        <v>0.37421383647798723</v>
      </c>
      <c r="J16" s="26">
        <f>F16/D17-1</f>
        <v>0.33542976939203362</v>
      </c>
      <c r="L16" s="2" t="s">
        <v>20</v>
      </c>
      <c r="M16" s="2">
        <v>0.58299999999999996</v>
      </c>
      <c r="N16" s="4">
        <v>0.6</v>
      </c>
      <c r="O16" s="2" t="s">
        <v>17</v>
      </c>
      <c r="P16" s="7">
        <f t="shared" si="0"/>
        <v>1.1659999999999999</v>
      </c>
      <c r="Q16" s="4">
        <f>N16*2</f>
        <v>1.2</v>
      </c>
    </row>
    <row r="17" spans="2:18" x14ac:dyDescent="0.25">
      <c r="B17" s="13"/>
      <c r="C17" s="22" t="s">
        <v>60</v>
      </c>
      <c r="D17" s="20">
        <v>95.4</v>
      </c>
      <c r="E17" s="11">
        <v>130.5</v>
      </c>
      <c r="F17" s="23">
        <v>127</v>
      </c>
      <c r="G17" s="11" t="s">
        <v>49</v>
      </c>
      <c r="H17" s="11" t="s">
        <v>40</v>
      </c>
      <c r="I17" s="5">
        <f>E17/D17-1</f>
        <v>0.36792452830188682</v>
      </c>
      <c r="J17" s="26">
        <f>F17/D17-1</f>
        <v>0.33123689727463312</v>
      </c>
    </row>
    <row r="18" spans="2:18" x14ac:dyDescent="0.25">
      <c r="B18" s="9"/>
      <c r="L18" s="2" t="s">
        <v>21</v>
      </c>
    </row>
    <row r="19" spans="2:18" x14ac:dyDescent="0.25">
      <c r="L19" s="2" t="s">
        <v>22</v>
      </c>
      <c r="M19" s="2">
        <v>6.085</v>
      </c>
      <c r="N19" s="4">
        <v>7</v>
      </c>
      <c r="O19" s="2" t="s">
        <v>17</v>
      </c>
    </row>
    <row r="20" spans="2:18" x14ac:dyDescent="0.25">
      <c r="B20" s="9"/>
      <c r="C20" s="3"/>
      <c r="D20" s="3"/>
      <c r="E20" s="2"/>
      <c r="F20" s="11"/>
      <c r="G20" s="11"/>
      <c r="H20" s="2"/>
      <c r="L20" s="2" t="s">
        <v>23</v>
      </c>
      <c r="M20" s="2">
        <v>8.6920000000000002</v>
      </c>
      <c r="N20" s="4">
        <v>9</v>
      </c>
      <c r="O20" s="2" t="s">
        <v>17</v>
      </c>
    </row>
    <row r="21" spans="2:18" x14ac:dyDescent="0.25">
      <c r="B21" s="9"/>
      <c r="C21" s="3"/>
      <c r="D21" s="3"/>
      <c r="E21" s="4"/>
      <c r="F21" s="4"/>
      <c r="G21" s="4"/>
      <c r="H21" s="2"/>
      <c r="I21" s="2"/>
      <c r="L21" s="2" t="s">
        <v>24</v>
      </c>
      <c r="M21" s="2">
        <v>2.3340000000000001</v>
      </c>
      <c r="N21" s="4">
        <f>N16*4</f>
        <v>2.4</v>
      </c>
      <c r="O21" s="2" t="s">
        <v>17</v>
      </c>
    </row>
    <row r="24" spans="2:18" x14ac:dyDescent="0.25">
      <c r="L24" s="2" t="s">
        <v>25</v>
      </c>
      <c r="M24" s="4">
        <v>76.7</v>
      </c>
      <c r="N24" s="2" t="s">
        <v>8</v>
      </c>
    </row>
    <row r="25" spans="2:18" x14ac:dyDescent="0.25">
      <c r="L25" s="2" t="s">
        <v>26</v>
      </c>
      <c r="M25" s="4">
        <v>6</v>
      </c>
      <c r="N25" s="2" t="s">
        <v>4</v>
      </c>
    </row>
    <row r="27" spans="2:18" x14ac:dyDescent="0.25">
      <c r="L27" s="13" t="s">
        <v>28</v>
      </c>
      <c r="M27" s="13"/>
      <c r="N27" s="13"/>
      <c r="O27" s="13"/>
    </row>
    <row r="28" spans="2:18" x14ac:dyDescent="0.25">
      <c r="L28" s="15" t="s">
        <v>29</v>
      </c>
      <c r="M28" s="15"/>
      <c r="N28" s="15"/>
      <c r="O28" s="15"/>
    </row>
    <row r="29" spans="2:18" x14ac:dyDescent="0.25">
      <c r="L29" s="16"/>
      <c r="M29" s="10" t="s">
        <v>5</v>
      </c>
      <c r="N29" s="10" t="s">
        <v>6</v>
      </c>
      <c r="O29" s="16"/>
      <c r="P29" s="11"/>
      <c r="Q29" s="11"/>
      <c r="R29" s="11"/>
    </row>
    <row r="30" spans="2:18" x14ac:dyDescent="0.25">
      <c r="L30" s="2" t="s">
        <v>14</v>
      </c>
      <c r="M30" s="2">
        <v>6</v>
      </c>
    </row>
    <row r="31" spans="2:18" x14ac:dyDescent="0.25">
      <c r="B31" s="13" t="s">
        <v>12</v>
      </c>
      <c r="C31" s="3" t="s">
        <v>3</v>
      </c>
      <c r="D31" s="3"/>
      <c r="E31" s="4">
        <v>6</v>
      </c>
      <c r="F31" s="4" t="s">
        <v>49</v>
      </c>
      <c r="G31" s="4"/>
      <c r="H31" s="2" t="s">
        <v>4</v>
      </c>
    </row>
    <row r="32" spans="2:18" x14ac:dyDescent="0.25">
      <c r="B32" s="13"/>
      <c r="C32" s="3" t="s">
        <v>7</v>
      </c>
      <c r="D32" s="3"/>
      <c r="E32" s="4">
        <v>76.7</v>
      </c>
      <c r="F32" s="4" t="s">
        <v>49</v>
      </c>
      <c r="G32" s="4"/>
      <c r="H32" s="2" t="s">
        <v>8</v>
      </c>
      <c r="I32" s="2" t="s">
        <v>9</v>
      </c>
      <c r="L32" s="2" t="s">
        <v>15</v>
      </c>
    </row>
    <row r="33" spans="2:17" x14ac:dyDescent="0.25">
      <c r="B33" s="13"/>
      <c r="C33" s="3" t="s">
        <v>10</v>
      </c>
      <c r="D33" s="3"/>
      <c r="E33" s="2"/>
      <c r="F33" s="11"/>
      <c r="G33" s="11"/>
      <c r="H33" s="2" t="s">
        <v>8</v>
      </c>
      <c r="I33" s="5">
        <f>E33/E32-1</f>
        <v>-1</v>
      </c>
      <c r="L33" s="2" t="s">
        <v>16</v>
      </c>
      <c r="M33" s="2">
        <v>3.468</v>
      </c>
      <c r="N33" s="4">
        <v>3.5</v>
      </c>
      <c r="O33" s="2" t="s">
        <v>17</v>
      </c>
      <c r="P33" s="7">
        <f>M33*2</f>
        <v>6.9359999999999999</v>
      </c>
      <c r="Q33" s="4">
        <f>N33*2</f>
        <v>7</v>
      </c>
    </row>
    <row r="34" spans="2:17" x14ac:dyDescent="0.25">
      <c r="B34" s="13"/>
      <c r="C34" s="3" t="s">
        <v>11</v>
      </c>
      <c r="D34" s="3"/>
      <c r="E34" s="2"/>
      <c r="F34" s="11"/>
      <c r="G34" s="11"/>
      <c r="H34" s="2" t="s">
        <v>8</v>
      </c>
      <c r="I34" s="5">
        <f>E34/E32-1</f>
        <v>-1</v>
      </c>
      <c r="L34" s="2" t="s">
        <v>18</v>
      </c>
      <c r="M34" s="2">
        <v>3.8140000000000001</v>
      </c>
      <c r="N34" s="4">
        <v>3.8</v>
      </c>
      <c r="O34" s="2" t="s">
        <v>17</v>
      </c>
      <c r="P34" s="7" t="s">
        <v>49</v>
      </c>
      <c r="Q34" s="4" t="s">
        <v>49</v>
      </c>
    </row>
    <row r="35" spans="2:17" x14ac:dyDescent="0.25">
      <c r="C35" s="8" t="s">
        <v>50</v>
      </c>
      <c r="D35" s="8"/>
      <c r="E35" s="4">
        <f>E32/D8</f>
        <v>2.0026109660574414</v>
      </c>
      <c r="F35" s="4"/>
      <c r="G35" s="4"/>
      <c r="L35" s="2" t="s">
        <v>19</v>
      </c>
      <c r="M35" s="2">
        <v>4.1710000000000003</v>
      </c>
      <c r="N35" s="4">
        <f>N34+N36</f>
        <v>4.2</v>
      </c>
      <c r="O35" s="2" t="s">
        <v>17</v>
      </c>
      <c r="P35" s="7">
        <f t="shared" ref="P35:P36" si="1">M35*2</f>
        <v>8.3420000000000005</v>
      </c>
      <c r="Q35" s="4">
        <f>N35*2</f>
        <v>8.4</v>
      </c>
    </row>
    <row r="36" spans="2:17" x14ac:dyDescent="0.25">
      <c r="B36" s="14" t="s">
        <v>47</v>
      </c>
      <c r="C36" s="14"/>
      <c r="D36" s="14"/>
      <c r="E36" s="14"/>
      <c r="F36" s="14"/>
      <c r="G36" s="14"/>
      <c r="H36" s="14"/>
      <c r="I36" s="14"/>
      <c r="L36" s="2" t="s">
        <v>20</v>
      </c>
      <c r="M36" s="2">
        <v>0.35599999999999998</v>
      </c>
      <c r="N36" s="4">
        <v>0.4</v>
      </c>
      <c r="O36" s="2" t="s">
        <v>17</v>
      </c>
      <c r="P36" s="7">
        <f t="shared" si="1"/>
        <v>0.71199999999999997</v>
      </c>
      <c r="Q36" s="4">
        <f>N36*2</f>
        <v>0.8</v>
      </c>
    </row>
    <row r="37" spans="2:17" x14ac:dyDescent="0.25">
      <c r="B37" s="13" t="s">
        <v>2</v>
      </c>
      <c r="C37" s="3" t="s">
        <v>3</v>
      </c>
      <c r="D37" s="3"/>
      <c r="E37" s="4">
        <v>4</v>
      </c>
      <c r="F37" s="4" t="s">
        <v>49</v>
      </c>
      <c r="G37" s="4"/>
      <c r="H37" s="2" t="s">
        <v>4</v>
      </c>
      <c r="N37" s="4"/>
    </row>
    <row r="38" spans="2:17" x14ac:dyDescent="0.25">
      <c r="B38" s="13"/>
      <c r="C38" s="3" t="s">
        <v>7</v>
      </c>
      <c r="D38" s="3"/>
      <c r="E38" s="4">
        <v>26</v>
      </c>
      <c r="F38" s="4" t="s">
        <v>49</v>
      </c>
      <c r="G38" s="4"/>
      <c r="H38" s="2" t="s">
        <v>8</v>
      </c>
      <c r="I38" s="2" t="s">
        <v>9</v>
      </c>
      <c r="L38" s="2" t="s">
        <v>21</v>
      </c>
      <c r="N38" s="4"/>
    </row>
    <row r="39" spans="2:17" x14ac:dyDescent="0.25">
      <c r="B39" s="13"/>
      <c r="C39" s="3" t="s">
        <v>10</v>
      </c>
      <c r="D39" s="3"/>
      <c r="E39" s="2"/>
      <c r="F39" s="11"/>
      <c r="G39" s="11"/>
      <c r="H39" s="2" t="s">
        <v>8</v>
      </c>
      <c r="I39" s="5">
        <f>E39/E38-1</f>
        <v>-1</v>
      </c>
      <c r="L39" s="2" t="s">
        <v>22</v>
      </c>
      <c r="M39" s="2">
        <v>1.734</v>
      </c>
      <c r="N39" s="4">
        <v>1.7</v>
      </c>
      <c r="O39" s="2" t="s">
        <v>17</v>
      </c>
    </row>
    <row r="40" spans="2:17" x14ac:dyDescent="0.25">
      <c r="B40" s="13"/>
      <c r="C40" s="3" t="s">
        <v>11</v>
      </c>
      <c r="D40" s="3"/>
      <c r="E40" s="2"/>
      <c r="F40" s="11"/>
      <c r="G40" s="11"/>
      <c r="H40" s="2" t="s">
        <v>8</v>
      </c>
      <c r="I40" s="5">
        <f>E40/E38-1</f>
        <v>-1</v>
      </c>
      <c r="L40" s="2" t="s">
        <v>23</v>
      </c>
      <c r="M40" s="2">
        <v>3.8140000000000001</v>
      </c>
      <c r="N40" s="4">
        <v>3.8</v>
      </c>
      <c r="O40" s="2" t="s">
        <v>17</v>
      </c>
    </row>
    <row r="41" spans="2:17" x14ac:dyDescent="0.25">
      <c r="L41" s="2" t="s">
        <v>24</v>
      </c>
      <c r="M41" s="2">
        <v>2.8519999999999999</v>
      </c>
      <c r="N41" s="4">
        <f>N36*6</f>
        <v>2.4000000000000004</v>
      </c>
      <c r="O41" s="2" t="s">
        <v>17</v>
      </c>
    </row>
    <row r="44" spans="2:17" x14ac:dyDescent="0.25">
      <c r="L44" s="2" t="s">
        <v>25</v>
      </c>
      <c r="M44" s="4">
        <v>38.299999999999997</v>
      </c>
      <c r="N44" s="2" t="s">
        <v>8</v>
      </c>
    </row>
    <row r="45" spans="2:17" x14ac:dyDescent="0.25">
      <c r="L45" s="2" t="s">
        <v>30</v>
      </c>
      <c r="M45" s="4">
        <v>4</v>
      </c>
      <c r="N45" s="2" t="s">
        <v>4</v>
      </c>
    </row>
    <row r="49" spans="12:16" x14ac:dyDescent="0.25">
      <c r="L49" s="2" t="s">
        <v>31</v>
      </c>
      <c r="M49" s="6">
        <v>0.13139999999999999</v>
      </c>
    </row>
    <row r="52" spans="12:16" x14ac:dyDescent="0.25">
      <c r="L52" s="12" t="s">
        <v>32</v>
      </c>
      <c r="M52" s="12"/>
      <c r="N52" s="12"/>
      <c r="O52" s="12"/>
    </row>
    <row r="53" spans="12:16" x14ac:dyDescent="0.25">
      <c r="L53" s="2" t="s">
        <v>43</v>
      </c>
      <c r="M53" s="2">
        <v>3.4769999999999999</v>
      </c>
      <c r="N53" s="2" t="s">
        <v>49</v>
      </c>
      <c r="O53" s="2" t="s">
        <v>17</v>
      </c>
    </row>
    <row r="54" spans="12:16" x14ac:dyDescent="0.25">
      <c r="L54" s="2" t="s">
        <v>44</v>
      </c>
      <c r="M54" s="2">
        <v>5.4770000000000003</v>
      </c>
      <c r="N54" s="2" t="s">
        <v>49</v>
      </c>
      <c r="O54" s="2" t="s">
        <v>17</v>
      </c>
    </row>
    <row r="55" spans="12:16" x14ac:dyDescent="0.25">
      <c r="L55" s="2" t="s">
        <v>45</v>
      </c>
      <c r="M55" s="2">
        <v>6.9349999999999996</v>
      </c>
      <c r="N55" s="2" t="s">
        <v>49</v>
      </c>
      <c r="O55" s="2" t="s">
        <v>17</v>
      </c>
    </row>
    <row r="56" spans="12:16" x14ac:dyDescent="0.25">
      <c r="L56" s="2" t="s">
        <v>46</v>
      </c>
      <c r="M56" s="2">
        <v>1.161</v>
      </c>
      <c r="N56" s="2" t="s">
        <v>49</v>
      </c>
      <c r="O56" s="2" t="s">
        <v>17</v>
      </c>
    </row>
    <row r="57" spans="12:16" x14ac:dyDescent="0.25">
      <c r="L57" s="2" t="s">
        <v>42</v>
      </c>
      <c r="O57" s="2" t="s">
        <v>17</v>
      </c>
      <c r="P57" s="2" t="s">
        <v>41</v>
      </c>
    </row>
    <row r="60" spans="12:16" x14ac:dyDescent="0.25">
      <c r="L60" s="12" t="s">
        <v>33</v>
      </c>
      <c r="M60" s="12"/>
      <c r="N60" s="12"/>
      <c r="O60" s="12"/>
    </row>
    <row r="61" spans="12:16" x14ac:dyDescent="0.25">
      <c r="L61" s="2" t="s">
        <v>34</v>
      </c>
      <c r="M61" s="2">
        <v>85.4</v>
      </c>
      <c r="N61" s="2" t="s">
        <v>49</v>
      </c>
      <c r="O61" s="2" t="s">
        <v>40</v>
      </c>
    </row>
    <row r="62" spans="12:16" x14ac:dyDescent="0.25">
      <c r="L62" s="2" t="s">
        <v>35</v>
      </c>
      <c r="M62" s="2">
        <v>4.4370000000000003</v>
      </c>
      <c r="N62" s="4">
        <v>4.4000000000000004</v>
      </c>
      <c r="O62" s="2" t="s">
        <v>17</v>
      </c>
      <c r="P62" s="4">
        <f>2*N62</f>
        <v>8.8000000000000007</v>
      </c>
    </row>
    <row r="63" spans="12:16" x14ac:dyDescent="0.25">
      <c r="L63" s="2" t="s">
        <v>36</v>
      </c>
      <c r="M63" s="2">
        <v>3.468</v>
      </c>
      <c r="N63" s="4">
        <v>3.5</v>
      </c>
      <c r="O63" s="2" t="s">
        <v>17</v>
      </c>
    </row>
    <row r="64" spans="12:16" x14ac:dyDescent="0.25">
      <c r="L64" s="2" t="s">
        <v>37</v>
      </c>
      <c r="M64" s="2">
        <v>4.2930000000000001</v>
      </c>
      <c r="N64" s="2" t="s">
        <v>49</v>
      </c>
      <c r="O64" s="2" t="s">
        <v>17</v>
      </c>
    </row>
    <row r="65" spans="12:15" x14ac:dyDescent="0.25">
      <c r="L65" s="2" t="s">
        <v>38</v>
      </c>
      <c r="M65" s="2">
        <v>0.14399999999999999</v>
      </c>
      <c r="N65" s="2" t="s">
        <v>49</v>
      </c>
      <c r="O65" s="2" t="s">
        <v>17</v>
      </c>
    </row>
  </sheetData>
  <mergeCells count="26">
    <mergeCell ref="D5:D6"/>
    <mergeCell ref="E5:E6"/>
    <mergeCell ref="F5:F6"/>
    <mergeCell ref="G7:G8"/>
    <mergeCell ref="B5:B11"/>
    <mergeCell ref="D12:D13"/>
    <mergeCell ref="E12:E13"/>
    <mergeCell ref="F12:F13"/>
    <mergeCell ref="G14:G15"/>
    <mergeCell ref="B12:B17"/>
    <mergeCell ref="B36:I36"/>
    <mergeCell ref="B37:B40"/>
    <mergeCell ref="L3:M3"/>
    <mergeCell ref="B31:B34"/>
    <mergeCell ref="L8:O8"/>
    <mergeCell ref="L7:O7"/>
    <mergeCell ref="I3:J3"/>
    <mergeCell ref="I5:J5"/>
    <mergeCell ref="I6:J6"/>
    <mergeCell ref="I12:J12"/>
    <mergeCell ref="I13:J13"/>
    <mergeCell ref="L52:O52"/>
    <mergeCell ref="L60:O60"/>
    <mergeCell ref="L27:O27"/>
    <mergeCell ref="L28:O28"/>
    <mergeCell ref="L6:O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rev_A01 - 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Goulart</dc:creator>
  <cp:lastModifiedBy>Alexandre Goulart</cp:lastModifiedBy>
  <dcterms:created xsi:type="dcterms:W3CDTF">2021-03-11T20:07:16Z</dcterms:created>
  <dcterms:modified xsi:type="dcterms:W3CDTF">2021-06-18T23:55:54Z</dcterms:modified>
</cp:coreProperties>
</file>