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40" activeTab="1"/>
  </bookViews>
  <sheets>
    <sheet name="Data_basis" sheetId="1" r:id="rId1"/>
    <sheet name="Planilha2" sheetId="2" r:id="rId2"/>
  </sheets>
  <externalReferences>
    <externalReference r:id="rId7"/>
  </externalReferences>
  <definedNames>
    <definedName name="Slicer_Audiencia">#N/A</definedName>
    <definedName name="Slicer_Campanha">#N/A</definedName>
    <definedName name="Slicer_Ano">#N/A</definedName>
    <definedName name="_xlnm._FilterDatabase" localSheetId="0" hidden="1">[1]Planilha1!$C$3:$F$3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6"/>
        <x14:slicerCache r:id="rId5"/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<sst xmlns="http://schemas.openxmlformats.org/spreadsheetml/2006/main" count="61" uniqueCount="36">
  <si>
    <t>Data</t>
  </si>
  <si>
    <t>Ano</t>
  </si>
  <si>
    <t>Campanha</t>
  </si>
  <si>
    <t>Idade_publico</t>
  </si>
  <si>
    <t>Audiencia</t>
  </si>
  <si>
    <t>Custo</t>
  </si>
  <si>
    <t>Conversão</t>
  </si>
  <si>
    <t>Soma de Custo</t>
  </si>
  <si>
    <t>Fones de ouvido sem fio</t>
  </si>
  <si>
    <t>50+</t>
  </si>
  <si>
    <t>Relógio inteligente (smartwatch)</t>
  </si>
  <si>
    <t>Adulto</t>
  </si>
  <si>
    <t>Garrafa térmica sustentável</t>
  </si>
  <si>
    <t>Jovem</t>
  </si>
  <si>
    <t>Bicicleta elétrica</t>
  </si>
  <si>
    <t>Total geral</t>
  </si>
  <si>
    <t>Tênis confortável para caminhada</t>
  </si>
  <si>
    <t>Curso online de idiomas</t>
  </si>
  <si>
    <t>Assinatura de streaming de filmes/séries</t>
  </si>
  <si>
    <t>Óculos de sol estiloso com proteção UV</t>
  </si>
  <si>
    <t>FÓRMULAS</t>
  </si>
  <si>
    <t>FÓRMULA</t>
  </si>
  <si>
    <t>PARAMETROS</t>
  </si>
  <si>
    <t>RESULTADO</t>
  </si>
  <si>
    <t>ANO</t>
  </si>
  <si>
    <t>TEXTO</t>
  </si>
  <si>
    <t>15/10/2025;"aaa"</t>
  </si>
  <si>
    <t>AUDIENCIA - TABELA EQUIVALÊNCIA</t>
  </si>
  <si>
    <t>Faixa de idades</t>
  </si>
  <si>
    <t>Idade inicial</t>
  </si>
  <si>
    <t>Título</t>
  </si>
  <si>
    <t>1-12</t>
  </si>
  <si>
    <t>Crianca</t>
  </si>
  <si>
    <t>12-18</t>
  </si>
  <si>
    <t>18-50</t>
  </si>
  <si>
    <t>Média de Conversão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</si>
</sst>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dd/mm/yyyy;@"/>
    <numFmt numFmtId="182" formatCode="&quot;R$&quot;\ #,##0.00"/>
  </numFmts>
  <fonts count="23">
    <font>
      <sz val="11"/>
      <color theme="1"/>
      <name val="Aptos Narrow"/>
      <charset val="134"/>
      <scheme val="minor"/>
    </font>
    <font>
      <sz val="11.5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180" fontId="0" fillId="0" borderId="0" xfId="0" applyNumberFormat="1"/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58" fontId="0" fillId="0" borderId="0" xfId="0" applyNumberFormat="1"/>
    <xf numFmtId="182" fontId="0" fillId="0" borderId="0" xfId="0" applyNumberFormat="1"/>
    <xf numFmtId="9" fontId="0" fillId="0" borderId="0" xfId="3" applyFon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/>
    <xf numFmtId="182" fontId="2" fillId="4" borderId="0" xfId="0" applyNumberFormat="1" applyFont="1" applyFill="1"/>
    <xf numFmtId="0" fontId="0" fillId="0" borderId="0" xfId="0" applyNumberFormat="1"/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77" fontId="0" fillId="0" borderId="0" xfId="0" applyNumberFormat="1"/>
    <xf numFmtId="10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3">
    <dxf>
      <numFmt numFmtId="181" formatCode="dd/mm/yyyy;@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180" formatCode="&quot;R$&quot;\ #,##0.00_);[Red]\(&quot;R$&quot;\ #,###.00\)"/>
    </dxf>
    <dxf>
      <font>
        <name val="Aptos Narrow"/>
        <scheme val="none"/>
        <charset val="134"/>
        <family val="2"/>
        <b val="0"/>
        <i val="0"/>
        <strike val="0"/>
        <u val="none"/>
        <sz val="11"/>
        <color theme="1"/>
      </font>
      <numFmt numFmtId="10" formatCode="0.00%"/>
      <alignment horizontal="center" vertical="center"/>
    </dxf>
    <dxf>
      <fill>
        <patternFill patternType="solid">
          <fgColor rgb="FF000000" tint="0.799981688894314"/>
          <bgColor rgb="FF000000" tint="0.799981688894314"/>
        </patternFill>
      </fill>
    </dxf>
    <dxf>
      <fill>
        <patternFill patternType="solid">
          <fgColor rgb="FF000000" tint="0.799981688894314"/>
          <bgColor rgb="FF000000" tint="0.799981688894314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top style="double">
          <color rgb="FF000000"/>
        </top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 tint="0.399975585192419"/>
        </horizontal>
      </border>
    </dxf>
  </dxfs>
  <tableStyles count="1" defaultTableStyle="TableStyleMedium2" defaultPivotStyle="PivotStyleLight16">
    <tableStyle name="TableStylePreset3_Dark" pivot="0" count="7" xr9:uid="{A23A6A0A-29F2-439B-92E2-2009244044D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[Class02.3-Dashboard_part01.xlsx]Data_basis!Tabela 
Dinâmica3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8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53062264343218"/>
          <c:y val="0.15968525804212"/>
          <c:w val="0.588749617853867"/>
          <c:h val="0.7894006017125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Data_basis!$J$16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 w="3175">
                <a:solidFill>
                  <a:sysClr val="windowText" lastClr="000000"/>
                </a:solidFill>
                <a:prstDash val="solid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Data_basis!$I$17:$I$25</c:f>
              <c:strCache>
                <c:ptCount val="8"/>
                <c:pt idx="0">
                  <c:v>Assinatura de streaming de filmes/séries</c:v>
                </c:pt>
                <c:pt idx="1">
                  <c:v>Bicicleta elétrica</c:v>
                </c:pt>
                <c:pt idx="2">
                  <c:v>Curso online de idiomas</c:v>
                </c:pt>
                <c:pt idx="3">
                  <c:v>Fones de ouvido sem fio</c:v>
                </c:pt>
                <c:pt idx="4">
                  <c:v>Garrafa térmica sustentável</c:v>
                </c:pt>
                <c:pt idx="5">
                  <c:v>Óculos de sol estiloso com proteção UV</c:v>
                </c:pt>
                <c:pt idx="6">
                  <c:v>Relógio inteligente (smartwatch)</c:v>
                </c:pt>
                <c:pt idx="7">
                  <c:v>Tênis confortável para caminhada</c:v>
                </c:pt>
              </c:strCache>
            </c:strRef>
          </c:cat>
          <c:val>
            <c:numRef>
              <c:f>Data_basis!$J$17:$J$25</c:f>
              <c:numCache>
                <c:formatCode>_-"R$"\ * #,##0.00_-;\-"R$"\ * #,##0.00_-;_-"R$"\ * "-"??_-;_-@_-</c:formatCode>
                <c:ptCount val="8"/>
                <c:pt idx="0">
                  <c:v>2518</c:v>
                </c:pt>
                <c:pt idx="1">
                  <c:v>2455</c:v>
                </c:pt>
                <c:pt idx="2">
                  <c:v>1680</c:v>
                </c:pt>
                <c:pt idx="3">
                  <c:v>2895</c:v>
                </c:pt>
                <c:pt idx="4">
                  <c:v>3776</c:v>
                </c:pt>
                <c:pt idx="5">
                  <c:v>2736</c:v>
                </c:pt>
                <c:pt idx="6">
                  <c:v>2208</c:v>
                </c:pt>
                <c:pt idx="7">
                  <c:v>2974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71298955"/>
        <c:axId val="315035488"/>
      </c:barChart>
      <c:catAx>
        <c:axId val="1712989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15035488"/>
        <c:crosses val="autoZero"/>
        <c:auto val="1"/>
        <c:lblAlgn val="ctr"/>
        <c:lblOffset val="100"/>
        <c:noMultiLvlLbl val="0"/>
      </c:catAx>
      <c:valAx>
        <c:axId val="315035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1298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84ab8d4-9e69-4dfb-a80d-a56452a8fa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 sz="900">
          <a:solidFill>
            <a:sysClr val="windowText" lastClr="0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[Class02.3-Dashboard_part01.xlsx]Data_basis!Tabela 
Dinâmica2</c:name>
    <c:fmtId val="4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Data_basis!$J$3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83505833430244"/>
                  <c:y val="-0.08482251826888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4524276774055"/>
                  <c:y val="-3.98688521729374e-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6253260495071"/>
                  <c:y val="-0.1076120710467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Data_basis!$I$4:$I$7</c:f>
              <c:strCache>
                <c:ptCount val="3"/>
                <c:pt idx="0">
                  <c:v>50+</c:v>
                </c:pt>
                <c:pt idx="1">
                  <c:v>Adulto</c:v>
                </c:pt>
                <c:pt idx="2">
                  <c:v>Jovem</c:v>
                </c:pt>
              </c:strCache>
            </c:strRef>
          </c:cat>
          <c:val>
            <c:numRef>
              <c:f>Data_basis!$J$4:$J$7</c:f>
              <c:numCache>
                <c:formatCode>_-"R$"\ * #,##0.00_-;\-"R$"\ * #,##0.00_-;_-"R$"\ * "-"??_-;_-@_-</c:formatCode>
                <c:ptCount val="3"/>
                <c:pt idx="0">
                  <c:v>5429</c:v>
                </c:pt>
                <c:pt idx="1">
                  <c:v>6624</c:v>
                </c:pt>
                <c:pt idx="2">
                  <c:v>9189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26ac79-e4cb-4287-970d-927263048a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[Class02.3-Dashboard_part01.xlsx]Data_basis!Tabela 
Dinâmica5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Data_basis!$J$31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Data_basis!$I$32:$I$35</c:f>
              <c:strCache>
                <c:ptCount val="3"/>
                <c:pt idx="0">
                  <c:v>Adulto</c:v>
                </c:pt>
                <c:pt idx="1">
                  <c:v>50+</c:v>
                </c:pt>
                <c:pt idx="2">
                  <c:v>Jovem</c:v>
                </c:pt>
              </c:strCache>
            </c:strRef>
          </c:cat>
          <c:val>
            <c:numRef>
              <c:f>Data_basis!$J$32:$J$35</c:f>
              <c:numCache>
                <c:formatCode>0.00%</c:formatCode>
                <c:ptCount val="3"/>
                <c:pt idx="0">
                  <c:v>0.37</c:v>
                </c:pt>
                <c:pt idx="1">
                  <c:v>0.4225</c:v>
                </c:pt>
                <c:pt idx="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7108"/>
        <c:axId val="767759642"/>
      </c:lineChart>
      <c:catAx>
        <c:axId val="4997071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59642"/>
        <c:crosses val="autoZero"/>
        <c:auto val="1"/>
        <c:lblAlgn val="ctr"/>
        <c:lblOffset val="100"/>
        <c:noMultiLvlLbl val="0"/>
      </c:catAx>
      <c:valAx>
        <c:axId val="767759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707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1e67530-ddb7-4d68-963f-8293e456cae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[Class02.3-Dashboard_part01.xlsx]Data_basis!Tabela 
Dinâmica2</c:name>
    <c:fmtId val="8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Data_basis!$J$3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54037450234796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10915042815697"/>
                  <c:y val="0.08178197717765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6253260495071"/>
                  <c:y val="-0.1076120710467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Data_basis!$I$4:$I$7</c:f>
              <c:strCache>
                <c:ptCount val="3"/>
                <c:pt idx="0">
                  <c:v>50+</c:v>
                </c:pt>
                <c:pt idx="1">
                  <c:v>Adulto</c:v>
                </c:pt>
                <c:pt idx="2">
                  <c:v>Jovem</c:v>
                </c:pt>
              </c:strCache>
            </c:strRef>
          </c:cat>
          <c:val>
            <c:numRef>
              <c:f>Data_basis!$J$4:$J$7</c:f>
              <c:numCache>
                <c:formatCode>_-"R$"\ * #,##0.00_-;\-"R$"\ * #,##0.00_-;_-"R$"\ * "-"??_-;_-@_-</c:formatCode>
                <c:ptCount val="3"/>
                <c:pt idx="0">
                  <c:v>5429</c:v>
                </c:pt>
                <c:pt idx="1">
                  <c:v>6624</c:v>
                </c:pt>
                <c:pt idx="2">
                  <c:v>9189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26ac79-e4cb-4287-970d-927263048ab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 sz="9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[Class02.3-Dashboard_part01.xlsx]Data_basis!Tabela 
Dinâmica3</c:name>
    <c:fmtId val="6"/>
  </c:pivotSource>
  <c:chart>
    <c:autoTitleDeleted val="1"/>
    <c:plotArea>
      <c:layout>
        <c:manualLayout>
          <c:layoutTarget val="inner"/>
          <c:xMode val="edge"/>
          <c:yMode val="edge"/>
          <c:x val="0.353062264343218"/>
          <c:y val="0.15968525804212"/>
          <c:w val="0.588749617853867"/>
          <c:h val="0.7894006017125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Data_basis!$J$16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 w="3175">
                <a:solidFill>
                  <a:sysClr val="windowText" lastClr="000000"/>
                </a:solidFill>
                <a:prstDash val="solid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Data_basis!$I$17:$I$25</c:f>
              <c:strCache>
                <c:ptCount val="8"/>
                <c:pt idx="0">
                  <c:v>Assinatura de streaming de filmes/séries</c:v>
                </c:pt>
                <c:pt idx="1">
                  <c:v>Bicicleta elétrica</c:v>
                </c:pt>
                <c:pt idx="2">
                  <c:v>Curso online de idiomas</c:v>
                </c:pt>
                <c:pt idx="3">
                  <c:v>Fones de ouvido sem fio</c:v>
                </c:pt>
                <c:pt idx="4">
                  <c:v>Garrafa térmica sustentável</c:v>
                </c:pt>
                <c:pt idx="5">
                  <c:v>Óculos de sol estiloso com proteção UV</c:v>
                </c:pt>
                <c:pt idx="6">
                  <c:v>Relógio inteligente (smartwatch)</c:v>
                </c:pt>
                <c:pt idx="7">
                  <c:v>Tênis confortável para caminhada</c:v>
                </c:pt>
              </c:strCache>
            </c:strRef>
          </c:cat>
          <c:val>
            <c:numRef>
              <c:f>Data_basis!$J$17:$J$25</c:f>
              <c:numCache>
                <c:formatCode>_-"R$"\ * #,##0.00_-;\-"R$"\ * #,##0.00_-;_-"R$"\ * "-"??_-;_-@_-</c:formatCode>
                <c:ptCount val="8"/>
                <c:pt idx="0">
                  <c:v>2518</c:v>
                </c:pt>
                <c:pt idx="1">
                  <c:v>2455</c:v>
                </c:pt>
                <c:pt idx="2">
                  <c:v>1680</c:v>
                </c:pt>
                <c:pt idx="3">
                  <c:v>2895</c:v>
                </c:pt>
                <c:pt idx="4">
                  <c:v>3776</c:v>
                </c:pt>
                <c:pt idx="5">
                  <c:v>2736</c:v>
                </c:pt>
                <c:pt idx="6">
                  <c:v>2208</c:v>
                </c:pt>
                <c:pt idx="7">
                  <c:v>2974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71298955"/>
        <c:axId val="315035488"/>
      </c:barChart>
      <c:catAx>
        <c:axId val="1712989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15035488"/>
        <c:crosses val="autoZero"/>
        <c:auto val="1"/>
        <c:lblAlgn val="ctr"/>
        <c:lblOffset val="100"/>
        <c:noMultiLvlLbl val="0"/>
      </c:catAx>
      <c:valAx>
        <c:axId val="315035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1298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84ab8d4-9e69-4dfb-a80d-a56452a8fad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 sz="1000">
          <a:ln>
            <a:noFill/>
          </a:ln>
          <a:solidFill>
            <a:sysClr val="windowText" lastClr="0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[Class02.3-Dashboard_part01.xlsx]Data_basis!Tabela 
Dinâmica5</c:name>
    <c:fmtId val="6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Data_basis!$J$31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972317156527683"/>
                  <c:y val="-0.0951229343006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46821599453178"/>
                  <c:y val="0.0951229343006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Data_basis!$I$32:$I$35</c:f>
              <c:strCache>
                <c:ptCount val="3"/>
                <c:pt idx="0">
                  <c:v>Adulto</c:v>
                </c:pt>
                <c:pt idx="1">
                  <c:v>50+</c:v>
                </c:pt>
                <c:pt idx="2">
                  <c:v>Jovem</c:v>
                </c:pt>
              </c:strCache>
            </c:strRef>
          </c:cat>
          <c:val>
            <c:numRef>
              <c:f>Data_basis!$J$32:$J$35</c:f>
              <c:numCache>
                <c:formatCode>0.00%</c:formatCode>
                <c:ptCount val="3"/>
                <c:pt idx="0">
                  <c:v>0.37</c:v>
                </c:pt>
                <c:pt idx="1">
                  <c:v>0.4225</c:v>
                </c:pt>
                <c:pt idx="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7108"/>
        <c:axId val="767759642"/>
      </c:lineChart>
      <c:catAx>
        <c:axId val="4997071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59642"/>
        <c:crosses val="autoZero"/>
        <c:auto val="1"/>
        <c:lblAlgn val="ctr"/>
        <c:lblOffset val="100"/>
        <c:noMultiLvlLbl val="0"/>
      </c:catAx>
      <c:valAx>
        <c:axId val="767759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7071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46b299-667f-4a39-8b3a-bf43497816d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147320</xdr:colOff>
      <xdr:row>14</xdr:row>
      <xdr:rowOff>62230</xdr:rowOff>
    </xdr:from>
    <xdr:to>
      <xdr:col>18</xdr:col>
      <xdr:colOff>39370</xdr:colOff>
      <xdr:row>28</xdr:row>
      <xdr:rowOff>43180</xdr:rowOff>
    </xdr:to>
    <xdr:graphicFrame>
      <xdr:nvGraphicFramePr>
        <xdr:cNvPr id="10" name="Gráfico 9"/>
        <xdr:cNvGraphicFramePr/>
      </xdr:nvGraphicFramePr>
      <xdr:xfrm>
        <a:off x="14540230" y="2515870"/>
        <a:ext cx="6623050" cy="243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163195</xdr:colOff>
      <xdr:row>2</xdr:row>
      <xdr:rowOff>11430</xdr:rowOff>
    </xdr:from>
    <xdr:to>
      <xdr:col>14</xdr:col>
      <xdr:colOff>285115</xdr:colOff>
      <xdr:row>13</xdr:row>
      <xdr:rowOff>130175</xdr:rowOff>
    </xdr:to>
    <xdr:graphicFrame>
      <xdr:nvGraphicFramePr>
        <xdr:cNvPr id="11" name="Gráfico 10"/>
        <xdr:cNvGraphicFramePr/>
      </xdr:nvGraphicFramePr>
      <xdr:xfrm>
        <a:off x="14556105" y="361950"/>
        <a:ext cx="4109720" cy="2046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149860</xdr:colOff>
      <xdr:row>28</xdr:row>
      <xdr:rowOff>166370</xdr:rowOff>
    </xdr:from>
    <xdr:to>
      <xdr:col>15</xdr:col>
      <xdr:colOff>296545</xdr:colOff>
      <xdr:row>38</xdr:row>
      <xdr:rowOff>134620</xdr:rowOff>
    </xdr:to>
    <xdr:graphicFrame>
      <xdr:nvGraphicFramePr>
        <xdr:cNvPr id="13" name="Gráfico 12"/>
        <xdr:cNvGraphicFramePr/>
      </xdr:nvGraphicFramePr>
      <xdr:xfrm>
        <a:off x="14542770" y="5073650"/>
        <a:ext cx="4820285" cy="172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20955</xdr:colOff>
      <xdr:row>6</xdr:row>
      <xdr:rowOff>84455</xdr:rowOff>
    </xdr:from>
    <xdr:to>
      <xdr:col>8</xdr:col>
      <xdr:colOff>107950</xdr:colOff>
      <xdr:row>15</xdr:row>
      <xdr:rowOff>180975</xdr:rowOff>
    </xdr:to>
    <xdr:sp>
      <xdr:nvSpPr>
        <xdr:cNvPr id="2" name="Retângulo arredondado 1"/>
        <xdr:cNvSpPr/>
      </xdr:nvSpPr>
      <xdr:spPr>
        <a:xfrm>
          <a:off x="1376045" y="1136015"/>
          <a:ext cx="4439920" cy="166814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2</xdr:col>
      <xdr:colOff>317500</xdr:colOff>
      <xdr:row>5</xdr:row>
      <xdr:rowOff>103505</xdr:rowOff>
    </xdr:from>
    <xdr:to>
      <xdr:col>4</xdr:col>
      <xdr:colOff>633095</xdr:colOff>
      <xdr:row>6</xdr:row>
      <xdr:rowOff>172720</xdr:rowOff>
    </xdr:to>
    <xdr:sp>
      <xdr:nvSpPr>
        <xdr:cNvPr id="3" name="Retângulo arredondado 2"/>
        <xdr:cNvSpPr/>
      </xdr:nvSpPr>
      <xdr:spPr>
        <a:xfrm>
          <a:off x="1672590" y="979805"/>
          <a:ext cx="1670685" cy="244475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100">
              <a:solidFill>
                <a:schemeClr val="bg1"/>
              </a:solidFill>
            </a:rPr>
            <a:t>AUDIENCIA X CUSTO</a:t>
          </a:r>
          <a:endParaRPr lang="pt-B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316230</xdr:colOff>
      <xdr:row>6</xdr:row>
      <xdr:rowOff>76835</xdr:rowOff>
    </xdr:from>
    <xdr:to>
      <xdr:col>19</xdr:col>
      <xdr:colOff>52705</xdr:colOff>
      <xdr:row>15</xdr:row>
      <xdr:rowOff>180340</xdr:rowOff>
    </xdr:to>
    <xdr:sp>
      <xdr:nvSpPr>
        <xdr:cNvPr id="6" name="Retângulo arredondado 5"/>
        <xdr:cNvSpPr/>
      </xdr:nvSpPr>
      <xdr:spPr>
        <a:xfrm>
          <a:off x="8734425" y="1128395"/>
          <a:ext cx="4479290" cy="167576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13</xdr:col>
      <xdr:colOff>3175</xdr:colOff>
      <xdr:row>5</xdr:row>
      <xdr:rowOff>90170</xdr:rowOff>
    </xdr:from>
    <xdr:to>
      <xdr:col>16</xdr:col>
      <xdr:colOff>255905</xdr:colOff>
      <xdr:row>6</xdr:row>
      <xdr:rowOff>151130</xdr:rowOff>
    </xdr:to>
    <xdr:sp>
      <xdr:nvSpPr>
        <xdr:cNvPr id="7" name="Retângulo arredondado 6"/>
        <xdr:cNvSpPr/>
      </xdr:nvSpPr>
      <xdr:spPr>
        <a:xfrm>
          <a:off x="9098915" y="966470"/>
          <a:ext cx="2285365" cy="236220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100">
              <a:solidFill>
                <a:schemeClr val="bg1"/>
              </a:solidFill>
            </a:rPr>
            <a:t>TAXA MÉDIA DE CONVERSÃO</a:t>
          </a:r>
          <a:endParaRPr lang="pt-B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436880</xdr:colOff>
      <xdr:row>19</xdr:row>
      <xdr:rowOff>111125</xdr:rowOff>
    </xdr:from>
    <xdr:to>
      <xdr:col>17</xdr:col>
      <xdr:colOff>19685</xdr:colOff>
      <xdr:row>34</xdr:row>
      <xdr:rowOff>31115</xdr:rowOff>
    </xdr:to>
    <xdr:sp>
      <xdr:nvSpPr>
        <xdr:cNvPr id="8" name="Retângulo arredondado 7"/>
        <xdr:cNvSpPr/>
      </xdr:nvSpPr>
      <xdr:spPr>
        <a:xfrm>
          <a:off x="3147060" y="3448685"/>
          <a:ext cx="8678545" cy="254889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4</xdr:col>
      <xdr:colOff>702945</xdr:colOff>
      <xdr:row>18</xdr:row>
      <xdr:rowOff>131445</xdr:rowOff>
    </xdr:from>
    <xdr:to>
      <xdr:col>8</xdr:col>
      <xdr:colOff>592455</xdr:colOff>
      <xdr:row>20</xdr:row>
      <xdr:rowOff>25400</xdr:rowOff>
    </xdr:to>
    <xdr:sp>
      <xdr:nvSpPr>
        <xdr:cNvPr id="9" name="Retângulo arredondado 8"/>
        <xdr:cNvSpPr/>
      </xdr:nvSpPr>
      <xdr:spPr>
        <a:xfrm>
          <a:off x="3413125" y="3293745"/>
          <a:ext cx="2887345" cy="244475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100">
              <a:solidFill>
                <a:schemeClr val="bg1"/>
              </a:solidFill>
            </a:rPr>
            <a:t>VALORES GASTOS POR CAMPANHA</a:t>
          </a:r>
          <a:endParaRPr lang="pt-BR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34290</xdr:colOff>
      <xdr:row>1</xdr:row>
      <xdr:rowOff>45720</xdr:rowOff>
    </xdr:from>
    <xdr:to>
      <xdr:col>4</xdr:col>
      <xdr:colOff>258445</xdr:colOff>
      <xdr:row>5</xdr:row>
      <xdr:rowOff>39370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380" y="220980"/>
              <a:ext cx="1579245" cy="694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109220</xdr:colOff>
      <xdr:row>1</xdr:row>
      <xdr:rowOff>56515</xdr:rowOff>
    </xdr:from>
    <xdr:to>
      <xdr:col>20</xdr:col>
      <xdr:colOff>21590</xdr:colOff>
      <xdr:row>5</xdr:row>
      <xdr:rowOff>37465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Campan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mpan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7235" y="231775"/>
              <a:ext cx="8042910" cy="68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408940</xdr:colOff>
      <xdr:row>1</xdr:row>
      <xdr:rowOff>55880</xdr:rowOff>
    </xdr:from>
    <xdr:to>
      <xdr:col>7</xdr:col>
      <xdr:colOff>576580</xdr:colOff>
      <xdr:row>5</xdr:row>
      <xdr:rowOff>36830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Audie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di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9120" y="231140"/>
              <a:ext cx="2487930" cy="68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2</xdr:col>
      <xdr:colOff>173990</xdr:colOff>
      <xdr:row>7</xdr:row>
      <xdr:rowOff>0</xdr:rowOff>
    </xdr:from>
    <xdr:to>
      <xdr:col>7</xdr:col>
      <xdr:colOff>427355</xdr:colOff>
      <xdr:row>15</xdr:row>
      <xdr:rowOff>105410</xdr:rowOff>
    </xdr:to>
    <xdr:graphicFrame>
      <xdr:nvGraphicFramePr>
        <xdr:cNvPr id="17" name="Gráfico 16"/>
        <xdr:cNvGraphicFramePr/>
      </xdr:nvGraphicFramePr>
      <xdr:xfrm>
        <a:off x="1529080" y="1226820"/>
        <a:ext cx="3928745" cy="1507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193040</xdr:colOff>
      <xdr:row>20</xdr:row>
      <xdr:rowOff>47625</xdr:rowOff>
    </xdr:from>
    <xdr:to>
      <xdr:col>16</xdr:col>
      <xdr:colOff>1905</xdr:colOff>
      <xdr:row>33</xdr:row>
      <xdr:rowOff>146685</xdr:rowOff>
    </xdr:to>
    <xdr:graphicFrame>
      <xdr:nvGraphicFramePr>
        <xdr:cNvPr id="18" name="Gráfico 17"/>
        <xdr:cNvGraphicFramePr/>
      </xdr:nvGraphicFramePr>
      <xdr:xfrm>
        <a:off x="3868420" y="3560445"/>
        <a:ext cx="726186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454660</xdr:colOff>
      <xdr:row>6</xdr:row>
      <xdr:rowOff>162560</xdr:rowOff>
    </xdr:from>
    <xdr:to>
      <xdr:col>18</xdr:col>
      <xdr:colOff>497205</xdr:colOff>
      <xdr:row>15</xdr:row>
      <xdr:rowOff>85090</xdr:rowOff>
    </xdr:to>
    <xdr:graphicFrame>
      <xdr:nvGraphicFramePr>
        <xdr:cNvPr id="19" name="Gráfico 18"/>
        <xdr:cNvGraphicFramePr/>
      </xdr:nvGraphicFramePr>
      <xdr:xfrm>
        <a:off x="8872855" y="1214120"/>
        <a:ext cx="4107815" cy="149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_Dashbo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2.7790046296" refreshedBy="Alexandre Pedro" recordCount="12">
  <cacheSource type="worksheet">
    <worksheetSource name="Tabela2"/>
  </cacheSource>
  <cacheFields count="7">
    <cacheField name="Data" numFmtId="181">
      <sharedItems containsSemiMixedTypes="0" containsString="0" containsNonDate="0" containsDate="1" minDate="2024-10-15T00:00:00" maxDate="2025-03-29T00:00:00" count="12">
        <d v="2024-10-15T00:00:00"/>
        <d v="2024-10-30T00:00:00"/>
        <d v="2024-11-14T00:00:00"/>
        <d v="2024-11-29T00:00:00"/>
        <d v="2024-12-14T00:00:00"/>
        <d v="2024-12-29T00:00:00"/>
        <d v="2025-01-13T00:00:00"/>
        <d v="2025-01-28T00:00:00"/>
        <d v="2025-02-12T00:00:00"/>
        <d v="2025-02-27T00:00:00"/>
        <d v="2025-03-14T00:00:00"/>
        <d v="2025-03-29T00:00:00"/>
      </sharedItems>
    </cacheField>
    <cacheField name="Ano" numFmtId="0">
      <sharedItems count="2">
        <s v="2024"/>
        <s v="2025"/>
      </sharedItems>
    </cacheField>
    <cacheField name="Campanha" numFmtId="0">
      <sharedItems count="8">
        <s v="Fones de ouvido sem fio"/>
        <s v="Relógio inteligente (smartwatch)"/>
        <s v="Garrafa térmica sustentável"/>
        <s v="Bicicleta elétrica"/>
        <s v="Tênis confortável para caminhada"/>
        <s v="Curso online de idiomas"/>
        <s v="Assinatura de streaming de filmes/séries"/>
        <s v="Óculos de sol estiloso com proteção UV"/>
      </sharedItems>
    </cacheField>
    <cacheField name="Idade_publico" numFmtId="0">
      <sharedItems containsSemiMixedTypes="0" containsString="0" containsNumber="1" containsInteger="1" minValue="0" maxValue="60" count="10">
        <n v="15"/>
        <n v="35"/>
        <n v="16"/>
        <n v="52"/>
        <n v="14"/>
        <n v="53"/>
        <n v="33"/>
        <n v="12"/>
        <n v="40"/>
        <n v="60"/>
      </sharedItems>
    </cacheField>
    <cacheField name="Audiencia" numFmtId="0">
      <sharedItems count="3">
        <s v="Jovem"/>
        <s v="Adulto"/>
        <s v="50+"/>
      </sharedItems>
    </cacheField>
    <cacheField name="Custo" numFmtId="0">
      <sharedItems containsSemiMixedTypes="0" containsString="0" containsNumber="1" containsInteger="1" minValue="0" maxValue="2948" count="12">
        <n v="2635"/>
        <n v="2208"/>
        <n v="828"/>
        <n v="1311"/>
        <n v="260"/>
        <n v="1892"/>
        <n v="1680"/>
        <n v="2518"/>
        <n v="2948"/>
        <n v="1144"/>
        <n v="2736"/>
        <n v="1082"/>
      </sharedItems>
    </cacheField>
    <cacheField name="Conversão" numFmtId="10">
      <sharedItems containsSemiMixedTypes="0" containsString="0" containsNumber="1" minValue="0" maxValue="0.96" count="12">
        <n v="0.42"/>
        <n v="0.19"/>
        <n v="0.58"/>
        <n v="0.96"/>
        <n v="0.67"/>
        <n v="0.24"/>
        <n v="0.63"/>
        <n v="0.93"/>
        <n v="0.9"/>
        <n v="0.35"/>
        <n v="0.29"/>
        <n v="0.1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0"/>
    <x v="2"/>
    <x v="2"/>
  </r>
  <r>
    <x v="3"/>
    <x v="0"/>
    <x v="3"/>
    <x v="3"/>
    <x v="2"/>
    <x v="3"/>
    <x v="3"/>
  </r>
  <r>
    <x v="4"/>
    <x v="0"/>
    <x v="0"/>
    <x v="4"/>
    <x v="0"/>
    <x v="4"/>
    <x v="4"/>
  </r>
  <r>
    <x v="5"/>
    <x v="0"/>
    <x v="4"/>
    <x v="5"/>
    <x v="2"/>
    <x v="5"/>
    <x v="5"/>
  </r>
  <r>
    <x v="6"/>
    <x v="1"/>
    <x v="5"/>
    <x v="6"/>
    <x v="1"/>
    <x v="6"/>
    <x v="6"/>
  </r>
  <r>
    <x v="7"/>
    <x v="1"/>
    <x v="6"/>
    <x v="7"/>
    <x v="0"/>
    <x v="7"/>
    <x v="7"/>
  </r>
  <r>
    <x v="8"/>
    <x v="1"/>
    <x v="2"/>
    <x v="0"/>
    <x v="0"/>
    <x v="8"/>
    <x v="8"/>
  </r>
  <r>
    <x v="9"/>
    <x v="1"/>
    <x v="3"/>
    <x v="3"/>
    <x v="2"/>
    <x v="9"/>
    <x v="9"/>
  </r>
  <r>
    <x v="10"/>
    <x v="1"/>
    <x v="7"/>
    <x v="8"/>
    <x v="1"/>
    <x v="10"/>
    <x v="10"/>
  </r>
  <r>
    <x v="11"/>
    <x v="1"/>
    <x v="4"/>
    <x v="9"/>
    <x v="2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10">
  <location ref="I3:J7" firstHeaderRow="1" firstDataRow="1" firstDataCol="1"/>
  <pivotFields count="7">
    <pivotField compact="0" numFmtId="18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6"/>
        <item x="3"/>
        <item x="5"/>
        <item x="0"/>
        <item x="2"/>
        <item x="7"/>
        <item x="1"/>
        <item x="4"/>
        <item t="default"/>
      </items>
    </pivotField>
    <pivotField compact="0" showAll="0">
      <items count="11">
        <item x="7"/>
        <item x="4"/>
        <item x="0"/>
        <item x="2"/>
        <item x="6"/>
        <item x="1"/>
        <item x="8"/>
        <item x="3"/>
        <item x="5"/>
        <item x="9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dataField="1" compact="0" numFmtId="180" showAll="0">
      <items count="13">
        <item x="4"/>
        <item x="2"/>
        <item x="11"/>
        <item x="9"/>
        <item x="3"/>
        <item x="6"/>
        <item x="5"/>
        <item x="1"/>
        <item x="7"/>
        <item x="0"/>
        <item x="10"/>
        <item x="8"/>
        <item t="default"/>
      </items>
    </pivotField>
    <pivotField compact="0" numFmtId="10" showAll="0">
      <items count="13">
        <item x="11"/>
        <item x="1"/>
        <item x="5"/>
        <item x="10"/>
        <item x="9"/>
        <item x="0"/>
        <item x="2"/>
        <item x="6"/>
        <item x="4"/>
        <item x="8"/>
        <item x="7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usto" fld="5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8">
  <location ref="I16:J25" firstHeaderRow="1" firstDataRow="1" firstDataCol="1"/>
  <pivotFields count="7">
    <pivotField compact="0" numFmtId="18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9">
        <item x="6"/>
        <item x="3"/>
        <item x="5"/>
        <item x="0"/>
        <item x="2"/>
        <item x="7"/>
        <item x="1"/>
        <item x="4"/>
        <item t="default"/>
      </items>
    </pivotField>
    <pivotField compact="0" showAll="0">
      <items count="11">
        <item x="7"/>
        <item x="4"/>
        <item x="0"/>
        <item x="2"/>
        <item x="6"/>
        <item x="1"/>
        <item x="8"/>
        <item x="3"/>
        <item x="5"/>
        <item x="9"/>
        <item t="default"/>
      </items>
    </pivotField>
    <pivotField compact="0" showAll="0">
      <items count="4">
        <item x="2"/>
        <item x="1"/>
        <item x="0"/>
        <item t="default"/>
      </items>
    </pivotField>
    <pivotField dataField="1" compact="0" numFmtId="180" showAll="0">
      <items count="13">
        <item x="4"/>
        <item x="2"/>
        <item x="11"/>
        <item x="9"/>
        <item x="3"/>
        <item x="6"/>
        <item x="5"/>
        <item x="1"/>
        <item x="7"/>
        <item x="0"/>
        <item x="10"/>
        <item x="8"/>
        <item t="default"/>
      </items>
    </pivotField>
    <pivotField compact="0" numFmtId="10" showAll="0">
      <items count="13">
        <item x="11"/>
        <item x="1"/>
        <item x="5"/>
        <item x="10"/>
        <item x="9"/>
        <item x="0"/>
        <item x="2"/>
        <item x="6"/>
        <item x="4"/>
        <item x="8"/>
        <item x="7"/>
        <item x="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Custo" fld="5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5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8">
  <location ref="I31:J35" firstHeaderRow="1" firstDataRow="1" firstDataCol="1"/>
  <pivotFields count="7">
    <pivotField compact="0" numFmtId="18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6"/>
        <item x="3"/>
        <item x="5"/>
        <item x="0"/>
        <item x="2"/>
        <item x="7"/>
        <item x="1"/>
        <item x="4"/>
        <item t="default"/>
      </items>
    </pivotField>
    <pivotField compact="0" showAll="0">
      <items count="11">
        <item x="7"/>
        <item x="4"/>
        <item x="0"/>
        <item x="2"/>
        <item x="6"/>
        <item x="1"/>
        <item x="8"/>
        <item x="3"/>
        <item x="5"/>
        <item x="9"/>
        <item t="default"/>
      </items>
    </pivotField>
    <pivotField axis="axisRow" compact="0" sortType="ascending" showAll="0">
      <items count="4">
        <item x="2"/>
        <item x="1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80" showAll="0">
      <items count="13">
        <item x="4"/>
        <item x="2"/>
        <item x="11"/>
        <item x="9"/>
        <item x="3"/>
        <item x="6"/>
        <item x="5"/>
        <item x="1"/>
        <item x="7"/>
        <item x="0"/>
        <item x="10"/>
        <item x="8"/>
        <item t="default"/>
      </items>
    </pivotField>
    <pivotField dataField="1" compact="0" numFmtId="10" showAll="0">
      <items count="13">
        <item x="11"/>
        <item x="1"/>
        <item x="5"/>
        <item x="10"/>
        <item x="9"/>
        <item x="0"/>
        <item x="2"/>
        <item x="6"/>
        <item x="4"/>
        <item x="8"/>
        <item x="7"/>
        <item x="3"/>
        <item t="default"/>
      </items>
    </pivotField>
  </pivotFields>
  <rowFields count="1">
    <field x="4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Média de Conversão" fld="6" subtotal="average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udiencia" sourceName="Audiencia">
  <pivotTables>
    <pivotTable tabId="1" name="Tabela _x000a_Dinâmica2"/>
    <pivotTable tabId="1" name="Tabela _x000a_Dinâmica5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mpanha" sourceName="Campanha">
  <pivotTables>
    <pivotTable tabId="1" name="Tabela _x000a_Dinâmica3"/>
    <pivotTable tabId="1" name="Tabela _x000a_Dinâmica2"/>
    <pivotTable tabId="1" name="Tabela _x000a_Dinâmica5"/>
  </pivotTables>
  <data>
    <tabular pivotCacheId="1">
      <items count="8">
        <i x="6" s="1"/>
        <i x="3" s="1"/>
        <i x="5" s="1"/>
        <i x="0" s="1"/>
        <i x="2" s="1"/>
        <i x="7" s="1"/>
        <i x="1" s="1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no" sourceName="Ano">
  <pivotTables>
    <pivotTable tabId="1" name="Tabela _x000a_Dinâmica2"/>
    <pivotTable tabId="1" name="Tabela _x000a_Dinâmica3"/>
    <pivotTable tabId="1" name="Tabela _x000a_Dinâmica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licer_Ano" caption="Ano" columnCount="2" style="SlicerStyleLight5" rowHeight="225425"/>
  <slicer name="Campanha" cache="Slicer_Campanha" caption="Campanha" columnCount="8" rowHeight="225425"/>
  <slicer name="Audiencia" cache="Slicer_Audiencia" caption="Audiencia" columnCount="3" style="SlicerStyleDark2" rowHeight="225425"/>
</slicers>
</file>

<file path=xl/tables/table1.xml><?xml version="1.0" encoding="utf-8"?>
<table xmlns="http://schemas.openxmlformats.org/spreadsheetml/2006/main" id="2" name="Tabela2" displayName="Tabela2" ref="A3:G15" totalsRowShown="0">
  <autoFilter xmlns:etc="http://www.wps.cn/officeDocument/2017/etCustomData" ref="A3:G15" etc:filterBottomFollowUsedRange="0"/>
  <tableColumns count="7">
    <tableColumn id="1" name="Data" dataDxfId="0"/>
    <tableColumn id="2" name="Ano" dataDxfId="1">
      <calculatedColumnFormula>TEXT(A4,"aaa")</calculatedColumnFormula>
    </tableColumn>
    <tableColumn id="3" name="Campanha"/>
    <tableColumn id="4" name="Idade_publico" dataDxfId="2"/>
    <tableColumn id="7" name="Audiencia" dataDxfId="3">
      <calculatedColumnFormula>VLOOKUP(Tabela2[[#This Row],[Idade_publico]],$C$24:$D$27,2,TRUE)</calculatedColumnFormula>
    </tableColumn>
    <tableColumn id="5" name="Custo" dataDxfId="4"/>
    <tableColumn id="6" name="Conversão" dataDxfId="5"/>
  </tableColumns>
  <tableStyleInfo name="TableStylePreset3_Dark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5"/>
  <sheetViews>
    <sheetView zoomScale="110" zoomScaleNormal="110" workbookViewId="0">
      <selection activeCell="N57" sqref="N57"/>
    </sheetView>
  </sheetViews>
  <sheetFormatPr defaultColWidth="9" defaultRowHeight="13.8"/>
  <cols>
    <col min="1" max="1" width="15.3333333333333" customWidth="1"/>
    <col min="2" max="2" width="16.8916666666667" customWidth="1"/>
    <col min="3" max="3" width="45.6666666666667" customWidth="1"/>
    <col min="4" max="4" width="19.3333333333333" customWidth="1"/>
    <col min="5" max="5" width="15.8916666666667" customWidth="1"/>
    <col min="6" max="6" width="14.1083333333333" customWidth="1"/>
    <col min="7" max="7" width="15.1083333333333" customWidth="1"/>
    <col min="9" max="9" width="14.4416666666667"/>
    <col min="10" max="10" width="23.1083333333333"/>
    <col min="11" max="11" width="16.8916666666667" style="3"/>
    <col min="12" max="12" width="17.4416666666667" customWidth="1"/>
  </cols>
  <sheetData>
    <row r="3" spans="1:1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t="s">
        <v>4</v>
      </c>
      <c r="J3" t="s">
        <v>7</v>
      </c>
      <c r="K3"/>
    </row>
    <row r="4" spans="1:11">
      <c r="A4" s="5">
        <v>45580</v>
      </c>
      <c r="B4" s="6" t="str">
        <f t="shared" ref="B4:B15" si="0">TEXT(A4,"aaa")</f>
        <v>2024</v>
      </c>
      <c r="C4" t="s">
        <v>8</v>
      </c>
      <c r="D4" s="6">
        <v>15</v>
      </c>
      <c r="E4" s="6" t="str">
        <f>VLOOKUP(Tabela2[[#This Row],[Idade_publico]],$C$24:$D$27,2,TRUE)</f>
        <v>Jovem</v>
      </c>
      <c r="F4" s="3">
        <v>2635</v>
      </c>
      <c r="G4" s="7">
        <v>0.42</v>
      </c>
      <c r="I4" t="s">
        <v>9</v>
      </c>
      <c r="J4" s="19">
        <v>5429</v>
      </c>
      <c r="K4"/>
    </row>
    <row r="5" spans="1:11">
      <c r="A5" s="5">
        <f t="shared" ref="A5:A15" si="1">A4+15</f>
        <v>45595</v>
      </c>
      <c r="B5" s="6" t="str">
        <f t="shared" si="0"/>
        <v>2024</v>
      </c>
      <c r="C5" t="s">
        <v>10</v>
      </c>
      <c r="D5" s="6">
        <v>35</v>
      </c>
      <c r="E5" s="6" t="str">
        <f>VLOOKUP(Tabela2[[#This Row],[Idade_publico]],$C$24:$D$27,2,TRUE)</f>
        <v>Adulto</v>
      </c>
      <c r="F5" s="3">
        <v>2208</v>
      </c>
      <c r="G5" s="7">
        <v>0.19</v>
      </c>
      <c r="I5" t="s">
        <v>11</v>
      </c>
      <c r="J5" s="19">
        <v>6624</v>
      </c>
      <c r="K5"/>
    </row>
    <row r="6" spans="1:11">
      <c r="A6" s="5">
        <f t="shared" si="1"/>
        <v>45610</v>
      </c>
      <c r="B6" s="6" t="str">
        <f t="shared" si="0"/>
        <v>2024</v>
      </c>
      <c r="C6" t="s">
        <v>12</v>
      </c>
      <c r="D6" s="6">
        <v>16</v>
      </c>
      <c r="E6" s="6" t="str">
        <f>VLOOKUP(Tabela2[[#This Row],[Idade_publico]],$C$24:$D$27,2,TRUE)</f>
        <v>Jovem</v>
      </c>
      <c r="F6" s="3">
        <v>828</v>
      </c>
      <c r="G6" s="7">
        <v>0.58</v>
      </c>
      <c r="I6" t="s">
        <v>13</v>
      </c>
      <c r="J6" s="19">
        <v>9189</v>
      </c>
      <c r="K6"/>
    </row>
    <row r="7" spans="1:11">
      <c r="A7" s="5">
        <f t="shared" si="1"/>
        <v>45625</v>
      </c>
      <c r="B7" s="6" t="str">
        <f t="shared" si="0"/>
        <v>2024</v>
      </c>
      <c r="C7" t="s">
        <v>14</v>
      </c>
      <c r="D7" s="6">
        <v>52</v>
      </c>
      <c r="E7" s="6" t="str">
        <f>VLOOKUP(Tabela2[[#This Row],[Idade_publico]],$C$24:$D$27,2,TRUE)</f>
        <v>50+</v>
      </c>
      <c r="F7" s="3">
        <v>1311</v>
      </c>
      <c r="G7" s="7">
        <v>0.96</v>
      </c>
      <c r="I7" t="s">
        <v>15</v>
      </c>
      <c r="J7" s="19">
        <v>21242</v>
      </c>
      <c r="K7"/>
    </row>
    <row r="8" spans="1:11">
      <c r="A8" s="5">
        <f t="shared" si="1"/>
        <v>45640</v>
      </c>
      <c r="B8" s="6" t="str">
        <f t="shared" si="0"/>
        <v>2024</v>
      </c>
      <c r="C8" t="s">
        <v>8</v>
      </c>
      <c r="D8" s="6">
        <v>14</v>
      </c>
      <c r="E8" s="6" t="str">
        <f>VLOOKUP(Tabela2[[#This Row],[Idade_publico]],$C$24:$D$27,2,TRUE)</f>
        <v>Jovem</v>
      </c>
      <c r="F8" s="3">
        <v>260</v>
      </c>
      <c r="G8" s="7">
        <v>0.67</v>
      </c>
      <c r="K8"/>
    </row>
    <row r="9" spans="1:11">
      <c r="A9" s="5">
        <f t="shared" si="1"/>
        <v>45655</v>
      </c>
      <c r="B9" s="6" t="str">
        <f t="shared" si="0"/>
        <v>2024</v>
      </c>
      <c r="C9" t="s">
        <v>16</v>
      </c>
      <c r="D9" s="6">
        <v>53</v>
      </c>
      <c r="E9" s="6" t="str">
        <f>VLOOKUP(Tabela2[[#This Row],[Idade_publico]],$C$24:$D$27,2,TRUE)</f>
        <v>50+</v>
      </c>
      <c r="F9" s="3">
        <v>1892</v>
      </c>
      <c r="G9" s="7">
        <v>0.24</v>
      </c>
      <c r="K9"/>
    </row>
    <row r="10" spans="1:11">
      <c r="A10" s="5">
        <f t="shared" si="1"/>
        <v>45670</v>
      </c>
      <c r="B10" s="6" t="str">
        <f t="shared" si="0"/>
        <v>2025</v>
      </c>
      <c r="C10" t="s">
        <v>17</v>
      </c>
      <c r="D10" s="6">
        <v>33</v>
      </c>
      <c r="E10" s="6" t="str">
        <f>VLOOKUP(Tabela2[[#This Row],[Idade_publico]],$C$24:$D$27,2,TRUE)</f>
        <v>Adulto</v>
      </c>
      <c r="F10" s="3">
        <v>1680</v>
      </c>
      <c r="G10" s="7">
        <v>0.63</v>
      </c>
      <c r="K10"/>
    </row>
    <row r="11" spans="1:11">
      <c r="A11" s="5">
        <f t="shared" si="1"/>
        <v>45685</v>
      </c>
      <c r="B11" s="6" t="str">
        <f t="shared" si="0"/>
        <v>2025</v>
      </c>
      <c r="C11" t="s">
        <v>18</v>
      </c>
      <c r="D11" s="6">
        <v>12</v>
      </c>
      <c r="E11" s="6" t="str">
        <f>VLOOKUP(Tabela2[[#This Row],[Idade_publico]],$C$24:$D$27,2,TRUE)</f>
        <v>Jovem</v>
      </c>
      <c r="F11" s="3">
        <v>2518</v>
      </c>
      <c r="G11" s="7">
        <v>0.93</v>
      </c>
      <c r="K11"/>
    </row>
    <row r="12" spans="1:11">
      <c r="A12" s="5">
        <f t="shared" si="1"/>
        <v>45700</v>
      </c>
      <c r="B12" s="6" t="str">
        <f t="shared" si="0"/>
        <v>2025</v>
      </c>
      <c r="C12" t="s">
        <v>12</v>
      </c>
      <c r="D12" s="6">
        <v>15</v>
      </c>
      <c r="E12" s="6" t="str">
        <f>VLOOKUP(Tabela2[[#This Row],[Idade_publico]],$C$24:$D$27,2,TRUE)</f>
        <v>Jovem</v>
      </c>
      <c r="F12" s="3">
        <v>2948</v>
      </c>
      <c r="G12" s="7">
        <v>0.9</v>
      </c>
      <c r="K12"/>
    </row>
    <row r="13" spans="1:11">
      <c r="A13" s="5">
        <f t="shared" si="1"/>
        <v>45715</v>
      </c>
      <c r="B13" s="6" t="str">
        <f t="shared" si="0"/>
        <v>2025</v>
      </c>
      <c r="C13" t="s">
        <v>14</v>
      </c>
      <c r="D13" s="6">
        <v>52</v>
      </c>
      <c r="E13" s="6" t="str">
        <f>VLOOKUP(Tabela2[[#This Row],[Idade_publico]],$C$24:$D$27,2,TRUE)</f>
        <v>50+</v>
      </c>
      <c r="F13" s="3">
        <v>1144</v>
      </c>
      <c r="G13" s="7">
        <v>0.35</v>
      </c>
      <c r="K13"/>
    </row>
    <row r="14" spans="1:11">
      <c r="A14" s="5">
        <f t="shared" si="1"/>
        <v>45730</v>
      </c>
      <c r="B14" s="6" t="str">
        <f t="shared" si="0"/>
        <v>2025</v>
      </c>
      <c r="C14" t="s">
        <v>19</v>
      </c>
      <c r="D14" s="6">
        <v>40</v>
      </c>
      <c r="E14" s="6" t="str">
        <f>VLOOKUP(Tabela2[[#This Row],[Idade_publico]],$C$24:$D$27,2,TRUE)</f>
        <v>Adulto</v>
      </c>
      <c r="F14" s="3">
        <v>2736</v>
      </c>
      <c r="G14" s="7">
        <v>0.29</v>
      </c>
      <c r="K14"/>
    </row>
    <row r="15" spans="1:11">
      <c r="A15" s="5">
        <f t="shared" si="1"/>
        <v>45745</v>
      </c>
      <c r="B15" s="6" t="str">
        <f t="shared" si="0"/>
        <v>2025</v>
      </c>
      <c r="C15" t="s">
        <v>16</v>
      </c>
      <c r="D15" s="6">
        <v>60</v>
      </c>
      <c r="E15" s="6" t="str">
        <f>VLOOKUP(Tabela2[[#This Row],[Idade_publico]],$C$24:$D$27,2,TRUE)</f>
        <v>50+</v>
      </c>
      <c r="F15" s="3">
        <v>1082</v>
      </c>
      <c r="G15" s="7">
        <v>0.14</v>
      </c>
      <c r="K15"/>
    </row>
    <row r="16" spans="1:11">
      <c r="A16" s="8"/>
      <c r="D16" s="9"/>
      <c r="E16" s="9"/>
      <c r="F16" s="9"/>
      <c r="G16" s="10"/>
      <c r="I16" t="s">
        <v>2</v>
      </c>
      <c r="J16" t="s">
        <v>7</v>
      </c>
      <c r="K16"/>
    </row>
    <row r="17" spans="1:11">
      <c r="A17" s="8"/>
      <c r="B17" s="11" t="s">
        <v>20</v>
      </c>
      <c r="C17" s="11"/>
      <c r="D17" s="11"/>
      <c r="E17" s="9"/>
      <c r="F17" s="9"/>
      <c r="G17" s="10"/>
      <c r="I17" t="s">
        <v>18</v>
      </c>
      <c r="J17" s="19">
        <v>2518</v>
      </c>
      <c r="K17"/>
    </row>
    <row r="18" spans="1:11">
      <c r="A18" s="8"/>
      <c r="B18" s="12" t="s">
        <v>21</v>
      </c>
      <c r="C18" s="12" t="s">
        <v>22</v>
      </c>
      <c r="D18" s="13" t="s">
        <v>23</v>
      </c>
      <c r="E18" s="9"/>
      <c r="F18" s="9"/>
      <c r="G18" s="10"/>
      <c r="I18" t="s">
        <v>14</v>
      </c>
      <c r="J18" s="19">
        <v>2455</v>
      </c>
      <c r="K18"/>
    </row>
    <row r="19" spans="1:11">
      <c r="A19" s="8"/>
      <c r="B19" t="s">
        <v>24</v>
      </c>
      <c r="C19" s="8">
        <v>45945</v>
      </c>
      <c r="D19" s="14">
        <v>2025</v>
      </c>
      <c r="E19" s="9"/>
      <c r="F19" s="9"/>
      <c r="G19" s="10"/>
      <c r="I19" t="s">
        <v>17</v>
      </c>
      <c r="J19" s="19">
        <v>1680</v>
      </c>
      <c r="K19"/>
    </row>
    <row r="20" spans="2:11">
      <c r="B20" t="s">
        <v>25</v>
      </c>
      <c r="C20" t="s">
        <v>26</v>
      </c>
      <c r="D20" s="14">
        <v>2025</v>
      </c>
      <c r="E20" s="9"/>
      <c r="F20" s="9"/>
      <c r="G20" s="10"/>
      <c r="I20" t="s">
        <v>8</v>
      </c>
      <c r="J20" s="19">
        <v>2895</v>
      </c>
      <c r="K20"/>
    </row>
    <row r="21" spans="4:10">
      <c r="D21" s="9"/>
      <c r="E21" s="9"/>
      <c r="F21" s="9"/>
      <c r="G21" s="10"/>
      <c r="I21" t="s">
        <v>12</v>
      </c>
      <c r="J21" s="19">
        <v>3776</v>
      </c>
    </row>
    <row r="22" spans="2:10">
      <c r="B22" s="15" t="s">
        <v>27</v>
      </c>
      <c r="C22" s="15"/>
      <c r="D22" s="15"/>
      <c r="E22" s="9"/>
      <c r="F22" s="9"/>
      <c r="G22" s="10"/>
      <c r="I22" t="s">
        <v>19</v>
      </c>
      <c r="J22" s="19">
        <v>2736</v>
      </c>
    </row>
    <row r="23" spans="2:10">
      <c r="B23" s="16" t="s">
        <v>28</v>
      </c>
      <c r="C23" s="16" t="s">
        <v>29</v>
      </c>
      <c r="D23" s="16" t="s">
        <v>30</v>
      </c>
      <c r="E23" s="9"/>
      <c r="F23" s="9"/>
      <c r="G23" s="10"/>
      <c r="I23" t="s">
        <v>10</v>
      </c>
      <c r="J23" s="19">
        <v>2208</v>
      </c>
    </row>
    <row r="24" spans="2:10">
      <c r="B24" s="17" t="s">
        <v>31</v>
      </c>
      <c r="C24" s="6">
        <v>1</v>
      </c>
      <c r="D24" s="6" t="s">
        <v>32</v>
      </c>
      <c r="I24" t="s">
        <v>16</v>
      </c>
      <c r="J24" s="19">
        <v>2974</v>
      </c>
    </row>
    <row r="25" spans="2:10">
      <c r="B25" s="17" t="s">
        <v>33</v>
      </c>
      <c r="C25" s="6">
        <v>12</v>
      </c>
      <c r="D25" s="6" t="s">
        <v>13</v>
      </c>
      <c r="I25" t="s">
        <v>15</v>
      </c>
      <c r="J25" s="19">
        <v>21242</v>
      </c>
    </row>
    <row r="26" spans="2:4">
      <c r="B26" s="4" t="s">
        <v>34</v>
      </c>
      <c r="C26" s="6">
        <v>18</v>
      </c>
      <c r="D26" s="6" t="s">
        <v>11</v>
      </c>
    </row>
    <row r="27" spans="2:4">
      <c r="B27" s="17" t="s">
        <v>9</v>
      </c>
      <c r="C27" s="6">
        <v>50</v>
      </c>
      <c r="D27" s="18" t="s">
        <v>9</v>
      </c>
    </row>
    <row r="31" spans="9:10">
      <c r="I31" t="s">
        <v>4</v>
      </c>
      <c r="J31" t="s">
        <v>35</v>
      </c>
    </row>
    <row r="32" spans="9:10">
      <c r="I32" t="s">
        <v>11</v>
      </c>
      <c r="J32" s="20">
        <v>0.37</v>
      </c>
    </row>
    <row r="33" spans="9:10">
      <c r="I33" t="s">
        <v>9</v>
      </c>
      <c r="J33" s="20">
        <v>0.4225</v>
      </c>
    </row>
    <row r="34" spans="9:10">
      <c r="I34" t="s">
        <v>13</v>
      </c>
      <c r="J34" s="20">
        <v>0.7</v>
      </c>
    </row>
    <row r="35" spans="9:10">
      <c r="I35" t="s">
        <v>15</v>
      </c>
      <c r="J35" s="20">
        <v>0.525</v>
      </c>
    </row>
  </sheetData>
  <mergeCells count="2">
    <mergeCell ref="B17:D17"/>
    <mergeCell ref="B22:D22"/>
  </mergeCells>
  <pageMargins left="0.511811024" right="0.511811024" top="0.787401575" bottom="0.787401575" header="0.31496062" footer="0.31496062"/>
  <headerFooter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5"/>
  <sheetViews>
    <sheetView showGridLines="0" tabSelected="1" zoomScale="112" zoomScaleNormal="112" workbookViewId="0">
      <selection activeCell="W18" sqref="W18"/>
    </sheetView>
  </sheetViews>
  <sheetFormatPr defaultColWidth="8.89166666666667" defaultRowHeight="13.8"/>
  <cols>
    <col min="5" max="5" width="12.6666666666667" customWidth="1"/>
  </cols>
  <sheetData>
    <row r="2" spans="2:2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2:2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2:2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2:2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2:2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2:2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2:2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2:2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2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2:2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4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</row>
    <row r="18" spans="2:2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Data_basis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SP</dc:creator>
  <cp:lastModifiedBy>Alexandre Pedro</cp:lastModifiedBy>
  <dcterms:created xsi:type="dcterms:W3CDTF">2025-08-26T13:40:00Z</dcterms:created>
  <dcterms:modified xsi:type="dcterms:W3CDTF">2025-09-23T00:40:34Z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3578F3CEB1D04531B40087945F8E3947_12</vt:lpwstr>
  </property>
  <property fmtid="{D5CDD505-2E9C-101B-9397-08002B2CF9AE}" pid="3" name="KSOProductBuildVer">
    <vt:lpwstr>1046-12.2.0.22549</vt:lpwstr>
  </property>
</Properties>
</file>