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andre/Documents/Engenharia Eletrica/UFPR/Dissertacao/Programa/FluxoCarga v8.0/Sistemas Teste/"/>
    </mc:Choice>
  </mc:AlternateContent>
  <bookViews>
    <workbookView xWindow="20" yWindow="460" windowWidth="19200" windowHeight="19800" firstSheet="1" activeTab="3"/>
  </bookViews>
  <sheets>
    <sheet name="Base" sheetId="5" r:id="rId1"/>
    <sheet name="Trechos" sheetId="1" r:id="rId2"/>
    <sheet name="Transformadores" sheetId="4" r:id="rId3"/>
    <sheet name="Barras" sheetId="2" r:id="rId4"/>
    <sheet name="Barras (2)" sheetId="8" r:id="rId5"/>
    <sheet name="Respostas 1" sheetId="6" r:id="rId6"/>
    <sheet name="Respostas 2" sheetId="7" r:id="rId7"/>
    <sheet name="Renumeracao" sheetId="9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2" l="1"/>
  <c r="H13" i="2"/>
  <c r="J6" i="2"/>
  <c r="H6" i="2"/>
  <c r="G4" i="2"/>
  <c r="H4" i="2"/>
  <c r="I4" i="2"/>
  <c r="J4" i="2"/>
  <c r="G5" i="2"/>
  <c r="H5" i="2"/>
  <c r="I5" i="2"/>
  <c r="J5" i="2"/>
  <c r="G6" i="2"/>
  <c r="I6" i="2"/>
  <c r="G7" i="2"/>
  <c r="H7" i="2"/>
  <c r="I7" i="2"/>
  <c r="J7" i="2"/>
  <c r="G8" i="2"/>
  <c r="H8" i="2"/>
  <c r="I8" i="2"/>
  <c r="J8" i="2"/>
  <c r="G9" i="2"/>
  <c r="H9" i="2"/>
  <c r="I9" i="2"/>
  <c r="J9" i="2"/>
  <c r="H10" i="2"/>
  <c r="G11" i="2"/>
  <c r="H11" i="2"/>
  <c r="I11" i="2"/>
  <c r="J11" i="2"/>
  <c r="G12" i="2"/>
  <c r="H12" i="2"/>
  <c r="I12" i="2"/>
  <c r="J12" i="2"/>
  <c r="G13" i="2"/>
  <c r="I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H3" i="2"/>
  <c r="I3" i="2"/>
  <c r="J3" i="2"/>
  <c r="G3" i="2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9" i="6"/>
  <c r="D81" i="6"/>
  <c r="D83" i="6"/>
  <c r="D86" i="6"/>
  <c r="J35" i="1"/>
  <c r="K35" i="1"/>
  <c r="J36" i="1"/>
  <c r="K36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N4" i="1"/>
  <c r="M4" i="1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7" i="6"/>
  <c r="G79" i="6"/>
  <c r="G81" i="6"/>
  <c r="G83" i="6"/>
  <c r="G43" i="6"/>
  <c r="G86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I3" i="6"/>
  <c r="H3" i="6"/>
  <c r="N4" i="6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O3" i="6"/>
  <c r="N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E3" i="6"/>
  <c r="D3" i="6"/>
  <c r="N3" i="1"/>
  <c r="N2" i="1"/>
  <c r="M3" i="1"/>
  <c r="M2" i="1"/>
</calcChain>
</file>

<file path=xl/sharedStrings.xml><?xml version="1.0" encoding="utf-8"?>
<sst xmlns="http://schemas.openxmlformats.org/spreadsheetml/2006/main" count="334" uniqueCount="165">
  <si>
    <t>Barra</t>
  </si>
  <si>
    <t>Tipo</t>
  </si>
  <si>
    <t>DE</t>
  </si>
  <si>
    <t>PARA</t>
  </si>
  <si>
    <t>PQ</t>
  </si>
  <si>
    <t>VT</t>
  </si>
  <si>
    <t>N</t>
  </si>
  <si>
    <t>Nº trecho</t>
  </si>
  <si>
    <t>Nº do trecho</t>
  </si>
  <si>
    <t>Faixa de regulação</t>
  </si>
  <si>
    <t>Número de tapes</t>
  </si>
  <si>
    <t>Tap fixo</t>
  </si>
  <si>
    <t>Defasagem angular (graus)</t>
  </si>
  <si>
    <t>b (S/km)</t>
  </si>
  <si>
    <t>Módulo da potência base (kVA)</t>
  </si>
  <si>
    <t>Ângulo da potência base (graus)</t>
  </si>
  <si>
    <t>Pd (kW)</t>
  </si>
  <si>
    <t>Pg (kW)</t>
  </si>
  <si>
    <t>Qg (kVAr)</t>
  </si>
  <si>
    <t>Qd (kVAr)</t>
  </si>
  <si>
    <t>bshuntbarra (kVAr)</t>
  </si>
  <si>
    <t>Vbase (kV)</t>
  </si>
  <si>
    <t>Vnom primário (pu)</t>
  </si>
  <si>
    <t>Vnom secundário (pu)</t>
  </si>
  <si>
    <t>r (Ohm/km)</t>
  </si>
  <si>
    <t>x (Ohm/km)</t>
  </si>
  <si>
    <t>Distância (km)</t>
  </si>
  <si>
    <t>Chave?</t>
  </si>
  <si>
    <t>Status chave</t>
  </si>
  <si>
    <t>Coordenada vertical</t>
  </si>
  <si>
    <t>Coordenada horizontal</t>
  </si>
  <si>
    <t>Vesp (kV)</t>
  </si>
  <si>
    <t>X/R</t>
  </si>
  <si>
    <t>Φperf (graus)</t>
  </si>
  <si>
    <t>Máximo:</t>
  </si>
  <si>
    <t>Mínimo:</t>
  </si>
  <si>
    <t>Média:</t>
  </si>
  <si>
    <t>================================================================================</t>
  </si>
  <si>
    <t>|     Bus Data                                                                 |</t>
  </si>
  <si>
    <t xml:space="preserve"> Bus      Voltage          Generation             Load        </t>
  </si>
  <si>
    <t xml:space="preserve">  #   Mag(pu) Ang(deg)   P (MW)   Q (MVAr)   P (MW)   Q (MVAr)</t>
  </si>
  <si>
    <t>----- ------- --------  --------  --------  --------  --------</t>
  </si>
  <si>
    <t xml:space="preserve">                        --------  --------  --------  --------</t>
  </si>
  <si>
    <t>V (pu)</t>
  </si>
  <si>
    <t>Desacoplado ângulo 45 graus</t>
  </si>
  <si>
    <t>Convencional</t>
  </si>
  <si>
    <t>MATPOWER</t>
  </si>
  <si>
    <t>Erro relativo</t>
  </si>
  <si>
    <t>ϴ (rad)</t>
  </si>
  <si>
    <t>Desacoplado ângulo 51,63 graus</t>
  </si>
  <si>
    <t>Linha</t>
  </si>
  <si>
    <t>R (pu)</t>
  </si>
  <si>
    <t>X (pu)</t>
  </si>
  <si>
    <t>X/R medio</t>
  </si>
  <si>
    <t>X/R (pu)</t>
  </si>
  <si>
    <t>R (cpu - 45)</t>
  </si>
  <si>
    <t>X (cpu - 45)</t>
  </si>
  <si>
    <t>X/R (cpu - 45)</t>
  </si>
  <si>
    <t>MATPOWER Version 5.0b1, 01-Jul-2014 -- AC Power Flow (Newton)</t>
  </si>
  <si>
    <t>Newton's method power flow converged in 4 iterations.</t>
  </si>
  <si>
    <t>Converged in 0.01 seconds</t>
  </si>
  <si>
    <t>|     System Summary                                                           |</t>
  </si>
  <si>
    <t>How many?                How much?              P (MW)            Q (MVAr)</t>
  </si>
  <si>
    <t>---------------------    -------------------  -------------  -----------------</t>
  </si>
  <si>
    <t>Buses             33     Total Gen Capacity   10000.0       -10000.0 to 10000.0</t>
  </si>
  <si>
    <t>Generators         1     On-line Capacity     10000.0       -10000.0 to 10000.0</t>
  </si>
  <si>
    <t>Committed Gens     1     Generation (actual)      5.1               3.1</t>
  </si>
  <si>
    <t>Loads             32     Load                     4.8               3.0</t>
  </si>
  <si>
    <t xml:space="preserve">  Fixed           32       Fixed                  4.8               3.0</t>
  </si>
  <si>
    <t xml:space="preserve">  Dispatchable     0       Dispatchable          -0.0 of -0.0      -0.0</t>
  </si>
  <si>
    <t>Shunts             0     Shunt (inj)             -0.0               0.0</t>
  </si>
  <si>
    <t>Branches          37     Losses (I^2 * Z)         0.24              0.16</t>
  </si>
  <si>
    <t>Transformers       0     Branch Charging (inj)     -                0.0</t>
  </si>
  <si>
    <t>Inter-ties         0     Total Inter-tie Flow     0.0               0.0</t>
  </si>
  <si>
    <t>Areas              1</t>
  </si>
  <si>
    <t xml:space="preserve">                          Minimum                      Maximum</t>
  </si>
  <si>
    <t xml:space="preserve">                 -------------------------  --------------------------------</t>
  </si>
  <si>
    <t xml:space="preserve">Voltage Magnitude   0.921 p.u. @ bus 18         1.000 p.u. @ bus 1   </t>
  </si>
  <si>
    <t xml:space="preserve">Voltage Angle      -0.43 deg   @ bus 18         0.50 deg   @ bus 30  </t>
  </si>
  <si>
    <t>P Losses (I^2*R)             -                  0.06 MW    @ line 2-3</t>
  </si>
  <si>
    <t>Q Losses (I^2*X)             -                  0.04 MVAr  @ line 5-6</t>
  </si>
  <si>
    <t xml:space="preserve">    1  1.000    0.000*     5.07      3.15       -         -   </t>
  </si>
  <si>
    <t xml:space="preserve">    2  0.997    0.014       -         -        0.13      0.08 </t>
  </si>
  <si>
    <t xml:space="preserve">    3  0.984    0.094       -         -        0.12      0.05 </t>
  </si>
  <si>
    <t xml:space="preserve">    4  0.978    0.156       -         -        0.16      0.10 </t>
  </si>
  <si>
    <t xml:space="preserve">    5  0.971    0.229       -         -        0.08      0.04 </t>
  </si>
  <si>
    <t xml:space="preserve">    6  0.954    0.144       -         -        0.08      0.03 </t>
  </si>
  <si>
    <t xml:space="preserve">    7  0.951   -0.073       -         -        0.26      0.13 </t>
  </si>
  <si>
    <t xml:space="preserve">    8  0.947   -0.035       -         -        0.26      0.13 </t>
  </si>
  <si>
    <t xml:space="preserve">    9  0.941   -0.102       -         -        0.08      0.03 </t>
  </si>
  <si>
    <t xml:space="preserve">   10  0.935   -0.161       -         -        0.08      0.03 </t>
  </si>
  <si>
    <t xml:space="preserve">   11  0.935   -0.152       -         -        0.06      0.04 </t>
  </si>
  <si>
    <t xml:space="preserve">   12  0.933   -0.138       -         -        0.08      0.05 </t>
  </si>
  <si>
    <t xml:space="preserve">   13  0.928   -0.221       -         -        0.08      0.05 </t>
  </si>
  <si>
    <t xml:space="preserve">   14  0.926   -0.294       -         -        0.16      0.10 </t>
  </si>
  <si>
    <t xml:space="preserve">   15  0.924   -0.328       -         -        0.08      0.01 </t>
  </si>
  <si>
    <t xml:space="preserve">   16  0.923   -0.348       -         -        0.08      0.03 </t>
  </si>
  <si>
    <t xml:space="preserve">   17  0.921   -0.418       -         -        0.08      0.03 </t>
  </si>
  <si>
    <t xml:space="preserve">   18  0.921   -0.427       -         -        0.12      0.05 </t>
  </si>
  <si>
    <t xml:space="preserve">   19  0.997    0.006       -         -        0.12      0.05 </t>
  </si>
  <si>
    <t xml:space="preserve">   20  0.994   -0.055       -         -        0.12      0.05 </t>
  </si>
  <si>
    <t xml:space="preserve">   21  0.993   -0.073       -         -        0.12      0.05 </t>
  </si>
  <si>
    <t xml:space="preserve">   22  0.992   -0.092       -         -        0.12      0.05 </t>
  </si>
  <si>
    <t xml:space="preserve">   23  0.981    0.063       -         -        0.12      0.07 </t>
  </si>
  <si>
    <t xml:space="preserve">   24  0.975   -0.021       -         -        0.55      0.26 </t>
  </si>
  <si>
    <t xml:space="preserve">   25  0.972   -0.061       -         -        0.55      0.26 </t>
  </si>
  <si>
    <t xml:space="preserve">   26  0.953    0.185       -         -        0.08      0.03 </t>
  </si>
  <si>
    <t xml:space="preserve">   27  0.950    0.242       -         -        0.08      0.03 </t>
  </si>
  <si>
    <t xml:space="preserve">   28  0.940    0.321       -         -        0.08      0.03 </t>
  </si>
  <si>
    <t xml:space="preserve">   29  0.932    0.395       -         -        0.16      0.09 </t>
  </si>
  <si>
    <t xml:space="preserve">   30  0.929    0.496       -         -        0.26      0.78 </t>
  </si>
  <si>
    <t xml:space="preserve">   31  0.925    0.418       -         -        0.20      0.09 </t>
  </si>
  <si>
    <t xml:space="preserve">   32  0.924    0.398       -         -        0.27      0.13 </t>
  </si>
  <si>
    <t xml:space="preserve">   33  0.924    0.390       -         -        0.08      0.05 </t>
  </si>
  <si>
    <t xml:space="preserve">               Total:      5.07      3.15      4.83      2.99</t>
  </si>
  <si>
    <t>|     Branch Data                                                              |</t>
  </si>
  <si>
    <t xml:space="preserve">Brnch   From   To    From Bus Injection   To Bus Injection     Loss (I^2 * Z)  </t>
  </si>
  <si>
    <t xml:space="preserve">  #     Bus    Bus    P (MW)   Q (MVAr)   P (MW)   Q (MVAr)   P (MW)   Q (MVAr)</t>
  </si>
  <si>
    <t>-----  -----  -----  --------  --------  --------  --------  --------  --------</t>
  </si>
  <si>
    <t xml:space="preserve">   1      1      2      5.07      3.15     -5.06     -3.14     0.014      0.01</t>
  </si>
  <si>
    <t xml:space="preserve">   2      2      3      4.46      2.85     -4.39     -2.82     0.062      0.03</t>
  </si>
  <si>
    <t xml:space="preserve">   3      3      4      3.06      2.18     -3.03     -2.16     0.023      0.01</t>
  </si>
  <si>
    <t xml:space="preserve">   4      4      5      2.88      2.06     -2.86     -2.05     0.022      0.01</t>
  </si>
  <si>
    <t xml:space="preserve">   5      5      6      2.78      2.01     -2.73     -1.97     0.045      0.04</t>
  </si>
  <si>
    <t xml:space="preserve">   6      6      7      1.42      0.68     -1.42     -0.68     0.002      0.01</t>
  </si>
  <si>
    <t xml:space="preserve">   7      7      8      1.16      0.55     -1.15     -0.54     0.006      0.00</t>
  </si>
  <si>
    <t xml:space="preserve">   8      8      9      0.89      0.41     -0.89     -0.41     0.005      0.00</t>
  </si>
  <si>
    <t xml:space="preserve">   9      9     10      0.81      0.39     -0.81     -0.38     0.004      0.00</t>
  </si>
  <si>
    <t xml:space="preserve">  10     10     11      0.73      0.36     -0.73     -0.36     0.001      0.00</t>
  </si>
  <si>
    <t xml:space="preserve">  11     11     12      0.67      0.32     -0.67     -0.32     0.001      0.00</t>
  </si>
  <si>
    <t xml:space="preserve">  12     12     13      0.59      0.27     -0.59     -0.27     0.003      0.00</t>
  </si>
  <si>
    <t xml:space="preserve">  13     13     14      0.51      0.22     -0.51     -0.22     0.001      0.00</t>
  </si>
  <si>
    <t xml:space="preserve">  14     14     15      0.35      0.12     -0.35     -0.12     0.000      0.00</t>
  </si>
  <si>
    <t xml:space="preserve">  15     15     16      0.27      0.10     -0.27     -0.10     0.000      0.00</t>
  </si>
  <si>
    <t xml:space="preserve">  16     16     17      0.20      0.08     -0.20     -0.08     0.000      0.00</t>
  </si>
  <si>
    <t xml:space="preserve">  17     17     18      0.12      0.05     -0.12     -0.05     0.000      0.00</t>
  </si>
  <si>
    <t xml:space="preserve">  18      2     19      0.47      0.21     -0.47     -0.21     0.000      0.00</t>
  </si>
  <si>
    <t xml:space="preserve">  19     19     20      0.35      0.16     -0.35     -0.16     0.001      0.00</t>
  </si>
  <si>
    <t xml:space="preserve">  20     20     21      0.23      0.10     -0.23     -0.10     0.000      0.00</t>
  </si>
  <si>
    <t xml:space="preserve">  21     21     22      0.12      0.05     -0.12     -0.05     0.000      0.00</t>
  </si>
  <si>
    <t xml:space="preserve">  22      3     23      1.22      0.59     -1.22     -0.59     0.004      0.00</t>
  </si>
  <si>
    <t xml:space="preserve">  23     23     24      1.10      0.53     -1.09     -0.52     0.006      0.00</t>
  </si>
  <si>
    <t xml:space="preserve">  24     24     25      0.55      0.26     -0.55     -0.26     0.002      0.00</t>
  </si>
  <si>
    <t xml:space="preserve">  25      6     26      1.23      1.26     -1.23     -1.26     0.003      0.00</t>
  </si>
  <si>
    <t xml:space="preserve">  26     26     27      1.15      1.23     -1.15     -1.23     0.004      0.00</t>
  </si>
  <si>
    <t xml:space="preserve">  27     27     28      1.07      1.19     -1.06     -1.18     0.013      0.01</t>
  </si>
  <si>
    <t xml:space="preserve">  28     28     29      0.98      1.16     -0.97     -1.15     0.009      0.01</t>
  </si>
  <si>
    <t xml:space="preserve">  29     29     30      0.81      1.06     -0.81     -1.06     0.005      0.00</t>
  </si>
  <si>
    <t xml:space="preserve">  30     30     31      0.55      0.28     -0.55     -0.27     0.002      0.00</t>
  </si>
  <si>
    <t xml:space="preserve">  31     31     32      0.35      0.18     -0.35     -0.18     0.000      0.00</t>
  </si>
  <si>
    <t xml:space="preserve">  32     32     33      0.08      0.05     -0.08     -0.05     0.000      0.00</t>
  </si>
  <si>
    <t xml:space="preserve">  33      8     21      0.00      0.00      0.00      0.00     0.000      0.00</t>
  </si>
  <si>
    <t xml:space="preserve">  34      9     15      0.00      0.00      0.00      0.00     0.000      0.00</t>
  </si>
  <si>
    <t xml:space="preserve">  35     12     22      0.00      0.00      0.00      0.00     0.000      0.00</t>
  </si>
  <si>
    <t xml:space="preserve">  36     18     33      0.00      0.00      0.00      0.00     0.000      0.00</t>
  </si>
  <si>
    <t xml:space="preserve">  37     25     29      0.00      0.00      0.00      0.00     0.000      0.00</t>
  </si>
  <si>
    <t xml:space="preserve">                                                             --------  --------</t>
  </si>
  <si>
    <t xml:space="preserve">                                                    Total:     0.240      0.16</t>
  </si>
  <si>
    <t>363 if nargout == 1 || nargout == 2</t>
  </si>
  <si>
    <t>PV</t>
  </si>
  <si>
    <t>De</t>
  </si>
  <si>
    <t>Para</t>
  </si>
  <si>
    <t>Antes</t>
  </si>
  <si>
    <t>Renumerado</t>
  </si>
  <si>
    <t>Impedâncias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</si>
</sst>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000%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6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5" zoomScaleNormal="125" zoomScalePageLayoutView="125" workbookViewId="0">
      <pane ySplit="1" topLeftCell="A2" activePane="bottomLeft" state="frozen"/>
      <selection activeCell="D1" sqref="D1"/>
      <selection pane="bottomLeft" activeCell="B3" sqref="B3"/>
    </sheetView>
  </sheetViews>
  <sheetFormatPr baseColWidth="10" defaultColWidth="11.5" defaultRowHeight="15" x14ac:dyDescent="0.2"/>
  <cols>
    <col min="1" max="1" width="24.6640625" style="1" bestFit="1" customWidth="1"/>
    <col min="2" max="2" width="25.6640625" style="1" bestFit="1" customWidth="1"/>
  </cols>
  <sheetData>
    <row r="1" spans="1:2" x14ac:dyDescent="0.2">
      <c r="A1" s="3" t="s">
        <v>14</v>
      </c>
      <c r="B1" s="3" t="s">
        <v>15</v>
      </c>
    </row>
    <row r="2" spans="1:2" x14ac:dyDescent="0.2">
      <c r="A2" s="1">
        <v>1000</v>
      </c>
      <c r="B2" s="1">
        <v>45</v>
      </c>
    </row>
    <row r="3" spans="1:2" x14ac:dyDescent="0.2">
      <c r="B3" s="40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120" zoomScaleNormal="120" zoomScalePageLayoutView="120" workbookViewId="0">
      <pane ySplit="1" topLeftCell="A2" activePane="bottomLeft" state="frozen"/>
      <selection pane="bottomLeft" activeCell="E39" sqref="E39"/>
    </sheetView>
  </sheetViews>
  <sheetFormatPr baseColWidth="10" defaultColWidth="8.83203125" defaultRowHeight="15" x14ac:dyDescent="0.2"/>
  <cols>
    <col min="1" max="1" width="9.5" style="1" bestFit="1" customWidth="1"/>
    <col min="2" max="3" width="8.83203125" style="1"/>
    <col min="4" max="5" width="12.1640625" style="1" bestFit="1" customWidth="1"/>
    <col min="6" max="6" width="8.83203125" style="1"/>
    <col min="7" max="7" width="12" style="1" bestFit="1" customWidth="1"/>
    <col min="8" max="8" width="8.83203125" style="1"/>
    <col min="9" max="9" width="11.83203125" style="1" bestFit="1" customWidth="1"/>
    <col min="10" max="10" width="8.83203125" style="37"/>
    <col min="11" max="11" width="12.1640625" style="37" bestFit="1" customWidth="1"/>
    <col min="14" max="14" width="11.5" bestFit="1" customWidth="1"/>
  </cols>
  <sheetData>
    <row r="1" spans="1:14" x14ac:dyDescent="0.2">
      <c r="A1" s="4" t="s">
        <v>7</v>
      </c>
      <c r="B1" s="3" t="s">
        <v>2</v>
      </c>
      <c r="C1" s="3" t="s">
        <v>3</v>
      </c>
      <c r="D1" s="3" t="s">
        <v>24</v>
      </c>
      <c r="E1" s="3" t="s">
        <v>25</v>
      </c>
      <c r="F1" s="3" t="s">
        <v>13</v>
      </c>
      <c r="G1" s="3" t="s">
        <v>26</v>
      </c>
      <c r="H1" s="3" t="s">
        <v>27</v>
      </c>
      <c r="I1" s="3" t="s">
        <v>28</v>
      </c>
      <c r="J1" s="36" t="s">
        <v>32</v>
      </c>
      <c r="K1" s="36" t="s">
        <v>33</v>
      </c>
      <c r="L1" s="11"/>
      <c r="M1" s="12" t="s">
        <v>32</v>
      </c>
      <c r="N1" s="12" t="s">
        <v>33</v>
      </c>
    </row>
    <row r="2" spans="1:14" x14ac:dyDescent="0.2">
      <c r="A2" s="5">
        <v>1</v>
      </c>
      <c r="B2" s="5">
        <v>1</v>
      </c>
      <c r="C2" s="5">
        <v>2</v>
      </c>
      <c r="D2" s="5">
        <v>9.2200000000000004E-2</v>
      </c>
      <c r="E2" s="5">
        <v>4.7E-2</v>
      </c>
      <c r="F2" s="5">
        <v>0</v>
      </c>
      <c r="G2" s="5">
        <v>1</v>
      </c>
      <c r="H2" s="5" t="s">
        <v>6</v>
      </c>
      <c r="I2" s="5"/>
      <c r="J2" s="37">
        <f t="shared" ref="J2:J34" si="0">E2/D2</f>
        <v>0.50976138828633399</v>
      </c>
      <c r="K2" s="37">
        <f>90-DEGREES(ATAN(J2))</f>
        <v>62.989268947982978</v>
      </c>
      <c r="L2" s="13" t="s">
        <v>34</v>
      </c>
      <c r="M2" s="38">
        <f>MAX(J2:J34)</f>
        <v>3.3055555555555554</v>
      </c>
      <c r="N2" s="38">
        <f>MAX(K2:K34)</f>
        <v>71.712564570399053</v>
      </c>
    </row>
    <row r="3" spans="1:14" x14ac:dyDescent="0.2">
      <c r="A3" s="5">
        <v>2</v>
      </c>
      <c r="B3" s="5">
        <v>2</v>
      </c>
      <c r="C3" s="5">
        <v>3</v>
      </c>
      <c r="D3" s="5">
        <v>0.49299999999999999</v>
      </c>
      <c r="E3" s="5">
        <v>0.25109999999999999</v>
      </c>
      <c r="F3" s="5">
        <v>0</v>
      </c>
      <c r="G3" s="5">
        <v>1</v>
      </c>
      <c r="H3" s="5" t="s">
        <v>6</v>
      </c>
      <c r="I3" s="5"/>
      <c r="J3" s="37">
        <f t="shared" si="0"/>
        <v>0.50933062880324542</v>
      </c>
      <c r="K3" s="37">
        <f t="shared" ref="K3:K36" si="1">90-DEGREES(ATAN(J3))</f>
        <v>63.008862448071781</v>
      </c>
      <c r="L3" s="13" t="s">
        <v>35</v>
      </c>
      <c r="M3" s="38">
        <f>MIN(J2:J34)</f>
        <v>0.33047511948271013</v>
      </c>
      <c r="N3" s="38">
        <f>MIN(K2:K34)</f>
        <v>16.831668758241506</v>
      </c>
    </row>
    <row r="4" spans="1:14" x14ac:dyDescent="0.2">
      <c r="A4" s="5">
        <v>3</v>
      </c>
      <c r="B4" s="5">
        <v>3</v>
      </c>
      <c r="C4" s="5">
        <v>4</v>
      </c>
      <c r="D4" s="6">
        <v>0.36599999999999999</v>
      </c>
      <c r="E4" s="5">
        <v>0.18640000000000001</v>
      </c>
      <c r="F4" s="5">
        <v>0</v>
      </c>
      <c r="G4" s="5">
        <v>1</v>
      </c>
      <c r="H4" s="5" t="s">
        <v>6</v>
      </c>
      <c r="I4" s="5"/>
      <c r="J4" s="37">
        <f t="shared" si="0"/>
        <v>0.50928961748633883</v>
      </c>
      <c r="K4" s="37">
        <f t="shared" si="1"/>
        <v>63.010728242369581</v>
      </c>
      <c r="L4" s="13" t="s">
        <v>36</v>
      </c>
      <c r="M4" s="38">
        <f>SUM(J2:J36)/42</f>
        <v>0.75625410084903866</v>
      </c>
      <c r="N4" s="38">
        <f>SUM(K2:K36)/42</f>
        <v>42.115757409492531</v>
      </c>
    </row>
    <row r="5" spans="1:14" x14ac:dyDescent="0.2">
      <c r="A5" s="5">
        <v>4</v>
      </c>
      <c r="B5" s="5">
        <v>4</v>
      </c>
      <c r="C5" s="5">
        <v>5</v>
      </c>
      <c r="D5" s="5">
        <v>0.81899999999999995</v>
      </c>
      <c r="E5" s="5">
        <v>0.70699999999999996</v>
      </c>
      <c r="F5" s="5">
        <v>0</v>
      </c>
      <c r="G5" s="5">
        <v>1</v>
      </c>
      <c r="H5" s="5" t="s">
        <v>6</v>
      </c>
      <c r="I5" s="5"/>
      <c r="J5" s="37">
        <f t="shared" si="0"/>
        <v>0.86324786324786329</v>
      </c>
      <c r="K5" s="37">
        <f t="shared" si="1"/>
        <v>49.197668357160921</v>
      </c>
    </row>
    <row r="6" spans="1:14" x14ac:dyDescent="0.2">
      <c r="A6" s="5">
        <v>5</v>
      </c>
      <c r="B6" s="5">
        <v>5</v>
      </c>
      <c r="C6" s="5">
        <v>6</v>
      </c>
      <c r="D6" s="5">
        <v>0.18720000000000001</v>
      </c>
      <c r="E6" s="5">
        <v>0.61880000000000002</v>
      </c>
      <c r="F6" s="5">
        <v>0</v>
      </c>
      <c r="G6" s="5">
        <v>1</v>
      </c>
      <c r="H6" s="5" t="s">
        <v>6</v>
      </c>
      <c r="I6" s="5"/>
      <c r="J6" s="37">
        <f t="shared" si="0"/>
        <v>3.3055555555555554</v>
      </c>
      <c r="K6" s="37">
        <f t="shared" si="1"/>
        <v>16.831668758241506</v>
      </c>
    </row>
    <row r="7" spans="1:14" x14ac:dyDescent="0.2">
      <c r="A7" s="5">
        <v>6</v>
      </c>
      <c r="B7" s="5">
        <v>6</v>
      </c>
      <c r="C7" s="5">
        <v>7</v>
      </c>
      <c r="D7" s="5">
        <v>0.71140000000000003</v>
      </c>
      <c r="E7" s="5">
        <v>0.2351</v>
      </c>
      <c r="F7" s="5">
        <v>0</v>
      </c>
      <c r="G7" s="5">
        <v>1</v>
      </c>
      <c r="H7" s="5" t="s">
        <v>6</v>
      </c>
      <c r="I7" s="5"/>
      <c r="J7" s="37">
        <f t="shared" si="0"/>
        <v>0.33047511948271013</v>
      </c>
      <c r="K7" s="37">
        <f t="shared" si="1"/>
        <v>71.712564570399053</v>
      </c>
    </row>
    <row r="8" spans="1:14" x14ac:dyDescent="0.2">
      <c r="A8" s="5">
        <v>7</v>
      </c>
      <c r="B8" s="5">
        <v>7</v>
      </c>
      <c r="C8" s="5">
        <v>8</v>
      </c>
      <c r="D8" s="6">
        <v>1.03</v>
      </c>
      <c r="E8" s="5">
        <v>0.74</v>
      </c>
      <c r="F8" s="5">
        <v>0</v>
      </c>
      <c r="G8" s="5">
        <v>1</v>
      </c>
      <c r="H8" s="5" t="s">
        <v>6</v>
      </c>
      <c r="I8" s="5"/>
      <c r="J8" s="37">
        <f t="shared" si="0"/>
        <v>0.71844660194174759</v>
      </c>
      <c r="K8" s="37">
        <f t="shared" si="1"/>
        <v>54.304772340643318</v>
      </c>
    </row>
    <row r="9" spans="1:14" x14ac:dyDescent="0.2">
      <c r="A9" s="5">
        <v>8</v>
      </c>
      <c r="B9" s="5">
        <v>8</v>
      </c>
      <c r="C9" s="5">
        <v>9</v>
      </c>
      <c r="D9" s="5">
        <v>1.044</v>
      </c>
      <c r="E9" s="5">
        <v>0.74</v>
      </c>
      <c r="F9" s="5">
        <v>0</v>
      </c>
      <c r="G9" s="5">
        <v>1</v>
      </c>
      <c r="H9" s="5" t="s">
        <v>6</v>
      </c>
      <c r="I9" s="5"/>
      <c r="J9" s="37">
        <f t="shared" si="0"/>
        <v>0.70881226053639845</v>
      </c>
      <c r="K9" s="37">
        <f t="shared" si="1"/>
        <v>54.670518164924729</v>
      </c>
    </row>
    <row r="10" spans="1:14" x14ac:dyDescent="0.2">
      <c r="A10" s="5">
        <v>9</v>
      </c>
      <c r="B10" s="5">
        <v>8</v>
      </c>
      <c r="C10" s="5">
        <v>10</v>
      </c>
      <c r="D10" s="5">
        <v>0.1966</v>
      </c>
      <c r="E10" s="5">
        <v>6.5000000000000002E-2</v>
      </c>
      <c r="F10" s="5">
        <v>0</v>
      </c>
      <c r="G10" s="5">
        <v>1</v>
      </c>
      <c r="H10" s="5" t="s">
        <v>6</v>
      </c>
      <c r="I10" s="5"/>
      <c r="J10" s="37">
        <f t="shared" si="0"/>
        <v>0.3306205493387589</v>
      </c>
      <c r="K10" s="37">
        <f t="shared" si="1"/>
        <v>71.70505280317991</v>
      </c>
    </row>
    <row r="11" spans="1:14" x14ac:dyDescent="0.2">
      <c r="A11" s="5">
        <v>10</v>
      </c>
      <c r="B11" s="5">
        <v>10</v>
      </c>
      <c r="C11" s="5">
        <v>11</v>
      </c>
      <c r="D11" s="5">
        <v>0.37440000000000001</v>
      </c>
      <c r="E11" s="5">
        <v>0.12379999999999999</v>
      </c>
      <c r="F11" s="5">
        <v>0</v>
      </c>
      <c r="G11" s="5">
        <v>1</v>
      </c>
      <c r="H11" s="5" t="s">
        <v>6</v>
      </c>
      <c r="I11" s="5"/>
      <c r="J11" s="37">
        <f t="shared" si="0"/>
        <v>0.33066239316239315</v>
      </c>
      <c r="K11" s="37">
        <f t="shared" si="1"/>
        <v>71.702891599633617</v>
      </c>
    </row>
    <row r="12" spans="1:14" x14ac:dyDescent="0.2">
      <c r="A12" s="5">
        <v>11</v>
      </c>
      <c r="B12" s="5">
        <v>11</v>
      </c>
      <c r="C12" s="5">
        <v>12</v>
      </c>
      <c r="D12" s="5">
        <v>0.54159999999999997</v>
      </c>
      <c r="E12" s="5">
        <v>0.71289999999999998</v>
      </c>
      <c r="F12" s="5">
        <v>0</v>
      </c>
      <c r="G12" s="5">
        <v>1</v>
      </c>
      <c r="H12" s="5" t="s">
        <v>6</v>
      </c>
      <c r="I12" s="5"/>
      <c r="J12" s="37">
        <f t="shared" si="0"/>
        <v>1.316285081240768</v>
      </c>
      <c r="K12" s="37">
        <f t="shared" si="1"/>
        <v>37.224439875228072</v>
      </c>
    </row>
    <row r="13" spans="1:14" x14ac:dyDescent="0.2">
      <c r="A13" s="5">
        <v>12</v>
      </c>
      <c r="B13" s="5">
        <v>12</v>
      </c>
      <c r="C13" s="5">
        <v>13</v>
      </c>
      <c r="D13" s="5">
        <v>0.59099999999999997</v>
      </c>
      <c r="E13" s="5">
        <v>0.52600000000000002</v>
      </c>
      <c r="F13" s="5">
        <v>0</v>
      </c>
      <c r="G13" s="5">
        <v>1</v>
      </c>
      <c r="H13" s="5" t="s">
        <v>6</v>
      </c>
      <c r="I13" s="5"/>
      <c r="J13" s="37">
        <f t="shared" si="0"/>
        <v>0.89001692047377334</v>
      </c>
      <c r="K13" s="37">
        <f t="shared" si="1"/>
        <v>48.330376415332019</v>
      </c>
    </row>
    <row r="14" spans="1:14" x14ac:dyDescent="0.2">
      <c r="A14" s="5">
        <v>13</v>
      </c>
      <c r="B14" s="5">
        <v>13</v>
      </c>
      <c r="C14" s="5">
        <v>14</v>
      </c>
      <c r="D14" s="5">
        <v>0.74629999999999996</v>
      </c>
      <c r="E14" s="5">
        <v>0.54500000000000004</v>
      </c>
      <c r="F14" s="5">
        <v>0</v>
      </c>
      <c r="G14" s="5">
        <v>1</v>
      </c>
      <c r="H14" s="5" t="s">
        <v>6</v>
      </c>
      <c r="I14" s="5"/>
      <c r="J14" s="37">
        <f t="shared" si="0"/>
        <v>0.73026932868819516</v>
      </c>
      <c r="K14" s="37">
        <f t="shared" si="1"/>
        <v>53.860490348247446</v>
      </c>
    </row>
    <row r="15" spans="1:14" x14ac:dyDescent="0.2">
      <c r="A15" s="5">
        <v>14</v>
      </c>
      <c r="B15" s="5">
        <v>14</v>
      </c>
      <c r="C15" s="5">
        <v>15</v>
      </c>
      <c r="D15" s="5">
        <v>1.2889999999999999</v>
      </c>
      <c r="E15" s="5">
        <v>1.7210000000000001</v>
      </c>
      <c r="F15" s="5">
        <v>0</v>
      </c>
      <c r="G15" s="5">
        <v>1</v>
      </c>
      <c r="H15" s="5" t="s">
        <v>6</v>
      </c>
      <c r="I15" s="5"/>
      <c r="J15" s="37">
        <f t="shared" si="0"/>
        <v>1.3351435221101631</v>
      </c>
      <c r="K15" s="37">
        <f t="shared" si="1"/>
        <v>36.832592241703395</v>
      </c>
    </row>
    <row r="16" spans="1:14" x14ac:dyDescent="0.2">
      <c r="A16" s="5">
        <v>15</v>
      </c>
      <c r="B16" s="5">
        <v>15</v>
      </c>
      <c r="C16" s="5">
        <v>16</v>
      </c>
      <c r="D16" s="5">
        <v>0.73199999999999998</v>
      </c>
      <c r="E16" s="5">
        <v>0.57399999999999995</v>
      </c>
      <c r="F16" s="5">
        <v>0</v>
      </c>
      <c r="G16" s="5">
        <v>1</v>
      </c>
      <c r="H16" s="5" t="s">
        <v>6</v>
      </c>
      <c r="I16" s="5"/>
      <c r="J16" s="37">
        <f t="shared" si="0"/>
        <v>0.78415300546448086</v>
      </c>
      <c r="K16" s="37">
        <f t="shared" si="1"/>
        <v>51.898124951516252</v>
      </c>
    </row>
    <row r="17" spans="1:11" x14ac:dyDescent="0.2">
      <c r="A17" s="7">
        <v>16</v>
      </c>
      <c r="B17" s="7">
        <v>2</v>
      </c>
      <c r="C17" s="7">
        <v>17</v>
      </c>
      <c r="D17" s="7">
        <v>0.16400000000000001</v>
      </c>
      <c r="E17" s="7">
        <v>0.1565</v>
      </c>
      <c r="F17" s="7">
        <v>0</v>
      </c>
      <c r="G17" s="7">
        <v>1</v>
      </c>
      <c r="H17" s="7" t="s">
        <v>6</v>
      </c>
      <c r="I17" s="7"/>
      <c r="J17" s="37">
        <f t="shared" si="0"/>
        <v>0.95426829268292679</v>
      </c>
      <c r="K17" s="37">
        <f t="shared" si="1"/>
        <v>46.340530214172972</v>
      </c>
    </row>
    <row r="18" spans="1:11" x14ac:dyDescent="0.2">
      <c r="A18" s="7">
        <v>17</v>
      </c>
      <c r="B18" s="7">
        <v>17</v>
      </c>
      <c r="C18" s="7">
        <v>18</v>
      </c>
      <c r="D18" s="7">
        <v>1.5042</v>
      </c>
      <c r="E18" s="7">
        <v>1.3553999999999999</v>
      </c>
      <c r="F18" s="7">
        <v>0</v>
      </c>
      <c r="G18" s="7">
        <v>1</v>
      </c>
      <c r="H18" s="7" t="s">
        <v>6</v>
      </c>
      <c r="I18" s="7"/>
      <c r="J18" s="37">
        <f t="shared" si="0"/>
        <v>0.90107698444355799</v>
      </c>
      <c r="K18" s="37">
        <f t="shared" si="1"/>
        <v>47.978713676195419</v>
      </c>
    </row>
    <row r="19" spans="1:11" x14ac:dyDescent="0.2">
      <c r="A19" s="7">
        <v>18</v>
      </c>
      <c r="B19" s="7">
        <v>18</v>
      </c>
      <c r="C19" s="7">
        <v>19</v>
      </c>
      <c r="D19" s="7">
        <v>0.40949999999999998</v>
      </c>
      <c r="E19" s="7">
        <v>0.47839999999999999</v>
      </c>
      <c r="F19" s="7">
        <v>0</v>
      </c>
      <c r="G19" s="7">
        <v>1</v>
      </c>
      <c r="H19" s="7" t="s">
        <v>6</v>
      </c>
      <c r="I19" s="7"/>
      <c r="J19" s="37">
        <f t="shared" si="0"/>
        <v>1.1682539682539683</v>
      </c>
      <c r="K19" s="37">
        <f t="shared" si="1"/>
        <v>40.562806666346766</v>
      </c>
    </row>
    <row r="20" spans="1:11" x14ac:dyDescent="0.2">
      <c r="A20" s="7">
        <v>19</v>
      </c>
      <c r="B20" s="7">
        <v>19</v>
      </c>
      <c r="C20" s="7">
        <v>20</v>
      </c>
      <c r="D20" s="7">
        <v>0.70889999999999997</v>
      </c>
      <c r="E20" s="7">
        <v>0.93730000000000002</v>
      </c>
      <c r="F20" s="7">
        <v>0</v>
      </c>
      <c r="G20" s="7">
        <v>1</v>
      </c>
      <c r="H20" s="7" t="s">
        <v>6</v>
      </c>
      <c r="I20" s="7"/>
      <c r="J20" s="37">
        <f t="shared" si="0"/>
        <v>1.3221893073776274</v>
      </c>
      <c r="K20" s="37">
        <f t="shared" si="1"/>
        <v>37.100994603043063</v>
      </c>
    </row>
    <row r="21" spans="1:11" x14ac:dyDescent="0.2">
      <c r="A21" s="8">
        <v>20</v>
      </c>
      <c r="B21" s="8">
        <v>3</v>
      </c>
      <c r="C21" s="8">
        <v>21</v>
      </c>
      <c r="D21" s="8">
        <v>0.45119999999999999</v>
      </c>
      <c r="E21" s="8">
        <v>0.30830000000000002</v>
      </c>
      <c r="F21" s="8">
        <v>0</v>
      </c>
      <c r="G21" s="8">
        <v>1</v>
      </c>
      <c r="H21" s="8" t="s">
        <v>6</v>
      </c>
      <c r="I21" s="8"/>
      <c r="J21" s="37">
        <f t="shared" si="0"/>
        <v>0.68328900709219864</v>
      </c>
      <c r="K21" s="37">
        <f t="shared" si="1"/>
        <v>55.655633925885226</v>
      </c>
    </row>
    <row r="22" spans="1:11" x14ac:dyDescent="0.2">
      <c r="A22" s="8">
        <v>21</v>
      </c>
      <c r="B22" s="8">
        <v>21</v>
      </c>
      <c r="C22" s="8">
        <v>22</v>
      </c>
      <c r="D22" s="8">
        <v>0.89800000000000002</v>
      </c>
      <c r="E22" s="8">
        <v>0.70909999999999995</v>
      </c>
      <c r="F22" s="8">
        <v>0</v>
      </c>
      <c r="G22" s="8">
        <v>1</v>
      </c>
      <c r="H22" s="8" t="s">
        <v>6</v>
      </c>
      <c r="I22" s="8"/>
      <c r="J22" s="37">
        <f t="shared" si="0"/>
        <v>0.78964365256124713</v>
      </c>
      <c r="K22" s="37">
        <f t="shared" si="1"/>
        <v>51.703838007822611</v>
      </c>
    </row>
    <row r="23" spans="1:11" x14ac:dyDescent="0.2">
      <c r="A23" s="8">
        <v>22</v>
      </c>
      <c r="B23" s="8">
        <v>22</v>
      </c>
      <c r="C23" s="8">
        <v>23</v>
      </c>
      <c r="D23" s="8">
        <v>0.89600000000000002</v>
      </c>
      <c r="E23" s="8">
        <v>0.70109999999999995</v>
      </c>
      <c r="F23" s="8">
        <v>0</v>
      </c>
      <c r="G23" s="8">
        <v>1</v>
      </c>
      <c r="H23" s="8" t="s">
        <v>6</v>
      </c>
      <c r="I23" s="8"/>
      <c r="J23" s="37">
        <f t="shared" si="0"/>
        <v>0.78247767857142847</v>
      </c>
      <c r="K23" s="37">
        <f t="shared" si="1"/>
        <v>51.957613166244357</v>
      </c>
    </row>
    <row r="24" spans="1:11" x14ac:dyDescent="0.2">
      <c r="A24" s="9">
        <v>23</v>
      </c>
      <c r="B24" s="9">
        <v>5</v>
      </c>
      <c r="C24" s="9">
        <v>24</v>
      </c>
      <c r="D24" s="9">
        <v>0.20300000000000001</v>
      </c>
      <c r="E24" s="9">
        <v>0.10340000000000001</v>
      </c>
      <c r="F24" s="9">
        <v>0</v>
      </c>
      <c r="G24" s="9">
        <v>1</v>
      </c>
      <c r="H24" s="9" t="s">
        <v>6</v>
      </c>
      <c r="I24" s="9"/>
      <c r="J24" s="37">
        <f t="shared" si="0"/>
        <v>0.50935960591133</v>
      </c>
      <c r="K24" s="37">
        <f t="shared" si="1"/>
        <v>63.007544182850332</v>
      </c>
    </row>
    <row r="25" spans="1:11" x14ac:dyDescent="0.2">
      <c r="A25" s="9">
        <v>24</v>
      </c>
      <c r="B25" s="9">
        <v>24</v>
      </c>
      <c r="C25" s="9">
        <v>25</v>
      </c>
      <c r="D25" s="9">
        <v>0.28420000000000001</v>
      </c>
      <c r="E25" s="9">
        <v>0.1447</v>
      </c>
      <c r="F25" s="9">
        <v>0</v>
      </c>
      <c r="G25" s="9">
        <v>1</v>
      </c>
      <c r="H25" s="9" t="s">
        <v>6</v>
      </c>
      <c r="I25" s="9"/>
      <c r="J25" s="37">
        <f t="shared" si="0"/>
        <v>0.50914848698099924</v>
      </c>
      <c r="K25" s="37">
        <f t="shared" si="1"/>
        <v>63.017149394083148</v>
      </c>
    </row>
    <row r="26" spans="1:11" x14ac:dyDescent="0.2">
      <c r="A26" s="9">
        <v>25</v>
      </c>
      <c r="B26" s="9">
        <v>25</v>
      </c>
      <c r="C26" s="9">
        <v>26</v>
      </c>
      <c r="D26" s="9">
        <v>1.0589999999999999</v>
      </c>
      <c r="E26" s="9">
        <v>0.93369999999999997</v>
      </c>
      <c r="F26" s="9">
        <v>0</v>
      </c>
      <c r="G26" s="9">
        <v>1</v>
      </c>
      <c r="H26" s="9" t="s">
        <v>6</v>
      </c>
      <c r="I26" s="9"/>
      <c r="J26" s="37">
        <f t="shared" si="0"/>
        <v>0.88168083097261574</v>
      </c>
      <c r="K26" s="37">
        <f t="shared" si="1"/>
        <v>48.597993587365451</v>
      </c>
    </row>
    <row r="27" spans="1:11" x14ac:dyDescent="0.2">
      <c r="A27" s="9">
        <v>26</v>
      </c>
      <c r="B27" s="9">
        <v>26</v>
      </c>
      <c r="C27" s="9">
        <v>27</v>
      </c>
      <c r="D27" s="9">
        <v>0.80420000000000003</v>
      </c>
      <c r="E27" s="9">
        <v>0.7006</v>
      </c>
      <c r="F27" s="9">
        <v>0</v>
      </c>
      <c r="G27" s="9">
        <v>1</v>
      </c>
      <c r="H27" s="9" t="s">
        <v>6</v>
      </c>
      <c r="I27" s="9"/>
      <c r="J27" s="37">
        <f t="shared" si="0"/>
        <v>0.87117632429743841</v>
      </c>
      <c r="K27" s="37">
        <f t="shared" si="1"/>
        <v>48.938391188804587</v>
      </c>
    </row>
    <row r="28" spans="1:11" x14ac:dyDescent="0.2">
      <c r="A28" s="9">
        <v>27</v>
      </c>
      <c r="B28" s="9">
        <v>27</v>
      </c>
      <c r="C28" s="9">
        <v>28</v>
      </c>
      <c r="D28" s="9">
        <v>0.50749999999999995</v>
      </c>
      <c r="E28" s="9">
        <v>0.25850000000000001</v>
      </c>
      <c r="F28" s="9">
        <v>0</v>
      </c>
      <c r="G28" s="9">
        <v>1</v>
      </c>
      <c r="H28" s="9" t="s">
        <v>6</v>
      </c>
      <c r="I28" s="9"/>
      <c r="J28" s="37">
        <f t="shared" si="0"/>
        <v>0.50935960591133012</v>
      </c>
      <c r="K28" s="37">
        <f t="shared" si="1"/>
        <v>63.007544182850324</v>
      </c>
    </row>
    <row r="29" spans="1:11" x14ac:dyDescent="0.2">
      <c r="A29" s="9">
        <v>28</v>
      </c>
      <c r="B29" s="9">
        <v>28</v>
      </c>
      <c r="C29" s="9">
        <v>29</v>
      </c>
      <c r="D29" s="9">
        <v>0.97440000000000004</v>
      </c>
      <c r="E29" s="9">
        <v>0.96299999999999997</v>
      </c>
      <c r="F29" s="9">
        <v>0</v>
      </c>
      <c r="G29" s="9">
        <v>1</v>
      </c>
      <c r="H29" s="9" t="s">
        <v>6</v>
      </c>
      <c r="I29" s="9"/>
      <c r="J29" s="37">
        <f t="shared" si="0"/>
        <v>0.98830049261083741</v>
      </c>
      <c r="K29" s="37">
        <f t="shared" si="1"/>
        <v>45.337134483450825</v>
      </c>
    </row>
    <row r="30" spans="1:11" x14ac:dyDescent="0.2">
      <c r="A30" s="9">
        <v>29</v>
      </c>
      <c r="B30" s="9">
        <v>29</v>
      </c>
      <c r="C30" s="9">
        <v>30</v>
      </c>
      <c r="D30" s="9">
        <v>0.3105</v>
      </c>
      <c r="E30" s="9">
        <v>0.3619</v>
      </c>
      <c r="F30" s="9">
        <v>0</v>
      </c>
      <c r="G30" s="9">
        <v>1</v>
      </c>
      <c r="H30" s="9" t="s">
        <v>6</v>
      </c>
      <c r="I30" s="9"/>
      <c r="J30" s="37">
        <f t="shared" si="0"/>
        <v>1.1655394524959743</v>
      </c>
      <c r="K30" s="37">
        <f t="shared" si="1"/>
        <v>40.628663370484105</v>
      </c>
    </row>
    <row r="31" spans="1:11" x14ac:dyDescent="0.2">
      <c r="A31" s="9">
        <v>30</v>
      </c>
      <c r="B31" s="9">
        <v>30</v>
      </c>
      <c r="C31" s="9">
        <v>31</v>
      </c>
      <c r="D31" s="9">
        <v>0.34100000000000003</v>
      </c>
      <c r="E31" s="9">
        <v>0.5302</v>
      </c>
      <c r="F31" s="9">
        <v>0</v>
      </c>
      <c r="G31" s="9">
        <v>1</v>
      </c>
      <c r="H31" s="9" t="s">
        <v>6</v>
      </c>
      <c r="I31" s="9"/>
      <c r="J31" s="37">
        <f t="shared" si="0"/>
        <v>1.5548387096774192</v>
      </c>
      <c r="K31" s="37">
        <f t="shared" si="1"/>
        <v>32.747240484452604</v>
      </c>
    </row>
    <row r="32" spans="1:11" x14ac:dyDescent="0.2">
      <c r="A32" s="10">
        <v>31</v>
      </c>
      <c r="B32" s="10">
        <v>7</v>
      </c>
      <c r="C32" s="10">
        <v>32</v>
      </c>
      <c r="D32" s="10">
        <v>2</v>
      </c>
      <c r="E32" s="10">
        <v>2</v>
      </c>
      <c r="F32" s="10">
        <v>0</v>
      </c>
      <c r="G32" s="10">
        <v>1</v>
      </c>
      <c r="H32" s="10" t="s">
        <v>6</v>
      </c>
      <c r="I32" s="10"/>
      <c r="J32" s="37">
        <f t="shared" si="0"/>
        <v>1</v>
      </c>
      <c r="K32" s="37">
        <f t="shared" si="1"/>
        <v>45</v>
      </c>
    </row>
    <row r="33" spans="1:11" x14ac:dyDescent="0.2">
      <c r="A33" s="10">
        <v>32</v>
      </c>
      <c r="B33" s="10">
        <v>8</v>
      </c>
      <c r="C33" s="10">
        <v>33</v>
      </c>
      <c r="D33" s="10">
        <v>2</v>
      </c>
      <c r="E33" s="10">
        <v>2</v>
      </c>
      <c r="F33" s="10">
        <v>0</v>
      </c>
      <c r="G33" s="10">
        <v>1</v>
      </c>
      <c r="H33" s="10" t="s">
        <v>6</v>
      </c>
      <c r="I33" s="10"/>
      <c r="J33" s="37">
        <f t="shared" si="0"/>
        <v>1</v>
      </c>
      <c r="K33" s="37">
        <f t="shared" si="1"/>
        <v>45</v>
      </c>
    </row>
    <row r="34" spans="1:11" x14ac:dyDescent="0.2">
      <c r="A34" s="10">
        <v>33</v>
      </c>
      <c r="B34" s="10">
        <v>11</v>
      </c>
      <c r="C34" s="10">
        <v>34</v>
      </c>
      <c r="D34" s="10">
        <v>2</v>
      </c>
      <c r="E34" s="10">
        <v>2</v>
      </c>
      <c r="F34" s="10">
        <v>0</v>
      </c>
      <c r="G34" s="10">
        <v>1</v>
      </c>
      <c r="H34" s="10" t="s">
        <v>6</v>
      </c>
      <c r="I34" s="10"/>
      <c r="J34" s="37">
        <f t="shared" si="0"/>
        <v>1</v>
      </c>
      <c r="K34" s="37">
        <f t="shared" si="1"/>
        <v>45</v>
      </c>
    </row>
    <row r="35" spans="1:11" x14ac:dyDescent="0.2">
      <c r="A35" s="10">
        <v>34</v>
      </c>
      <c r="B35" s="10">
        <v>16</v>
      </c>
      <c r="C35" s="10">
        <v>35</v>
      </c>
      <c r="D35" s="10">
        <v>0.5</v>
      </c>
      <c r="E35" s="10">
        <v>0.5</v>
      </c>
      <c r="F35" s="10">
        <v>0</v>
      </c>
      <c r="G35" s="10">
        <v>1</v>
      </c>
      <c r="H35" s="10" t="s">
        <v>6</v>
      </c>
      <c r="I35" s="10"/>
      <c r="J35" s="37">
        <f>E35/D35</f>
        <v>1</v>
      </c>
      <c r="K35" s="37">
        <f t="shared" si="1"/>
        <v>45</v>
      </c>
    </row>
    <row r="36" spans="1:11" x14ac:dyDescent="0.2">
      <c r="A36" s="10">
        <v>35</v>
      </c>
      <c r="B36" s="10">
        <v>23</v>
      </c>
      <c r="C36" s="10">
        <v>36</v>
      </c>
      <c r="D36" s="10">
        <v>0.5</v>
      </c>
      <c r="E36" s="10">
        <v>0.5</v>
      </c>
      <c r="F36" s="10">
        <v>0</v>
      </c>
      <c r="G36" s="10">
        <v>1</v>
      </c>
      <c r="H36" s="10" t="s">
        <v>6</v>
      </c>
      <c r="I36" s="10"/>
      <c r="J36" s="37">
        <f>E36/D36</f>
        <v>1</v>
      </c>
      <c r="K36" s="37">
        <f t="shared" si="1"/>
        <v>45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25" zoomScaleNormal="125" zoomScalePageLayoutView="125" workbookViewId="0">
      <pane ySplit="1" topLeftCell="A2" activePane="bottomLeft" state="frozen"/>
      <selection pane="bottomLeft" activeCell="F1" sqref="F1"/>
    </sheetView>
  </sheetViews>
  <sheetFormatPr baseColWidth="10" defaultColWidth="8.83203125" defaultRowHeight="15" x14ac:dyDescent="0.2"/>
  <cols>
    <col min="1" max="1" width="12.1640625" style="1" bestFit="1" customWidth="1"/>
    <col min="2" max="2" width="16.33203125" style="1" bestFit="1" customWidth="1"/>
    <col min="3" max="3" width="18.1640625" style="1" bestFit="1" customWidth="1"/>
    <col min="4" max="4" width="17.5" style="1" bestFit="1" customWidth="1"/>
    <col min="5" max="5" width="16.5" style="1" bestFit="1" customWidth="1"/>
    <col min="6" max="6" width="8.83203125" style="1"/>
    <col min="7" max="7" width="24.83203125" style="1" bestFit="1" customWidth="1"/>
    <col min="8" max="10" width="8.83203125" style="1"/>
  </cols>
  <sheetData>
    <row r="1" spans="1:7" x14ac:dyDescent="0.2">
      <c r="A1" s="3" t="s">
        <v>8</v>
      </c>
      <c r="B1" s="3" t="s">
        <v>22</v>
      </c>
      <c r="C1" s="3" t="s">
        <v>23</v>
      </c>
      <c r="D1" s="3" t="s">
        <v>9</v>
      </c>
      <c r="E1" s="3" t="s">
        <v>10</v>
      </c>
      <c r="F1" s="3" t="s">
        <v>11</v>
      </c>
      <c r="G1" s="3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110" zoomScaleNormal="110" zoomScalePageLayoutView="110" workbookViewId="0">
      <pane ySplit="1" topLeftCell="A2" activePane="bottomLeft" state="frozen"/>
      <selection pane="bottomLeft" activeCell="A2" sqref="A2:A37"/>
    </sheetView>
  </sheetViews>
  <sheetFormatPr baseColWidth="10" defaultColWidth="8.83203125" defaultRowHeight="15" x14ac:dyDescent="0.2"/>
  <cols>
    <col min="1" max="1" width="8.83203125" style="1"/>
    <col min="2" max="2" width="9.33203125" style="1" bestFit="1" customWidth="1"/>
    <col min="3" max="3" width="18.83203125" style="1" bestFit="1" customWidth="1"/>
    <col min="4" max="4" width="16.6640625" style="1" bestFit="1" customWidth="1"/>
    <col min="5" max="10" width="8.83203125" style="1"/>
    <col min="11" max="11" width="16" style="1" bestFit="1" customWidth="1"/>
  </cols>
  <sheetData>
    <row r="1" spans="1:13" x14ac:dyDescent="0.2">
      <c r="A1" s="2" t="s">
        <v>0</v>
      </c>
      <c r="B1" s="3" t="s">
        <v>21</v>
      </c>
      <c r="C1" s="3" t="s">
        <v>30</v>
      </c>
      <c r="D1" s="3" t="s">
        <v>29</v>
      </c>
      <c r="E1" s="2" t="s">
        <v>1</v>
      </c>
      <c r="F1" s="2" t="s">
        <v>31</v>
      </c>
      <c r="G1" s="2" t="s">
        <v>17</v>
      </c>
      <c r="H1" s="2" t="s">
        <v>16</v>
      </c>
      <c r="I1" s="2" t="s">
        <v>18</v>
      </c>
      <c r="J1" s="2" t="s">
        <v>19</v>
      </c>
      <c r="K1" s="2" t="s">
        <v>20</v>
      </c>
    </row>
    <row r="2" spans="1:13" x14ac:dyDescent="0.2">
      <c r="A2" s="1">
        <v>1</v>
      </c>
      <c r="B2" s="1">
        <v>15</v>
      </c>
      <c r="C2" s="1">
        <v>30</v>
      </c>
      <c r="D2" s="1">
        <v>0</v>
      </c>
      <c r="E2" s="1" t="s">
        <v>5</v>
      </c>
      <c r="F2" s="1">
        <v>15</v>
      </c>
      <c r="K2" s="1">
        <v>0</v>
      </c>
      <c r="M2">
        <v>1.3</v>
      </c>
    </row>
    <row r="3" spans="1:13" x14ac:dyDescent="0.2">
      <c r="A3" s="1">
        <v>2</v>
      </c>
      <c r="B3" s="1">
        <v>15</v>
      </c>
      <c r="C3" s="1">
        <v>30</v>
      </c>
      <c r="D3" s="1">
        <v>-10</v>
      </c>
      <c r="E3" s="1" t="s">
        <v>4</v>
      </c>
      <c r="G3" s="1">
        <f>'Barras (2)'!G3*Barras!$M$2</f>
        <v>0</v>
      </c>
      <c r="H3" s="1">
        <f>'Barras (2)'!H3*Barras!$M$2</f>
        <v>130</v>
      </c>
      <c r="I3" s="1">
        <f>'Barras (2)'!I3*Barras!$M$2</f>
        <v>0</v>
      </c>
      <c r="J3" s="1">
        <f>'Barras (2)'!J3*Barras!$M$2</f>
        <v>78</v>
      </c>
      <c r="K3" s="1">
        <v>0</v>
      </c>
    </row>
    <row r="4" spans="1:13" x14ac:dyDescent="0.2">
      <c r="A4" s="1">
        <v>3</v>
      </c>
      <c r="B4" s="1">
        <v>15</v>
      </c>
      <c r="C4" s="1">
        <v>30</v>
      </c>
      <c r="D4" s="1">
        <v>-20</v>
      </c>
      <c r="E4" s="1" t="s">
        <v>4</v>
      </c>
      <c r="G4" s="1">
        <f>'Barras (2)'!G4*Barras!$M$2</f>
        <v>0</v>
      </c>
      <c r="H4" s="1">
        <f>'Barras (2)'!H4*Barras!$M$2</f>
        <v>117</v>
      </c>
      <c r="I4" s="1">
        <f>'Barras (2)'!I4*Barras!$M$2</f>
        <v>0</v>
      </c>
      <c r="J4" s="1">
        <f>'Barras (2)'!J4*Barras!$M$2</f>
        <v>52</v>
      </c>
      <c r="K4" s="1">
        <v>0</v>
      </c>
    </row>
    <row r="5" spans="1:13" x14ac:dyDescent="0.2">
      <c r="A5" s="1">
        <v>4</v>
      </c>
      <c r="B5" s="1">
        <v>15</v>
      </c>
      <c r="C5" s="1">
        <v>30</v>
      </c>
      <c r="D5" s="1">
        <v>-30</v>
      </c>
      <c r="E5" s="1" t="s">
        <v>4</v>
      </c>
      <c r="G5" s="1">
        <f>'Barras (2)'!G5*Barras!$M$2</f>
        <v>0</v>
      </c>
      <c r="H5" s="1">
        <f>'Barras (2)'!H5*Barras!$M$2</f>
        <v>156</v>
      </c>
      <c r="I5" s="1">
        <f>'Barras (2)'!I5*Barras!$M$2</f>
        <v>0</v>
      </c>
      <c r="J5" s="1">
        <f>'Barras (2)'!J5*Barras!$M$2</f>
        <v>104</v>
      </c>
      <c r="K5" s="1">
        <v>0</v>
      </c>
    </row>
    <row r="6" spans="1:13" x14ac:dyDescent="0.2">
      <c r="A6" s="1">
        <v>5</v>
      </c>
      <c r="B6" s="1">
        <v>15</v>
      </c>
      <c r="C6" s="1">
        <v>30</v>
      </c>
      <c r="D6" s="1">
        <v>-50</v>
      </c>
      <c r="E6" s="1" t="s">
        <v>4</v>
      </c>
      <c r="G6" s="1">
        <f>'Barras (2)'!G7*Barras!$M$2</f>
        <v>0</v>
      </c>
      <c r="H6" s="1">
        <f>78+78</f>
        <v>156</v>
      </c>
      <c r="I6" s="1">
        <f>'Barras (2)'!I7*Barras!$M$2</f>
        <v>0</v>
      </c>
      <c r="J6" s="1">
        <f>39+26</f>
        <v>65</v>
      </c>
      <c r="K6" s="1">
        <v>0</v>
      </c>
    </row>
    <row r="7" spans="1:13" x14ac:dyDescent="0.2">
      <c r="A7" s="1">
        <v>6</v>
      </c>
      <c r="B7" s="1">
        <v>15</v>
      </c>
      <c r="C7" s="1">
        <v>30</v>
      </c>
      <c r="D7" s="1">
        <v>-60</v>
      </c>
      <c r="E7" s="1" t="s">
        <v>4</v>
      </c>
      <c r="G7" s="1">
        <f>'Barras (2)'!G8*Barras!$M$2</f>
        <v>0</v>
      </c>
      <c r="H7" s="1">
        <f>'Barras (2)'!H8*Barras!$M$2</f>
        <v>260</v>
      </c>
      <c r="I7" s="1">
        <f>'Barras (2)'!I8*Barras!$M$2</f>
        <v>0</v>
      </c>
      <c r="J7" s="1">
        <f>'Barras (2)'!J8*Barras!$M$2</f>
        <v>130</v>
      </c>
      <c r="K7" s="1">
        <v>0</v>
      </c>
    </row>
    <row r="8" spans="1:13" x14ac:dyDescent="0.2">
      <c r="A8" s="1">
        <v>7</v>
      </c>
      <c r="B8" s="1">
        <v>15</v>
      </c>
      <c r="C8" s="1">
        <v>30</v>
      </c>
      <c r="D8" s="1">
        <v>-70</v>
      </c>
      <c r="E8" s="1" t="s">
        <v>4</v>
      </c>
      <c r="G8" s="1">
        <f>'Barras (2)'!G9*Barras!$M$2</f>
        <v>0</v>
      </c>
      <c r="H8" s="1">
        <f>'Barras (2)'!H9*Barras!$M$2</f>
        <v>260</v>
      </c>
      <c r="I8" s="1">
        <f>'Barras (2)'!I9*Barras!$M$2</f>
        <v>0</v>
      </c>
      <c r="J8" s="1">
        <f>'Barras (2)'!J9*Barras!$M$2</f>
        <v>130</v>
      </c>
      <c r="K8" s="1">
        <v>0</v>
      </c>
    </row>
    <row r="9" spans="1:13" x14ac:dyDescent="0.2">
      <c r="A9" s="1">
        <v>8</v>
      </c>
      <c r="B9" s="1">
        <v>15</v>
      </c>
      <c r="C9" s="1">
        <v>30</v>
      </c>
      <c r="D9" s="1">
        <v>-80</v>
      </c>
      <c r="E9" s="1" t="s">
        <v>4</v>
      </c>
      <c r="G9" s="1">
        <f>'Barras (2)'!G10*Barras!$M$2</f>
        <v>0</v>
      </c>
      <c r="H9" s="1">
        <f>'Barras (2)'!H10*Barras!$M$2</f>
        <v>78</v>
      </c>
      <c r="I9" s="1">
        <f>'Barras (2)'!I10*Barras!$M$2</f>
        <v>0</v>
      </c>
      <c r="J9" s="1">
        <f>'Barras (2)'!J10*Barras!$M$2</f>
        <v>26</v>
      </c>
      <c r="K9" s="1">
        <v>0</v>
      </c>
    </row>
    <row r="10" spans="1:13" x14ac:dyDescent="0.2">
      <c r="A10" s="1">
        <v>9</v>
      </c>
      <c r="B10" s="1">
        <v>15</v>
      </c>
      <c r="C10" s="1">
        <v>30</v>
      </c>
      <c r="D10" s="1">
        <v>-90</v>
      </c>
      <c r="E10" s="1" t="s">
        <v>159</v>
      </c>
      <c r="F10" s="1">
        <v>15</v>
      </c>
      <c r="G10" s="1">
        <v>130</v>
      </c>
      <c r="H10" s="1">
        <f>'Barras (2)'!H11*Barras!$M$2</f>
        <v>78</v>
      </c>
      <c r="K10" s="1">
        <v>0</v>
      </c>
    </row>
    <row r="11" spans="1:13" x14ac:dyDescent="0.2">
      <c r="A11" s="1">
        <v>10</v>
      </c>
      <c r="B11" s="1">
        <v>15</v>
      </c>
      <c r="C11" s="1">
        <v>30</v>
      </c>
      <c r="D11" s="1">
        <v>-100</v>
      </c>
      <c r="E11" s="1" t="s">
        <v>4</v>
      </c>
      <c r="G11" s="1">
        <f>'Barras (2)'!G12*Barras!$M$2</f>
        <v>0</v>
      </c>
      <c r="H11" s="1">
        <f>'Barras (2)'!H12*Barras!$M$2</f>
        <v>58.5</v>
      </c>
      <c r="I11" s="1">
        <f>'Barras (2)'!I12*Barras!$M$2</f>
        <v>0</v>
      </c>
      <c r="J11" s="1">
        <f>'Barras (2)'!J12*Barras!$M$2</f>
        <v>39</v>
      </c>
      <c r="K11" s="1">
        <v>0</v>
      </c>
    </row>
    <row r="12" spans="1:13" x14ac:dyDescent="0.2">
      <c r="A12" s="1">
        <v>11</v>
      </c>
      <c r="B12" s="1">
        <v>15</v>
      </c>
      <c r="C12" s="1">
        <v>30</v>
      </c>
      <c r="D12" s="1">
        <v>-110</v>
      </c>
      <c r="E12" s="1" t="s">
        <v>4</v>
      </c>
      <c r="G12" s="1">
        <f>'Barras (2)'!G13*Barras!$M$2</f>
        <v>0</v>
      </c>
      <c r="H12" s="1">
        <f>'Barras (2)'!H13*Barras!$M$2</f>
        <v>78</v>
      </c>
      <c r="I12" s="1">
        <f>'Barras (2)'!I13*Barras!$M$2</f>
        <v>0</v>
      </c>
      <c r="J12" s="1">
        <f>'Barras (2)'!J13*Barras!$M$2</f>
        <v>45.5</v>
      </c>
      <c r="K12" s="1">
        <v>0</v>
      </c>
    </row>
    <row r="13" spans="1:13" x14ac:dyDescent="0.2">
      <c r="A13" s="1">
        <v>12</v>
      </c>
      <c r="B13" s="1">
        <v>15</v>
      </c>
      <c r="C13" s="1">
        <v>30</v>
      </c>
      <c r="D13" s="1">
        <v>-130</v>
      </c>
      <c r="E13" s="1" t="s">
        <v>4</v>
      </c>
      <c r="G13" s="1">
        <f>'Barras (2)'!G15*Barras!$M$2</f>
        <v>0</v>
      </c>
      <c r="H13" s="1">
        <f>156+78</f>
        <v>234</v>
      </c>
      <c r="I13" s="1">
        <f>'Barras (2)'!I15*Barras!$M$2</f>
        <v>0</v>
      </c>
      <c r="J13" s="1">
        <f>104+45.5</f>
        <v>149.5</v>
      </c>
      <c r="K13" s="1">
        <v>0</v>
      </c>
    </row>
    <row r="14" spans="1:13" x14ac:dyDescent="0.2">
      <c r="A14" s="1">
        <v>13</v>
      </c>
      <c r="B14" s="1">
        <v>15</v>
      </c>
      <c r="C14" s="1">
        <v>30</v>
      </c>
      <c r="D14" s="1">
        <v>-140</v>
      </c>
      <c r="E14" s="1" t="s">
        <v>4</v>
      </c>
      <c r="G14" s="1">
        <f>'Barras (2)'!G16*Barras!$M$2</f>
        <v>0</v>
      </c>
      <c r="H14" s="1">
        <f>'Barras (2)'!H16*Barras!$M$2</f>
        <v>78</v>
      </c>
      <c r="I14" s="1">
        <f>'Barras (2)'!I16*Barras!$M$2</f>
        <v>0</v>
      </c>
      <c r="J14" s="1">
        <f>'Barras (2)'!J16*Barras!$M$2</f>
        <v>13</v>
      </c>
      <c r="K14" s="1">
        <v>0</v>
      </c>
    </row>
    <row r="15" spans="1:13" x14ac:dyDescent="0.2">
      <c r="A15" s="1">
        <v>14</v>
      </c>
      <c r="B15" s="1">
        <v>15</v>
      </c>
      <c r="C15" s="1">
        <v>30</v>
      </c>
      <c r="D15" s="1">
        <v>-150</v>
      </c>
      <c r="E15" s="1" t="s">
        <v>4</v>
      </c>
      <c r="G15" s="1">
        <f>'Barras (2)'!G17*Barras!$M$2</f>
        <v>0</v>
      </c>
      <c r="H15" s="1">
        <f>'Barras (2)'!H17*Barras!$M$2</f>
        <v>78</v>
      </c>
      <c r="I15" s="1">
        <f>'Barras (2)'!I17*Barras!$M$2</f>
        <v>0</v>
      </c>
      <c r="J15" s="1">
        <f>'Barras (2)'!J17*Barras!$M$2</f>
        <v>26</v>
      </c>
      <c r="K15" s="1">
        <v>0</v>
      </c>
    </row>
    <row r="16" spans="1:13" x14ac:dyDescent="0.2">
      <c r="A16" s="1">
        <v>15</v>
      </c>
      <c r="B16" s="1">
        <v>15</v>
      </c>
      <c r="C16" s="1">
        <v>30</v>
      </c>
      <c r="D16" s="1">
        <v>-160</v>
      </c>
      <c r="E16" s="1" t="s">
        <v>4</v>
      </c>
      <c r="G16" s="1">
        <f>'Barras (2)'!G18*Barras!$M$2</f>
        <v>0</v>
      </c>
      <c r="H16" s="1">
        <f>'Barras (2)'!H18*Barras!$M$2</f>
        <v>78</v>
      </c>
      <c r="I16" s="1">
        <f>'Barras (2)'!I18*Barras!$M$2</f>
        <v>0</v>
      </c>
      <c r="J16" s="1">
        <f>'Barras (2)'!J18*Barras!$M$2</f>
        <v>26</v>
      </c>
      <c r="K16" s="1">
        <v>0</v>
      </c>
    </row>
    <row r="17" spans="1:11" x14ac:dyDescent="0.2">
      <c r="A17" s="1">
        <v>16</v>
      </c>
      <c r="B17" s="1">
        <v>15</v>
      </c>
      <c r="C17" s="1">
        <v>30</v>
      </c>
      <c r="D17" s="1">
        <v>-170</v>
      </c>
      <c r="E17" s="1" t="s">
        <v>4</v>
      </c>
      <c r="G17" s="1">
        <f>'Barras (2)'!G19*Barras!$M$2</f>
        <v>0</v>
      </c>
      <c r="H17" s="1">
        <f>'Barras (2)'!H19*Barras!$M$2</f>
        <v>117</v>
      </c>
      <c r="I17" s="1">
        <f>'Barras (2)'!I19*Barras!$M$2</f>
        <v>0</v>
      </c>
      <c r="J17" s="1">
        <f>'Barras (2)'!J19*Barras!$M$2</f>
        <v>52</v>
      </c>
      <c r="K17" s="1">
        <v>0</v>
      </c>
    </row>
    <row r="18" spans="1:11" x14ac:dyDescent="0.2">
      <c r="A18" s="1">
        <v>17</v>
      </c>
      <c r="B18" s="1">
        <v>15</v>
      </c>
      <c r="C18" s="1">
        <v>0</v>
      </c>
      <c r="D18" s="1">
        <v>-30</v>
      </c>
      <c r="E18" s="1" t="s">
        <v>4</v>
      </c>
      <c r="G18" s="1">
        <f>'Barras (2)'!G20*Barras!$M$2</f>
        <v>0</v>
      </c>
      <c r="H18" s="1">
        <f>'Barras (2)'!H20*Barras!$M$2</f>
        <v>117</v>
      </c>
      <c r="I18" s="1">
        <f>'Barras (2)'!I20*Barras!$M$2</f>
        <v>0</v>
      </c>
      <c r="J18" s="1">
        <f>'Barras (2)'!J20*Barras!$M$2</f>
        <v>52</v>
      </c>
      <c r="K18" s="1">
        <v>0</v>
      </c>
    </row>
    <row r="19" spans="1:11" x14ac:dyDescent="0.2">
      <c r="A19" s="1">
        <v>18</v>
      </c>
      <c r="B19" s="1">
        <v>15</v>
      </c>
      <c r="C19" s="1">
        <v>0</v>
      </c>
      <c r="D19" s="1">
        <v>-40</v>
      </c>
      <c r="E19" s="1" t="s">
        <v>4</v>
      </c>
      <c r="G19" s="1">
        <f>'Barras (2)'!G21*Barras!$M$2</f>
        <v>0</v>
      </c>
      <c r="H19" s="1">
        <f>'Barras (2)'!H21*Barras!$M$2</f>
        <v>117</v>
      </c>
      <c r="I19" s="1">
        <f>'Barras (2)'!I21*Barras!$M$2</f>
        <v>0</v>
      </c>
      <c r="J19" s="1">
        <f>'Barras (2)'!J21*Barras!$M$2</f>
        <v>52</v>
      </c>
      <c r="K19" s="1">
        <v>0</v>
      </c>
    </row>
    <row r="20" spans="1:11" x14ac:dyDescent="0.2">
      <c r="A20" s="1">
        <v>19</v>
      </c>
      <c r="B20" s="1">
        <v>15</v>
      </c>
      <c r="C20" s="1">
        <v>0</v>
      </c>
      <c r="D20" s="1">
        <v>-50</v>
      </c>
      <c r="E20" s="1" t="s">
        <v>4</v>
      </c>
      <c r="G20" s="1">
        <f>'Barras (2)'!G22*Barras!$M$2</f>
        <v>0</v>
      </c>
      <c r="H20" s="1">
        <f>'Barras (2)'!H22*Barras!$M$2</f>
        <v>117</v>
      </c>
      <c r="I20" s="1">
        <f>'Barras (2)'!I22*Barras!$M$2</f>
        <v>0</v>
      </c>
      <c r="J20" s="1">
        <f>'Barras (2)'!J22*Barras!$M$2</f>
        <v>52</v>
      </c>
      <c r="K20" s="1">
        <v>0</v>
      </c>
    </row>
    <row r="21" spans="1:11" x14ac:dyDescent="0.2">
      <c r="A21" s="1">
        <v>20</v>
      </c>
      <c r="B21" s="1">
        <v>15</v>
      </c>
      <c r="C21" s="1">
        <v>0</v>
      </c>
      <c r="D21" s="1">
        <v>-60</v>
      </c>
      <c r="E21" s="1" t="s">
        <v>4</v>
      </c>
      <c r="G21" s="1">
        <f>'Barras (2)'!G23*Barras!$M$2</f>
        <v>0</v>
      </c>
      <c r="H21" s="1">
        <f>'Barras (2)'!H23*Barras!$M$2</f>
        <v>117</v>
      </c>
      <c r="I21" s="1">
        <f>'Barras (2)'!I23*Barras!$M$2</f>
        <v>0</v>
      </c>
      <c r="J21" s="1">
        <f>'Barras (2)'!J23*Barras!$M$2</f>
        <v>52</v>
      </c>
      <c r="K21" s="1">
        <v>0</v>
      </c>
    </row>
    <row r="22" spans="1:11" x14ac:dyDescent="0.2">
      <c r="A22" s="1">
        <v>21</v>
      </c>
      <c r="B22" s="1">
        <v>15</v>
      </c>
      <c r="C22" s="1">
        <v>70</v>
      </c>
      <c r="D22" s="1">
        <v>-40</v>
      </c>
      <c r="E22" s="1" t="s">
        <v>4</v>
      </c>
      <c r="G22" s="1">
        <f>'Barras (2)'!G24*Barras!$M$2</f>
        <v>0</v>
      </c>
      <c r="H22" s="1">
        <f>'Barras (2)'!H24*Barras!$M$2</f>
        <v>117</v>
      </c>
      <c r="I22" s="1">
        <f>'Barras (2)'!I24*Barras!$M$2</f>
        <v>0</v>
      </c>
      <c r="J22" s="1">
        <f>'Barras (2)'!J24*Barras!$M$2</f>
        <v>65</v>
      </c>
      <c r="K22" s="1">
        <v>0</v>
      </c>
    </row>
    <row r="23" spans="1:11" x14ac:dyDescent="0.2">
      <c r="A23" s="1">
        <v>22</v>
      </c>
      <c r="B23" s="1">
        <v>15</v>
      </c>
      <c r="C23" s="1">
        <v>70</v>
      </c>
      <c r="D23" s="1">
        <v>-50</v>
      </c>
      <c r="E23" s="1" t="s">
        <v>4</v>
      </c>
      <c r="G23" s="1">
        <f>'Barras (2)'!G25*Barras!$M$2</f>
        <v>0</v>
      </c>
      <c r="H23" s="1">
        <f>'Barras (2)'!H25*Barras!$M$2</f>
        <v>546</v>
      </c>
      <c r="I23" s="1">
        <f>'Barras (2)'!I25*Barras!$M$2</f>
        <v>0</v>
      </c>
      <c r="J23" s="1">
        <f>'Barras (2)'!J25*Barras!$M$2</f>
        <v>260</v>
      </c>
      <c r="K23" s="1">
        <v>0</v>
      </c>
    </row>
    <row r="24" spans="1:11" x14ac:dyDescent="0.2">
      <c r="A24" s="1">
        <v>23</v>
      </c>
      <c r="B24" s="1">
        <v>15</v>
      </c>
      <c r="C24" s="1">
        <v>70</v>
      </c>
      <c r="D24" s="1">
        <v>-60</v>
      </c>
      <c r="E24" s="1" t="s">
        <v>4</v>
      </c>
      <c r="G24" s="1">
        <f>'Barras (2)'!G26*Barras!$M$2</f>
        <v>0</v>
      </c>
      <c r="H24" s="1">
        <f>'Barras (2)'!H26*Barras!$M$2</f>
        <v>546</v>
      </c>
      <c r="I24" s="1">
        <f>'Barras (2)'!I26*Barras!$M$2</f>
        <v>0</v>
      </c>
      <c r="J24" s="1">
        <f>'Barras (2)'!J26*Barras!$M$2</f>
        <v>260</v>
      </c>
      <c r="K24" s="1">
        <v>0</v>
      </c>
    </row>
    <row r="25" spans="1:11" x14ac:dyDescent="0.2">
      <c r="A25" s="1">
        <v>24</v>
      </c>
      <c r="B25" s="1">
        <v>15</v>
      </c>
      <c r="C25" s="1">
        <v>50</v>
      </c>
      <c r="D25" s="1">
        <v>-100</v>
      </c>
      <c r="E25" s="1" t="s">
        <v>4</v>
      </c>
      <c r="G25" s="1">
        <f>'Barras (2)'!G27*Barras!$M$2</f>
        <v>0</v>
      </c>
      <c r="H25" s="1">
        <f>'Barras (2)'!H27*Barras!$M$2</f>
        <v>78</v>
      </c>
      <c r="I25" s="1">
        <f>'Barras (2)'!I27*Barras!$M$2</f>
        <v>0</v>
      </c>
      <c r="J25" s="1">
        <f>'Barras (2)'!J27*Barras!$M$2</f>
        <v>32.5</v>
      </c>
      <c r="K25" s="1">
        <v>0</v>
      </c>
    </row>
    <row r="26" spans="1:11" x14ac:dyDescent="0.2">
      <c r="A26" s="1">
        <v>25</v>
      </c>
      <c r="B26" s="1">
        <v>15</v>
      </c>
      <c r="C26" s="1">
        <v>50</v>
      </c>
      <c r="D26" s="1">
        <v>-110</v>
      </c>
      <c r="E26" s="1" t="s">
        <v>4</v>
      </c>
      <c r="G26" s="1">
        <f>'Barras (2)'!G28*Barras!$M$2</f>
        <v>0</v>
      </c>
      <c r="H26" s="1">
        <f>'Barras (2)'!H28*Barras!$M$2</f>
        <v>78</v>
      </c>
      <c r="I26" s="1">
        <f>'Barras (2)'!I28*Barras!$M$2</f>
        <v>0</v>
      </c>
      <c r="J26" s="1">
        <f>'Barras (2)'!J28*Barras!$M$2</f>
        <v>32.5</v>
      </c>
      <c r="K26" s="1">
        <v>0</v>
      </c>
    </row>
    <row r="27" spans="1:11" x14ac:dyDescent="0.2">
      <c r="A27" s="1">
        <v>26</v>
      </c>
      <c r="B27" s="1">
        <v>15</v>
      </c>
      <c r="C27" s="1">
        <v>50</v>
      </c>
      <c r="D27" s="1">
        <v>-120</v>
      </c>
      <c r="E27" s="1" t="s">
        <v>4</v>
      </c>
      <c r="G27" s="1">
        <f>'Barras (2)'!G29*Barras!$M$2</f>
        <v>0</v>
      </c>
      <c r="H27" s="1">
        <f>'Barras (2)'!H29*Barras!$M$2</f>
        <v>78</v>
      </c>
      <c r="I27" s="1">
        <f>'Barras (2)'!I29*Barras!$M$2</f>
        <v>0</v>
      </c>
      <c r="J27" s="1">
        <f>'Barras (2)'!J29*Barras!$M$2</f>
        <v>26</v>
      </c>
      <c r="K27" s="1">
        <v>0</v>
      </c>
    </row>
    <row r="28" spans="1:11" x14ac:dyDescent="0.2">
      <c r="A28" s="1">
        <v>27</v>
      </c>
      <c r="B28" s="1">
        <v>15</v>
      </c>
      <c r="C28" s="1">
        <v>50</v>
      </c>
      <c r="D28" s="1">
        <v>-130</v>
      </c>
      <c r="E28" s="1" t="s">
        <v>4</v>
      </c>
      <c r="G28" s="1">
        <f>'Barras (2)'!G30*Barras!$M$2</f>
        <v>0</v>
      </c>
      <c r="H28" s="1">
        <f>'Barras (2)'!H30*Barras!$M$2</f>
        <v>156</v>
      </c>
      <c r="I28" s="1">
        <f>'Barras (2)'!I30*Barras!$M$2</f>
        <v>0</v>
      </c>
      <c r="J28" s="1">
        <f>'Barras (2)'!J30*Barras!$M$2</f>
        <v>91</v>
      </c>
      <c r="K28" s="1">
        <v>0</v>
      </c>
    </row>
    <row r="29" spans="1:11" x14ac:dyDescent="0.2">
      <c r="A29" s="1">
        <v>28</v>
      </c>
      <c r="B29" s="1">
        <v>15</v>
      </c>
      <c r="C29" s="1">
        <v>50</v>
      </c>
      <c r="D29" s="1">
        <v>-140</v>
      </c>
      <c r="E29" s="1" t="s">
        <v>4</v>
      </c>
      <c r="G29" s="1">
        <f>'Barras (2)'!G31*Barras!$M$2</f>
        <v>0</v>
      </c>
      <c r="H29" s="1">
        <f>'Barras (2)'!H31*Barras!$M$2</f>
        <v>260</v>
      </c>
      <c r="I29" s="1">
        <f>'Barras (2)'!I31*Barras!$M$2</f>
        <v>0</v>
      </c>
      <c r="J29" s="1">
        <f>'Barras (2)'!J31*Barras!$M$2</f>
        <v>780</v>
      </c>
      <c r="K29" s="1">
        <v>0</v>
      </c>
    </row>
    <row r="30" spans="1:11" x14ac:dyDescent="0.2">
      <c r="A30" s="1">
        <v>29</v>
      </c>
      <c r="B30" s="1">
        <v>15</v>
      </c>
      <c r="C30" s="1">
        <v>50</v>
      </c>
      <c r="D30" s="1">
        <v>-150</v>
      </c>
      <c r="E30" s="1" t="s">
        <v>4</v>
      </c>
      <c r="G30" s="1">
        <f>'Barras (2)'!G32*Barras!$M$2</f>
        <v>0</v>
      </c>
      <c r="H30" s="1">
        <f>'Barras (2)'!H32*Barras!$M$2</f>
        <v>195</v>
      </c>
      <c r="I30" s="1">
        <f>'Barras (2)'!I32*Barras!$M$2</f>
        <v>0</v>
      </c>
      <c r="J30" s="1">
        <f>'Barras (2)'!J32*Barras!$M$2</f>
        <v>91</v>
      </c>
      <c r="K30" s="1">
        <v>0</v>
      </c>
    </row>
    <row r="31" spans="1:11" x14ac:dyDescent="0.2">
      <c r="A31" s="1">
        <v>30</v>
      </c>
      <c r="B31" s="1">
        <v>15</v>
      </c>
      <c r="C31" s="1">
        <v>50</v>
      </c>
      <c r="D31" s="1">
        <v>-160</v>
      </c>
      <c r="E31" s="1" t="s">
        <v>4</v>
      </c>
      <c r="G31" s="1">
        <f>'Barras (2)'!G33*Barras!$M$2</f>
        <v>0</v>
      </c>
      <c r="H31" s="1">
        <f>'Barras (2)'!H33*Barras!$M$2</f>
        <v>273</v>
      </c>
      <c r="I31" s="1">
        <f>'Barras (2)'!I33*Barras!$M$2</f>
        <v>0</v>
      </c>
      <c r="J31" s="1">
        <f>'Barras (2)'!J33*Barras!$M$2</f>
        <v>130</v>
      </c>
      <c r="K31" s="1">
        <v>0</v>
      </c>
    </row>
    <row r="32" spans="1:11" x14ac:dyDescent="0.2">
      <c r="A32" s="1">
        <v>31</v>
      </c>
      <c r="B32" s="1">
        <v>15</v>
      </c>
      <c r="C32" s="1">
        <v>50</v>
      </c>
      <c r="D32" s="1">
        <v>-170</v>
      </c>
      <c r="E32" s="1" t="s">
        <v>4</v>
      </c>
      <c r="G32" s="1">
        <f>'Barras (2)'!G34*Barras!$M$2</f>
        <v>0</v>
      </c>
      <c r="H32" s="1">
        <f>'Barras (2)'!H34*Barras!$M$2</f>
        <v>78</v>
      </c>
      <c r="I32" s="1">
        <f>'Barras (2)'!I34*Barras!$M$2</f>
        <v>0</v>
      </c>
      <c r="J32" s="1">
        <f>'Barras (2)'!J34*Barras!$M$2</f>
        <v>52</v>
      </c>
      <c r="K32" s="1">
        <v>0</v>
      </c>
    </row>
    <row r="33" spans="1:11" x14ac:dyDescent="0.2">
      <c r="A33" s="1">
        <v>32</v>
      </c>
      <c r="B33" s="1">
        <v>15</v>
      </c>
      <c r="C33" s="1">
        <v>10</v>
      </c>
      <c r="D33" s="1">
        <v>-60</v>
      </c>
      <c r="E33" s="1" t="s">
        <v>4</v>
      </c>
      <c r="G33" s="1">
        <f>'Barras (2)'!G35*Barras!$M$2</f>
        <v>0</v>
      </c>
      <c r="H33" s="1">
        <f>'Barras (2)'!H35*Barras!$M$2</f>
        <v>0</v>
      </c>
      <c r="I33" s="1">
        <f>'Barras (2)'!I35*Barras!$M$2</f>
        <v>0</v>
      </c>
      <c r="J33" s="1">
        <f>'Barras (2)'!J35*Barras!$M$2</f>
        <v>0</v>
      </c>
      <c r="K33" s="1">
        <v>0</v>
      </c>
    </row>
    <row r="34" spans="1:11" x14ac:dyDescent="0.2">
      <c r="A34" s="1">
        <v>33</v>
      </c>
      <c r="B34" s="1">
        <v>15</v>
      </c>
      <c r="C34" s="1">
        <v>40</v>
      </c>
      <c r="D34" s="1">
        <v>-110</v>
      </c>
      <c r="E34" s="1" t="s">
        <v>4</v>
      </c>
      <c r="G34" s="1">
        <f>'Barras (2)'!G36*Barras!$M$2</f>
        <v>0</v>
      </c>
      <c r="H34" s="1">
        <f>'Barras (2)'!H36*Barras!$M$2</f>
        <v>0</v>
      </c>
      <c r="I34" s="1">
        <f>'Barras (2)'!I36*Barras!$M$2</f>
        <v>0</v>
      </c>
      <c r="J34" s="1">
        <f>'Barras (2)'!J36*Barras!$M$2</f>
        <v>0</v>
      </c>
      <c r="K34" s="1">
        <v>0</v>
      </c>
    </row>
    <row r="35" spans="1:11" x14ac:dyDescent="0.2">
      <c r="A35" s="1">
        <v>34</v>
      </c>
      <c r="B35" s="1">
        <v>15</v>
      </c>
      <c r="C35" s="1">
        <v>10</v>
      </c>
      <c r="D35" s="1">
        <v>-90</v>
      </c>
      <c r="E35" s="1" t="s">
        <v>4</v>
      </c>
      <c r="G35" s="1">
        <f>'Barras (2)'!G37*Barras!$M$2</f>
        <v>0</v>
      </c>
      <c r="H35" s="1">
        <f>'Barras (2)'!H37*Barras!$M$2</f>
        <v>0</v>
      </c>
      <c r="I35" s="1">
        <f>'Barras (2)'!I37*Barras!$M$2</f>
        <v>0</v>
      </c>
      <c r="J35" s="1">
        <f>'Barras (2)'!J37*Barras!$M$2</f>
        <v>0</v>
      </c>
      <c r="K35" s="1">
        <v>0</v>
      </c>
    </row>
    <row r="36" spans="1:11" x14ac:dyDescent="0.2">
      <c r="A36" s="1">
        <v>35</v>
      </c>
      <c r="B36" s="1">
        <v>15</v>
      </c>
      <c r="C36" s="1">
        <v>40</v>
      </c>
      <c r="D36" s="1">
        <v>-170</v>
      </c>
      <c r="E36" s="1" t="s">
        <v>4</v>
      </c>
      <c r="G36" s="1">
        <f>'Barras (2)'!G38*Barras!$M$2</f>
        <v>0</v>
      </c>
      <c r="H36" s="1">
        <f>'Barras (2)'!H38*Barras!$M$2</f>
        <v>0</v>
      </c>
      <c r="I36" s="1">
        <f>'Barras (2)'!I38*Barras!$M$2</f>
        <v>0</v>
      </c>
      <c r="J36" s="1">
        <f>'Barras (2)'!J38*Barras!$M$2</f>
        <v>0</v>
      </c>
      <c r="K36" s="1">
        <v>0</v>
      </c>
    </row>
    <row r="37" spans="1:11" x14ac:dyDescent="0.2">
      <c r="A37" s="1">
        <v>36</v>
      </c>
      <c r="B37" s="1">
        <v>15</v>
      </c>
      <c r="C37" s="1">
        <v>60</v>
      </c>
      <c r="D37" s="1">
        <v>-110</v>
      </c>
      <c r="E37" s="1" t="s">
        <v>4</v>
      </c>
      <c r="G37" s="1">
        <f>'Barras (2)'!G39*Barras!$M$2</f>
        <v>0</v>
      </c>
      <c r="H37" s="1">
        <f>'Barras (2)'!H39*Barras!$M$2</f>
        <v>0</v>
      </c>
      <c r="I37" s="1">
        <f>'Barras (2)'!I39*Barras!$M$2</f>
        <v>0</v>
      </c>
      <c r="J37" s="1">
        <f>'Barras (2)'!J39*Barras!$M$2</f>
        <v>0</v>
      </c>
      <c r="K37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110" zoomScaleNormal="110" zoomScalePageLayoutView="110" workbookViewId="0">
      <pane ySplit="1" topLeftCell="A2" activePane="bottomLeft" state="frozen"/>
      <selection pane="bottomLeft" activeCell="H32" sqref="H32"/>
    </sheetView>
  </sheetViews>
  <sheetFormatPr baseColWidth="10" defaultColWidth="8.83203125" defaultRowHeight="15" x14ac:dyDescent="0.2"/>
  <cols>
    <col min="1" max="1" width="8.83203125" style="1"/>
    <col min="2" max="2" width="9.33203125" style="1" bestFit="1" customWidth="1"/>
    <col min="3" max="3" width="18.83203125" style="1" bestFit="1" customWidth="1"/>
    <col min="4" max="4" width="16.6640625" style="1" bestFit="1" customWidth="1"/>
    <col min="5" max="10" width="8.83203125" style="1"/>
    <col min="11" max="11" width="16" style="1" bestFit="1" customWidth="1"/>
  </cols>
  <sheetData>
    <row r="1" spans="1:11" x14ac:dyDescent="0.2">
      <c r="A1" s="3" t="s">
        <v>0</v>
      </c>
      <c r="B1" s="3" t="s">
        <v>21</v>
      </c>
      <c r="C1" s="3" t="s">
        <v>30</v>
      </c>
      <c r="D1" s="3" t="s">
        <v>29</v>
      </c>
      <c r="E1" s="3" t="s">
        <v>1</v>
      </c>
      <c r="F1" s="3" t="s">
        <v>31</v>
      </c>
      <c r="G1" s="3" t="s">
        <v>17</v>
      </c>
      <c r="H1" s="3" t="s">
        <v>16</v>
      </c>
      <c r="I1" s="3" t="s">
        <v>18</v>
      </c>
      <c r="J1" s="3" t="s">
        <v>19</v>
      </c>
      <c r="K1" s="3" t="s">
        <v>20</v>
      </c>
    </row>
    <row r="2" spans="1:11" x14ac:dyDescent="0.2">
      <c r="A2" s="1">
        <v>1</v>
      </c>
      <c r="B2" s="1">
        <v>15</v>
      </c>
      <c r="C2" s="1">
        <v>30</v>
      </c>
      <c r="D2" s="1">
        <v>0</v>
      </c>
      <c r="E2" s="1" t="s">
        <v>5</v>
      </c>
      <c r="F2" s="1">
        <v>15</v>
      </c>
      <c r="K2" s="1">
        <v>0</v>
      </c>
    </row>
    <row r="3" spans="1:11" x14ac:dyDescent="0.2">
      <c r="A3" s="1">
        <v>2</v>
      </c>
      <c r="B3" s="1">
        <v>15</v>
      </c>
      <c r="C3" s="1">
        <v>30</v>
      </c>
      <c r="D3" s="1">
        <v>-10</v>
      </c>
      <c r="E3" s="1" t="s">
        <v>4</v>
      </c>
      <c r="G3" s="1">
        <v>0</v>
      </c>
      <c r="H3" s="1">
        <v>100</v>
      </c>
      <c r="I3" s="1">
        <v>0</v>
      </c>
      <c r="J3" s="1">
        <v>60</v>
      </c>
      <c r="K3" s="1">
        <v>0</v>
      </c>
    </row>
    <row r="4" spans="1:11" x14ac:dyDescent="0.2">
      <c r="A4" s="1">
        <v>3</v>
      </c>
      <c r="B4" s="1">
        <v>15</v>
      </c>
      <c r="C4" s="1">
        <v>30</v>
      </c>
      <c r="D4" s="1">
        <v>-20</v>
      </c>
      <c r="E4" s="1" t="s">
        <v>4</v>
      </c>
      <c r="G4" s="1">
        <v>0</v>
      </c>
      <c r="H4" s="1">
        <v>90</v>
      </c>
      <c r="I4" s="1">
        <v>0</v>
      </c>
      <c r="J4" s="1">
        <v>40</v>
      </c>
      <c r="K4" s="1">
        <v>0</v>
      </c>
    </row>
    <row r="5" spans="1:11" x14ac:dyDescent="0.2">
      <c r="A5" s="1">
        <v>4</v>
      </c>
      <c r="B5" s="1">
        <v>15</v>
      </c>
      <c r="C5" s="1">
        <v>30</v>
      </c>
      <c r="D5" s="1">
        <v>-30</v>
      </c>
      <c r="E5" s="1" t="s">
        <v>4</v>
      </c>
      <c r="G5" s="1">
        <v>0</v>
      </c>
      <c r="H5" s="1">
        <v>120</v>
      </c>
      <c r="I5" s="1">
        <v>0</v>
      </c>
      <c r="J5" s="1">
        <v>80</v>
      </c>
      <c r="K5" s="1">
        <v>0</v>
      </c>
    </row>
    <row r="6" spans="1:11" x14ac:dyDescent="0.2">
      <c r="A6" s="1">
        <v>5</v>
      </c>
      <c r="B6" s="1">
        <v>15</v>
      </c>
      <c r="C6" s="1">
        <v>30</v>
      </c>
      <c r="D6" s="1">
        <v>-40</v>
      </c>
      <c r="E6" s="1" t="s">
        <v>4</v>
      </c>
      <c r="G6" s="1">
        <v>0</v>
      </c>
      <c r="H6" s="1">
        <v>60</v>
      </c>
      <c r="I6" s="1">
        <v>0</v>
      </c>
      <c r="J6" s="1">
        <v>30</v>
      </c>
      <c r="K6" s="1">
        <v>0</v>
      </c>
    </row>
    <row r="7" spans="1:11" x14ac:dyDescent="0.2">
      <c r="A7" s="1">
        <v>6</v>
      </c>
      <c r="B7" s="1">
        <v>15</v>
      </c>
      <c r="C7" s="1">
        <v>30</v>
      </c>
      <c r="D7" s="1">
        <v>-50</v>
      </c>
      <c r="E7" s="1" t="s">
        <v>4</v>
      </c>
      <c r="G7" s="1">
        <v>0</v>
      </c>
      <c r="H7" s="1">
        <v>60</v>
      </c>
      <c r="I7" s="1">
        <v>0</v>
      </c>
      <c r="J7" s="1">
        <v>20</v>
      </c>
      <c r="K7" s="1">
        <v>0</v>
      </c>
    </row>
    <row r="8" spans="1:11" x14ac:dyDescent="0.2">
      <c r="A8" s="1">
        <v>7</v>
      </c>
      <c r="B8" s="1">
        <v>15</v>
      </c>
      <c r="C8" s="1">
        <v>30</v>
      </c>
      <c r="D8" s="1">
        <v>-60</v>
      </c>
      <c r="E8" s="1" t="s">
        <v>4</v>
      </c>
      <c r="G8" s="1">
        <v>0</v>
      </c>
      <c r="H8" s="1">
        <v>200</v>
      </c>
      <c r="I8" s="1">
        <v>0</v>
      </c>
      <c r="J8" s="1">
        <v>100</v>
      </c>
      <c r="K8" s="1">
        <v>0</v>
      </c>
    </row>
    <row r="9" spans="1:11" x14ac:dyDescent="0.2">
      <c r="A9" s="1">
        <v>8</v>
      </c>
      <c r="B9" s="1">
        <v>15</v>
      </c>
      <c r="C9" s="1">
        <v>30</v>
      </c>
      <c r="D9" s="1">
        <v>-70</v>
      </c>
      <c r="E9" s="1" t="s">
        <v>4</v>
      </c>
      <c r="G9" s="1">
        <v>0</v>
      </c>
      <c r="H9" s="1">
        <v>200</v>
      </c>
      <c r="I9" s="1">
        <v>0</v>
      </c>
      <c r="J9" s="1">
        <v>100</v>
      </c>
      <c r="K9" s="1">
        <v>0</v>
      </c>
    </row>
    <row r="10" spans="1:11" x14ac:dyDescent="0.2">
      <c r="A10" s="1">
        <v>9</v>
      </c>
      <c r="B10" s="1">
        <v>15</v>
      </c>
      <c r="C10" s="1">
        <v>30</v>
      </c>
      <c r="D10" s="1">
        <v>-80</v>
      </c>
      <c r="E10" s="1" t="s">
        <v>4</v>
      </c>
      <c r="G10" s="1">
        <v>0</v>
      </c>
      <c r="H10" s="1">
        <v>60</v>
      </c>
      <c r="I10" s="1">
        <v>0</v>
      </c>
      <c r="J10" s="1">
        <v>20</v>
      </c>
      <c r="K10" s="1">
        <v>0</v>
      </c>
    </row>
    <row r="11" spans="1:11" x14ac:dyDescent="0.2">
      <c r="A11" s="1">
        <v>10</v>
      </c>
      <c r="B11" s="1">
        <v>15</v>
      </c>
      <c r="C11" s="1">
        <v>30</v>
      </c>
      <c r="D11" s="1">
        <v>-90</v>
      </c>
      <c r="E11" s="1" t="s">
        <v>4</v>
      </c>
      <c r="G11" s="1">
        <v>0</v>
      </c>
      <c r="H11" s="1">
        <v>60</v>
      </c>
      <c r="I11" s="1">
        <v>0</v>
      </c>
      <c r="J11" s="1">
        <v>20</v>
      </c>
      <c r="K11" s="1">
        <v>0</v>
      </c>
    </row>
    <row r="12" spans="1:11" x14ac:dyDescent="0.2">
      <c r="A12" s="1">
        <v>11</v>
      </c>
      <c r="B12" s="1">
        <v>15</v>
      </c>
      <c r="C12" s="1">
        <v>30</v>
      </c>
      <c r="D12" s="1">
        <v>-100</v>
      </c>
      <c r="E12" s="1" t="s">
        <v>4</v>
      </c>
      <c r="G12" s="1">
        <v>0</v>
      </c>
      <c r="H12" s="1">
        <v>45</v>
      </c>
      <c r="I12" s="1">
        <v>0</v>
      </c>
      <c r="J12" s="1">
        <v>30</v>
      </c>
      <c r="K12" s="1">
        <v>0</v>
      </c>
    </row>
    <row r="13" spans="1:11" x14ac:dyDescent="0.2">
      <c r="A13" s="1">
        <v>12</v>
      </c>
      <c r="B13" s="1">
        <v>15</v>
      </c>
      <c r="C13" s="1">
        <v>30</v>
      </c>
      <c r="D13" s="1">
        <v>-110</v>
      </c>
      <c r="E13" s="1" t="s">
        <v>4</v>
      </c>
      <c r="G13" s="1">
        <v>0</v>
      </c>
      <c r="H13" s="1">
        <v>60</v>
      </c>
      <c r="I13" s="1">
        <v>0</v>
      </c>
      <c r="J13" s="1">
        <v>35</v>
      </c>
      <c r="K13" s="1">
        <v>0</v>
      </c>
    </row>
    <row r="14" spans="1:11" x14ac:dyDescent="0.2">
      <c r="A14" s="1">
        <v>13</v>
      </c>
      <c r="B14" s="1">
        <v>15</v>
      </c>
      <c r="C14" s="1">
        <v>30</v>
      </c>
      <c r="D14" s="1">
        <v>-120</v>
      </c>
      <c r="E14" s="1" t="s">
        <v>4</v>
      </c>
      <c r="G14" s="1">
        <v>0</v>
      </c>
      <c r="H14" s="1">
        <v>60</v>
      </c>
      <c r="I14" s="1">
        <v>0</v>
      </c>
      <c r="J14" s="1">
        <v>35</v>
      </c>
      <c r="K14" s="1">
        <v>0</v>
      </c>
    </row>
    <row r="15" spans="1:11" x14ac:dyDescent="0.2">
      <c r="A15" s="1">
        <v>14</v>
      </c>
      <c r="B15" s="1">
        <v>15</v>
      </c>
      <c r="C15" s="1">
        <v>30</v>
      </c>
      <c r="D15" s="1">
        <v>-130</v>
      </c>
      <c r="E15" s="1" t="s">
        <v>4</v>
      </c>
      <c r="G15" s="1">
        <v>0</v>
      </c>
      <c r="H15" s="1">
        <v>120</v>
      </c>
      <c r="I15" s="1">
        <v>0</v>
      </c>
      <c r="J15" s="1">
        <v>80</v>
      </c>
      <c r="K15" s="1">
        <v>0</v>
      </c>
    </row>
    <row r="16" spans="1:11" x14ac:dyDescent="0.2">
      <c r="A16" s="1">
        <v>15</v>
      </c>
      <c r="B16" s="1">
        <v>15</v>
      </c>
      <c r="C16" s="1">
        <v>30</v>
      </c>
      <c r="D16" s="1">
        <v>-140</v>
      </c>
      <c r="E16" s="1" t="s">
        <v>4</v>
      </c>
      <c r="G16" s="1">
        <v>0</v>
      </c>
      <c r="H16" s="1">
        <v>60</v>
      </c>
      <c r="I16" s="1">
        <v>0</v>
      </c>
      <c r="J16" s="1">
        <v>10</v>
      </c>
      <c r="K16" s="1">
        <v>0</v>
      </c>
    </row>
    <row r="17" spans="1:11" x14ac:dyDescent="0.2">
      <c r="A17" s="1">
        <v>16</v>
      </c>
      <c r="B17" s="1">
        <v>15</v>
      </c>
      <c r="C17" s="1">
        <v>30</v>
      </c>
      <c r="D17" s="1">
        <v>-150</v>
      </c>
      <c r="E17" s="1" t="s">
        <v>4</v>
      </c>
      <c r="G17" s="1">
        <v>0</v>
      </c>
      <c r="H17" s="1">
        <v>60</v>
      </c>
      <c r="I17" s="1">
        <v>0</v>
      </c>
      <c r="J17" s="1">
        <v>20</v>
      </c>
      <c r="K17" s="1">
        <v>0</v>
      </c>
    </row>
    <row r="18" spans="1:11" x14ac:dyDescent="0.2">
      <c r="A18" s="1">
        <v>17</v>
      </c>
      <c r="B18" s="1">
        <v>15</v>
      </c>
      <c r="C18" s="1">
        <v>30</v>
      </c>
      <c r="D18" s="1">
        <v>-160</v>
      </c>
      <c r="E18" s="1" t="s">
        <v>4</v>
      </c>
      <c r="G18" s="1">
        <v>0</v>
      </c>
      <c r="H18" s="1">
        <v>60</v>
      </c>
      <c r="I18" s="1">
        <v>0</v>
      </c>
      <c r="J18" s="1">
        <v>20</v>
      </c>
      <c r="K18" s="1">
        <v>0</v>
      </c>
    </row>
    <row r="19" spans="1:11" x14ac:dyDescent="0.2">
      <c r="A19" s="1">
        <v>18</v>
      </c>
      <c r="B19" s="1">
        <v>15</v>
      </c>
      <c r="C19" s="1">
        <v>30</v>
      </c>
      <c r="D19" s="1">
        <v>-170</v>
      </c>
      <c r="E19" s="1" t="s">
        <v>4</v>
      </c>
      <c r="G19" s="1">
        <v>0</v>
      </c>
      <c r="H19" s="1">
        <v>90</v>
      </c>
      <c r="I19" s="1">
        <v>0</v>
      </c>
      <c r="J19" s="1">
        <v>40</v>
      </c>
      <c r="K19" s="1">
        <v>0</v>
      </c>
    </row>
    <row r="20" spans="1:11" x14ac:dyDescent="0.2">
      <c r="A20" s="1">
        <v>19</v>
      </c>
      <c r="B20" s="1">
        <v>15</v>
      </c>
      <c r="C20" s="1">
        <v>0</v>
      </c>
      <c r="D20" s="1">
        <v>-30</v>
      </c>
      <c r="E20" s="1" t="s">
        <v>4</v>
      </c>
      <c r="G20" s="1">
        <v>0</v>
      </c>
      <c r="H20" s="1">
        <v>90</v>
      </c>
      <c r="I20" s="1">
        <v>0</v>
      </c>
      <c r="J20" s="1">
        <v>40</v>
      </c>
      <c r="K20" s="1">
        <v>0</v>
      </c>
    </row>
    <row r="21" spans="1:11" x14ac:dyDescent="0.2">
      <c r="A21" s="1">
        <v>20</v>
      </c>
      <c r="B21" s="1">
        <v>15</v>
      </c>
      <c r="C21" s="1">
        <v>0</v>
      </c>
      <c r="D21" s="1">
        <v>-40</v>
      </c>
      <c r="E21" s="1" t="s">
        <v>4</v>
      </c>
      <c r="G21" s="1">
        <v>0</v>
      </c>
      <c r="H21" s="1">
        <v>90</v>
      </c>
      <c r="I21" s="1">
        <v>0</v>
      </c>
      <c r="J21" s="1">
        <v>40</v>
      </c>
      <c r="K21" s="1">
        <v>0</v>
      </c>
    </row>
    <row r="22" spans="1:11" x14ac:dyDescent="0.2">
      <c r="A22" s="1">
        <v>21</v>
      </c>
      <c r="B22" s="1">
        <v>15</v>
      </c>
      <c r="C22" s="1">
        <v>0</v>
      </c>
      <c r="D22" s="1">
        <v>-50</v>
      </c>
      <c r="E22" s="1" t="s">
        <v>4</v>
      </c>
      <c r="G22" s="1">
        <v>0</v>
      </c>
      <c r="H22" s="1">
        <v>90</v>
      </c>
      <c r="I22" s="1">
        <v>0</v>
      </c>
      <c r="J22" s="1">
        <v>40</v>
      </c>
      <c r="K22" s="1">
        <v>0</v>
      </c>
    </row>
    <row r="23" spans="1:11" x14ac:dyDescent="0.2">
      <c r="A23" s="1">
        <v>22</v>
      </c>
      <c r="B23" s="1">
        <v>15</v>
      </c>
      <c r="C23" s="1">
        <v>0</v>
      </c>
      <c r="D23" s="1">
        <v>-60</v>
      </c>
      <c r="E23" s="1" t="s">
        <v>4</v>
      </c>
      <c r="G23" s="1">
        <v>0</v>
      </c>
      <c r="H23" s="1">
        <v>90</v>
      </c>
      <c r="I23" s="1">
        <v>0</v>
      </c>
      <c r="J23" s="1">
        <v>40</v>
      </c>
      <c r="K23" s="1">
        <v>0</v>
      </c>
    </row>
    <row r="24" spans="1:11" x14ac:dyDescent="0.2">
      <c r="A24" s="1">
        <v>23</v>
      </c>
      <c r="B24" s="1">
        <v>15</v>
      </c>
      <c r="C24" s="1">
        <v>70</v>
      </c>
      <c r="D24" s="1">
        <v>-40</v>
      </c>
      <c r="E24" s="1" t="s">
        <v>4</v>
      </c>
      <c r="G24" s="1">
        <v>0</v>
      </c>
      <c r="H24" s="1">
        <v>90</v>
      </c>
      <c r="I24" s="1">
        <v>0</v>
      </c>
      <c r="J24" s="1">
        <v>50</v>
      </c>
      <c r="K24" s="1">
        <v>0</v>
      </c>
    </row>
    <row r="25" spans="1:11" x14ac:dyDescent="0.2">
      <c r="A25" s="1">
        <v>24</v>
      </c>
      <c r="B25" s="1">
        <v>15</v>
      </c>
      <c r="C25" s="1">
        <v>70</v>
      </c>
      <c r="D25" s="1">
        <v>-50</v>
      </c>
      <c r="E25" s="1" t="s">
        <v>4</v>
      </c>
      <c r="G25" s="1">
        <v>0</v>
      </c>
      <c r="H25" s="1">
        <v>420</v>
      </c>
      <c r="I25" s="1">
        <v>0</v>
      </c>
      <c r="J25" s="1">
        <v>200</v>
      </c>
      <c r="K25" s="1">
        <v>0</v>
      </c>
    </row>
    <row r="26" spans="1:11" x14ac:dyDescent="0.2">
      <c r="A26" s="1">
        <v>25</v>
      </c>
      <c r="B26" s="1">
        <v>15</v>
      </c>
      <c r="C26" s="1">
        <v>70</v>
      </c>
      <c r="D26" s="1">
        <v>-60</v>
      </c>
      <c r="E26" s="1" t="s">
        <v>4</v>
      </c>
      <c r="G26" s="1">
        <v>0</v>
      </c>
      <c r="H26" s="1">
        <v>420</v>
      </c>
      <c r="I26" s="1">
        <v>0</v>
      </c>
      <c r="J26" s="1">
        <v>200</v>
      </c>
      <c r="K26" s="1">
        <v>0</v>
      </c>
    </row>
    <row r="27" spans="1:11" x14ac:dyDescent="0.2">
      <c r="A27" s="1">
        <v>26</v>
      </c>
      <c r="B27" s="1">
        <v>15</v>
      </c>
      <c r="C27" s="1">
        <v>50</v>
      </c>
      <c r="D27" s="1">
        <v>-100</v>
      </c>
      <c r="E27" s="1" t="s">
        <v>4</v>
      </c>
      <c r="G27" s="1">
        <v>0</v>
      </c>
      <c r="H27" s="1">
        <v>60</v>
      </c>
      <c r="I27" s="1">
        <v>0</v>
      </c>
      <c r="J27" s="1">
        <v>25</v>
      </c>
      <c r="K27" s="1">
        <v>0</v>
      </c>
    </row>
    <row r="28" spans="1:11" x14ac:dyDescent="0.2">
      <c r="A28" s="1">
        <v>27</v>
      </c>
      <c r="B28" s="1">
        <v>15</v>
      </c>
      <c r="C28" s="1">
        <v>50</v>
      </c>
      <c r="D28" s="1">
        <v>-110</v>
      </c>
      <c r="E28" s="1" t="s">
        <v>4</v>
      </c>
      <c r="G28" s="1">
        <v>0</v>
      </c>
      <c r="H28" s="1">
        <v>60</v>
      </c>
      <c r="I28" s="1">
        <v>0</v>
      </c>
      <c r="J28" s="1">
        <v>25</v>
      </c>
      <c r="K28" s="1">
        <v>0</v>
      </c>
    </row>
    <row r="29" spans="1:11" x14ac:dyDescent="0.2">
      <c r="A29" s="1">
        <v>28</v>
      </c>
      <c r="B29" s="1">
        <v>15</v>
      </c>
      <c r="C29" s="1">
        <v>50</v>
      </c>
      <c r="D29" s="1">
        <v>-120</v>
      </c>
      <c r="E29" s="1" t="s">
        <v>4</v>
      </c>
      <c r="G29" s="1">
        <v>0</v>
      </c>
      <c r="H29" s="1">
        <v>60</v>
      </c>
      <c r="I29" s="1">
        <v>0</v>
      </c>
      <c r="J29" s="1">
        <v>20</v>
      </c>
      <c r="K29" s="1">
        <v>0</v>
      </c>
    </row>
    <row r="30" spans="1:11" x14ac:dyDescent="0.2">
      <c r="A30" s="1">
        <v>29</v>
      </c>
      <c r="B30" s="1">
        <v>15</v>
      </c>
      <c r="C30" s="1">
        <v>50</v>
      </c>
      <c r="D30" s="1">
        <v>-130</v>
      </c>
      <c r="E30" s="1" t="s">
        <v>4</v>
      </c>
      <c r="G30" s="1">
        <v>0</v>
      </c>
      <c r="H30" s="1">
        <v>120</v>
      </c>
      <c r="I30" s="1">
        <v>0</v>
      </c>
      <c r="J30" s="1">
        <v>70</v>
      </c>
      <c r="K30" s="1">
        <v>0</v>
      </c>
    </row>
    <row r="31" spans="1:11" x14ac:dyDescent="0.2">
      <c r="A31" s="1">
        <v>30</v>
      </c>
      <c r="B31" s="1">
        <v>15</v>
      </c>
      <c r="C31" s="1">
        <v>50</v>
      </c>
      <c r="D31" s="1">
        <v>-140</v>
      </c>
      <c r="E31" s="1" t="s">
        <v>4</v>
      </c>
      <c r="G31" s="1">
        <v>0</v>
      </c>
      <c r="H31" s="1">
        <v>200</v>
      </c>
      <c r="I31" s="1">
        <v>0</v>
      </c>
      <c r="J31" s="1">
        <v>600</v>
      </c>
      <c r="K31" s="1">
        <v>0</v>
      </c>
    </row>
    <row r="32" spans="1:11" x14ac:dyDescent="0.2">
      <c r="A32" s="1">
        <v>31</v>
      </c>
      <c r="B32" s="1">
        <v>15</v>
      </c>
      <c r="C32" s="1">
        <v>50</v>
      </c>
      <c r="D32" s="1">
        <v>-150</v>
      </c>
      <c r="E32" s="1" t="s">
        <v>4</v>
      </c>
      <c r="G32" s="1">
        <v>0</v>
      </c>
      <c r="H32" s="1">
        <v>150</v>
      </c>
      <c r="I32" s="1">
        <v>0</v>
      </c>
      <c r="J32" s="1">
        <v>70</v>
      </c>
      <c r="K32" s="1">
        <v>0</v>
      </c>
    </row>
    <row r="33" spans="1:11" x14ac:dyDescent="0.2">
      <c r="A33" s="1">
        <v>32</v>
      </c>
      <c r="B33" s="1">
        <v>15</v>
      </c>
      <c r="C33" s="1">
        <v>50</v>
      </c>
      <c r="D33" s="1">
        <v>-160</v>
      </c>
      <c r="E33" s="1" t="s">
        <v>4</v>
      </c>
      <c r="G33" s="1">
        <v>0</v>
      </c>
      <c r="H33" s="1">
        <v>210</v>
      </c>
      <c r="I33" s="1">
        <v>0</v>
      </c>
      <c r="J33" s="1">
        <v>100</v>
      </c>
      <c r="K33" s="1">
        <v>0</v>
      </c>
    </row>
    <row r="34" spans="1:11" x14ac:dyDescent="0.2">
      <c r="A34" s="1">
        <v>33</v>
      </c>
      <c r="B34" s="1">
        <v>15</v>
      </c>
      <c r="C34" s="1">
        <v>50</v>
      </c>
      <c r="D34" s="1">
        <v>-170</v>
      </c>
      <c r="E34" s="1" t="s">
        <v>4</v>
      </c>
      <c r="G34" s="1">
        <v>0</v>
      </c>
      <c r="H34" s="1">
        <v>60</v>
      </c>
      <c r="I34" s="1">
        <v>0</v>
      </c>
      <c r="J34" s="1">
        <v>40</v>
      </c>
      <c r="K34" s="1">
        <v>0</v>
      </c>
    </row>
    <row r="35" spans="1:11" x14ac:dyDescent="0.2">
      <c r="A35" s="1">
        <v>34</v>
      </c>
      <c r="B35" s="1">
        <v>15</v>
      </c>
      <c r="C35" s="1">
        <v>10</v>
      </c>
      <c r="D35" s="1">
        <v>-60</v>
      </c>
      <c r="E35" s="1" t="s">
        <v>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">
      <c r="A36" s="1">
        <v>35</v>
      </c>
      <c r="B36" s="1">
        <v>15</v>
      </c>
      <c r="C36" s="1">
        <v>40</v>
      </c>
      <c r="D36" s="1">
        <v>-110</v>
      </c>
      <c r="E36" s="1" t="s">
        <v>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">
      <c r="A37" s="1">
        <v>36</v>
      </c>
      <c r="B37" s="1">
        <v>15</v>
      </c>
      <c r="C37" s="1">
        <v>10</v>
      </c>
      <c r="D37" s="1">
        <v>-90</v>
      </c>
      <c r="E37" s="1" t="s">
        <v>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">
      <c r="A38" s="1">
        <v>37</v>
      </c>
      <c r="B38" s="1">
        <v>15</v>
      </c>
      <c r="C38" s="1">
        <v>40</v>
      </c>
      <c r="D38" s="1">
        <v>-170</v>
      </c>
      <c r="E38" s="1" t="s">
        <v>4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">
      <c r="A39" s="1">
        <v>38</v>
      </c>
      <c r="B39" s="1">
        <v>15</v>
      </c>
      <c r="C39" s="1">
        <v>60</v>
      </c>
      <c r="D39" s="1">
        <v>-110</v>
      </c>
      <c r="E39" s="1" t="s">
        <v>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L50" zoomScale="120" zoomScaleNormal="120" zoomScalePageLayoutView="120" workbookViewId="0">
      <selection activeCell="N18" sqref="N18"/>
    </sheetView>
  </sheetViews>
  <sheetFormatPr baseColWidth="10" defaultColWidth="11.5" defaultRowHeight="15" x14ac:dyDescent="0.2"/>
  <cols>
    <col min="1" max="5" width="11.5" style="1"/>
    <col min="6" max="6" width="13.5" style="1" bestFit="1" customWidth="1"/>
    <col min="7" max="7" width="20.1640625" style="1" bestFit="1" customWidth="1"/>
    <col min="8" max="10" width="11.5" style="1"/>
    <col min="11" max="11" width="14.1640625" style="1" customWidth="1"/>
    <col min="12" max="15" width="11.5" style="1"/>
    <col min="16" max="16" width="74.1640625" bestFit="1" customWidth="1"/>
  </cols>
  <sheetData>
    <row r="1" spans="1:16" x14ac:dyDescent="0.2">
      <c r="A1" s="41" t="s">
        <v>0</v>
      </c>
      <c r="B1" s="43" t="s">
        <v>45</v>
      </c>
      <c r="C1" s="44"/>
      <c r="D1" s="43" t="s">
        <v>47</v>
      </c>
      <c r="E1" s="44"/>
      <c r="F1" s="43" t="s">
        <v>44</v>
      </c>
      <c r="G1" s="44"/>
      <c r="H1" s="43" t="s">
        <v>47</v>
      </c>
      <c r="I1" s="44"/>
      <c r="J1" s="43" t="s">
        <v>49</v>
      </c>
      <c r="K1" s="44"/>
      <c r="L1" s="43" t="s">
        <v>46</v>
      </c>
      <c r="M1" s="44"/>
      <c r="N1" s="43" t="s">
        <v>47</v>
      </c>
      <c r="O1" s="44"/>
      <c r="P1" t="s">
        <v>58</v>
      </c>
    </row>
    <row r="2" spans="1:16" x14ac:dyDescent="0.2">
      <c r="A2" s="42"/>
      <c r="B2" s="20" t="s">
        <v>43</v>
      </c>
      <c r="C2" s="21" t="s">
        <v>48</v>
      </c>
      <c r="D2" s="20" t="s">
        <v>43</v>
      </c>
      <c r="E2" s="21" t="s">
        <v>48</v>
      </c>
      <c r="F2" s="20" t="s">
        <v>43</v>
      </c>
      <c r="G2" s="21" t="s">
        <v>48</v>
      </c>
      <c r="H2" s="20" t="s">
        <v>43</v>
      </c>
      <c r="I2" s="21" t="s">
        <v>48</v>
      </c>
      <c r="J2" s="20" t="s">
        <v>43</v>
      </c>
      <c r="K2" s="21" t="s">
        <v>48</v>
      </c>
      <c r="L2" s="20" t="s">
        <v>43</v>
      </c>
      <c r="M2" s="21" t="s">
        <v>48</v>
      </c>
      <c r="N2" s="18" t="s">
        <v>43</v>
      </c>
      <c r="O2" s="19" t="s">
        <v>48</v>
      </c>
    </row>
    <row r="3" spans="1:16" x14ac:dyDescent="0.2">
      <c r="A3" s="32">
        <v>1</v>
      </c>
      <c r="B3" s="14">
        <v>1</v>
      </c>
      <c r="C3" s="15">
        <v>0</v>
      </c>
      <c r="D3" s="26">
        <f>ABS(B3-F3)/ABS(B3)</f>
        <v>0</v>
      </c>
      <c r="E3" s="27" t="e">
        <f>ABS(C3-G3)/ABS(C3)</f>
        <v>#DIV/0!</v>
      </c>
      <c r="F3" s="14">
        <v>1</v>
      </c>
      <c r="G3" s="15">
        <v>0</v>
      </c>
      <c r="H3" s="26">
        <f>ABS(B3-J3)/ABS(B3)</f>
        <v>0</v>
      </c>
      <c r="I3" s="27" t="e">
        <f>ABS(C3-K3)/ABS(C3)</f>
        <v>#DIV/0!</v>
      </c>
      <c r="J3" s="23">
        <v>1</v>
      </c>
      <c r="K3" s="23">
        <v>0</v>
      </c>
      <c r="L3" s="14">
        <v>1</v>
      </c>
      <c r="M3" s="23">
        <v>0</v>
      </c>
      <c r="N3" s="26">
        <f>ABS(B3-L3)/ABS(B3)</f>
        <v>0</v>
      </c>
      <c r="O3" s="27" t="e">
        <f>ABS(C3-M3)/ABS(C3)</f>
        <v>#DIV/0!</v>
      </c>
      <c r="P3" t="s">
        <v>59</v>
      </c>
    </row>
    <row r="4" spans="1:16" x14ac:dyDescent="0.2">
      <c r="A4" s="33">
        <v>2</v>
      </c>
      <c r="B4" s="14">
        <v>0.99792136552055899</v>
      </c>
      <c r="C4" s="15">
        <v>1.7570033297460401E-4</v>
      </c>
      <c r="D4" s="28">
        <f t="shared" ref="D4:D40" si="0">ABS(B4-F4)/ABS(B4)</f>
        <v>1.0029842009327107E-11</v>
      </c>
      <c r="E4" s="29">
        <f t="shared" ref="E4:E40" si="1">ABS(C4-G4)/ABS(C4)</f>
        <v>1.3132866352206718E-8</v>
      </c>
      <c r="F4" s="14">
        <v>0.99792136551055</v>
      </c>
      <c r="G4" s="15">
        <v>1.75700335282053E-4</v>
      </c>
      <c r="H4" s="28">
        <f t="shared" ref="H4:H40" si="2">ABS(B4-J4)/ABS(B4)</f>
        <v>5.9523991106788264E-12</v>
      </c>
      <c r="I4" s="29">
        <f t="shared" ref="I4:I40" si="3">ABS(C4-K4)/ABS(C4)</f>
        <v>9.3143647545664369E-9</v>
      </c>
      <c r="J4" s="23">
        <v>0.99792136551461896</v>
      </c>
      <c r="K4" s="23">
        <v>1.75700334611141E-4</v>
      </c>
      <c r="L4" s="14">
        <v>0.99798089595067896</v>
      </c>
      <c r="M4" s="23">
        <v>1.85944234427232E-4</v>
      </c>
      <c r="N4" s="28">
        <f t="shared" ref="N4:N35" si="4">ABS(B4-L4)/ABS(B4)</f>
        <v>5.9654429874758574E-5</v>
      </c>
      <c r="O4" s="29">
        <f t="shared" ref="O4:O35" si="5">ABS(C4-M4)/ABS(C4)</f>
        <v>5.8303255771909417E-2</v>
      </c>
    </row>
    <row r="5" spans="1:16" x14ac:dyDescent="0.2">
      <c r="A5" s="33">
        <v>3</v>
      </c>
      <c r="B5" s="14">
        <v>0.98806824753183098</v>
      </c>
      <c r="C5" s="15">
        <v>1.1611808059182899E-3</v>
      </c>
      <c r="D5" s="28">
        <f t="shared" si="0"/>
        <v>6.4625124156769289E-11</v>
      </c>
      <c r="E5" s="29">
        <f t="shared" si="1"/>
        <v>1.2527980181135326E-8</v>
      </c>
      <c r="F5" s="14">
        <v>0.98806824746797695</v>
      </c>
      <c r="G5" s="15">
        <v>1.1611808204655401E-3</v>
      </c>
      <c r="H5" s="28">
        <f t="shared" si="2"/>
        <v>3.8296902554481803E-11</v>
      </c>
      <c r="I5" s="29">
        <f t="shared" si="3"/>
        <v>8.8386580056123931E-9</v>
      </c>
      <c r="J5" s="23">
        <v>0.98806824749399103</v>
      </c>
      <c r="K5" s="23">
        <v>1.16118081618157E-3</v>
      </c>
      <c r="L5" s="14">
        <v>0.98813560092377795</v>
      </c>
      <c r="M5" s="23">
        <v>1.2424551605285999E-3</v>
      </c>
      <c r="N5" s="28">
        <f t="shared" si="4"/>
        <v>6.8166740622638302E-5</v>
      </c>
      <c r="O5" s="29">
        <f t="shared" si="5"/>
        <v>6.9992850550122762E-2</v>
      </c>
      <c r="P5" t="s">
        <v>60</v>
      </c>
    </row>
    <row r="6" spans="1:16" x14ac:dyDescent="0.2">
      <c r="A6" s="33">
        <v>4</v>
      </c>
      <c r="B6" s="14">
        <v>0.98285956964886301</v>
      </c>
      <c r="C6" s="15">
        <v>1.9508570458921699E-3</v>
      </c>
      <c r="D6" s="28">
        <f t="shared" si="0"/>
        <v>1.0622274614874491E-10</v>
      </c>
      <c r="E6" s="29">
        <f t="shared" si="1"/>
        <v>1.2219265424417457E-8</v>
      </c>
      <c r="F6" s="14">
        <v>0.98285956954446096</v>
      </c>
      <c r="G6" s="15">
        <v>1.95085706973021E-3</v>
      </c>
      <c r="H6" s="28">
        <f t="shared" si="2"/>
        <v>6.266811054490896E-11</v>
      </c>
      <c r="I6" s="29">
        <f t="shared" si="3"/>
        <v>8.5820127741266353E-9</v>
      </c>
      <c r="J6" s="23">
        <v>0.98285956958726906</v>
      </c>
      <c r="K6" s="23">
        <v>1.95085706263445E-3</v>
      </c>
      <c r="L6" s="14">
        <v>0.98303948115846096</v>
      </c>
      <c r="M6" s="23">
        <v>2.0525242599572602E-3</v>
      </c>
      <c r="N6" s="28">
        <f t="shared" si="4"/>
        <v>1.8304904907445453E-4</v>
      </c>
      <c r="O6" s="29">
        <f t="shared" si="5"/>
        <v>5.2114128136229274E-2</v>
      </c>
      <c r="P6" t="s">
        <v>37</v>
      </c>
    </row>
    <row r="7" spans="1:16" x14ac:dyDescent="0.2">
      <c r="A7" s="33">
        <v>5</v>
      </c>
      <c r="B7" s="14">
        <v>0.97771357236509604</v>
      </c>
      <c r="C7" s="15">
        <v>2.7484355506394798E-3</v>
      </c>
      <c r="D7" s="28">
        <f t="shared" si="0"/>
        <v>1.5046430183076374E-10</v>
      </c>
      <c r="E7" s="29">
        <f t="shared" si="1"/>
        <v>1.2217048469876522E-8</v>
      </c>
      <c r="F7" s="14">
        <v>0.97771357221798505</v>
      </c>
      <c r="G7" s="15">
        <v>2.7484355842172501E-3</v>
      </c>
      <c r="H7" s="28">
        <f t="shared" si="2"/>
        <v>8.8335712098411443E-11</v>
      </c>
      <c r="I7" s="29">
        <f t="shared" si="3"/>
        <v>8.6422693343651842E-9</v>
      </c>
      <c r="J7" s="23">
        <v>0.97771357227872902</v>
      </c>
      <c r="K7" s="23">
        <v>2.7484355743922001E-3</v>
      </c>
      <c r="L7" s="14">
        <v>0.97798197063515901</v>
      </c>
      <c r="M7" s="23">
        <v>3.0005845100920499E-3</v>
      </c>
      <c r="N7" s="28">
        <f t="shared" si="4"/>
        <v>2.7451625675372151E-4</v>
      </c>
      <c r="O7" s="29">
        <f t="shared" si="5"/>
        <v>9.1742722289377507E-2</v>
      </c>
      <c r="P7" t="s">
        <v>61</v>
      </c>
    </row>
    <row r="8" spans="1:16" x14ac:dyDescent="0.2">
      <c r="A8" s="33">
        <v>6</v>
      </c>
      <c r="B8" s="14">
        <v>0.96491944057171597</v>
      </c>
      <c r="C8" s="15">
        <v>1.6075985034647701E-3</v>
      </c>
      <c r="D8" s="28">
        <f t="shared" si="0"/>
        <v>2.2580738075946808E-10</v>
      </c>
      <c r="E8" s="29">
        <f t="shared" si="1"/>
        <v>2.5393952396324539E-8</v>
      </c>
      <c r="F8" s="14">
        <v>0.96491944035383004</v>
      </c>
      <c r="G8" s="15">
        <v>1.60759854428805E-3</v>
      </c>
      <c r="H8" s="28">
        <f t="shared" si="2"/>
        <v>1.402117040423472E-10</v>
      </c>
      <c r="I8" s="29">
        <f t="shared" si="3"/>
        <v>2.702555382122028E-8</v>
      </c>
      <c r="J8" s="23">
        <v>0.96491944043642297</v>
      </c>
      <c r="K8" s="23">
        <v>1.60759854691101E-3</v>
      </c>
      <c r="L8" s="14">
        <v>0.96534718597571101</v>
      </c>
      <c r="M8" s="23">
        <v>1.88844117379925E-3</v>
      </c>
      <c r="N8" s="28">
        <f t="shared" si="4"/>
        <v>4.4329649296069666E-4</v>
      </c>
      <c r="O8" s="29">
        <f t="shared" si="5"/>
        <v>0.174697021507046</v>
      </c>
      <c r="P8" t="s">
        <v>37</v>
      </c>
    </row>
    <row r="9" spans="1:16" x14ac:dyDescent="0.2">
      <c r="A9" s="33">
        <v>7</v>
      </c>
      <c r="B9" s="14">
        <v>0.96249620856272</v>
      </c>
      <c r="C9" s="15">
        <v>-1.14864410169183E-3</v>
      </c>
      <c r="D9" s="28">
        <f t="shared" si="0"/>
        <v>4.1135430390623296E-10</v>
      </c>
      <c r="E9" s="29">
        <f t="shared" si="1"/>
        <v>1.3166374404892177E-6</v>
      </c>
      <c r="F9" s="14">
        <v>0.96249620895864696</v>
      </c>
      <c r="G9" s="15">
        <v>-1.1486456140396601E-3</v>
      </c>
      <c r="H9" s="28">
        <f t="shared" si="2"/>
        <v>1.3096560747926093E-9</v>
      </c>
      <c r="I9" s="29">
        <f t="shared" si="3"/>
        <v>1.8409467797124557E-6</v>
      </c>
      <c r="J9" s="23">
        <v>0.96249620730218099</v>
      </c>
      <c r="K9" s="23">
        <v>-1.14864621628449E-3</v>
      </c>
      <c r="L9" s="14">
        <v>0.96293454388650601</v>
      </c>
      <c r="M9" s="23">
        <v>-9.41439956131281E-4</v>
      </c>
      <c r="N9" s="28">
        <f t="shared" si="4"/>
        <v>4.5541511736505325E-4</v>
      </c>
      <c r="O9" s="29">
        <f t="shared" si="5"/>
        <v>0.18039020550870319</v>
      </c>
    </row>
    <row r="10" spans="1:16" x14ac:dyDescent="0.2">
      <c r="A10" s="33">
        <v>8</v>
      </c>
      <c r="B10" s="14">
        <v>0.95912759009933901</v>
      </c>
      <c r="C10" s="15">
        <v>-7.2208537273416604E-4</v>
      </c>
      <c r="D10" s="28">
        <f t="shared" si="0"/>
        <v>1.7332836659827025E-10</v>
      </c>
      <c r="E10" s="29">
        <f t="shared" si="1"/>
        <v>1.5010803665663824E-6</v>
      </c>
      <c r="F10" s="14">
        <v>0.95912759026558303</v>
      </c>
      <c r="G10" s="15">
        <v>-7.2208645664234203E-4</v>
      </c>
      <c r="H10" s="28">
        <f t="shared" si="2"/>
        <v>1.355258680950339E-9</v>
      </c>
      <c r="I10" s="29">
        <f t="shared" si="3"/>
        <v>2.9249585127494795E-6</v>
      </c>
      <c r="J10" s="23">
        <v>0.95912758879947302</v>
      </c>
      <c r="K10" s="23">
        <v>-7.2208748480392395E-4</v>
      </c>
      <c r="L10" s="14">
        <v>0.95955188601570296</v>
      </c>
      <c r="M10" s="23">
        <v>-4.5522577329577498E-4</v>
      </c>
      <c r="N10" s="28">
        <f t="shared" si="4"/>
        <v>4.4237692747427156E-4</v>
      </c>
      <c r="O10" s="29">
        <f t="shared" si="5"/>
        <v>0.36956793409057848</v>
      </c>
      <c r="P10" t="s">
        <v>62</v>
      </c>
    </row>
    <row r="11" spans="1:16" x14ac:dyDescent="0.2">
      <c r="A11" s="33">
        <v>9</v>
      </c>
      <c r="B11" s="14">
        <v>0.95477663897444698</v>
      </c>
      <c r="C11" s="15">
        <v>-1.5958140355255199E-3</v>
      </c>
      <c r="D11" s="28">
        <f t="shared" si="0"/>
        <v>1.3722473728408399E-10</v>
      </c>
      <c r="E11" s="29">
        <f t="shared" si="1"/>
        <v>6.8889746275407223E-7</v>
      </c>
      <c r="F11" s="14">
        <v>0.95477663910546595</v>
      </c>
      <c r="G11" s="15">
        <v>-1.59581513487776E-3</v>
      </c>
      <c r="H11" s="28">
        <f t="shared" si="2"/>
        <v>1.3979008034760714E-9</v>
      </c>
      <c r="I11" s="29">
        <f t="shared" si="3"/>
        <v>1.3329444237565377E-6</v>
      </c>
      <c r="J11" s="23">
        <v>0.95477663763976395</v>
      </c>
      <c r="K11" s="23">
        <v>-1.5958161626569399E-3</v>
      </c>
      <c r="L11" s="14">
        <v>0.95518377914117403</v>
      </c>
      <c r="M11" s="23">
        <v>-1.3289351625944299E-3</v>
      </c>
      <c r="N11" s="28">
        <f t="shared" si="4"/>
        <v>4.2642451659099037E-4</v>
      </c>
      <c r="O11" s="29">
        <f t="shared" si="5"/>
        <v>0.16723682521265937</v>
      </c>
      <c r="P11" t="s">
        <v>63</v>
      </c>
    </row>
    <row r="12" spans="1:16" x14ac:dyDescent="0.2">
      <c r="A12" s="33">
        <v>10</v>
      </c>
      <c r="B12" s="14">
        <v>0.95074239754007595</v>
      </c>
      <c r="C12" s="15">
        <v>-2.34052067206074E-3</v>
      </c>
      <c r="D12" s="28">
        <f t="shared" si="0"/>
        <v>1.0274400731122259E-10</v>
      </c>
      <c r="E12" s="29">
        <f t="shared" si="1"/>
        <v>4.7616287407117082E-7</v>
      </c>
      <c r="F12" s="14">
        <v>0.95074239763775903</v>
      </c>
      <c r="G12" s="15">
        <v>-2.34052178652979E-3</v>
      </c>
      <c r="H12" s="28">
        <f t="shared" si="2"/>
        <v>1.4381150581452573E-9</v>
      </c>
      <c r="I12" s="29">
        <f t="shared" si="3"/>
        <v>9.1492817191369257E-7</v>
      </c>
      <c r="J12" s="23">
        <v>0.95074239617279899</v>
      </c>
      <c r="K12" s="23">
        <v>-2.3405228134690398E-3</v>
      </c>
      <c r="L12" s="14">
        <v>0.95117436292558599</v>
      </c>
      <c r="M12" s="23">
        <v>-2.0936698688670602E-3</v>
      </c>
      <c r="N12" s="28">
        <f t="shared" si="4"/>
        <v>4.5434534804348893E-4</v>
      </c>
      <c r="O12" s="29">
        <f t="shared" si="5"/>
        <v>0.10546832853919509</v>
      </c>
      <c r="P12" t="s">
        <v>64</v>
      </c>
    </row>
    <row r="13" spans="1:16" x14ac:dyDescent="0.2">
      <c r="A13" s="33">
        <v>11</v>
      </c>
      <c r="B13" s="14">
        <v>0.95014580188109599</v>
      </c>
      <c r="C13" s="15">
        <v>-2.2552007414378202E-3</v>
      </c>
      <c r="D13" s="28">
        <f t="shared" si="0"/>
        <v>1.5643913693205065E-11</v>
      </c>
      <c r="E13" s="29">
        <f t="shared" si="1"/>
        <v>4.7880056092890746E-7</v>
      </c>
      <c r="F13" s="14">
        <v>0.95014580189595998</v>
      </c>
      <c r="G13" s="15">
        <v>-2.2552018212292002E-3</v>
      </c>
      <c r="H13" s="28">
        <f t="shared" si="2"/>
        <v>1.4467211136076435E-9</v>
      </c>
      <c r="I13" s="29">
        <f t="shared" si="3"/>
        <v>9.492091592312089E-7</v>
      </c>
      <c r="J13" s="23">
        <v>0.95014580050649999</v>
      </c>
      <c r="K13" s="23">
        <v>-2.2552028820950198E-3</v>
      </c>
      <c r="L13" s="14">
        <v>0.95064694677514805</v>
      </c>
      <c r="M13" s="23">
        <v>-1.97581830459847E-3</v>
      </c>
      <c r="N13" s="28">
        <f t="shared" si="4"/>
        <v>5.2743999190429328E-4</v>
      </c>
      <c r="O13" s="29">
        <f t="shared" si="5"/>
        <v>0.12388362228952968</v>
      </c>
      <c r="P13" t="s">
        <v>65</v>
      </c>
    </row>
    <row r="14" spans="1:16" x14ac:dyDescent="0.2">
      <c r="A14" s="33">
        <v>12</v>
      </c>
      <c r="B14" s="14">
        <v>0.94910583735139098</v>
      </c>
      <c r="C14" s="15">
        <v>-2.1203827059359799E-3</v>
      </c>
      <c r="D14" s="28">
        <f t="shared" si="0"/>
        <v>1.4057646145669062E-10</v>
      </c>
      <c r="E14" s="29">
        <f t="shared" si="1"/>
        <v>4.8452828228956962E-7</v>
      </c>
      <c r="F14" s="14">
        <v>0.94910583721796904</v>
      </c>
      <c r="G14" s="15">
        <v>-2.1203837333213702E-3</v>
      </c>
      <c r="H14" s="28">
        <f t="shared" si="2"/>
        <v>1.4617632129773574E-9</v>
      </c>
      <c r="I14" s="29">
        <f t="shared" si="3"/>
        <v>1.0090551221196058E-6</v>
      </c>
      <c r="J14" s="23">
        <v>0.94910583596402298</v>
      </c>
      <c r="K14" s="23">
        <v>-2.1203848455190102E-3</v>
      </c>
      <c r="L14" s="14">
        <v>0.94960094094533298</v>
      </c>
      <c r="M14" s="23">
        <v>-1.8029415137007399E-3</v>
      </c>
      <c r="N14" s="28">
        <f t="shared" si="4"/>
        <v>5.2165266976300282E-4</v>
      </c>
      <c r="O14" s="29">
        <f t="shared" si="5"/>
        <v>0.14970938564371805</v>
      </c>
      <c r="P14" t="s">
        <v>66</v>
      </c>
    </row>
    <row r="15" spans="1:16" x14ac:dyDescent="0.2">
      <c r="A15" s="33">
        <v>13</v>
      </c>
      <c r="B15" s="14">
        <v>0.94486965234450204</v>
      </c>
      <c r="C15" s="15">
        <v>-3.20213329112713E-3</v>
      </c>
      <c r="D15" s="28">
        <f t="shared" si="0"/>
        <v>1.7654605313808259E-10</v>
      </c>
      <c r="E15" s="29">
        <f t="shared" si="1"/>
        <v>3.2792939100333129E-7</v>
      </c>
      <c r="F15" s="14">
        <v>0.94486965217768903</v>
      </c>
      <c r="G15" s="15">
        <v>-3.2021343412007501E-3</v>
      </c>
      <c r="H15" s="28">
        <f t="shared" si="2"/>
        <v>1.5059866498698666E-9</v>
      </c>
      <c r="I15" s="29">
        <f t="shared" si="3"/>
        <v>6.7518435787212505E-7</v>
      </c>
      <c r="J15" s="23">
        <v>0.94486965092154096</v>
      </c>
      <c r="K15" s="23">
        <v>-3.20213545315744E-3</v>
      </c>
      <c r="L15" s="14">
        <v>0.94538606654708701</v>
      </c>
      <c r="M15" s="23">
        <v>-2.8723707510016801E-3</v>
      </c>
      <c r="N15" s="28">
        <f t="shared" si="4"/>
        <v>5.4654544285933249E-4</v>
      </c>
      <c r="O15" s="29">
        <f t="shared" si="5"/>
        <v>0.10298214038722157</v>
      </c>
      <c r="P15" t="s">
        <v>67</v>
      </c>
    </row>
    <row r="16" spans="1:16" x14ac:dyDescent="0.2">
      <c r="A16" s="33">
        <v>14</v>
      </c>
      <c r="B16" s="14">
        <v>0.94329937385036799</v>
      </c>
      <c r="C16" s="15">
        <v>-4.13003786957814E-3</v>
      </c>
      <c r="D16" s="28">
        <f t="shared" si="0"/>
        <v>1.9088210246648212E-10</v>
      </c>
      <c r="E16" s="29">
        <f t="shared" si="1"/>
        <v>2.5938772563529229E-7</v>
      </c>
      <c r="F16" s="14">
        <v>0.94329937367030903</v>
      </c>
      <c r="G16" s="15">
        <v>-4.1300389408592698E-3</v>
      </c>
      <c r="H16" s="28">
        <f t="shared" si="2"/>
        <v>1.5281107849375093E-9</v>
      </c>
      <c r="I16" s="29">
        <f t="shared" si="3"/>
        <v>5.2854951679349353E-7</v>
      </c>
      <c r="J16" s="23">
        <v>0.94329937240890205</v>
      </c>
      <c r="K16" s="23">
        <v>-4.1300400525076603E-3</v>
      </c>
      <c r="L16" s="14">
        <v>0.94381390306749802</v>
      </c>
      <c r="M16" s="23">
        <v>-3.8144385745871199E-3</v>
      </c>
      <c r="N16" s="28">
        <f t="shared" si="4"/>
        <v>5.4545696879858187E-4</v>
      </c>
      <c r="O16" s="29">
        <f t="shared" si="5"/>
        <v>7.6415593502356133E-2</v>
      </c>
      <c r="P16" t="s">
        <v>68</v>
      </c>
    </row>
    <row r="17" spans="1:16" x14ac:dyDescent="0.2">
      <c r="A17" s="33">
        <v>15</v>
      </c>
      <c r="B17" s="14">
        <v>0.94232131941549702</v>
      </c>
      <c r="C17" s="15">
        <v>-4.57406468254182E-3</v>
      </c>
      <c r="D17" s="28">
        <f t="shared" si="0"/>
        <v>1.9899581731116107E-10</v>
      </c>
      <c r="E17" s="29">
        <f t="shared" si="1"/>
        <v>2.364993446039332E-7</v>
      </c>
      <c r="F17" s="14">
        <v>0.94232131922797902</v>
      </c>
      <c r="G17" s="15">
        <v>-4.5740657643051196E-3</v>
      </c>
      <c r="H17" s="28">
        <f t="shared" si="2"/>
        <v>1.5388073455533229E-9</v>
      </c>
      <c r="I17" s="29">
        <f t="shared" si="3"/>
        <v>4.7954653508257688E-7</v>
      </c>
      <c r="J17" s="23">
        <v>0.94232131796544605</v>
      </c>
      <c r="K17" s="23">
        <v>-4.5740668760186898E-3</v>
      </c>
      <c r="L17" s="14">
        <v>0.94284767904109901</v>
      </c>
      <c r="M17" s="23">
        <v>-4.2492084129118904E-3</v>
      </c>
      <c r="N17" s="28">
        <f t="shared" si="4"/>
        <v>5.5857764730238854E-4</v>
      </c>
      <c r="O17" s="29">
        <f t="shared" si="5"/>
        <v>7.1021354566723371E-2</v>
      </c>
      <c r="P17" t="s">
        <v>69</v>
      </c>
    </row>
    <row r="18" spans="1:16" x14ac:dyDescent="0.2">
      <c r="A18" s="33">
        <v>16</v>
      </c>
      <c r="B18" s="14">
        <v>0.94137413659253599</v>
      </c>
      <c r="C18" s="15">
        <v>-4.84796365099565E-3</v>
      </c>
      <c r="D18" s="28">
        <f t="shared" si="0"/>
        <v>2.073351876790999E-10</v>
      </c>
      <c r="E18" s="29">
        <f t="shared" si="1"/>
        <v>2.2460801449543872E-7</v>
      </c>
      <c r="F18" s="14">
        <v>0.94137413639735601</v>
      </c>
      <c r="G18" s="15">
        <v>-4.84796473988714E-3</v>
      </c>
      <c r="H18" s="28">
        <f t="shared" si="2"/>
        <v>1.5487614489294639E-9</v>
      </c>
      <c r="I18" s="29">
        <f t="shared" si="3"/>
        <v>4.5389730788689112E-7</v>
      </c>
      <c r="J18" s="23">
        <v>0.94137413513457202</v>
      </c>
      <c r="K18" s="23">
        <v>-4.8479658514732999E-3</v>
      </c>
      <c r="L18" s="14">
        <v>0.94190670033236301</v>
      </c>
      <c r="M18" s="23">
        <v>-4.51906886902354E-3</v>
      </c>
      <c r="N18" s="28">
        <f t="shared" si="4"/>
        <v>5.6573015884494563E-4</v>
      </c>
      <c r="O18" s="29">
        <f t="shared" si="5"/>
        <v>6.7841841574980313E-2</v>
      </c>
      <c r="P18" t="s">
        <v>70</v>
      </c>
    </row>
    <row r="19" spans="1:16" x14ac:dyDescent="0.2">
      <c r="A19" s="33">
        <v>17</v>
      </c>
      <c r="B19" s="14">
        <v>0.93997084745187998</v>
      </c>
      <c r="C19" s="15">
        <v>-5.7562531950430497E-3</v>
      </c>
      <c r="D19" s="28">
        <f t="shared" si="0"/>
        <v>2.2056315593001705E-10</v>
      </c>
      <c r="E19" s="29">
        <f t="shared" si="1"/>
        <v>1.9320308763842238E-7</v>
      </c>
      <c r="F19" s="14">
        <v>0.93997084724455704</v>
      </c>
      <c r="G19" s="15">
        <v>-5.7562543071689402E-3</v>
      </c>
      <c r="H19" s="28">
        <f t="shared" si="2"/>
        <v>1.5694315948202255E-9</v>
      </c>
      <c r="I19" s="29">
        <f t="shared" si="3"/>
        <v>3.8625944600504548E-7</v>
      </c>
      <c r="J19" s="23">
        <v>0.93997084597666003</v>
      </c>
      <c r="K19" s="23">
        <v>-5.7562554184502198E-3</v>
      </c>
      <c r="L19" s="14">
        <v>0.94051194627048595</v>
      </c>
      <c r="M19" s="23">
        <v>-5.4200008918880898E-3</v>
      </c>
      <c r="N19" s="28">
        <f t="shared" si="4"/>
        <v>5.7565489405635953E-4</v>
      </c>
      <c r="O19" s="29">
        <f t="shared" si="5"/>
        <v>5.8415134248180886E-2</v>
      </c>
      <c r="P19" t="s">
        <v>71</v>
      </c>
    </row>
    <row r="20" spans="1:16" x14ac:dyDescent="0.2">
      <c r="A20" s="33">
        <v>18</v>
      </c>
      <c r="B20" s="14">
        <v>0.93955059329234603</v>
      </c>
      <c r="C20" s="15">
        <v>-5.8688803212086499E-3</v>
      </c>
      <c r="D20" s="28">
        <f t="shared" si="0"/>
        <v>2.2411034911213935E-10</v>
      </c>
      <c r="E20" s="29">
        <f t="shared" si="1"/>
        <v>1.9002864587364637E-7</v>
      </c>
      <c r="F20" s="14">
        <v>0.93955059308178301</v>
      </c>
      <c r="G20" s="15">
        <v>-5.8688814364640301E-3</v>
      </c>
      <c r="H20" s="28">
        <f t="shared" si="2"/>
        <v>1.5738376004982287E-9</v>
      </c>
      <c r="I20" s="29">
        <f t="shared" si="3"/>
        <v>3.7937071267872547E-7</v>
      </c>
      <c r="J20" s="23">
        <v>0.93955059181364597</v>
      </c>
      <c r="K20" s="23">
        <v>-5.86888254768996E-3</v>
      </c>
      <c r="L20" s="14">
        <v>0.94008538301359401</v>
      </c>
      <c r="M20" s="23">
        <v>-5.5353644254716901E-3</v>
      </c>
      <c r="N20" s="28">
        <f t="shared" si="4"/>
        <v>5.6919736421430066E-4</v>
      </c>
      <c r="O20" s="29">
        <f t="shared" si="5"/>
        <v>5.6827857697441482E-2</v>
      </c>
      <c r="P20" t="s">
        <v>72</v>
      </c>
    </row>
    <row r="21" spans="1:16" x14ac:dyDescent="0.2">
      <c r="A21" s="33">
        <v>19</v>
      </c>
      <c r="B21" s="14">
        <v>0.997545784853895</v>
      </c>
      <c r="C21" s="22">
        <v>4.1310629757657903E-5</v>
      </c>
      <c r="D21" s="28">
        <f t="shared" si="0"/>
        <v>1.0036623268911975E-11</v>
      </c>
      <c r="E21" s="29">
        <f t="shared" si="1"/>
        <v>5.5789289896373424E-8</v>
      </c>
      <c r="F21" s="14">
        <v>0.99754578484388301</v>
      </c>
      <c r="G21" s="22">
        <v>4.1310632062348602E-5</v>
      </c>
      <c r="H21" s="28">
        <f t="shared" si="2"/>
        <v>5.9546402168618032E-12</v>
      </c>
      <c r="I21" s="29">
        <f t="shared" si="3"/>
        <v>3.9627982125927194E-8</v>
      </c>
      <c r="J21" s="24">
        <v>0.99754578484795497</v>
      </c>
      <c r="K21" s="24">
        <v>4.1310631394714801E-5</v>
      </c>
      <c r="L21" s="14">
        <v>0.99763118492682001</v>
      </c>
      <c r="M21" s="24">
        <v>8.1527762682396493E-5</v>
      </c>
      <c r="N21" s="28">
        <f t="shared" si="4"/>
        <v>8.5610178722293626E-5</v>
      </c>
      <c r="O21" s="29">
        <f t="shared" si="5"/>
        <v>0.97352989195918493</v>
      </c>
      <c r="P21" t="s">
        <v>73</v>
      </c>
    </row>
    <row r="22" spans="1:16" x14ac:dyDescent="0.2">
      <c r="A22" s="33">
        <v>20</v>
      </c>
      <c r="B22" s="14">
        <v>0.99500338606241501</v>
      </c>
      <c r="C22" s="15">
        <v>-7.8889030920091801E-4</v>
      </c>
      <c r="D22" s="28">
        <f t="shared" si="0"/>
        <v>1.0083357093827743E-11</v>
      </c>
      <c r="E22" s="29">
        <f t="shared" si="1"/>
        <v>2.8964216941307655E-9</v>
      </c>
      <c r="F22" s="14">
        <v>0.99500338605238203</v>
      </c>
      <c r="G22" s="15">
        <v>-7.88890306915959E-4</v>
      </c>
      <c r="H22" s="28">
        <f t="shared" si="2"/>
        <v>5.9728679661454607E-12</v>
      </c>
      <c r="I22" s="29">
        <f t="shared" si="3"/>
        <v>2.0780088666995478E-9</v>
      </c>
      <c r="J22" s="23">
        <v>0.99500338605647198</v>
      </c>
      <c r="K22" s="23">
        <v>-7.8889030756159695E-4</v>
      </c>
      <c r="L22" s="14">
        <v>0.99508793165658505</v>
      </c>
      <c r="M22" s="23">
        <v>-7.4022982579411204E-4</v>
      </c>
      <c r="N22" s="28">
        <f t="shared" si="4"/>
        <v>8.4970157241992059E-5</v>
      </c>
      <c r="O22" s="29">
        <f t="shared" si="5"/>
        <v>6.1682191857693247E-2</v>
      </c>
      <c r="P22" t="s">
        <v>74</v>
      </c>
    </row>
    <row r="23" spans="1:16" x14ac:dyDescent="0.2">
      <c r="A23" s="33">
        <v>21</v>
      </c>
      <c r="B23" s="14">
        <v>0.99450276460456</v>
      </c>
      <c r="C23" s="15">
        <v>-1.02850959339714E-3</v>
      </c>
      <c r="D23" s="28">
        <f t="shared" si="0"/>
        <v>1.0093456561518205E-11</v>
      </c>
      <c r="E23" s="29">
        <f t="shared" si="1"/>
        <v>2.2186862033756951E-9</v>
      </c>
      <c r="F23" s="14">
        <v>0.99450276459452203</v>
      </c>
      <c r="G23" s="15">
        <v>-1.0285095911151999E-3</v>
      </c>
      <c r="H23" s="28">
        <f t="shared" si="2"/>
        <v>5.9768793643365311E-12</v>
      </c>
      <c r="I23" s="29">
        <f t="shared" si="3"/>
        <v>1.5955417308426347E-9</v>
      </c>
      <c r="J23" s="23">
        <v>0.99450276459861597</v>
      </c>
      <c r="K23" s="23">
        <v>-1.02850959175611E-3</v>
      </c>
      <c r="L23" s="14">
        <v>0.99459308530398105</v>
      </c>
      <c r="M23" s="23">
        <v>-9.7665497135989397E-4</v>
      </c>
      <c r="N23" s="28">
        <f t="shared" si="4"/>
        <v>9.0819958109384987E-5</v>
      </c>
      <c r="O23" s="29">
        <f t="shared" si="5"/>
        <v>5.0417246829921672E-2</v>
      </c>
    </row>
    <row r="24" spans="1:16" x14ac:dyDescent="0.2">
      <c r="A24" s="33">
        <v>22</v>
      </c>
      <c r="B24" s="14">
        <v>0.99404984723431999</v>
      </c>
      <c r="C24" s="15">
        <v>-1.2802767708148799E-3</v>
      </c>
      <c r="D24" s="28">
        <f t="shared" si="0"/>
        <v>1.0106096880929484E-11</v>
      </c>
      <c r="E24" s="29">
        <f t="shared" si="1"/>
        <v>1.7805602113281582E-9</v>
      </c>
      <c r="F24" s="14">
        <v>0.99404984722427403</v>
      </c>
      <c r="G24" s="15">
        <v>-1.28027676853527E-3</v>
      </c>
      <c r="H24" s="28">
        <f t="shared" si="2"/>
        <v>5.9816129639053598E-12</v>
      </c>
      <c r="I24" s="29">
        <f t="shared" si="3"/>
        <v>1.2836676830745588E-9</v>
      </c>
      <c r="J24" s="23">
        <v>0.99404984722837397</v>
      </c>
      <c r="K24" s="23">
        <v>-1.28027676917143E-3</v>
      </c>
      <c r="L24" s="14">
        <v>0.99413436300019398</v>
      </c>
      <c r="M24" s="23">
        <v>-1.2294971314550801E-3</v>
      </c>
      <c r="N24" s="28">
        <f t="shared" si="4"/>
        <v>8.5021657725842701E-5</v>
      </c>
      <c r="O24" s="29">
        <f t="shared" si="5"/>
        <v>3.9663017026763087E-2</v>
      </c>
      <c r="P24" t="s">
        <v>75</v>
      </c>
    </row>
    <row r="25" spans="1:16" x14ac:dyDescent="0.2">
      <c r="A25" s="33">
        <v>23</v>
      </c>
      <c r="B25" s="14">
        <v>0.98553610884866405</v>
      </c>
      <c r="C25" s="15">
        <v>7.8023122976204299E-4</v>
      </c>
      <c r="D25" s="28">
        <f t="shared" si="0"/>
        <v>6.4972760052882367E-11</v>
      </c>
      <c r="E25" s="29">
        <f t="shared" si="1"/>
        <v>1.840517713101885E-8</v>
      </c>
      <c r="F25" s="14">
        <v>0.98553610878463105</v>
      </c>
      <c r="G25" s="15">
        <v>7.8023124412233697E-4</v>
      </c>
      <c r="H25" s="28">
        <f t="shared" si="2"/>
        <v>3.8436979938836682E-11</v>
      </c>
      <c r="I25" s="29">
        <f t="shared" si="3"/>
        <v>1.3107609110426658E-8</v>
      </c>
      <c r="J25" s="23">
        <v>0.98553610881078302</v>
      </c>
      <c r="K25" s="23">
        <v>7.8023123998900896E-4</v>
      </c>
      <c r="L25" s="14">
        <v>0.98559487441219296</v>
      </c>
      <c r="M25" s="23">
        <v>8.3056242776653603E-4</v>
      </c>
      <c r="N25" s="28">
        <f t="shared" si="4"/>
        <v>5.9628016671614663E-5</v>
      </c>
      <c r="O25" s="29">
        <f t="shared" si="5"/>
        <v>6.4508053618724262E-2</v>
      </c>
      <c r="P25" t="s">
        <v>76</v>
      </c>
    </row>
    <row r="26" spans="1:16" x14ac:dyDescent="0.2">
      <c r="A26" s="33">
        <v>24</v>
      </c>
      <c r="B26" s="14">
        <v>0.98082626484496005</v>
      </c>
      <c r="C26" s="15">
        <v>-3.0692479216909901E-4</v>
      </c>
      <c r="D26" s="28">
        <f t="shared" si="0"/>
        <v>6.5601919444262126E-11</v>
      </c>
      <c r="E26" s="29">
        <f t="shared" si="1"/>
        <v>4.5594599570837884E-8</v>
      </c>
      <c r="F26" s="14">
        <v>0.98082626478061596</v>
      </c>
      <c r="G26" s="15">
        <v>-3.0692477817498601E-4</v>
      </c>
      <c r="H26" s="28">
        <f t="shared" si="2"/>
        <v>3.8711312789599738E-11</v>
      </c>
      <c r="I26" s="29">
        <f t="shared" si="3"/>
        <v>3.2949446488831465E-8</v>
      </c>
      <c r="J26" s="23">
        <v>0.98082626480699098</v>
      </c>
      <c r="K26" s="23">
        <v>-3.06924782056097E-4</v>
      </c>
      <c r="L26" s="14">
        <v>0.98085772402636195</v>
      </c>
      <c r="M26" s="23">
        <v>-2.9497675728529699E-4</v>
      </c>
      <c r="N26" s="28">
        <f t="shared" si="4"/>
        <v>3.2074162906799539E-5</v>
      </c>
      <c r="O26" s="29">
        <f t="shared" si="5"/>
        <v>3.8928216907350065E-2</v>
      </c>
      <c r="P26" t="s">
        <v>77</v>
      </c>
    </row>
    <row r="27" spans="1:16" x14ac:dyDescent="0.2">
      <c r="A27" s="33">
        <v>25</v>
      </c>
      <c r="B27" s="14">
        <v>0.97847990080438496</v>
      </c>
      <c r="C27" s="15">
        <v>-8.4070154750148004E-4</v>
      </c>
      <c r="D27" s="28">
        <f t="shared" si="0"/>
        <v>6.5919555501886562E-11</v>
      </c>
      <c r="E27" s="29">
        <f t="shared" si="1"/>
        <v>1.6400304152405347E-8</v>
      </c>
      <c r="F27" s="14">
        <v>0.978479900739884</v>
      </c>
      <c r="G27" s="15">
        <v>-8.4070153371371896E-4</v>
      </c>
      <c r="H27" s="28">
        <f t="shared" si="2"/>
        <v>3.8852023134103456E-11</v>
      </c>
      <c r="I27" s="29">
        <f t="shared" si="3"/>
        <v>1.1933240798434434E-8</v>
      </c>
      <c r="J27" s="23">
        <v>0.97847990076636904</v>
      </c>
      <c r="K27" s="23">
        <v>-8.4070153746918603E-4</v>
      </c>
      <c r="L27" s="14">
        <v>0.97850707030863704</v>
      </c>
      <c r="M27" s="23">
        <v>-8.18015371323742E-4</v>
      </c>
      <c r="N27" s="28">
        <f t="shared" si="4"/>
        <v>2.7767054008715652E-5</v>
      </c>
      <c r="O27" s="29">
        <f t="shared" si="5"/>
        <v>2.6984815533122476E-2</v>
      </c>
      <c r="P27" t="s">
        <v>78</v>
      </c>
    </row>
    <row r="28" spans="1:16" x14ac:dyDescent="0.2">
      <c r="A28" s="33">
        <v>26</v>
      </c>
      <c r="B28" s="14">
        <v>0.96357979856460796</v>
      </c>
      <c r="C28" s="15">
        <v>2.0799427194799101E-3</v>
      </c>
      <c r="D28" s="28">
        <f t="shared" si="0"/>
        <v>2.2934167486949491E-10</v>
      </c>
      <c r="E28" s="29">
        <f t="shared" si="1"/>
        <v>2.0373469647609529E-8</v>
      </c>
      <c r="F28" s="14">
        <v>0.96357979834361895</v>
      </c>
      <c r="G28" s="15">
        <v>2.07994276185556E-3</v>
      </c>
      <c r="H28" s="28">
        <f t="shared" si="2"/>
        <v>1.4294086984180021E-10</v>
      </c>
      <c r="I28" s="29">
        <f t="shared" si="3"/>
        <v>2.1697780257950592E-8</v>
      </c>
      <c r="J28" s="23">
        <v>0.96357979842687302</v>
      </c>
      <c r="K28" s="23">
        <v>2.0799427646100502E-3</v>
      </c>
      <c r="L28" s="14">
        <v>0.96406997469315803</v>
      </c>
      <c r="M28" s="23">
        <v>2.4178337773012302E-3</v>
      </c>
      <c r="N28" s="28">
        <f t="shared" si="4"/>
        <v>5.0870320162404493E-4</v>
      </c>
      <c r="O28" s="29">
        <f t="shared" si="5"/>
        <v>0.16245209767402141</v>
      </c>
      <c r="P28" t="s">
        <v>79</v>
      </c>
    </row>
    <row r="29" spans="1:16" x14ac:dyDescent="0.2">
      <c r="A29" s="33">
        <v>27</v>
      </c>
      <c r="B29" s="14">
        <v>0.96180027084783104</v>
      </c>
      <c r="C29" s="15">
        <v>2.7512021164194499E-3</v>
      </c>
      <c r="D29" s="28">
        <f t="shared" si="0"/>
        <v>2.3419419734798745E-10</v>
      </c>
      <c r="E29" s="29">
        <f t="shared" si="1"/>
        <v>1.6330603116012953E-8</v>
      </c>
      <c r="F29" s="14">
        <v>0.961800270622583</v>
      </c>
      <c r="G29" s="15">
        <v>2.7512021613482398E-3</v>
      </c>
      <c r="H29" s="28">
        <f t="shared" si="2"/>
        <v>1.4666667665429551E-10</v>
      </c>
      <c r="I29" s="29">
        <f t="shared" si="3"/>
        <v>1.7389525759565675E-8</v>
      </c>
      <c r="J29" s="23">
        <v>0.96180027070676699</v>
      </c>
      <c r="K29" s="23">
        <v>2.75120216426155E-3</v>
      </c>
      <c r="L29" s="14">
        <v>0.96229980491025102</v>
      </c>
      <c r="M29" s="23">
        <v>3.16620980298492E-3</v>
      </c>
      <c r="N29" s="28">
        <f t="shared" si="4"/>
        <v>5.193740088881867E-4</v>
      </c>
      <c r="O29" s="29">
        <f t="shared" si="5"/>
        <v>0.15084594624606554</v>
      </c>
      <c r="P29" t="s">
        <v>80</v>
      </c>
    </row>
    <row r="30" spans="1:16" x14ac:dyDescent="0.2">
      <c r="A30" s="33">
        <v>28</v>
      </c>
      <c r="B30" s="14">
        <v>0.95386035814192505</v>
      </c>
      <c r="C30" s="15">
        <v>3.7453580060159402E-3</v>
      </c>
      <c r="D30" s="28">
        <f t="shared" si="0"/>
        <v>2.5285050443155744E-10</v>
      </c>
      <c r="E30" s="29">
        <f t="shared" si="1"/>
        <v>1.291920012676941E-8</v>
      </c>
      <c r="F30" s="14">
        <v>0.95386035790074097</v>
      </c>
      <c r="G30" s="15">
        <v>3.7453580544029698E-3</v>
      </c>
      <c r="H30" s="28">
        <f t="shared" si="2"/>
        <v>1.6307001248197846E-10</v>
      </c>
      <c r="I30" s="29">
        <f t="shared" si="3"/>
        <v>1.375281603251663E-8</v>
      </c>
      <c r="J30" s="23">
        <v>0.95386035798637903</v>
      </c>
      <c r="K30" s="23">
        <v>3.7453580575251598E-3</v>
      </c>
      <c r="L30" s="14">
        <v>0.95441744843413301</v>
      </c>
      <c r="M30" s="23">
        <v>4.1957939841589997E-3</v>
      </c>
      <c r="N30" s="28">
        <f t="shared" si="4"/>
        <v>5.8403757683477692E-4</v>
      </c>
      <c r="O30" s="29">
        <f t="shared" si="5"/>
        <v>0.120265132844324</v>
      </c>
    </row>
    <row r="31" spans="1:16" x14ac:dyDescent="0.2">
      <c r="A31" s="33">
        <v>29</v>
      </c>
      <c r="B31" s="14">
        <v>0.94815741468621895</v>
      </c>
      <c r="C31" s="15">
        <v>4.6723029418050798E-3</v>
      </c>
      <c r="D31" s="28">
        <f t="shared" si="0"/>
        <v>2.666075267727997E-10</v>
      </c>
      <c r="E31" s="29">
        <f t="shared" si="1"/>
        <v>1.1680865092740129E-8</v>
      </c>
      <c r="F31" s="14">
        <v>0.94815741443343304</v>
      </c>
      <c r="G31" s="15">
        <v>4.6723029963816201E-3</v>
      </c>
      <c r="H31" s="28">
        <f t="shared" si="2"/>
        <v>1.751554425586217E-10</v>
      </c>
      <c r="I31" s="29">
        <f t="shared" si="3"/>
        <v>1.2375804948730482E-8</v>
      </c>
      <c r="J31" s="23">
        <v>0.94815741452014402</v>
      </c>
      <c r="K31" s="23">
        <v>4.6723029996285897E-3</v>
      </c>
      <c r="L31" s="14">
        <v>0.94871042766758196</v>
      </c>
      <c r="M31" s="23">
        <v>5.1577389485993599E-3</v>
      </c>
      <c r="N31" s="28">
        <f t="shared" si="4"/>
        <v>5.8325017850123875E-4</v>
      </c>
      <c r="O31" s="29">
        <f t="shared" si="5"/>
        <v>0.1038965180213119</v>
      </c>
      <c r="P31" t="s">
        <v>37</v>
      </c>
    </row>
    <row r="32" spans="1:16" x14ac:dyDescent="0.2">
      <c r="A32" s="33">
        <v>30</v>
      </c>
      <c r="B32" s="14">
        <v>0.94568943937989602</v>
      </c>
      <c r="C32" s="15">
        <v>5.9170127663146299E-3</v>
      </c>
      <c r="D32" s="28">
        <f t="shared" si="0"/>
        <v>2.7428673112058194E-10</v>
      </c>
      <c r="E32" s="29">
        <f t="shared" si="1"/>
        <v>1.1227535322312058E-8</v>
      </c>
      <c r="F32" s="14">
        <v>0.94568943912050596</v>
      </c>
      <c r="G32" s="15">
        <v>5.9170128327480998E-3</v>
      </c>
      <c r="H32" s="28">
        <f t="shared" si="2"/>
        <v>1.8048950634938186E-10</v>
      </c>
      <c r="I32" s="29">
        <f t="shared" si="3"/>
        <v>1.1890381641703485E-8</v>
      </c>
      <c r="J32" s="23">
        <v>0.945689439209209</v>
      </c>
      <c r="K32" s="23">
        <v>5.9170128366701699E-3</v>
      </c>
      <c r="L32" s="14">
        <v>0.94625659168412701</v>
      </c>
      <c r="M32" s="23">
        <v>6.4749879360751599E-3</v>
      </c>
      <c r="N32" s="28">
        <f t="shared" si="4"/>
        <v>5.9972363083897809E-4</v>
      </c>
      <c r="O32" s="29">
        <f t="shared" si="5"/>
        <v>9.4300146340238644E-2</v>
      </c>
      <c r="P32" t="s">
        <v>38</v>
      </c>
    </row>
    <row r="33" spans="1:16" x14ac:dyDescent="0.2">
      <c r="A33" s="33">
        <v>31</v>
      </c>
      <c r="B33" s="14">
        <v>0.94280489769182396</v>
      </c>
      <c r="C33" s="15">
        <v>4.9210198032175302E-3</v>
      </c>
      <c r="D33" s="28">
        <f t="shared" si="0"/>
        <v>2.8145585420587773E-10</v>
      </c>
      <c r="E33" s="29">
        <f t="shared" si="1"/>
        <v>1.1072345166458216E-8</v>
      </c>
      <c r="F33" s="14">
        <v>0.942804897426466</v>
      </c>
      <c r="G33" s="15">
        <v>4.9210198577047601E-3</v>
      </c>
      <c r="H33" s="28">
        <f t="shared" si="2"/>
        <v>1.8691028013372107E-10</v>
      </c>
      <c r="I33" s="29">
        <f t="shared" si="3"/>
        <v>1.1946042126590963E-8</v>
      </c>
      <c r="J33" s="23">
        <v>0.94280489751560403</v>
      </c>
      <c r="K33" s="23">
        <v>4.9210198620042401E-3</v>
      </c>
      <c r="L33" s="14">
        <v>0.94338300007244602</v>
      </c>
      <c r="M33" s="23">
        <v>5.4635554317738798E-3</v>
      </c>
      <c r="N33" s="28">
        <f t="shared" si="4"/>
        <v>6.1317286539067583E-4</v>
      </c>
      <c r="O33" s="29">
        <f t="shared" si="5"/>
        <v>0.11024861720768149</v>
      </c>
      <c r="P33" t="s">
        <v>37</v>
      </c>
    </row>
    <row r="34" spans="1:16" x14ac:dyDescent="0.2">
      <c r="A34" s="33">
        <v>32</v>
      </c>
      <c r="B34" s="14">
        <v>0.94217035278019801</v>
      </c>
      <c r="C34" s="15">
        <v>4.6496251280349604E-3</v>
      </c>
      <c r="D34" s="28">
        <f t="shared" si="0"/>
        <v>2.8302952327801873E-10</v>
      </c>
      <c r="E34" s="29">
        <f t="shared" si="1"/>
        <v>1.0949254728217408E-8</v>
      </c>
      <c r="F34" s="14">
        <v>0.94217035251353598</v>
      </c>
      <c r="G34" s="15">
        <v>4.6496251789448903E-3</v>
      </c>
      <c r="H34" s="28">
        <f t="shared" si="2"/>
        <v>1.8828864978442317E-10</v>
      </c>
      <c r="I34" s="29">
        <f t="shared" si="3"/>
        <v>1.1889756228601317E-8</v>
      </c>
      <c r="J34" s="23">
        <v>0.94217035260279802</v>
      </c>
      <c r="K34" s="23">
        <v>4.6496251833178697E-3</v>
      </c>
      <c r="L34" s="14">
        <v>0.94274436875537804</v>
      </c>
      <c r="M34" s="23">
        <v>5.19820507905002E-3</v>
      </c>
      <c r="N34" s="28">
        <f t="shared" si="4"/>
        <v>6.0924860720378156E-4</v>
      </c>
      <c r="O34" s="29">
        <f t="shared" si="5"/>
        <v>0.11798369457946006</v>
      </c>
      <c r="P34" t="s">
        <v>39</v>
      </c>
    </row>
    <row r="35" spans="1:16" x14ac:dyDescent="0.2">
      <c r="A35" s="33">
        <v>33</v>
      </c>
      <c r="B35" s="14">
        <v>0.94197374986459703</v>
      </c>
      <c r="C35" s="15">
        <v>4.5586229115741998E-3</v>
      </c>
      <c r="D35" s="28">
        <f t="shared" si="0"/>
        <v>2.8354613322357935E-10</v>
      </c>
      <c r="E35" s="29">
        <f t="shared" si="1"/>
        <v>1.0906186231762271E-8</v>
      </c>
      <c r="F35" s="14">
        <v>0.94197374959750402</v>
      </c>
      <c r="G35" s="15">
        <v>4.5586229612913903E-3</v>
      </c>
      <c r="H35" s="28">
        <f t="shared" si="2"/>
        <v>1.8871441560576844E-10</v>
      </c>
      <c r="I35" s="29">
        <f t="shared" si="3"/>
        <v>1.1867662902523827E-8</v>
      </c>
      <c r="J35" s="23">
        <v>0.94197374968683301</v>
      </c>
      <c r="K35" s="23">
        <v>4.5586229656743998E-3</v>
      </c>
      <c r="L35" s="14">
        <v>0.94254702690956504</v>
      </c>
      <c r="M35" s="23">
        <v>5.1036723258872704E-3</v>
      </c>
      <c r="N35" s="28">
        <f t="shared" si="4"/>
        <v>6.0859131695593168E-4</v>
      </c>
      <c r="O35" s="29">
        <f t="shared" si="5"/>
        <v>0.11956448797929903</v>
      </c>
      <c r="P35" t="s">
        <v>40</v>
      </c>
    </row>
    <row r="36" spans="1:16" x14ac:dyDescent="0.2">
      <c r="A36" s="33">
        <v>34</v>
      </c>
      <c r="B36" s="14">
        <v>0.95912759009933901</v>
      </c>
      <c r="C36" s="15">
        <v>-7.2208537273416604E-4</v>
      </c>
      <c r="D36" s="28">
        <f t="shared" si="0"/>
        <v>1.7332836659827025E-10</v>
      </c>
      <c r="E36" s="29">
        <f t="shared" si="1"/>
        <v>1.5010803665663824E-6</v>
      </c>
      <c r="F36" s="14">
        <v>0.95912759026558303</v>
      </c>
      <c r="G36" s="15">
        <v>-7.2208645664234203E-4</v>
      </c>
      <c r="H36" s="28">
        <f t="shared" si="2"/>
        <v>1.355258680950339E-9</v>
      </c>
      <c r="I36" s="29">
        <f t="shared" si="3"/>
        <v>2.9249584519392351E-6</v>
      </c>
      <c r="J36" s="23">
        <v>0.95912758879947302</v>
      </c>
      <c r="K36" s="23">
        <v>-7.2208748480388004E-4</v>
      </c>
      <c r="L36" s="14"/>
      <c r="M36" s="23"/>
      <c r="N36" s="14"/>
      <c r="O36" s="15"/>
      <c r="P36" t="s">
        <v>41</v>
      </c>
    </row>
    <row r="37" spans="1:16" x14ac:dyDescent="0.2">
      <c r="A37" s="33">
        <v>35</v>
      </c>
      <c r="B37" s="14">
        <v>0.95477663897444698</v>
      </c>
      <c r="C37" s="15">
        <v>-1.5958140355255199E-3</v>
      </c>
      <c r="D37" s="28">
        <f t="shared" si="0"/>
        <v>1.3722473728408399E-10</v>
      </c>
      <c r="E37" s="29">
        <f t="shared" si="1"/>
        <v>6.8889746275407223E-7</v>
      </c>
      <c r="F37" s="14">
        <v>0.95477663910546595</v>
      </c>
      <c r="G37" s="15">
        <v>-1.59581513487776E-3</v>
      </c>
      <c r="H37" s="28">
        <f t="shared" si="2"/>
        <v>1.3979008034760714E-9</v>
      </c>
      <c r="I37" s="29">
        <f t="shared" si="3"/>
        <v>1.3329444237565377E-6</v>
      </c>
      <c r="J37" s="23">
        <v>0.95477663763976395</v>
      </c>
      <c r="K37" s="23">
        <v>-1.5958161626569399E-3</v>
      </c>
      <c r="L37" s="14"/>
      <c r="M37" s="23"/>
      <c r="N37" s="14"/>
      <c r="O37" s="15"/>
      <c r="P37" t="s">
        <v>81</v>
      </c>
    </row>
    <row r="38" spans="1:16" x14ac:dyDescent="0.2">
      <c r="A38" s="33">
        <v>36</v>
      </c>
      <c r="B38" s="14">
        <v>0.94910583735139098</v>
      </c>
      <c r="C38" s="15">
        <v>-2.1203827059359799E-3</v>
      </c>
      <c r="D38" s="28">
        <f t="shared" si="0"/>
        <v>1.4057646145669062E-10</v>
      </c>
      <c r="E38" s="29">
        <f t="shared" si="1"/>
        <v>4.8452828228956962E-7</v>
      </c>
      <c r="F38" s="14">
        <v>0.94910583721796904</v>
      </c>
      <c r="G38" s="15">
        <v>-2.1203837333213702E-3</v>
      </c>
      <c r="H38" s="28">
        <f t="shared" si="2"/>
        <v>1.4617632129773574E-9</v>
      </c>
      <c r="I38" s="29">
        <f t="shared" si="3"/>
        <v>1.0090551221196058E-6</v>
      </c>
      <c r="J38" s="23">
        <v>0.94910583596402298</v>
      </c>
      <c r="K38" s="23">
        <v>-2.1203848455190102E-3</v>
      </c>
      <c r="L38" s="14"/>
      <c r="M38" s="23"/>
      <c r="N38" s="14"/>
      <c r="O38" s="15"/>
      <c r="P38" t="s">
        <v>82</v>
      </c>
    </row>
    <row r="39" spans="1:16" x14ac:dyDescent="0.2">
      <c r="A39" s="33">
        <v>37</v>
      </c>
      <c r="B39" s="14">
        <v>0.93955059329234503</v>
      </c>
      <c r="C39" s="15">
        <v>-5.8688803212086499E-3</v>
      </c>
      <c r="D39" s="28">
        <f t="shared" si="0"/>
        <v>2.241092856242026E-10</v>
      </c>
      <c r="E39" s="29">
        <f t="shared" si="1"/>
        <v>1.9002864587364637E-7</v>
      </c>
      <c r="F39" s="14">
        <v>0.93955059308178301</v>
      </c>
      <c r="G39" s="15">
        <v>-5.8688814364640301E-3</v>
      </c>
      <c r="H39" s="28">
        <f t="shared" si="2"/>
        <v>1.5738365370102933E-9</v>
      </c>
      <c r="I39" s="29">
        <f t="shared" si="3"/>
        <v>3.7937071445220531E-7</v>
      </c>
      <c r="J39" s="23">
        <v>0.93955059181364597</v>
      </c>
      <c r="K39" s="23">
        <v>-5.8688825476899704E-3</v>
      </c>
      <c r="L39" s="14"/>
      <c r="M39" s="23"/>
      <c r="N39" s="14"/>
      <c r="O39" s="15"/>
      <c r="P39" t="s">
        <v>83</v>
      </c>
    </row>
    <row r="40" spans="1:16" x14ac:dyDescent="0.2">
      <c r="A40" s="34">
        <v>38</v>
      </c>
      <c r="B40" s="16">
        <v>0.97847990080438496</v>
      </c>
      <c r="C40" s="17">
        <v>-8.4070154750148004E-4</v>
      </c>
      <c r="D40" s="30">
        <f t="shared" si="0"/>
        <v>6.5919555501886562E-11</v>
      </c>
      <c r="E40" s="31">
        <f t="shared" si="1"/>
        <v>1.6400304152405347E-8</v>
      </c>
      <c r="F40" s="16">
        <v>0.978479900739884</v>
      </c>
      <c r="G40" s="17">
        <v>-8.4070153371371896E-4</v>
      </c>
      <c r="H40" s="30">
        <f t="shared" si="2"/>
        <v>3.8852023134103456E-11</v>
      </c>
      <c r="I40" s="31">
        <f t="shared" si="3"/>
        <v>1.1933242088074229E-8</v>
      </c>
      <c r="J40" s="25">
        <v>0.97847990076636904</v>
      </c>
      <c r="K40" s="25">
        <v>-8.4070153746918495E-4</v>
      </c>
      <c r="L40" s="16"/>
      <c r="M40" s="25"/>
      <c r="N40" s="16"/>
      <c r="O40" s="17"/>
      <c r="P40" t="s">
        <v>84</v>
      </c>
    </row>
    <row r="41" spans="1:16" x14ac:dyDescent="0.2">
      <c r="P41" t="s">
        <v>85</v>
      </c>
    </row>
    <row r="42" spans="1:16" x14ac:dyDescent="0.2">
      <c r="A42" s="3" t="s">
        <v>50</v>
      </c>
      <c r="B42" s="3" t="s">
        <v>51</v>
      </c>
      <c r="C42" s="3" t="s">
        <v>52</v>
      </c>
      <c r="D42" s="3" t="s">
        <v>54</v>
      </c>
      <c r="E42" s="3" t="s">
        <v>55</v>
      </c>
      <c r="F42" s="3" t="s">
        <v>56</v>
      </c>
      <c r="G42" s="3" t="s">
        <v>57</v>
      </c>
      <c r="P42" t="s">
        <v>86</v>
      </c>
    </row>
    <row r="43" spans="1:16" x14ac:dyDescent="0.2">
      <c r="A43" s="1">
        <v>1</v>
      </c>
      <c r="B43" s="39">
        <v>4.09777777777778E-4</v>
      </c>
      <c r="C43" s="39">
        <v>2.0888888888888899E-4</v>
      </c>
      <c r="D43" s="35">
        <f>C43/B43</f>
        <v>0.50976138828633399</v>
      </c>
      <c r="E43" s="39">
        <v>1.4204989559836399E-4</v>
      </c>
      <c r="F43" s="39">
        <v>4.3746339529407701E-4</v>
      </c>
      <c r="G43" s="35">
        <f>F43/E43</f>
        <v>3.0796460176991172</v>
      </c>
      <c r="P43" t="s">
        <v>87</v>
      </c>
    </row>
    <row r="44" spans="1:16" x14ac:dyDescent="0.2">
      <c r="A44" s="1">
        <v>2</v>
      </c>
      <c r="B44" s="39">
        <v>2.1911111111111098E-3</v>
      </c>
      <c r="C44" s="39">
        <v>1.116E-3</v>
      </c>
      <c r="D44" s="35">
        <f t="shared" ref="D44:D83" si="6">C44/B44</f>
        <v>0.50933062880324576</v>
      </c>
      <c r="E44" s="39">
        <v>7.6021835719567105E-4</v>
      </c>
      <c r="F44" s="39">
        <v>2.3384806928040398E-3</v>
      </c>
      <c r="G44" s="35">
        <f t="shared" ref="G44:G83" si="7">F44/E44</f>
        <v>3.076064489458445</v>
      </c>
      <c r="P44" t="s">
        <v>88</v>
      </c>
    </row>
    <row r="45" spans="1:16" x14ac:dyDescent="0.2">
      <c r="A45" s="1">
        <v>3</v>
      </c>
      <c r="B45" s="39">
        <v>1.6266666666666699E-3</v>
      </c>
      <c r="C45" s="39">
        <v>8.2844444444444502E-4</v>
      </c>
      <c r="D45" s="35">
        <f t="shared" si="6"/>
        <v>0.50928961748633816</v>
      </c>
      <c r="E45" s="39">
        <v>5.6442834622712895E-4</v>
      </c>
      <c r="F45" s="39">
        <v>1.7360257152331099E-3</v>
      </c>
      <c r="G45" s="35">
        <f t="shared" si="7"/>
        <v>3.0757238307349715</v>
      </c>
      <c r="P45" t="s">
        <v>89</v>
      </c>
    </row>
    <row r="46" spans="1:16" x14ac:dyDescent="0.2">
      <c r="A46" s="1">
        <v>4</v>
      </c>
      <c r="B46" s="39">
        <v>1.6937777777777799E-3</v>
      </c>
      <c r="C46" s="39">
        <v>8.6266666666666696E-4</v>
      </c>
      <c r="D46" s="35">
        <f t="shared" si="6"/>
        <v>0.50931514038310111</v>
      </c>
      <c r="E46" s="39">
        <v>5.8768430258615296E-4</v>
      </c>
      <c r="F46" s="39">
        <v>1.8076792023933399E-3</v>
      </c>
      <c r="G46" s="35">
        <f t="shared" si="7"/>
        <v>3.0759358288769998</v>
      </c>
      <c r="P46" t="s">
        <v>90</v>
      </c>
    </row>
    <row r="47" spans="1:16" x14ac:dyDescent="0.2">
      <c r="A47" s="1">
        <v>5</v>
      </c>
      <c r="B47" s="39">
        <v>3.64E-3</v>
      </c>
      <c r="C47" s="39">
        <v>3.1422222222222199E-3</v>
      </c>
      <c r="D47" s="35">
        <f t="shared" si="6"/>
        <v>0.86324786324786262</v>
      </c>
      <c r="E47" s="39">
        <v>3.5198204219063801E-4</v>
      </c>
      <c r="F47" s="39">
        <v>4.7957553248474298E-3</v>
      </c>
      <c r="G47" s="35">
        <f t="shared" si="7"/>
        <v>13.624999999999963</v>
      </c>
      <c r="P47" t="s">
        <v>91</v>
      </c>
    </row>
    <row r="48" spans="1:16" x14ac:dyDescent="0.2">
      <c r="A48" s="1">
        <v>6</v>
      </c>
      <c r="B48" s="39">
        <v>8.3199999999999995E-4</v>
      </c>
      <c r="C48" s="39">
        <v>2.7502222222222199E-3</v>
      </c>
      <c r="D48" s="35">
        <f t="shared" si="6"/>
        <v>3.3055555555555531</v>
      </c>
      <c r="E48" s="39">
        <v>-1.3563879411560599E-3</v>
      </c>
      <c r="F48" s="39">
        <v>2.5330136250504799E-3</v>
      </c>
      <c r="G48" s="35">
        <f t="shared" si="7"/>
        <v>-1.8674698795180771</v>
      </c>
      <c r="P48" t="s">
        <v>92</v>
      </c>
    </row>
    <row r="49" spans="1:16" x14ac:dyDescent="0.2">
      <c r="A49" s="1">
        <v>7</v>
      </c>
      <c r="B49" s="39">
        <v>3.1617777777777798E-3</v>
      </c>
      <c r="C49" s="39">
        <v>1.0448888888888899E-3</v>
      </c>
      <c r="D49" s="35">
        <f t="shared" si="6"/>
        <v>0.33047511948271024</v>
      </c>
      <c r="E49" s="39">
        <v>1.4968664883517899E-3</v>
      </c>
      <c r="F49" s="39">
        <v>2.9745625261914099E-3</v>
      </c>
      <c r="G49" s="35">
        <f t="shared" si="7"/>
        <v>1.9871929456225059</v>
      </c>
      <c r="P49" t="s">
        <v>93</v>
      </c>
    </row>
    <row r="50" spans="1:16" x14ac:dyDescent="0.2">
      <c r="A50" s="1">
        <v>8</v>
      </c>
      <c r="B50" s="39">
        <v>4.5777777777777796E-3</v>
      </c>
      <c r="C50" s="39">
        <v>3.2888888888888898E-3</v>
      </c>
      <c r="D50" s="35">
        <f t="shared" si="6"/>
        <v>0.71844660194174748</v>
      </c>
      <c r="E50" s="39">
        <v>9.1138207352932897E-4</v>
      </c>
      <c r="F50" s="39">
        <v>5.5625733453341696E-3</v>
      </c>
      <c r="G50" s="35">
        <f t="shared" si="7"/>
        <v>6.103448275862057</v>
      </c>
      <c r="P50" t="s">
        <v>94</v>
      </c>
    </row>
    <row r="51" spans="1:16" x14ac:dyDescent="0.2">
      <c r="A51" s="1">
        <v>9</v>
      </c>
      <c r="B51" s="39">
        <v>4.64E-3</v>
      </c>
      <c r="C51" s="39">
        <v>3.2888888888888898E-3</v>
      </c>
      <c r="D51" s="35">
        <f t="shared" si="6"/>
        <v>0.70881226053639868</v>
      </c>
      <c r="E51" s="39">
        <v>9.5537982880315904E-4</v>
      </c>
      <c r="F51" s="39">
        <v>5.6065711006079997E-3</v>
      </c>
      <c r="G51" s="35">
        <f t="shared" si="7"/>
        <v>5.8684210526315654</v>
      </c>
      <c r="P51" t="s">
        <v>95</v>
      </c>
    </row>
    <row r="52" spans="1:16" x14ac:dyDescent="0.2">
      <c r="A52" s="1">
        <v>10</v>
      </c>
      <c r="B52" s="39">
        <v>8.7377777777777801E-4</v>
      </c>
      <c r="C52" s="39">
        <v>2.8888888888888898E-4</v>
      </c>
      <c r="D52" s="35">
        <f t="shared" si="6"/>
        <v>0.33062054933875895</v>
      </c>
      <c r="E52" s="39">
        <v>4.1357889957399901E-4</v>
      </c>
      <c r="F52" s="39">
        <v>8.22129484259559E-4</v>
      </c>
      <c r="G52" s="35">
        <f t="shared" si="7"/>
        <v>1.9878419452887506</v>
      </c>
      <c r="P52" t="s">
        <v>96</v>
      </c>
    </row>
    <row r="53" spans="1:16" x14ac:dyDescent="0.2">
      <c r="A53" s="1">
        <v>11</v>
      </c>
      <c r="B53" s="39">
        <v>1.6639999999999999E-3</v>
      </c>
      <c r="C53" s="39">
        <v>5.5022222222222202E-4</v>
      </c>
      <c r="D53" s="35">
        <f t="shared" si="6"/>
        <v>0.33066239316239304</v>
      </c>
      <c r="E53" s="39">
        <v>7.8755981940155102E-4</v>
      </c>
      <c r="F53" s="39">
        <v>1.5656915483872799E-3</v>
      </c>
      <c r="G53" s="35">
        <f t="shared" si="7"/>
        <v>1.9880287310454889</v>
      </c>
      <c r="P53" t="s">
        <v>97</v>
      </c>
    </row>
    <row r="54" spans="1:16" x14ac:dyDescent="0.2">
      <c r="A54" s="1">
        <v>12</v>
      </c>
      <c r="B54" s="39">
        <v>6.5244444444444404E-3</v>
      </c>
      <c r="C54" s="39">
        <v>5.13333333333333E-3</v>
      </c>
      <c r="D54" s="35">
        <f t="shared" si="6"/>
        <v>0.7867847411444141</v>
      </c>
      <c r="E54" s="39">
        <v>9.8366410005061794E-4</v>
      </c>
      <c r="F54" s="39">
        <v>8.2432937202325095E-3</v>
      </c>
      <c r="G54" s="35">
        <f t="shared" si="7"/>
        <v>8.3801916932907492</v>
      </c>
      <c r="P54" t="s">
        <v>98</v>
      </c>
    </row>
    <row r="55" spans="1:16" x14ac:dyDescent="0.2">
      <c r="A55" s="1">
        <v>13</v>
      </c>
      <c r="B55" s="39">
        <v>2.4071111111111099E-3</v>
      </c>
      <c r="C55" s="39">
        <v>3.1684444444444399E-3</v>
      </c>
      <c r="D55" s="35">
        <f t="shared" si="6"/>
        <v>1.3162850812407669</v>
      </c>
      <c r="E55" s="39">
        <v>-5.3834396274335904E-4</v>
      </c>
      <c r="F55" s="39">
        <v>3.9425131422156602E-3</v>
      </c>
      <c r="G55" s="35">
        <f t="shared" si="7"/>
        <v>-7.3234092235843402</v>
      </c>
      <c r="P55" t="s">
        <v>99</v>
      </c>
    </row>
    <row r="56" spans="1:16" x14ac:dyDescent="0.2">
      <c r="A56" s="1">
        <v>14</v>
      </c>
      <c r="B56" s="39">
        <v>2.6266666666666699E-3</v>
      </c>
      <c r="C56" s="39">
        <v>2.3377777777777802E-3</v>
      </c>
      <c r="D56" s="35">
        <f t="shared" si="6"/>
        <v>0.89001692047377312</v>
      </c>
      <c r="E56" s="39">
        <v>2.04275292342781E-4</v>
      </c>
      <c r="F56" s="39">
        <v>3.5103923314905501E-3</v>
      </c>
      <c r="G56" s="35">
        <f t="shared" si="7"/>
        <v>17.184615384615338</v>
      </c>
      <c r="P56" t="s">
        <v>100</v>
      </c>
    </row>
    <row r="57" spans="1:16" x14ac:dyDescent="0.2">
      <c r="A57" s="1">
        <v>15</v>
      </c>
      <c r="B57" s="39">
        <v>3.3168888888888901E-3</v>
      </c>
      <c r="C57" s="39">
        <v>2.4222222222222201E-3</v>
      </c>
      <c r="D57" s="35">
        <f t="shared" si="6"/>
        <v>0.73026932868819416</v>
      </c>
      <c r="E57" s="39">
        <v>6.32624866901565E-4</v>
      </c>
      <c r="F57" s="39">
        <v>4.05816438464973E-3</v>
      </c>
      <c r="G57" s="35">
        <f t="shared" si="7"/>
        <v>6.4148037754595117</v>
      </c>
      <c r="P57" t="s">
        <v>101</v>
      </c>
    </row>
    <row r="58" spans="1:16" x14ac:dyDescent="0.2">
      <c r="A58" s="1">
        <v>16</v>
      </c>
      <c r="B58" s="39">
        <v>5.7288888888888901E-3</v>
      </c>
      <c r="C58" s="39">
        <v>7.64888888888889E-3</v>
      </c>
      <c r="D58" s="35">
        <f t="shared" si="6"/>
        <v>1.3351435221101629</v>
      </c>
      <c r="E58" s="39">
        <v>-1.3576450198781701E-3</v>
      </c>
      <c r="F58" s="39">
        <v>9.4595173838733695E-3</v>
      </c>
      <c r="G58" s="35">
        <f t="shared" si="7"/>
        <v>-6.9675925925925988</v>
      </c>
      <c r="P58" t="s">
        <v>102</v>
      </c>
    </row>
    <row r="59" spans="1:16" x14ac:dyDescent="0.2">
      <c r="A59" s="1">
        <v>17</v>
      </c>
      <c r="B59" s="39">
        <v>3.2533333333333299E-3</v>
      </c>
      <c r="C59" s="39">
        <v>2.5511111111111099E-3</v>
      </c>
      <c r="D59" s="35">
        <f t="shared" si="6"/>
        <v>0.7841530054644813</v>
      </c>
      <c r="E59" s="39">
        <v>4.9654609523322099E-4</v>
      </c>
      <c r="F59" s="39">
        <v>4.1043620276872503E-3</v>
      </c>
      <c r="G59" s="35">
        <f t="shared" si="7"/>
        <v>8.2658227848101138</v>
      </c>
      <c r="P59" t="s">
        <v>103</v>
      </c>
    </row>
    <row r="60" spans="1:16" x14ac:dyDescent="0.2">
      <c r="A60" s="1">
        <v>18</v>
      </c>
      <c r="B60" s="39">
        <v>7.2888888888888905E-4</v>
      </c>
      <c r="C60" s="39">
        <v>6.9555555555555495E-4</v>
      </c>
      <c r="D60" s="35">
        <f t="shared" si="6"/>
        <v>0.95426829268292579</v>
      </c>
      <c r="E60" s="39">
        <v>2.35702260395517E-5</v>
      </c>
      <c r="F60" s="39">
        <v>1.0072343260901699E-3</v>
      </c>
      <c r="G60" s="35">
        <f t="shared" si="7"/>
        <v>42.733333333333078</v>
      </c>
      <c r="P60" t="s">
        <v>104</v>
      </c>
    </row>
    <row r="61" spans="1:16" x14ac:dyDescent="0.2">
      <c r="A61" s="1">
        <v>19</v>
      </c>
      <c r="B61" s="39">
        <v>6.6853333333333296E-3</v>
      </c>
      <c r="C61" s="39">
        <v>6.0239999999999998E-3</v>
      </c>
      <c r="D61" s="35">
        <f t="shared" si="6"/>
        <v>0.90107698444355855</v>
      </c>
      <c r="E61" s="39">
        <v>4.67633284624705E-4</v>
      </c>
      <c r="F61" s="39">
        <v>8.9868557843602297E-3</v>
      </c>
      <c r="G61" s="35">
        <f t="shared" si="7"/>
        <v>19.217741935483811</v>
      </c>
      <c r="P61" t="s">
        <v>105</v>
      </c>
    </row>
    <row r="62" spans="1:16" x14ac:dyDescent="0.2">
      <c r="A62" s="1">
        <v>20</v>
      </c>
      <c r="B62" s="39">
        <v>1.82E-3</v>
      </c>
      <c r="C62" s="39">
        <v>2.1262222222222199E-3</v>
      </c>
      <c r="D62" s="35">
        <f t="shared" si="6"/>
        <v>1.168253968253967</v>
      </c>
      <c r="E62" s="39">
        <v>-2.16531809883347E-4</v>
      </c>
      <c r="F62" s="39">
        <v>2.7904004934023799E-3</v>
      </c>
      <c r="G62" s="35">
        <f t="shared" si="7"/>
        <v>-12.8867924528302</v>
      </c>
      <c r="P62" t="s">
        <v>106</v>
      </c>
    </row>
    <row r="63" spans="1:16" x14ac:dyDescent="0.2">
      <c r="A63" s="1">
        <v>21</v>
      </c>
      <c r="B63" s="39">
        <v>3.1506666666666701E-3</v>
      </c>
      <c r="C63" s="39">
        <v>4.1657777777777804E-3</v>
      </c>
      <c r="D63" s="35">
        <f t="shared" si="6"/>
        <v>1.3221893073776267</v>
      </c>
      <c r="E63" s="39">
        <v>-7.1779195032447803E-4</v>
      </c>
      <c r="F63" s="39">
        <v>5.1735074808413103E-3</v>
      </c>
      <c r="G63" s="35">
        <f t="shared" si="7"/>
        <v>-7.2075306479859869</v>
      </c>
      <c r="P63" t="s">
        <v>107</v>
      </c>
    </row>
    <row r="64" spans="1:16" x14ac:dyDescent="0.2">
      <c r="A64" s="1">
        <v>22</v>
      </c>
      <c r="B64" s="39">
        <v>2.0053333333333299E-3</v>
      </c>
      <c r="C64" s="39">
        <v>1.3702222222222199E-3</v>
      </c>
      <c r="D64" s="35">
        <f t="shared" si="6"/>
        <v>0.68328900709219864</v>
      </c>
      <c r="E64" s="39">
        <v>4.4909137347358999E-4</v>
      </c>
      <c r="F64" s="39">
        <v>2.38687822360526E-3</v>
      </c>
      <c r="G64" s="35">
        <f t="shared" si="7"/>
        <v>5.3149055283414981</v>
      </c>
      <c r="P64" t="s">
        <v>108</v>
      </c>
    </row>
    <row r="65" spans="1:16" x14ac:dyDescent="0.2">
      <c r="A65" s="1">
        <v>23</v>
      </c>
      <c r="B65" s="39">
        <v>3.9911111111111102E-3</v>
      </c>
      <c r="C65" s="39">
        <v>3.1515555555555598E-3</v>
      </c>
      <c r="D65" s="35">
        <f t="shared" si="6"/>
        <v>0.78964365256124847</v>
      </c>
      <c r="E65" s="39">
        <v>5.93655426516172E-4</v>
      </c>
      <c r="F65" s="39">
        <v>5.0506280357551104E-3</v>
      </c>
      <c r="G65" s="35">
        <f t="shared" si="7"/>
        <v>8.5076760190577048</v>
      </c>
      <c r="P65" t="s">
        <v>109</v>
      </c>
    </row>
    <row r="66" spans="1:16" x14ac:dyDescent="0.2">
      <c r="A66" s="1">
        <v>24</v>
      </c>
      <c r="B66" s="39">
        <v>3.9822222222222203E-3</v>
      </c>
      <c r="C66" s="39">
        <v>3.1159999999999998E-3</v>
      </c>
      <c r="D66" s="35">
        <f t="shared" si="6"/>
        <v>0.78247767857142891</v>
      </c>
      <c r="E66" s="39">
        <v>6.1251160734781499E-4</v>
      </c>
      <c r="F66" s="39">
        <v>5.0192010677023802E-3</v>
      </c>
      <c r="G66" s="35">
        <f t="shared" si="7"/>
        <v>8.1944586967675619</v>
      </c>
      <c r="P66" t="s">
        <v>110</v>
      </c>
    </row>
    <row r="67" spans="1:16" x14ac:dyDescent="0.2">
      <c r="A67" s="1">
        <v>25</v>
      </c>
      <c r="B67" s="39">
        <v>9.0222222222222201E-4</v>
      </c>
      <c r="C67" s="39">
        <v>4.5955555555555501E-4</v>
      </c>
      <c r="D67" s="35">
        <f t="shared" si="6"/>
        <v>0.50935960591132956</v>
      </c>
      <c r="E67" s="39">
        <v>3.1301260180524501E-4</v>
      </c>
      <c r="F67" s="39">
        <v>9.6292230113581405E-4</v>
      </c>
      <c r="G67" s="35">
        <f t="shared" si="7"/>
        <v>3.0763052208835346</v>
      </c>
      <c r="P67" t="s">
        <v>111</v>
      </c>
    </row>
    <row r="68" spans="1:16" x14ac:dyDescent="0.2">
      <c r="A68" s="1">
        <v>26</v>
      </c>
      <c r="B68" s="39">
        <v>1.26311111111111E-3</v>
      </c>
      <c r="C68" s="39">
        <v>6.4311111111111101E-4</v>
      </c>
      <c r="D68" s="35">
        <f t="shared" si="6"/>
        <v>0.50914848698099968</v>
      </c>
      <c r="E68" s="39">
        <v>4.3840620433566001E-4</v>
      </c>
      <c r="F68" s="39">
        <v>1.3479026597818201E-3</v>
      </c>
      <c r="G68" s="35">
        <f t="shared" si="7"/>
        <v>3.0745519713261538</v>
      </c>
      <c r="P68" t="s">
        <v>112</v>
      </c>
    </row>
    <row r="69" spans="1:16" x14ac:dyDescent="0.2">
      <c r="A69" s="1">
        <v>27</v>
      </c>
      <c r="B69" s="39">
        <v>4.7066666666666698E-3</v>
      </c>
      <c r="C69" s="39">
        <v>4.14977777777778E-3</v>
      </c>
      <c r="D69" s="35">
        <f t="shared" si="6"/>
        <v>0.88168083097261551</v>
      </c>
      <c r="E69" s="39">
        <v>3.93779909700776E-4</v>
      </c>
      <c r="F69" s="39">
        <v>6.2624519238685897E-3</v>
      </c>
      <c r="G69" s="35">
        <f t="shared" si="7"/>
        <v>15.903431763766918</v>
      </c>
      <c r="P69" t="s">
        <v>113</v>
      </c>
    </row>
    <row r="70" spans="1:16" x14ac:dyDescent="0.2">
      <c r="A70" s="1">
        <v>28</v>
      </c>
      <c r="B70" s="39">
        <v>3.57422222222222E-3</v>
      </c>
      <c r="C70" s="39">
        <v>3.11377777777778E-3</v>
      </c>
      <c r="D70" s="35">
        <f t="shared" si="6"/>
        <v>0.87117632429743963</v>
      </c>
      <c r="E70" s="39">
        <v>3.2558338902633898E-4</v>
      </c>
      <c r="F70" s="39">
        <v>4.7291301525756299E-3</v>
      </c>
      <c r="G70" s="35">
        <f t="shared" si="7"/>
        <v>14.525096525096536</v>
      </c>
      <c r="P70" t="s">
        <v>42</v>
      </c>
    </row>
    <row r="71" spans="1:16" x14ac:dyDescent="0.2">
      <c r="A71" s="1">
        <v>29</v>
      </c>
      <c r="B71" s="39">
        <v>2.2555555555555601E-3</v>
      </c>
      <c r="C71" s="39">
        <v>1.14888888888889E-3</v>
      </c>
      <c r="D71" s="35">
        <f t="shared" si="6"/>
        <v>0.50935960591132956</v>
      </c>
      <c r="E71" s="39">
        <v>7.8253150451311297E-4</v>
      </c>
      <c r="F71" s="39">
        <v>2.40730575283954E-3</v>
      </c>
      <c r="G71" s="35">
        <f t="shared" si="7"/>
        <v>3.0763052208835391</v>
      </c>
      <c r="P71" t="s">
        <v>114</v>
      </c>
    </row>
    <row r="72" spans="1:16" x14ac:dyDescent="0.2">
      <c r="A72" s="1">
        <v>30</v>
      </c>
      <c r="B72" s="39">
        <v>4.3306666666666702E-3</v>
      </c>
      <c r="C72" s="39">
        <v>4.28E-3</v>
      </c>
      <c r="D72" s="35">
        <f t="shared" si="6"/>
        <v>0.98830049261083663</v>
      </c>
      <c r="E72" s="39">
        <v>3.5826743580118301E-5</v>
      </c>
      <c r="F72" s="39">
        <v>6.0886607905369702E-3</v>
      </c>
      <c r="G72" s="35">
        <f t="shared" si="7"/>
        <v>169.94736842105328</v>
      </c>
    </row>
    <row r="73" spans="1:16" x14ac:dyDescent="0.2">
      <c r="A73" s="1">
        <v>31</v>
      </c>
      <c r="B73" s="39">
        <v>1.3799999999999999E-3</v>
      </c>
      <c r="C73" s="39">
        <v>1.6084444444444399E-3</v>
      </c>
      <c r="D73" s="35">
        <f t="shared" si="6"/>
        <v>1.165539452495971</v>
      </c>
      <c r="E73" s="39">
        <v>-1.6153461579106E-4</v>
      </c>
      <c r="F73" s="39">
        <v>2.1131493318659301E-3</v>
      </c>
      <c r="G73" s="35">
        <f t="shared" si="7"/>
        <v>-13.081712062256816</v>
      </c>
      <c r="P73" t="s">
        <v>37</v>
      </c>
    </row>
    <row r="74" spans="1:16" x14ac:dyDescent="0.2">
      <c r="A74" s="1">
        <v>32</v>
      </c>
      <c r="B74" s="39">
        <v>1.5155555555555599E-3</v>
      </c>
      <c r="C74" s="39">
        <v>2.3564444444444401E-3</v>
      </c>
      <c r="D74" s="35">
        <f t="shared" si="6"/>
        <v>1.5548387096774121</v>
      </c>
      <c r="E74" s="39">
        <v>-5.9459823555775505E-4</v>
      </c>
      <c r="F74" s="39">
        <v>2.73791745675431E-3</v>
      </c>
      <c r="G74" s="35">
        <f t="shared" si="7"/>
        <v>-4.6046511627906908</v>
      </c>
      <c r="P74" t="s">
        <v>115</v>
      </c>
    </row>
    <row r="75" spans="1:16" x14ac:dyDescent="0.2">
      <c r="A75" s="1">
        <v>33</v>
      </c>
      <c r="B75" s="39">
        <v>8.8888888888888906E-3</v>
      </c>
      <c r="C75" s="39">
        <v>8.8888888888888906E-3</v>
      </c>
      <c r="D75" s="35">
        <f t="shared" si="6"/>
        <v>1</v>
      </c>
      <c r="E75" s="39">
        <v>7.6973871665377197E-19</v>
      </c>
      <c r="F75" s="39">
        <v>1.25707872210942E-2</v>
      </c>
      <c r="G75" s="35">
        <f t="shared" si="7"/>
        <v>1.6331239353195394E+16</v>
      </c>
      <c r="P75" t="s">
        <v>37</v>
      </c>
    </row>
    <row r="76" spans="1:16" x14ac:dyDescent="0.2">
      <c r="A76" s="1">
        <v>34</v>
      </c>
      <c r="B76" s="39">
        <v>0</v>
      </c>
      <c r="C76" s="39">
        <v>0</v>
      </c>
      <c r="D76" s="35">
        <v>0</v>
      </c>
      <c r="E76" s="39">
        <v>0</v>
      </c>
      <c r="F76" s="39">
        <v>0</v>
      </c>
      <c r="G76" s="35">
        <v>0</v>
      </c>
      <c r="P76" t="s">
        <v>116</v>
      </c>
    </row>
    <row r="77" spans="1:16" x14ac:dyDescent="0.2">
      <c r="A77" s="1">
        <v>35</v>
      </c>
      <c r="B77" s="39">
        <v>8.8888888888888906E-3</v>
      </c>
      <c r="C77" s="39">
        <v>8.8888888888888906E-3</v>
      </c>
      <c r="D77" s="35">
        <f t="shared" si="6"/>
        <v>1</v>
      </c>
      <c r="E77" s="39">
        <v>7.6973871665377197E-19</v>
      </c>
      <c r="F77" s="39">
        <v>1.25707872210942E-2</v>
      </c>
      <c r="G77" s="35">
        <f t="shared" si="7"/>
        <v>1.6331239353195394E+16</v>
      </c>
      <c r="P77" t="s">
        <v>117</v>
      </c>
    </row>
    <row r="78" spans="1:16" x14ac:dyDescent="0.2">
      <c r="A78" s="1">
        <v>36</v>
      </c>
      <c r="B78" s="39">
        <v>0</v>
      </c>
      <c r="C78" s="39">
        <v>0</v>
      </c>
      <c r="D78" s="35">
        <v>0</v>
      </c>
      <c r="E78" s="39">
        <v>0</v>
      </c>
      <c r="F78" s="39">
        <v>0</v>
      </c>
      <c r="G78" s="35">
        <v>0</v>
      </c>
      <c r="P78" t="s">
        <v>118</v>
      </c>
    </row>
    <row r="79" spans="1:16" x14ac:dyDescent="0.2">
      <c r="A79" s="1">
        <v>37</v>
      </c>
      <c r="B79" s="39">
        <v>8.8888888888888906E-3</v>
      </c>
      <c r="C79" s="39">
        <v>8.8888888888888906E-3</v>
      </c>
      <c r="D79" s="35">
        <f t="shared" si="6"/>
        <v>1</v>
      </c>
      <c r="E79" s="39">
        <v>7.6973871665377197E-19</v>
      </c>
      <c r="F79" s="39">
        <v>1.25707872210942E-2</v>
      </c>
      <c r="G79" s="35">
        <f t="shared" si="7"/>
        <v>1.6331239353195394E+16</v>
      </c>
      <c r="P79" t="s">
        <v>119</v>
      </c>
    </row>
    <row r="80" spans="1:16" x14ac:dyDescent="0.2">
      <c r="A80" s="1">
        <v>38</v>
      </c>
      <c r="B80" s="39">
        <v>0</v>
      </c>
      <c r="C80" s="39">
        <v>0</v>
      </c>
      <c r="D80" s="35">
        <v>0</v>
      </c>
      <c r="E80" s="39">
        <v>0</v>
      </c>
      <c r="F80" s="39">
        <v>0</v>
      </c>
      <c r="G80" s="35">
        <v>0</v>
      </c>
      <c r="P80" t="s">
        <v>120</v>
      </c>
    </row>
    <row r="81" spans="1:16" x14ac:dyDescent="0.2">
      <c r="A81" s="1">
        <v>39</v>
      </c>
      <c r="B81" s="39">
        <v>2.2222222222222201E-3</v>
      </c>
      <c r="C81" s="39">
        <v>2.2222222222222201E-3</v>
      </c>
      <c r="D81" s="35">
        <f t="shared" si="6"/>
        <v>1</v>
      </c>
      <c r="E81" s="39">
        <v>1.9243467916344299E-19</v>
      </c>
      <c r="F81" s="39">
        <v>3.14269680527355E-3</v>
      </c>
      <c r="G81" s="35">
        <f t="shared" si="7"/>
        <v>1.6331239353195394E+16</v>
      </c>
      <c r="P81" t="s">
        <v>121</v>
      </c>
    </row>
    <row r="82" spans="1:16" x14ac:dyDescent="0.2">
      <c r="A82" s="1">
        <v>40</v>
      </c>
      <c r="B82" s="39">
        <v>0</v>
      </c>
      <c r="C82" s="39">
        <v>0</v>
      </c>
      <c r="D82" s="35">
        <v>0</v>
      </c>
      <c r="E82" s="39">
        <v>0</v>
      </c>
      <c r="F82" s="39">
        <v>0</v>
      </c>
      <c r="G82" s="35">
        <v>0</v>
      </c>
      <c r="P82" t="s">
        <v>122</v>
      </c>
    </row>
    <row r="83" spans="1:16" x14ac:dyDescent="0.2">
      <c r="A83" s="1">
        <v>41</v>
      </c>
      <c r="B83" s="39">
        <v>2.2222222222222201E-3</v>
      </c>
      <c r="C83" s="39">
        <v>2.2222222222222201E-3</v>
      </c>
      <c r="D83" s="35">
        <f t="shared" si="6"/>
        <v>1</v>
      </c>
      <c r="E83" s="39">
        <v>1.9243467916344299E-19</v>
      </c>
      <c r="F83" s="39">
        <v>3.14269680527355E-3</v>
      </c>
      <c r="G83" s="35">
        <f t="shared" si="7"/>
        <v>1.6331239353195394E+16</v>
      </c>
      <c r="P83" t="s">
        <v>123</v>
      </c>
    </row>
    <row r="84" spans="1:16" x14ac:dyDescent="0.2">
      <c r="A84" s="1">
        <v>42</v>
      </c>
      <c r="B84" s="39">
        <v>0</v>
      </c>
      <c r="C84" s="39">
        <v>0</v>
      </c>
      <c r="D84" s="1">
        <v>0</v>
      </c>
      <c r="E84" s="39">
        <v>0</v>
      </c>
      <c r="F84" s="39">
        <v>0</v>
      </c>
      <c r="G84" s="35">
        <v>0</v>
      </c>
      <c r="P84" t="s">
        <v>124</v>
      </c>
    </row>
    <row r="85" spans="1:16" x14ac:dyDescent="0.2">
      <c r="D85" s="35" t="s">
        <v>53</v>
      </c>
      <c r="G85" s="35" t="s">
        <v>53</v>
      </c>
      <c r="P85" t="s">
        <v>125</v>
      </c>
    </row>
    <row r="86" spans="1:16" x14ac:dyDescent="0.2">
      <c r="D86" s="35">
        <f>SUM(D43:D84)/42</f>
        <v>0.78711362183778888</v>
      </c>
      <c r="G86" s="35">
        <f>SUM(G43:G83)/38</f>
        <v>2148847283315192</v>
      </c>
      <c r="P86" t="s">
        <v>126</v>
      </c>
    </row>
    <row r="87" spans="1:16" x14ac:dyDescent="0.2">
      <c r="P87" t="s">
        <v>127</v>
      </c>
    </row>
    <row r="88" spans="1:16" x14ac:dyDescent="0.2">
      <c r="P88" t="s">
        <v>128</v>
      </c>
    </row>
    <row r="89" spans="1:16" x14ac:dyDescent="0.2">
      <c r="P89" t="s">
        <v>129</v>
      </c>
    </row>
    <row r="90" spans="1:16" x14ac:dyDescent="0.2">
      <c r="P90" t="s">
        <v>130</v>
      </c>
    </row>
    <row r="91" spans="1:16" x14ac:dyDescent="0.2">
      <c r="P91" t="s">
        <v>131</v>
      </c>
    </row>
    <row r="92" spans="1:16" x14ac:dyDescent="0.2">
      <c r="P92" t="s">
        <v>132</v>
      </c>
    </row>
    <row r="93" spans="1:16" x14ac:dyDescent="0.2">
      <c r="P93" t="s">
        <v>133</v>
      </c>
    </row>
    <row r="94" spans="1:16" x14ac:dyDescent="0.2">
      <c r="P94" t="s">
        <v>134</v>
      </c>
    </row>
    <row r="95" spans="1:16" x14ac:dyDescent="0.2">
      <c r="P95" t="s">
        <v>135</v>
      </c>
    </row>
    <row r="96" spans="1:16" x14ac:dyDescent="0.2">
      <c r="P96" t="s">
        <v>136</v>
      </c>
    </row>
    <row r="97" spans="16:16" x14ac:dyDescent="0.2">
      <c r="P97" t="s">
        <v>137</v>
      </c>
    </row>
    <row r="98" spans="16:16" x14ac:dyDescent="0.2">
      <c r="P98" t="s">
        <v>138</v>
      </c>
    </row>
    <row r="99" spans="16:16" x14ac:dyDescent="0.2">
      <c r="P99" t="s">
        <v>139</v>
      </c>
    </row>
    <row r="100" spans="16:16" x14ac:dyDescent="0.2">
      <c r="P100" t="s">
        <v>140</v>
      </c>
    </row>
    <row r="101" spans="16:16" x14ac:dyDescent="0.2">
      <c r="P101" t="s">
        <v>141</v>
      </c>
    </row>
    <row r="102" spans="16:16" x14ac:dyDescent="0.2">
      <c r="P102" t="s">
        <v>142</v>
      </c>
    </row>
    <row r="103" spans="16:16" x14ac:dyDescent="0.2">
      <c r="P103" t="s">
        <v>143</v>
      </c>
    </row>
    <row r="104" spans="16:16" x14ac:dyDescent="0.2">
      <c r="P104" t="s">
        <v>144</v>
      </c>
    </row>
    <row r="105" spans="16:16" x14ac:dyDescent="0.2">
      <c r="P105" t="s">
        <v>145</v>
      </c>
    </row>
    <row r="106" spans="16:16" x14ac:dyDescent="0.2">
      <c r="P106" t="s">
        <v>146</v>
      </c>
    </row>
    <row r="107" spans="16:16" x14ac:dyDescent="0.2">
      <c r="P107" t="s">
        <v>147</v>
      </c>
    </row>
    <row r="108" spans="16:16" x14ac:dyDescent="0.2">
      <c r="P108" t="s">
        <v>148</v>
      </c>
    </row>
    <row r="109" spans="16:16" x14ac:dyDescent="0.2">
      <c r="P109" t="s">
        <v>149</v>
      </c>
    </row>
    <row r="110" spans="16:16" x14ac:dyDescent="0.2">
      <c r="P110" t="s">
        <v>150</v>
      </c>
    </row>
    <row r="111" spans="16:16" x14ac:dyDescent="0.2">
      <c r="P111" t="s">
        <v>151</v>
      </c>
    </row>
    <row r="112" spans="16:16" x14ac:dyDescent="0.2">
      <c r="P112" t="s">
        <v>152</v>
      </c>
    </row>
    <row r="113" spans="16:16" x14ac:dyDescent="0.2">
      <c r="P113" t="s">
        <v>153</v>
      </c>
    </row>
    <row r="114" spans="16:16" x14ac:dyDescent="0.2">
      <c r="P114" t="s">
        <v>154</v>
      </c>
    </row>
    <row r="115" spans="16:16" x14ac:dyDescent="0.2">
      <c r="P115" t="s">
        <v>155</v>
      </c>
    </row>
    <row r="116" spans="16:16" x14ac:dyDescent="0.2">
      <c r="P116" t="s">
        <v>156</v>
      </c>
    </row>
    <row r="117" spans="16:16" x14ac:dyDescent="0.2">
      <c r="P117" t="s">
        <v>157</v>
      </c>
    </row>
    <row r="118" spans="16:16" x14ac:dyDescent="0.2">
      <c r="P118" t="s">
        <v>158</v>
      </c>
    </row>
  </sheetData>
  <mergeCells count="8">
    <mergeCell ref="A1:A2"/>
    <mergeCell ref="L1:M1"/>
    <mergeCell ref="N1:O1"/>
    <mergeCell ref="J1:K1"/>
    <mergeCell ref="D1:E1"/>
    <mergeCell ref="H1:I1"/>
    <mergeCell ref="B1:C1"/>
    <mergeCell ref="F1:G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C13" sqref="C13"/>
    </sheetView>
  </sheetViews>
  <sheetFormatPr baseColWidth="10" defaultColWidth="11.5" defaultRowHeight="15" x14ac:dyDescent="0.2"/>
  <cols>
    <col min="7" max="7" width="13.1640625" customWidth="1"/>
    <col min="10" max="10" width="14.33203125" customWidth="1"/>
    <col min="11" max="11" width="11.5" customWidth="1"/>
  </cols>
  <sheetData>
    <row r="1" spans="1:15" x14ac:dyDescent="0.2">
      <c r="A1" s="41" t="s">
        <v>0</v>
      </c>
      <c r="B1" s="43" t="s">
        <v>45</v>
      </c>
      <c r="C1" s="44"/>
      <c r="D1" s="43" t="s">
        <v>47</v>
      </c>
      <c r="E1" s="44"/>
      <c r="F1" s="43" t="s">
        <v>44</v>
      </c>
      <c r="G1" s="44"/>
      <c r="H1" s="43" t="s">
        <v>47</v>
      </c>
      <c r="I1" s="44"/>
      <c r="J1" s="43" t="s">
        <v>49</v>
      </c>
      <c r="K1" s="44"/>
      <c r="L1" s="43" t="s">
        <v>46</v>
      </c>
      <c r="M1" s="44"/>
      <c r="N1" s="43" t="s">
        <v>47</v>
      </c>
      <c r="O1" s="44"/>
    </row>
    <row r="2" spans="1:15" x14ac:dyDescent="0.2">
      <c r="A2" s="42"/>
      <c r="B2" s="20" t="s">
        <v>43</v>
      </c>
      <c r="C2" s="21" t="s">
        <v>48</v>
      </c>
      <c r="D2" s="20" t="s">
        <v>43</v>
      </c>
      <c r="E2" s="21" t="s">
        <v>48</v>
      </c>
      <c r="F2" s="20" t="s">
        <v>43</v>
      </c>
      <c r="G2" s="21" t="s">
        <v>48</v>
      </c>
      <c r="H2" s="20" t="s">
        <v>43</v>
      </c>
      <c r="I2" s="21" t="s">
        <v>48</v>
      </c>
      <c r="J2" s="20" t="s">
        <v>43</v>
      </c>
      <c r="K2" s="21" t="s">
        <v>48</v>
      </c>
      <c r="L2" s="20" t="s">
        <v>43</v>
      </c>
      <c r="M2" s="21" t="s">
        <v>48</v>
      </c>
      <c r="N2" s="18" t="s">
        <v>43</v>
      </c>
      <c r="O2" s="19" t="s">
        <v>48</v>
      </c>
    </row>
    <row r="3" spans="1:15" x14ac:dyDescent="0.2">
      <c r="A3" s="32">
        <v>1</v>
      </c>
    </row>
    <row r="4" spans="1:15" x14ac:dyDescent="0.2">
      <c r="A4" s="33">
        <v>2</v>
      </c>
    </row>
    <row r="5" spans="1:15" x14ac:dyDescent="0.2">
      <c r="A5" s="33">
        <v>3</v>
      </c>
    </row>
    <row r="6" spans="1:15" x14ac:dyDescent="0.2">
      <c r="A6" s="33">
        <v>4</v>
      </c>
    </row>
    <row r="7" spans="1:15" x14ac:dyDescent="0.2">
      <c r="A7" s="33">
        <v>5</v>
      </c>
    </row>
    <row r="8" spans="1:15" x14ac:dyDescent="0.2">
      <c r="A8" s="33">
        <v>6</v>
      </c>
    </row>
    <row r="9" spans="1:15" x14ac:dyDescent="0.2">
      <c r="A9" s="33">
        <v>7</v>
      </c>
    </row>
    <row r="10" spans="1:15" x14ac:dyDescent="0.2">
      <c r="A10" s="33">
        <v>8</v>
      </c>
    </row>
    <row r="11" spans="1:15" x14ac:dyDescent="0.2">
      <c r="A11" s="33">
        <v>9</v>
      </c>
    </row>
    <row r="12" spans="1:15" x14ac:dyDescent="0.2">
      <c r="A12" s="33">
        <v>10</v>
      </c>
    </row>
    <row r="13" spans="1:15" x14ac:dyDescent="0.2">
      <c r="A13" s="33">
        <v>11</v>
      </c>
    </row>
    <row r="14" spans="1:15" x14ac:dyDescent="0.2">
      <c r="A14" s="33">
        <v>12</v>
      </c>
    </row>
    <row r="15" spans="1:15" x14ac:dyDescent="0.2">
      <c r="A15" s="33">
        <v>13</v>
      </c>
    </row>
    <row r="16" spans="1:15" x14ac:dyDescent="0.2">
      <c r="A16" s="33">
        <v>14</v>
      </c>
    </row>
    <row r="17" spans="1:1" x14ac:dyDescent="0.2">
      <c r="A17" s="33">
        <v>15</v>
      </c>
    </row>
    <row r="18" spans="1:1" x14ac:dyDescent="0.2">
      <c r="A18" s="33">
        <v>16</v>
      </c>
    </row>
    <row r="19" spans="1:1" x14ac:dyDescent="0.2">
      <c r="A19" s="33">
        <v>17</v>
      </c>
    </row>
    <row r="20" spans="1:1" x14ac:dyDescent="0.2">
      <c r="A20" s="33">
        <v>18</v>
      </c>
    </row>
    <row r="21" spans="1:1" x14ac:dyDescent="0.2">
      <c r="A21" s="33">
        <v>19</v>
      </c>
    </row>
    <row r="22" spans="1:1" x14ac:dyDescent="0.2">
      <c r="A22" s="33">
        <v>20</v>
      </c>
    </row>
    <row r="23" spans="1:1" x14ac:dyDescent="0.2">
      <c r="A23" s="33">
        <v>21</v>
      </c>
    </row>
    <row r="24" spans="1:1" x14ac:dyDescent="0.2">
      <c r="A24" s="33">
        <v>22</v>
      </c>
    </row>
    <row r="25" spans="1:1" x14ac:dyDescent="0.2">
      <c r="A25" s="33">
        <v>23</v>
      </c>
    </row>
    <row r="26" spans="1:1" x14ac:dyDescent="0.2">
      <c r="A26" s="33">
        <v>24</v>
      </c>
    </row>
    <row r="27" spans="1:1" x14ac:dyDescent="0.2">
      <c r="A27" s="33">
        <v>25</v>
      </c>
    </row>
    <row r="28" spans="1:1" x14ac:dyDescent="0.2">
      <c r="A28" s="33">
        <v>26</v>
      </c>
    </row>
    <row r="29" spans="1:1" x14ac:dyDescent="0.2">
      <c r="A29" s="33">
        <v>27</v>
      </c>
    </row>
    <row r="30" spans="1:1" x14ac:dyDescent="0.2">
      <c r="A30" s="33">
        <v>28</v>
      </c>
    </row>
    <row r="31" spans="1:1" x14ac:dyDescent="0.2">
      <c r="A31" s="33">
        <v>29</v>
      </c>
    </row>
    <row r="32" spans="1:1" x14ac:dyDescent="0.2">
      <c r="A32" s="33">
        <v>30</v>
      </c>
    </row>
    <row r="33" spans="1:1" x14ac:dyDescent="0.2">
      <c r="A33" s="33">
        <v>31</v>
      </c>
    </row>
    <row r="34" spans="1:1" x14ac:dyDescent="0.2">
      <c r="A34" s="33">
        <v>32</v>
      </c>
    </row>
    <row r="35" spans="1:1" x14ac:dyDescent="0.2">
      <c r="A35" s="33">
        <v>33</v>
      </c>
    </row>
    <row r="36" spans="1:1" x14ac:dyDescent="0.2">
      <c r="A36" s="33">
        <v>34</v>
      </c>
    </row>
    <row r="37" spans="1:1" x14ac:dyDescent="0.2">
      <c r="A37" s="33">
        <v>35</v>
      </c>
    </row>
    <row r="38" spans="1:1" x14ac:dyDescent="0.2">
      <c r="A38" s="33">
        <v>36</v>
      </c>
    </row>
    <row r="39" spans="1:1" x14ac:dyDescent="0.2">
      <c r="A39" s="33">
        <v>37</v>
      </c>
    </row>
    <row r="40" spans="1:1" x14ac:dyDescent="0.2">
      <c r="A40" s="34">
        <v>38</v>
      </c>
    </row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B1" zoomScale="130" zoomScaleNormal="130" zoomScalePageLayoutView="130" workbookViewId="0">
      <selection activeCell="K15" sqref="K15"/>
    </sheetView>
  </sheetViews>
  <sheetFormatPr baseColWidth="10" defaultRowHeight="15" x14ac:dyDescent="0.2"/>
  <cols>
    <col min="1" max="16384" width="10.83203125" style="1"/>
  </cols>
  <sheetData>
    <row r="1" spans="1:11" x14ac:dyDescent="0.2">
      <c r="A1" s="69" t="s">
        <v>162</v>
      </c>
      <c r="B1" s="70"/>
      <c r="C1" s="70"/>
      <c r="D1" s="63" t="s">
        <v>163</v>
      </c>
      <c r="E1" s="63"/>
      <c r="F1" s="63"/>
      <c r="G1" s="69" t="s">
        <v>164</v>
      </c>
      <c r="H1" s="70"/>
      <c r="I1" s="71"/>
    </row>
    <row r="2" spans="1:11" x14ac:dyDescent="0.2">
      <c r="A2" s="64" t="s">
        <v>50</v>
      </c>
      <c r="B2" s="64" t="s">
        <v>160</v>
      </c>
      <c r="C2" s="64" t="s">
        <v>161</v>
      </c>
      <c r="D2" s="64" t="s">
        <v>50</v>
      </c>
      <c r="E2" s="64" t="s">
        <v>160</v>
      </c>
      <c r="F2" s="64" t="s">
        <v>161</v>
      </c>
      <c r="G2" s="64" t="s">
        <v>24</v>
      </c>
      <c r="H2" s="64" t="s">
        <v>25</v>
      </c>
      <c r="I2" s="64" t="s">
        <v>13</v>
      </c>
      <c r="J2" s="1" t="s">
        <v>0</v>
      </c>
    </row>
    <row r="3" spans="1:11" x14ac:dyDescent="0.2">
      <c r="A3" s="45">
        <v>1</v>
      </c>
      <c r="B3" s="46">
        <v>1</v>
      </c>
      <c r="C3" s="47">
        <v>2</v>
      </c>
      <c r="D3" s="45">
        <v>1</v>
      </c>
      <c r="E3" s="46">
        <v>1</v>
      </c>
      <c r="F3" s="47">
        <v>2</v>
      </c>
      <c r="G3" s="65">
        <v>9.2200000000000004E-2</v>
      </c>
      <c r="H3" s="66">
        <v>4.7E-2</v>
      </c>
      <c r="I3" s="67">
        <v>0</v>
      </c>
      <c r="J3" s="1">
        <v>1</v>
      </c>
      <c r="K3" s="1">
        <v>1</v>
      </c>
    </row>
    <row r="4" spans="1:11" x14ac:dyDescent="0.2">
      <c r="A4" s="45">
        <v>2</v>
      </c>
      <c r="B4" s="46">
        <v>2</v>
      </c>
      <c r="C4" s="47">
        <v>3</v>
      </c>
      <c r="D4" s="45">
        <v>2</v>
      </c>
      <c r="E4" s="46">
        <v>2</v>
      </c>
      <c r="F4" s="47">
        <v>3</v>
      </c>
      <c r="G4" s="45">
        <v>0.49299999999999999</v>
      </c>
      <c r="H4" s="46">
        <v>0.25109999999999999</v>
      </c>
      <c r="I4" s="47">
        <v>0</v>
      </c>
      <c r="J4" s="1">
        <v>2</v>
      </c>
      <c r="K4" s="1">
        <v>2</v>
      </c>
    </row>
    <row r="5" spans="1:11" x14ac:dyDescent="0.2">
      <c r="A5" s="45">
        <v>3</v>
      </c>
      <c r="B5" s="46">
        <v>3</v>
      </c>
      <c r="C5" s="47">
        <v>5</v>
      </c>
      <c r="D5" s="45">
        <v>3</v>
      </c>
      <c r="E5" s="46">
        <v>3</v>
      </c>
      <c r="F5" s="47">
        <v>4</v>
      </c>
      <c r="G5" s="68">
        <v>0.36599999999999999</v>
      </c>
      <c r="H5" s="46">
        <v>0.18640000000000001</v>
      </c>
      <c r="I5" s="47">
        <v>0</v>
      </c>
      <c r="J5" s="1">
        <v>3</v>
      </c>
      <c r="K5" s="1">
        <v>3</v>
      </c>
    </row>
    <row r="6" spans="1:11" x14ac:dyDescent="0.2">
      <c r="A6" s="45">
        <v>5</v>
      </c>
      <c r="B6" s="46">
        <v>5</v>
      </c>
      <c r="C6" s="47">
        <v>6</v>
      </c>
      <c r="D6" s="45">
        <v>4</v>
      </c>
      <c r="E6" s="46">
        <v>4</v>
      </c>
      <c r="F6" s="47">
        <v>5</v>
      </c>
      <c r="G6" s="45">
        <v>0.81899999999999995</v>
      </c>
      <c r="H6" s="46">
        <v>0.70699999999999996</v>
      </c>
      <c r="I6" s="47">
        <v>0</v>
      </c>
      <c r="J6" s="1">
        <v>4</v>
      </c>
      <c r="K6" s="1">
        <v>4</v>
      </c>
    </row>
    <row r="7" spans="1:11" x14ac:dyDescent="0.2">
      <c r="A7" s="45">
        <v>6</v>
      </c>
      <c r="B7" s="46">
        <v>6</v>
      </c>
      <c r="C7" s="47">
        <v>7</v>
      </c>
      <c r="D7" s="45">
        <v>5</v>
      </c>
      <c r="E7" s="46">
        <v>5</v>
      </c>
      <c r="F7" s="47">
        <v>6</v>
      </c>
      <c r="G7" s="45">
        <v>0.18720000000000001</v>
      </c>
      <c r="H7" s="46">
        <v>0.61880000000000002</v>
      </c>
      <c r="I7" s="47">
        <v>0</v>
      </c>
      <c r="J7" s="1">
        <v>5</v>
      </c>
    </row>
    <row r="8" spans="1:11" x14ac:dyDescent="0.2">
      <c r="A8" s="45">
        <v>7</v>
      </c>
      <c r="B8" s="46">
        <v>7</v>
      </c>
      <c r="C8" s="47">
        <v>8</v>
      </c>
      <c r="D8" s="45">
        <v>6</v>
      </c>
      <c r="E8" s="46">
        <v>6</v>
      </c>
      <c r="F8" s="47">
        <v>7</v>
      </c>
      <c r="G8" s="68">
        <v>0.71140000000000003</v>
      </c>
      <c r="H8" s="46">
        <v>0.2351</v>
      </c>
      <c r="I8" s="47">
        <v>0</v>
      </c>
      <c r="J8" s="1">
        <v>6</v>
      </c>
      <c r="K8" s="1">
        <v>5</v>
      </c>
    </row>
    <row r="9" spans="1:11" x14ac:dyDescent="0.2">
      <c r="A9" s="45">
        <v>8</v>
      </c>
      <c r="B9" s="46">
        <v>8</v>
      </c>
      <c r="C9" s="47">
        <v>9</v>
      </c>
      <c r="D9" s="45">
        <v>7</v>
      </c>
      <c r="E9" s="46">
        <v>7</v>
      </c>
      <c r="F9" s="47">
        <v>8</v>
      </c>
      <c r="G9" s="45">
        <v>1.03</v>
      </c>
      <c r="H9" s="46">
        <v>0.74</v>
      </c>
      <c r="I9" s="47">
        <v>0</v>
      </c>
      <c r="J9" s="1">
        <v>7</v>
      </c>
      <c r="K9" s="1">
        <v>6</v>
      </c>
    </row>
    <row r="10" spans="1:11" x14ac:dyDescent="0.2">
      <c r="A10" s="45">
        <v>9</v>
      </c>
      <c r="B10" s="46">
        <v>9</v>
      </c>
      <c r="C10" s="47">
        <v>10</v>
      </c>
      <c r="D10" s="45">
        <v>8</v>
      </c>
      <c r="E10" s="46">
        <v>8</v>
      </c>
      <c r="F10" s="47">
        <v>9</v>
      </c>
      <c r="G10" s="45">
        <v>1.044</v>
      </c>
      <c r="H10" s="46">
        <v>0.74</v>
      </c>
      <c r="I10" s="47">
        <v>0</v>
      </c>
      <c r="J10" s="1">
        <v>8</v>
      </c>
      <c r="K10" s="1">
        <v>7</v>
      </c>
    </row>
    <row r="11" spans="1:11" x14ac:dyDescent="0.2">
      <c r="A11" s="45">
        <v>10</v>
      </c>
      <c r="B11" s="46">
        <v>10</v>
      </c>
      <c r="C11" s="47">
        <v>11</v>
      </c>
      <c r="D11" s="45">
        <v>9</v>
      </c>
      <c r="E11" s="46">
        <v>8</v>
      </c>
      <c r="F11" s="47">
        <v>10</v>
      </c>
      <c r="G11" s="45">
        <v>0.1966</v>
      </c>
      <c r="H11" s="46">
        <v>6.5000000000000002E-2</v>
      </c>
      <c r="I11" s="47">
        <v>0</v>
      </c>
      <c r="J11" s="1">
        <v>9</v>
      </c>
      <c r="K11" s="1">
        <v>8</v>
      </c>
    </row>
    <row r="12" spans="1:11" x14ac:dyDescent="0.2">
      <c r="A12" s="45">
        <v>11</v>
      </c>
      <c r="B12" s="46">
        <v>11</v>
      </c>
      <c r="C12" s="47">
        <v>13</v>
      </c>
      <c r="D12" s="45">
        <v>10</v>
      </c>
      <c r="E12" s="46">
        <v>10</v>
      </c>
      <c r="F12" s="47">
        <v>11</v>
      </c>
      <c r="G12" s="45">
        <v>0.37440000000000001</v>
      </c>
      <c r="H12" s="46">
        <v>0.12379999999999999</v>
      </c>
      <c r="I12" s="47">
        <v>0</v>
      </c>
      <c r="J12" s="1">
        <v>10</v>
      </c>
      <c r="K12" s="1">
        <v>9</v>
      </c>
    </row>
    <row r="13" spans="1:11" x14ac:dyDescent="0.2">
      <c r="A13" s="45">
        <v>13</v>
      </c>
      <c r="B13" s="46">
        <v>13</v>
      </c>
      <c r="C13" s="47">
        <v>14</v>
      </c>
      <c r="D13" s="45">
        <v>11</v>
      </c>
      <c r="E13" s="46">
        <v>11</v>
      </c>
      <c r="F13" s="47">
        <v>12</v>
      </c>
      <c r="G13" s="45">
        <v>0.54159999999999997</v>
      </c>
      <c r="H13" s="46">
        <v>0.71289999999999998</v>
      </c>
      <c r="I13" s="47">
        <v>0</v>
      </c>
      <c r="J13" s="1">
        <v>11</v>
      </c>
      <c r="K13" s="1">
        <v>10</v>
      </c>
    </row>
    <row r="14" spans="1:11" x14ac:dyDescent="0.2">
      <c r="A14" s="45">
        <v>14</v>
      </c>
      <c r="B14" s="46">
        <v>14</v>
      </c>
      <c r="C14" s="47">
        <v>15</v>
      </c>
      <c r="D14" s="45">
        <v>12</v>
      </c>
      <c r="E14" s="46">
        <v>12</v>
      </c>
      <c r="F14" s="47">
        <v>13</v>
      </c>
      <c r="G14" s="45">
        <v>0.59099999999999997</v>
      </c>
      <c r="H14" s="46">
        <v>0.52600000000000002</v>
      </c>
      <c r="I14" s="47">
        <v>0</v>
      </c>
      <c r="J14" s="1">
        <v>12</v>
      </c>
      <c r="K14" s="1">
        <v>11</v>
      </c>
    </row>
    <row r="15" spans="1:11" x14ac:dyDescent="0.2">
      <c r="A15" s="45">
        <v>15</v>
      </c>
      <c r="B15" s="46">
        <v>15</v>
      </c>
      <c r="C15" s="47">
        <v>16</v>
      </c>
      <c r="D15" s="45">
        <v>13</v>
      </c>
      <c r="E15" s="46">
        <v>13</v>
      </c>
      <c r="F15" s="47">
        <v>14</v>
      </c>
      <c r="G15" s="45">
        <v>0.74629999999999996</v>
      </c>
      <c r="H15" s="46">
        <v>0.54500000000000004</v>
      </c>
      <c r="I15" s="47">
        <v>0</v>
      </c>
      <c r="J15" s="1">
        <v>13</v>
      </c>
    </row>
    <row r="16" spans="1:11" x14ac:dyDescent="0.2">
      <c r="A16" s="45">
        <v>16</v>
      </c>
      <c r="B16" s="46">
        <v>16</v>
      </c>
      <c r="C16" s="47">
        <v>17</v>
      </c>
      <c r="D16" s="45">
        <v>14</v>
      </c>
      <c r="E16" s="46">
        <v>14</v>
      </c>
      <c r="F16" s="47">
        <v>15</v>
      </c>
      <c r="G16" s="45">
        <v>1.2889999999999999</v>
      </c>
      <c r="H16" s="46">
        <v>1.7210000000000001</v>
      </c>
      <c r="I16" s="47">
        <v>0</v>
      </c>
      <c r="J16" s="1">
        <v>14</v>
      </c>
      <c r="K16" s="1">
        <v>12</v>
      </c>
    </row>
    <row r="17" spans="1:11" x14ac:dyDescent="0.2">
      <c r="A17" s="45">
        <v>17</v>
      </c>
      <c r="B17" s="46">
        <v>17</v>
      </c>
      <c r="C17" s="47">
        <v>18</v>
      </c>
      <c r="D17" s="45">
        <v>15</v>
      </c>
      <c r="E17" s="46">
        <v>15</v>
      </c>
      <c r="F17" s="47">
        <v>16</v>
      </c>
      <c r="G17" s="45">
        <v>0.73199999999999998</v>
      </c>
      <c r="H17" s="46">
        <v>0.57399999999999995</v>
      </c>
      <c r="I17" s="47">
        <v>0</v>
      </c>
      <c r="J17" s="1">
        <v>15</v>
      </c>
      <c r="K17" s="1">
        <v>13</v>
      </c>
    </row>
    <row r="18" spans="1:11" x14ac:dyDescent="0.2">
      <c r="A18" s="48">
        <v>18</v>
      </c>
      <c r="B18" s="49">
        <v>2</v>
      </c>
      <c r="C18" s="50">
        <v>19</v>
      </c>
      <c r="D18" s="48">
        <v>16</v>
      </c>
      <c r="E18" s="49">
        <v>2</v>
      </c>
      <c r="F18" s="50">
        <v>17</v>
      </c>
      <c r="G18" s="48">
        <v>0.16400000000000001</v>
      </c>
      <c r="H18" s="49">
        <v>0.1565</v>
      </c>
      <c r="I18" s="50">
        <v>0</v>
      </c>
      <c r="J18" s="1">
        <v>16</v>
      </c>
      <c r="K18" s="1">
        <v>14</v>
      </c>
    </row>
    <row r="19" spans="1:11" x14ac:dyDescent="0.2">
      <c r="A19" s="48">
        <v>19</v>
      </c>
      <c r="B19" s="49">
        <v>19</v>
      </c>
      <c r="C19" s="50">
        <v>20</v>
      </c>
      <c r="D19" s="48">
        <v>17</v>
      </c>
      <c r="E19" s="49">
        <v>17</v>
      </c>
      <c r="F19" s="50">
        <v>18</v>
      </c>
      <c r="G19" s="48">
        <v>1.5042</v>
      </c>
      <c r="H19" s="49">
        <v>1.3553999999999999</v>
      </c>
      <c r="I19" s="50">
        <v>0</v>
      </c>
      <c r="J19" s="1">
        <v>17</v>
      </c>
      <c r="K19" s="1">
        <v>15</v>
      </c>
    </row>
    <row r="20" spans="1:11" x14ac:dyDescent="0.2">
      <c r="A20" s="48">
        <v>20</v>
      </c>
      <c r="B20" s="49">
        <v>20</v>
      </c>
      <c r="C20" s="50">
        <v>21</v>
      </c>
      <c r="D20" s="48">
        <v>18</v>
      </c>
      <c r="E20" s="49">
        <v>18</v>
      </c>
      <c r="F20" s="50">
        <v>19</v>
      </c>
      <c r="G20" s="48">
        <v>0.40949999999999998</v>
      </c>
      <c r="H20" s="49">
        <v>0.47839999999999999</v>
      </c>
      <c r="I20" s="50">
        <v>0</v>
      </c>
      <c r="J20" s="1">
        <v>18</v>
      </c>
      <c r="K20" s="1">
        <v>16</v>
      </c>
    </row>
    <row r="21" spans="1:11" x14ac:dyDescent="0.2">
      <c r="A21" s="48">
        <v>21</v>
      </c>
      <c r="B21" s="49">
        <v>21</v>
      </c>
      <c r="C21" s="50">
        <v>22</v>
      </c>
      <c r="D21" s="48">
        <v>19</v>
      </c>
      <c r="E21" s="49">
        <v>19</v>
      </c>
      <c r="F21" s="50">
        <v>20</v>
      </c>
      <c r="G21" s="48">
        <v>0.70889999999999997</v>
      </c>
      <c r="H21" s="49">
        <v>0.93730000000000002</v>
      </c>
      <c r="I21" s="50">
        <v>0</v>
      </c>
      <c r="J21" s="1">
        <v>19</v>
      </c>
      <c r="K21" s="1">
        <v>17</v>
      </c>
    </row>
    <row r="22" spans="1:11" x14ac:dyDescent="0.2">
      <c r="A22" s="51">
        <v>22</v>
      </c>
      <c r="B22" s="52">
        <v>3</v>
      </c>
      <c r="C22" s="53">
        <v>23</v>
      </c>
      <c r="D22" s="51">
        <v>20</v>
      </c>
      <c r="E22" s="52">
        <v>3</v>
      </c>
      <c r="F22" s="53">
        <v>21</v>
      </c>
      <c r="G22" s="51">
        <v>0.45119999999999999</v>
      </c>
      <c r="H22" s="52">
        <v>0.30830000000000002</v>
      </c>
      <c r="I22" s="53">
        <v>0</v>
      </c>
      <c r="J22" s="1">
        <v>20</v>
      </c>
      <c r="K22" s="1">
        <v>18</v>
      </c>
    </row>
    <row r="23" spans="1:11" x14ac:dyDescent="0.2">
      <c r="A23" s="51">
        <v>23</v>
      </c>
      <c r="B23" s="52">
        <v>23</v>
      </c>
      <c r="C23" s="53">
        <v>24</v>
      </c>
      <c r="D23" s="51">
        <v>21</v>
      </c>
      <c r="E23" s="52">
        <v>21</v>
      </c>
      <c r="F23" s="53">
        <v>22</v>
      </c>
      <c r="G23" s="51">
        <v>0.89800000000000002</v>
      </c>
      <c r="H23" s="52">
        <v>0.70909999999999995</v>
      </c>
      <c r="I23" s="53">
        <v>0</v>
      </c>
      <c r="J23" s="1">
        <v>21</v>
      </c>
      <c r="K23" s="1">
        <v>19</v>
      </c>
    </row>
    <row r="24" spans="1:11" x14ac:dyDescent="0.2">
      <c r="A24" s="51">
        <v>24</v>
      </c>
      <c r="B24" s="52">
        <v>24</v>
      </c>
      <c r="C24" s="53">
        <v>25</v>
      </c>
      <c r="D24" s="51">
        <v>22</v>
      </c>
      <c r="E24" s="52">
        <v>22</v>
      </c>
      <c r="F24" s="53">
        <v>23</v>
      </c>
      <c r="G24" s="51">
        <v>0.89600000000000002</v>
      </c>
      <c r="H24" s="52">
        <v>0.70109999999999995</v>
      </c>
      <c r="I24" s="53">
        <v>0</v>
      </c>
      <c r="J24" s="1">
        <v>22</v>
      </c>
      <c r="K24" s="1">
        <v>20</v>
      </c>
    </row>
    <row r="25" spans="1:11" x14ac:dyDescent="0.2">
      <c r="A25" s="54">
        <v>25</v>
      </c>
      <c r="B25" s="55">
        <v>6</v>
      </c>
      <c r="C25" s="56">
        <v>26</v>
      </c>
      <c r="D25" s="54">
        <v>23</v>
      </c>
      <c r="E25" s="55">
        <v>5</v>
      </c>
      <c r="F25" s="56">
        <v>24</v>
      </c>
      <c r="G25" s="54">
        <v>0.20300000000000001</v>
      </c>
      <c r="H25" s="55">
        <v>0.10340000000000001</v>
      </c>
      <c r="I25" s="56">
        <v>0</v>
      </c>
      <c r="J25" s="1">
        <v>23</v>
      </c>
      <c r="K25" s="1">
        <v>21</v>
      </c>
    </row>
    <row r="26" spans="1:11" x14ac:dyDescent="0.2">
      <c r="A26" s="54">
        <v>26</v>
      </c>
      <c r="B26" s="55">
        <v>26</v>
      </c>
      <c r="C26" s="56">
        <v>27</v>
      </c>
      <c r="D26" s="54">
        <v>24</v>
      </c>
      <c r="E26" s="55">
        <v>24</v>
      </c>
      <c r="F26" s="56">
        <v>25</v>
      </c>
      <c r="G26" s="54">
        <v>0.28420000000000001</v>
      </c>
      <c r="H26" s="55">
        <v>0.1447</v>
      </c>
      <c r="I26" s="56">
        <v>0</v>
      </c>
      <c r="J26" s="1">
        <v>24</v>
      </c>
      <c r="K26" s="1">
        <v>22</v>
      </c>
    </row>
    <row r="27" spans="1:11" x14ac:dyDescent="0.2">
      <c r="A27" s="54">
        <v>27</v>
      </c>
      <c r="B27" s="55">
        <v>27</v>
      </c>
      <c r="C27" s="56">
        <v>28</v>
      </c>
      <c r="D27" s="54">
        <v>25</v>
      </c>
      <c r="E27" s="55">
        <v>25</v>
      </c>
      <c r="F27" s="56">
        <v>26</v>
      </c>
      <c r="G27" s="54">
        <v>1.0589999999999999</v>
      </c>
      <c r="H27" s="55">
        <v>0.93369999999999997</v>
      </c>
      <c r="I27" s="56">
        <v>0</v>
      </c>
      <c r="J27" s="1">
        <v>25</v>
      </c>
      <c r="K27" s="1">
        <v>23</v>
      </c>
    </row>
    <row r="28" spans="1:11" x14ac:dyDescent="0.2">
      <c r="A28" s="54">
        <v>28</v>
      </c>
      <c r="B28" s="55">
        <v>28</v>
      </c>
      <c r="C28" s="56">
        <v>29</v>
      </c>
      <c r="D28" s="54">
        <v>26</v>
      </c>
      <c r="E28" s="55">
        <v>26</v>
      </c>
      <c r="F28" s="56">
        <v>27</v>
      </c>
      <c r="G28" s="54">
        <v>0.80420000000000003</v>
      </c>
      <c r="H28" s="55">
        <v>0.7006</v>
      </c>
      <c r="I28" s="56">
        <v>0</v>
      </c>
      <c r="J28" s="1">
        <v>26</v>
      </c>
      <c r="K28" s="1">
        <v>24</v>
      </c>
    </row>
    <row r="29" spans="1:11" x14ac:dyDescent="0.2">
      <c r="A29" s="54">
        <v>29</v>
      </c>
      <c r="B29" s="55">
        <v>29</v>
      </c>
      <c r="C29" s="56">
        <v>30</v>
      </c>
      <c r="D29" s="54">
        <v>27</v>
      </c>
      <c r="E29" s="55">
        <v>27</v>
      </c>
      <c r="F29" s="56">
        <v>28</v>
      </c>
      <c r="G29" s="54">
        <v>0.50749999999999995</v>
      </c>
      <c r="H29" s="55">
        <v>0.25850000000000001</v>
      </c>
      <c r="I29" s="56">
        <v>0</v>
      </c>
      <c r="J29" s="1">
        <v>27</v>
      </c>
      <c r="K29" s="1">
        <v>25</v>
      </c>
    </row>
    <row r="30" spans="1:11" x14ac:dyDescent="0.2">
      <c r="A30" s="54">
        <v>30</v>
      </c>
      <c r="B30" s="55">
        <v>30</v>
      </c>
      <c r="C30" s="56">
        <v>31</v>
      </c>
      <c r="D30" s="54">
        <v>28</v>
      </c>
      <c r="E30" s="55">
        <v>28</v>
      </c>
      <c r="F30" s="56">
        <v>29</v>
      </c>
      <c r="G30" s="54">
        <v>0.97440000000000004</v>
      </c>
      <c r="H30" s="55">
        <v>0.96299999999999997</v>
      </c>
      <c r="I30" s="56">
        <v>0</v>
      </c>
      <c r="J30" s="1">
        <v>28</v>
      </c>
      <c r="K30" s="1">
        <v>26</v>
      </c>
    </row>
    <row r="31" spans="1:11" x14ac:dyDescent="0.2">
      <c r="A31" s="54">
        <v>31</v>
      </c>
      <c r="B31" s="55">
        <v>31</v>
      </c>
      <c r="C31" s="56">
        <v>32</v>
      </c>
      <c r="D31" s="54">
        <v>29</v>
      </c>
      <c r="E31" s="55">
        <v>29</v>
      </c>
      <c r="F31" s="56">
        <v>30</v>
      </c>
      <c r="G31" s="54">
        <v>0.3105</v>
      </c>
      <c r="H31" s="55">
        <v>0.3619</v>
      </c>
      <c r="I31" s="56">
        <v>0</v>
      </c>
      <c r="J31" s="1">
        <v>29</v>
      </c>
      <c r="K31" s="1">
        <v>27</v>
      </c>
    </row>
    <row r="32" spans="1:11" x14ac:dyDescent="0.2">
      <c r="A32" s="54">
        <v>32</v>
      </c>
      <c r="B32" s="55">
        <v>32</v>
      </c>
      <c r="C32" s="56">
        <v>33</v>
      </c>
      <c r="D32" s="54">
        <v>30</v>
      </c>
      <c r="E32" s="55">
        <v>30</v>
      </c>
      <c r="F32" s="56">
        <v>31</v>
      </c>
      <c r="G32" s="54">
        <v>0.34100000000000003</v>
      </c>
      <c r="H32" s="55">
        <v>0.5302</v>
      </c>
      <c r="I32" s="56">
        <v>0</v>
      </c>
      <c r="J32" s="1">
        <v>30</v>
      </c>
      <c r="K32" s="1">
        <v>28</v>
      </c>
    </row>
    <row r="33" spans="1:11" x14ac:dyDescent="0.2">
      <c r="A33" s="57">
        <v>33</v>
      </c>
      <c r="B33" s="58">
        <v>8</v>
      </c>
      <c r="C33" s="59">
        <v>34</v>
      </c>
      <c r="D33" s="57">
        <v>31</v>
      </c>
      <c r="E33" s="58">
        <v>7</v>
      </c>
      <c r="F33" s="59">
        <v>32</v>
      </c>
      <c r="G33" s="57">
        <v>2</v>
      </c>
      <c r="H33" s="58">
        <v>2</v>
      </c>
      <c r="I33" s="59">
        <v>0</v>
      </c>
      <c r="J33" s="1">
        <v>31</v>
      </c>
      <c r="K33" s="1">
        <v>29</v>
      </c>
    </row>
    <row r="34" spans="1:11" x14ac:dyDescent="0.2">
      <c r="A34" s="57">
        <v>34</v>
      </c>
      <c r="B34" s="58">
        <v>9</v>
      </c>
      <c r="C34" s="59">
        <v>35</v>
      </c>
      <c r="D34" s="57">
        <v>32</v>
      </c>
      <c r="E34" s="58">
        <v>8</v>
      </c>
      <c r="F34" s="59">
        <v>33</v>
      </c>
      <c r="G34" s="57">
        <v>2</v>
      </c>
      <c r="H34" s="58">
        <v>2</v>
      </c>
      <c r="I34" s="59">
        <v>0</v>
      </c>
      <c r="J34" s="1">
        <v>32</v>
      </c>
      <c r="K34" s="1">
        <v>30</v>
      </c>
    </row>
    <row r="35" spans="1:11" x14ac:dyDescent="0.2">
      <c r="A35" s="57">
        <v>35</v>
      </c>
      <c r="B35" s="58">
        <v>12</v>
      </c>
      <c r="C35" s="59">
        <v>36</v>
      </c>
      <c r="D35" s="57">
        <v>33</v>
      </c>
      <c r="E35" s="58">
        <v>11</v>
      </c>
      <c r="F35" s="59">
        <v>34</v>
      </c>
      <c r="G35" s="57">
        <v>2</v>
      </c>
      <c r="H35" s="58">
        <v>2</v>
      </c>
      <c r="I35" s="59">
        <v>0</v>
      </c>
      <c r="J35" s="1">
        <v>33</v>
      </c>
      <c r="K35" s="1">
        <v>31</v>
      </c>
    </row>
    <row r="36" spans="1:11" x14ac:dyDescent="0.2">
      <c r="A36" s="57">
        <v>36</v>
      </c>
      <c r="B36" s="58">
        <v>18</v>
      </c>
      <c r="C36" s="59">
        <v>37</v>
      </c>
      <c r="D36" s="57">
        <v>34</v>
      </c>
      <c r="E36" s="58">
        <v>16</v>
      </c>
      <c r="F36" s="59">
        <v>35</v>
      </c>
      <c r="G36" s="57">
        <v>0.5</v>
      </c>
      <c r="H36" s="58">
        <v>0.5</v>
      </c>
      <c r="I36" s="59">
        <v>0</v>
      </c>
      <c r="J36" s="1">
        <v>34</v>
      </c>
      <c r="K36" s="1">
        <v>32</v>
      </c>
    </row>
    <row r="37" spans="1:11" x14ac:dyDescent="0.2">
      <c r="A37" s="60">
        <v>37</v>
      </c>
      <c r="B37" s="61">
        <v>25</v>
      </c>
      <c r="C37" s="62">
        <v>38</v>
      </c>
      <c r="D37" s="60">
        <v>35</v>
      </c>
      <c r="E37" s="61">
        <v>23</v>
      </c>
      <c r="F37" s="62">
        <v>36</v>
      </c>
      <c r="G37" s="60">
        <v>0.5</v>
      </c>
      <c r="H37" s="61">
        <v>0.5</v>
      </c>
      <c r="I37" s="62">
        <v>0</v>
      </c>
      <c r="J37" s="1">
        <v>35</v>
      </c>
      <c r="K37" s="1">
        <v>33</v>
      </c>
    </row>
    <row r="38" spans="1:11" x14ac:dyDescent="0.2">
      <c r="J38" s="1">
        <v>36</v>
      </c>
      <c r="K38" s="1">
        <v>34</v>
      </c>
    </row>
    <row r="39" spans="1:11" x14ac:dyDescent="0.2">
      <c r="J39" s="1">
        <v>37</v>
      </c>
      <c r="K39" s="1">
        <v>35</v>
      </c>
    </row>
    <row r="40" spans="1:11" x14ac:dyDescent="0.2">
      <c r="J40" s="1">
        <v>38</v>
      </c>
      <c r="K40" s="1">
        <v>36</v>
      </c>
    </row>
  </sheetData>
  <mergeCells count="3">
    <mergeCell ref="D1:F1"/>
    <mergeCell ref="A1:C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</vt:lpstr>
      <vt:lpstr>Trechos</vt:lpstr>
      <vt:lpstr>Transformadores</vt:lpstr>
      <vt:lpstr>Barras</vt:lpstr>
      <vt:lpstr>Barras (2)</vt:lpstr>
      <vt:lpstr>Respostas 1</vt:lpstr>
      <vt:lpstr>Respostas 2</vt:lpstr>
      <vt:lpstr>Renumeracao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Usuário do Microsoft Office</cp:lastModifiedBy>
  <dcterms:created xsi:type="dcterms:W3CDTF">2013-12-17T16:02:27Z</dcterms:created>
  <dcterms:modified xsi:type="dcterms:W3CDTF">2016-03-19T14:34:57Z</dcterms:modified>
</cp:coreProperties>
</file>