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60" windowWidth="20115" windowHeight="8010"/>
  </bookViews>
  <sheets>
    <sheet name="Gerenciamento" sheetId="1" r:id="rId1"/>
    <sheet name="Balanço Anual" sheetId="2" r:id="rId2"/>
    <sheet name="Tipo vs Mes" sheetId="8" r:id="rId3"/>
    <sheet name="Tipo vc Mes (BD)" sheetId="3" r:id="rId4"/>
  </sheets>
  <externalReferences>
    <externalReference r:id="rId5"/>
  </externalReferenc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D2" i="3" l="1"/>
  <c r="C2" i="3"/>
  <c r="E2" i="3" s="1"/>
  <c r="B2" i="3"/>
  <c r="A3" i="3"/>
  <c r="B3" i="3"/>
  <c r="C3" i="3"/>
  <c r="E3" i="3" s="1"/>
  <c r="D3" i="3"/>
  <c r="A4" i="3"/>
  <c r="B4" i="3"/>
  <c r="C4" i="3"/>
  <c r="E4" i="3" s="1"/>
  <c r="D4" i="3"/>
  <c r="A5" i="3"/>
  <c r="B5" i="3"/>
  <c r="C5" i="3"/>
  <c r="E5" i="3" s="1"/>
  <c r="D5" i="3"/>
  <c r="A6" i="3"/>
  <c r="B6" i="3"/>
  <c r="C6" i="3"/>
  <c r="E6" i="3" s="1"/>
  <c r="D6" i="3"/>
  <c r="A7" i="3"/>
  <c r="B7" i="3"/>
  <c r="C7" i="3"/>
  <c r="E7" i="3" s="1"/>
  <c r="D7" i="3"/>
  <c r="A8" i="3"/>
  <c r="B8" i="3"/>
  <c r="C8" i="3"/>
  <c r="E8" i="3" s="1"/>
  <c r="D8" i="3"/>
  <c r="A9" i="3"/>
  <c r="B9" i="3"/>
  <c r="C9" i="3"/>
  <c r="E9" i="3" s="1"/>
  <c r="D9" i="3"/>
  <c r="A10" i="3"/>
  <c r="B10" i="3"/>
  <c r="C10" i="3"/>
  <c r="E10" i="3" s="1"/>
  <c r="D10" i="3"/>
  <c r="A11" i="3"/>
  <c r="B11" i="3"/>
  <c r="C11" i="3"/>
  <c r="E11" i="3" s="1"/>
  <c r="D11" i="3"/>
  <c r="A12" i="3"/>
  <c r="B12" i="3"/>
  <c r="C12" i="3"/>
  <c r="E12" i="3" s="1"/>
  <c r="D12" i="3"/>
  <c r="A13" i="3"/>
  <c r="B13" i="3"/>
  <c r="C13" i="3"/>
  <c r="E13" i="3" s="1"/>
  <c r="D13" i="3"/>
  <c r="A14" i="3"/>
  <c r="B14" i="3"/>
  <c r="C14" i="3"/>
  <c r="E14" i="3" s="1"/>
  <c r="D14" i="3"/>
  <c r="A15" i="3"/>
  <c r="B15" i="3"/>
  <c r="C15" i="3"/>
  <c r="E15" i="3" s="1"/>
  <c r="D15" i="3"/>
  <c r="A16" i="3"/>
  <c r="B16" i="3"/>
  <c r="C16" i="3"/>
  <c r="E16" i="3" s="1"/>
  <c r="D16" i="3"/>
  <c r="A17" i="3"/>
  <c r="B17" i="3"/>
  <c r="C17" i="3"/>
  <c r="E17" i="3" s="1"/>
  <c r="D17" i="3"/>
  <c r="A18" i="3"/>
  <c r="B18" i="3"/>
  <c r="C18" i="3"/>
  <c r="E18" i="3" s="1"/>
  <c r="D18" i="3"/>
  <c r="A19" i="3"/>
  <c r="B19" i="3"/>
  <c r="C19" i="3"/>
  <c r="E19" i="3" s="1"/>
  <c r="D19" i="3"/>
  <c r="A20" i="3"/>
  <c r="B20" i="3"/>
  <c r="C20" i="3"/>
  <c r="E20" i="3" s="1"/>
  <c r="D20" i="3"/>
  <c r="A21" i="3"/>
  <c r="B21" i="3"/>
  <c r="C21" i="3"/>
  <c r="E21" i="3" s="1"/>
  <c r="D21" i="3"/>
  <c r="A22" i="3"/>
  <c r="B22" i="3"/>
  <c r="C22" i="3"/>
  <c r="E22" i="3" s="1"/>
  <c r="D22" i="3"/>
  <c r="A23" i="3"/>
  <c r="B23" i="3"/>
  <c r="C23" i="3"/>
  <c r="E23" i="3" s="1"/>
  <c r="D23" i="3"/>
  <c r="A24" i="3"/>
  <c r="B24" i="3"/>
  <c r="C24" i="3"/>
  <c r="E24" i="3" s="1"/>
  <c r="D24" i="3"/>
  <c r="A25" i="3"/>
  <c r="B25" i="3"/>
  <c r="C25" i="3"/>
  <c r="E25" i="3" s="1"/>
  <c r="D25" i="3"/>
  <c r="A26" i="3"/>
  <c r="B26" i="3"/>
  <c r="C26" i="3"/>
  <c r="E26" i="3" s="1"/>
  <c r="D26" i="3"/>
  <c r="A27" i="3"/>
  <c r="B27" i="3"/>
  <c r="C27" i="3"/>
  <c r="E27" i="3" s="1"/>
  <c r="D27" i="3"/>
  <c r="A28" i="3"/>
  <c r="B28" i="3"/>
  <c r="C28" i="3"/>
  <c r="E28" i="3" s="1"/>
  <c r="D28" i="3"/>
  <c r="A29" i="3"/>
  <c r="B29" i="3"/>
  <c r="C29" i="3"/>
  <c r="E29" i="3" s="1"/>
  <c r="D29" i="3"/>
  <c r="A30" i="3"/>
  <c r="B30" i="3"/>
  <c r="C30" i="3"/>
  <c r="E30" i="3" s="1"/>
  <c r="D30" i="3"/>
  <c r="A31" i="3"/>
  <c r="B31" i="3"/>
  <c r="C31" i="3"/>
  <c r="E31" i="3" s="1"/>
  <c r="D31" i="3"/>
  <c r="A32" i="3"/>
  <c r="B32" i="3"/>
  <c r="C32" i="3"/>
  <c r="E32" i="3" s="1"/>
  <c r="D32" i="3"/>
  <c r="A33" i="3"/>
  <c r="B33" i="3"/>
  <c r="C33" i="3"/>
  <c r="E33" i="3" s="1"/>
  <c r="D33" i="3"/>
  <c r="A34" i="3"/>
  <c r="B34" i="3"/>
  <c r="C34" i="3"/>
  <c r="E34" i="3" s="1"/>
  <c r="D34" i="3"/>
  <c r="A35" i="3"/>
  <c r="B35" i="3"/>
  <c r="C35" i="3"/>
  <c r="E35" i="3" s="1"/>
  <c r="D35" i="3"/>
  <c r="A36" i="3"/>
  <c r="B36" i="3"/>
  <c r="C36" i="3"/>
  <c r="E36" i="3" s="1"/>
  <c r="D36" i="3"/>
  <c r="A37" i="3"/>
  <c r="B37" i="3"/>
  <c r="C37" i="3"/>
  <c r="E37" i="3" s="1"/>
  <c r="D37" i="3"/>
  <c r="A38" i="3"/>
  <c r="B38" i="3"/>
  <c r="C38" i="3"/>
  <c r="E38" i="3" s="1"/>
  <c r="D38" i="3"/>
  <c r="A39" i="3"/>
  <c r="B39" i="3"/>
  <c r="C39" i="3"/>
  <c r="E39" i="3" s="1"/>
  <c r="D39" i="3"/>
  <c r="A40" i="3"/>
  <c r="B40" i="3"/>
  <c r="C40" i="3"/>
  <c r="E40" i="3" s="1"/>
  <c r="D40" i="3"/>
  <c r="A41" i="3"/>
  <c r="B41" i="3"/>
  <c r="C41" i="3"/>
  <c r="E41" i="3" s="1"/>
  <c r="D41" i="3"/>
  <c r="A42" i="3"/>
  <c r="B42" i="3"/>
  <c r="C42" i="3"/>
  <c r="E42" i="3" s="1"/>
  <c r="D42" i="3"/>
  <c r="A43" i="3"/>
  <c r="B43" i="3"/>
  <c r="C43" i="3"/>
  <c r="E43" i="3" s="1"/>
  <c r="D43" i="3"/>
  <c r="A44" i="3"/>
  <c r="B44" i="3"/>
  <c r="C44" i="3"/>
  <c r="E44" i="3" s="1"/>
  <c r="D44" i="3"/>
  <c r="A45" i="3"/>
  <c r="B45" i="3"/>
  <c r="C45" i="3"/>
  <c r="E45" i="3" s="1"/>
  <c r="D45" i="3"/>
  <c r="A46" i="3"/>
  <c r="B46" i="3"/>
  <c r="C46" i="3"/>
  <c r="E46" i="3" s="1"/>
  <c r="D46" i="3"/>
  <c r="A47" i="3"/>
  <c r="B47" i="3"/>
  <c r="C47" i="3"/>
  <c r="E47" i="3" s="1"/>
  <c r="D47" i="3"/>
  <c r="A48" i="3"/>
  <c r="B48" i="3"/>
  <c r="C48" i="3"/>
  <c r="E48" i="3" s="1"/>
  <c r="D48" i="3"/>
  <c r="A49" i="3"/>
  <c r="B49" i="3"/>
  <c r="C49" i="3"/>
  <c r="E49" i="3" s="1"/>
  <c r="D49" i="3"/>
  <c r="A50" i="3"/>
  <c r="B50" i="3"/>
  <c r="C50" i="3"/>
  <c r="E50" i="3" s="1"/>
  <c r="D50" i="3"/>
  <c r="A51" i="3"/>
  <c r="B51" i="3"/>
  <c r="C51" i="3"/>
  <c r="E51" i="3" s="1"/>
  <c r="D51" i="3"/>
  <c r="A52" i="3"/>
  <c r="B52" i="3"/>
  <c r="C52" i="3"/>
  <c r="E52" i="3" s="1"/>
  <c r="D52" i="3"/>
  <c r="A53" i="3"/>
  <c r="B53" i="3"/>
  <c r="C53" i="3"/>
  <c r="E53" i="3" s="1"/>
  <c r="D53" i="3"/>
  <c r="A54" i="3"/>
  <c r="B54" i="3"/>
  <c r="C54" i="3"/>
  <c r="E54" i="3" s="1"/>
  <c r="D54" i="3"/>
  <c r="A55" i="3"/>
  <c r="B55" i="3"/>
  <c r="C55" i="3"/>
  <c r="E55" i="3" s="1"/>
  <c r="D55" i="3"/>
  <c r="A56" i="3"/>
  <c r="B56" i="3"/>
  <c r="C56" i="3"/>
  <c r="E56" i="3" s="1"/>
  <c r="D56" i="3"/>
  <c r="A57" i="3"/>
  <c r="B57" i="3"/>
  <c r="C57" i="3"/>
  <c r="E57" i="3" s="1"/>
  <c r="D57" i="3"/>
  <c r="A58" i="3"/>
  <c r="B58" i="3"/>
  <c r="C58" i="3"/>
  <c r="E58" i="3" s="1"/>
  <c r="D58" i="3"/>
  <c r="A59" i="3"/>
  <c r="B59" i="3"/>
  <c r="C59" i="3"/>
  <c r="E59" i="3" s="1"/>
  <c r="D59" i="3"/>
  <c r="A60" i="3"/>
  <c r="B60" i="3"/>
  <c r="C60" i="3"/>
  <c r="E60" i="3" s="1"/>
  <c r="D60" i="3"/>
  <c r="A61" i="3"/>
  <c r="B61" i="3"/>
  <c r="C61" i="3"/>
  <c r="E61" i="3" s="1"/>
  <c r="D61" i="3"/>
  <c r="A62" i="3"/>
  <c r="B62" i="3"/>
  <c r="C62" i="3"/>
  <c r="E62" i="3" s="1"/>
  <c r="D62" i="3"/>
  <c r="A63" i="3"/>
  <c r="B63" i="3"/>
  <c r="C63" i="3"/>
  <c r="E63" i="3" s="1"/>
  <c r="D63" i="3"/>
  <c r="A64" i="3"/>
  <c r="B64" i="3"/>
  <c r="C64" i="3"/>
  <c r="E64" i="3" s="1"/>
  <c r="D64" i="3"/>
  <c r="A65" i="3"/>
  <c r="B65" i="3"/>
  <c r="C65" i="3"/>
  <c r="E65" i="3" s="1"/>
  <c r="D65" i="3"/>
  <c r="A66" i="3"/>
  <c r="B66" i="3"/>
  <c r="C66" i="3"/>
  <c r="E66" i="3" s="1"/>
  <c r="D66" i="3"/>
  <c r="A67" i="3"/>
  <c r="B67" i="3"/>
  <c r="C67" i="3"/>
  <c r="E67" i="3" s="1"/>
  <c r="D67" i="3"/>
  <c r="A68" i="3"/>
  <c r="B68" i="3"/>
  <c r="C68" i="3"/>
  <c r="E68" i="3" s="1"/>
  <c r="D68" i="3"/>
  <c r="A69" i="3"/>
  <c r="B69" i="3"/>
  <c r="C69" i="3"/>
  <c r="E69" i="3" s="1"/>
  <c r="D69" i="3"/>
  <c r="A70" i="3"/>
  <c r="B70" i="3"/>
  <c r="C70" i="3"/>
  <c r="E70" i="3" s="1"/>
  <c r="D70" i="3"/>
  <c r="A71" i="3"/>
  <c r="B71" i="3"/>
  <c r="C71" i="3"/>
  <c r="E71" i="3" s="1"/>
  <c r="D71" i="3"/>
  <c r="A72" i="3"/>
  <c r="B72" i="3"/>
  <c r="C72" i="3"/>
  <c r="E72" i="3" s="1"/>
  <c r="D72" i="3"/>
  <c r="A73" i="3"/>
  <c r="B73" i="3"/>
  <c r="C73" i="3"/>
  <c r="E73" i="3" s="1"/>
  <c r="D73" i="3"/>
  <c r="A74" i="3"/>
  <c r="B74" i="3"/>
  <c r="C74" i="3"/>
  <c r="E74" i="3" s="1"/>
  <c r="D74" i="3"/>
  <c r="A75" i="3"/>
  <c r="B75" i="3"/>
  <c r="C75" i="3"/>
  <c r="E75" i="3" s="1"/>
  <c r="D75" i="3"/>
  <c r="A76" i="3"/>
  <c r="B76" i="3"/>
  <c r="C76" i="3"/>
  <c r="E76" i="3" s="1"/>
  <c r="D76" i="3"/>
  <c r="A77" i="3"/>
  <c r="B77" i="3"/>
  <c r="C77" i="3"/>
  <c r="E77" i="3" s="1"/>
  <c r="D77" i="3"/>
  <c r="A78" i="3"/>
  <c r="B78" i="3"/>
  <c r="C78" i="3"/>
  <c r="E78" i="3" s="1"/>
  <c r="D78" i="3"/>
  <c r="A79" i="3"/>
  <c r="B79" i="3"/>
  <c r="C79" i="3"/>
  <c r="E79" i="3" s="1"/>
  <c r="D79" i="3"/>
  <c r="A80" i="3"/>
  <c r="B80" i="3"/>
  <c r="C80" i="3"/>
  <c r="E80" i="3" s="1"/>
  <c r="D80" i="3"/>
  <c r="A81" i="3"/>
  <c r="B81" i="3"/>
  <c r="C81" i="3"/>
  <c r="E81" i="3" s="1"/>
  <c r="D81" i="3"/>
  <c r="A82" i="3"/>
  <c r="B82" i="3"/>
  <c r="C82" i="3"/>
  <c r="E82" i="3" s="1"/>
  <c r="D82" i="3"/>
  <c r="A83" i="3"/>
  <c r="B83" i="3"/>
  <c r="C83" i="3"/>
  <c r="E83" i="3" s="1"/>
  <c r="D83" i="3"/>
  <c r="A84" i="3"/>
  <c r="B84" i="3"/>
  <c r="C84" i="3"/>
  <c r="E84" i="3" s="1"/>
  <c r="D84" i="3"/>
  <c r="A85" i="3"/>
  <c r="B85" i="3"/>
  <c r="C85" i="3"/>
  <c r="E85" i="3" s="1"/>
  <c r="D85" i="3"/>
  <c r="A86" i="3"/>
  <c r="B86" i="3"/>
  <c r="C86" i="3"/>
  <c r="E86" i="3" s="1"/>
  <c r="D86" i="3"/>
  <c r="A87" i="3"/>
  <c r="B87" i="3"/>
  <c r="C87" i="3"/>
  <c r="E87" i="3" s="1"/>
  <c r="D87" i="3"/>
  <c r="A88" i="3"/>
  <c r="B88" i="3"/>
  <c r="C88" i="3"/>
  <c r="E88" i="3" s="1"/>
  <c r="D88" i="3"/>
  <c r="A89" i="3"/>
  <c r="B89" i="3"/>
  <c r="C89" i="3"/>
  <c r="E89" i="3" s="1"/>
  <c r="D89" i="3"/>
  <c r="A90" i="3"/>
  <c r="B90" i="3"/>
  <c r="C90" i="3"/>
  <c r="E90" i="3" s="1"/>
  <c r="D90" i="3"/>
  <c r="A91" i="3"/>
  <c r="B91" i="3"/>
  <c r="C91" i="3"/>
  <c r="E91" i="3" s="1"/>
  <c r="D91" i="3"/>
  <c r="A92" i="3"/>
  <c r="B92" i="3"/>
  <c r="C92" i="3"/>
  <c r="E92" i="3" s="1"/>
  <c r="D92" i="3"/>
  <c r="A93" i="3"/>
  <c r="B93" i="3"/>
  <c r="C93" i="3"/>
  <c r="E93" i="3" s="1"/>
  <c r="D93" i="3"/>
  <c r="A94" i="3"/>
  <c r="B94" i="3"/>
  <c r="C94" i="3"/>
  <c r="E94" i="3" s="1"/>
  <c r="D94" i="3"/>
  <c r="A95" i="3"/>
  <c r="B95" i="3"/>
  <c r="C95" i="3"/>
  <c r="E95" i="3" s="1"/>
  <c r="D95" i="3"/>
  <c r="A96" i="3"/>
  <c r="B96" i="3"/>
  <c r="C96" i="3"/>
  <c r="E96" i="3" s="1"/>
  <c r="D96" i="3"/>
  <c r="A97" i="3"/>
  <c r="B97" i="3"/>
  <c r="C97" i="3"/>
  <c r="E97" i="3" s="1"/>
  <c r="D97" i="3"/>
  <c r="A98" i="3"/>
  <c r="B98" i="3"/>
  <c r="C98" i="3"/>
  <c r="E98" i="3" s="1"/>
  <c r="D98" i="3"/>
  <c r="A99" i="3"/>
  <c r="B99" i="3"/>
  <c r="C99" i="3"/>
  <c r="E99" i="3" s="1"/>
  <c r="D99" i="3"/>
  <c r="A100" i="3"/>
  <c r="B100" i="3"/>
  <c r="C100" i="3"/>
  <c r="E100" i="3" s="1"/>
  <c r="D100" i="3"/>
  <c r="A101" i="3"/>
  <c r="B101" i="3"/>
  <c r="C101" i="3"/>
  <c r="E101" i="3" s="1"/>
  <c r="D101" i="3"/>
  <c r="A102" i="3"/>
  <c r="B102" i="3"/>
  <c r="C102" i="3"/>
  <c r="E102" i="3" s="1"/>
  <c r="D102" i="3"/>
  <c r="A103" i="3"/>
  <c r="B103" i="3"/>
  <c r="C103" i="3"/>
  <c r="E103" i="3" s="1"/>
  <c r="D103" i="3"/>
  <c r="A104" i="3"/>
  <c r="B104" i="3"/>
  <c r="C104" i="3"/>
  <c r="E104" i="3" s="1"/>
  <c r="D104" i="3"/>
  <c r="A105" i="3"/>
  <c r="B105" i="3"/>
  <c r="C105" i="3"/>
  <c r="E105" i="3" s="1"/>
  <c r="D105" i="3"/>
  <c r="A106" i="3"/>
  <c r="B106" i="3"/>
  <c r="C106" i="3"/>
  <c r="E106" i="3" s="1"/>
  <c r="D106" i="3"/>
  <c r="A107" i="3"/>
  <c r="B107" i="3"/>
  <c r="C107" i="3"/>
  <c r="E107" i="3" s="1"/>
  <c r="D107" i="3"/>
  <c r="A108" i="3"/>
  <c r="B108" i="3"/>
  <c r="C108" i="3"/>
  <c r="E108" i="3" s="1"/>
  <c r="D108" i="3"/>
  <c r="A109" i="3"/>
  <c r="B109" i="3"/>
  <c r="C109" i="3"/>
  <c r="E109" i="3" s="1"/>
  <c r="D109" i="3"/>
  <c r="A110" i="3"/>
  <c r="B110" i="3"/>
  <c r="C110" i="3"/>
  <c r="E110" i="3" s="1"/>
  <c r="D110" i="3"/>
  <c r="A111" i="3"/>
  <c r="B111" i="3"/>
  <c r="C111" i="3"/>
  <c r="E111" i="3" s="1"/>
  <c r="D111" i="3"/>
  <c r="A112" i="3"/>
  <c r="B112" i="3"/>
  <c r="C112" i="3"/>
  <c r="E112" i="3" s="1"/>
  <c r="D112" i="3"/>
  <c r="A113" i="3"/>
  <c r="B113" i="3"/>
  <c r="C113" i="3"/>
  <c r="E113" i="3" s="1"/>
  <c r="D113" i="3"/>
  <c r="A114" i="3"/>
  <c r="B114" i="3"/>
  <c r="C114" i="3"/>
  <c r="E114" i="3" s="1"/>
  <c r="D114" i="3"/>
  <c r="A115" i="3"/>
  <c r="B115" i="3"/>
  <c r="C115" i="3"/>
  <c r="E115" i="3" s="1"/>
  <c r="D115" i="3"/>
  <c r="A116" i="3"/>
  <c r="B116" i="3"/>
  <c r="C116" i="3"/>
  <c r="E116" i="3" s="1"/>
  <c r="D116" i="3"/>
  <c r="A117" i="3"/>
  <c r="B117" i="3"/>
  <c r="C117" i="3"/>
  <c r="E117" i="3" s="1"/>
  <c r="D117" i="3"/>
  <c r="A118" i="3"/>
  <c r="B118" i="3"/>
  <c r="C118" i="3"/>
  <c r="E118" i="3" s="1"/>
  <c r="D118" i="3"/>
  <c r="A119" i="3"/>
  <c r="B119" i="3"/>
  <c r="C119" i="3"/>
  <c r="E119" i="3" s="1"/>
  <c r="D119" i="3"/>
  <c r="A120" i="3"/>
  <c r="B120" i="3"/>
  <c r="C120" i="3"/>
  <c r="E120" i="3" s="1"/>
  <c r="D120" i="3"/>
  <c r="A121" i="3"/>
  <c r="B121" i="3"/>
  <c r="C121" i="3"/>
  <c r="E121" i="3" s="1"/>
  <c r="D121" i="3"/>
  <c r="A122" i="3"/>
  <c r="B122" i="3"/>
  <c r="C122" i="3"/>
  <c r="E122" i="3" s="1"/>
  <c r="A123" i="3"/>
  <c r="B123" i="3"/>
  <c r="C123" i="3"/>
  <c r="E123" i="3" s="1"/>
  <c r="D123" i="3"/>
  <c r="A124" i="3"/>
  <c r="B124" i="3"/>
  <c r="C124" i="3"/>
  <c r="E124" i="3" s="1"/>
  <c r="D124" i="3"/>
  <c r="A125" i="3"/>
  <c r="B125" i="3"/>
  <c r="C125" i="3"/>
  <c r="E125" i="3" s="1"/>
  <c r="D125" i="3"/>
  <c r="A126" i="3"/>
  <c r="B126" i="3"/>
  <c r="C126" i="3"/>
  <c r="E126" i="3" s="1"/>
  <c r="D126" i="3"/>
  <c r="A127" i="3"/>
  <c r="B127" i="3"/>
  <c r="C127" i="3"/>
  <c r="E127" i="3" s="1"/>
  <c r="D127" i="3"/>
  <c r="A128" i="3"/>
  <c r="B128" i="3"/>
  <c r="C128" i="3"/>
  <c r="E128" i="3" s="1"/>
  <c r="D128" i="3"/>
  <c r="A129" i="3"/>
  <c r="B129" i="3"/>
  <c r="C129" i="3"/>
  <c r="E129" i="3" s="1"/>
  <c r="D129" i="3"/>
  <c r="A130" i="3"/>
  <c r="B130" i="3"/>
  <c r="C130" i="3"/>
  <c r="E130" i="3" s="1"/>
  <c r="D130" i="3"/>
  <c r="A131" i="3"/>
  <c r="B131" i="3"/>
  <c r="C131" i="3"/>
  <c r="E131" i="3" s="1"/>
  <c r="D131" i="3"/>
  <c r="A132" i="3"/>
  <c r="B132" i="3"/>
  <c r="C132" i="3"/>
  <c r="E132" i="3" s="1"/>
  <c r="D132" i="3"/>
  <c r="A133" i="3"/>
  <c r="B133" i="3"/>
  <c r="C133" i="3"/>
  <c r="E133" i="3" s="1"/>
  <c r="D133" i="3"/>
  <c r="A134" i="3"/>
  <c r="B134" i="3"/>
  <c r="C134" i="3"/>
  <c r="E134" i="3" s="1"/>
  <c r="D134" i="3"/>
  <c r="A135" i="3"/>
  <c r="B135" i="3"/>
  <c r="C135" i="3"/>
  <c r="E135" i="3" s="1"/>
  <c r="D135" i="3"/>
  <c r="A136" i="3"/>
  <c r="B136" i="3"/>
  <c r="C136" i="3"/>
  <c r="E136" i="3" s="1"/>
  <c r="D136" i="3"/>
  <c r="A137" i="3"/>
  <c r="B137" i="3"/>
  <c r="C137" i="3"/>
  <c r="E137" i="3" s="1"/>
  <c r="D137" i="3"/>
  <c r="A138" i="3"/>
  <c r="B138" i="3"/>
  <c r="C138" i="3"/>
  <c r="E138" i="3" s="1"/>
  <c r="A139" i="3"/>
  <c r="B139" i="3"/>
  <c r="C139" i="3"/>
  <c r="E139" i="3" s="1"/>
  <c r="D139" i="3"/>
  <c r="A140" i="3"/>
  <c r="B140" i="3"/>
  <c r="C140" i="3"/>
  <c r="E140" i="3" s="1"/>
  <c r="D140" i="3"/>
  <c r="A141" i="3"/>
  <c r="B141" i="3"/>
  <c r="C141" i="3"/>
  <c r="E141" i="3" s="1"/>
  <c r="D141" i="3"/>
  <c r="A142" i="3"/>
  <c r="B142" i="3"/>
  <c r="C142" i="3"/>
  <c r="E142" i="3" s="1"/>
  <c r="A143" i="3"/>
  <c r="B143" i="3"/>
  <c r="C143" i="3"/>
  <c r="E143" i="3" s="1"/>
  <c r="D143" i="3"/>
  <c r="A144" i="3"/>
  <c r="B144" i="3"/>
  <c r="C144" i="3"/>
  <c r="E144" i="3" s="1"/>
  <c r="D144" i="3"/>
  <c r="A145" i="3"/>
  <c r="B145" i="3"/>
  <c r="C145" i="3"/>
  <c r="E145" i="3" s="1"/>
  <c r="D145" i="3"/>
  <c r="A146" i="3"/>
  <c r="B146" i="3"/>
  <c r="C146" i="3"/>
  <c r="E146" i="3" s="1"/>
  <c r="D146" i="3"/>
  <c r="A147" i="3"/>
  <c r="B147" i="3"/>
  <c r="C147" i="3"/>
  <c r="E147" i="3" s="1"/>
  <c r="D147" i="3"/>
  <c r="A148" i="3"/>
  <c r="B148" i="3"/>
  <c r="C148" i="3"/>
  <c r="E148" i="3" s="1"/>
  <c r="A149" i="3"/>
  <c r="B149" i="3"/>
  <c r="C149" i="3"/>
  <c r="E149" i="3" s="1"/>
  <c r="D149" i="3"/>
  <c r="A150" i="3"/>
  <c r="B150" i="3"/>
  <c r="C150" i="3"/>
  <c r="E150" i="3" s="1"/>
  <c r="D150" i="3"/>
  <c r="A151" i="3"/>
  <c r="B151" i="3"/>
  <c r="C151" i="3"/>
  <c r="E151" i="3" s="1"/>
  <c r="A152" i="3"/>
  <c r="B152" i="3"/>
  <c r="C152" i="3"/>
  <c r="E152" i="3" s="1"/>
  <c r="D152" i="3"/>
  <c r="A153" i="3"/>
  <c r="B153" i="3"/>
  <c r="C153" i="3"/>
  <c r="E153" i="3" s="1"/>
  <c r="D153" i="3"/>
  <c r="A154" i="3"/>
  <c r="B154" i="3"/>
  <c r="C154" i="3"/>
  <c r="E154" i="3" s="1"/>
  <c r="D154" i="3"/>
  <c r="A155" i="3"/>
  <c r="B155" i="3"/>
  <c r="C155" i="3"/>
  <c r="E155" i="3" s="1"/>
  <c r="D155" i="3"/>
  <c r="A156" i="3"/>
  <c r="B156" i="3"/>
  <c r="C156" i="3"/>
  <c r="E156" i="3" s="1"/>
  <c r="A157" i="3"/>
  <c r="B157" i="3"/>
  <c r="C157" i="3"/>
  <c r="E157" i="3" s="1"/>
  <c r="A158" i="3"/>
  <c r="B158" i="3"/>
  <c r="C158" i="3"/>
  <c r="E158" i="3" s="1"/>
  <c r="D158" i="3"/>
  <c r="A159" i="3"/>
  <c r="B159" i="3"/>
  <c r="C159" i="3"/>
  <c r="E159" i="3" s="1"/>
  <c r="D159" i="3"/>
  <c r="A160" i="3"/>
  <c r="B160" i="3"/>
  <c r="C160" i="3"/>
  <c r="E160" i="3" s="1"/>
  <c r="D160" i="3"/>
  <c r="A161" i="3"/>
  <c r="B161" i="3"/>
  <c r="C161" i="3"/>
  <c r="E161" i="3" s="1"/>
  <c r="D161" i="3"/>
  <c r="A162" i="3"/>
  <c r="B162" i="3"/>
  <c r="C162" i="3"/>
  <c r="E162" i="3" s="1"/>
  <c r="D162" i="3"/>
  <c r="A2" i="3"/>
  <c r="D1" i="3"/>
  <c r="C1" i="3"/>
  <c r="B1" i="3"/>
  <c r="A1" i="3"/>
  <c r="D22" i="2" l="1"/>
  <c r="B22" i="2"/>
  <c r="B19" i="2"/>
  <c r="B18" i="2"/>
  <c r="B3" i="2" s="1"/>
  <c r="B17" i="2"/>
  <c r="B14" i="2"/>
  <c r="B13" i="2"/>
  <c r="B12" i="2"/>
  <c r="B15" i="2" s="1"/>
  <c r="B9" i="2"/>
  <c r="B4" i="2" s="1"/>
  <c r="B8" i="2"/>
  <c r="B7" i="2"/>
  <c r="B10" i="2" s="1"/>
  <c r="D166" i="1"/>
  <c r="D157" i="3" s="1"/>
  <c r="D165" i="1"/>
  <c r="D156" i="3" s="1"/>
  <c r="D159" i="1"/>
  <c r="D151" i="3" s="1"/>
  <c r="D153" i="1"/>
  <c r="D148" i="3" s="1"/>
  <c r="D145" i="1"/>
  <c r="D142" i="3" s="1"/>
  <c r="D140" i="1"/>
  <c r="D138" i="3" s="1"/>
  <c r="D123" i="1"/>
  <c r="D122" i="3" s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I2" i="1"/>
  <c r="D2" i="1" l="1"/>
  <c r="B2" i="2"/>
  <c r="B20" i="2"/>
  <c r="B25" i="2" s="1"/>
  <c r="B5" i="2" s="1"/>
</calcChain>
</file>

<file path=xl/comments1.xml><?xml version="1.0" encoding="utf-8"?>
<comments xmlns="http://schemas.openxmlformats.org/spreadsheetml/2006/main">
  <authors>
    <author>afvll</author>
    <author>Janaína Nogueira</author>
    <author/>
  </authors>
  <commentList>
    <comment ref="A1" authorId="0">
      <text>
        <r>
          <rPr>
            <sz val="11"/>
            <color rgb="FF000000"/>
            <rFont val="Arial1"/>
          </rPr>
          <t>ATUALIZADO EM 10/10/18</t>
        </r>
      </text>
    </comment>
    <comment ref="F1" authorId="1">
      <text>
        <r>
          <rPr>
            <b/>
            <sz val="9"/>
            <color indexed="81"/>
            <rFont val="Tahoma"/>
            <charset val="1"/>
          </rPr>
          <t>Janaína Nogueira:</t>
        </r>
        <r>
          <rPr>
            <sz val="9"/>
            <color indexed="81"/>
            <rFont val="Tahoma"/>
            <charset val="1"/>
          </rPr>
          <t xml:space="preserve">
Foi totalmente quitado?</t>
        </r>
      </text>
    </comment>
    <comment ref="D7" authorId="0">
      <text>
        <r>
          <rPr>
            <sz val="11"/>
            <color rgb="FF000000"/>
            <rFont val="Arial1"/>
          </rPr>
          <t>São 9 escolas, cada pagou 50</t>
        </r>
      </text>
    </comment>
    <comment ref="A28" authorId="2">
      <text>
        <r>
          <rPr>
            <sz val="10"/>
            <color rgb="FF000000"/>
            <rFont val="Arial1"/>
          </rPr>
          <t>Passar valor do aniversário</t>
        </r>
      </text>
    </comment>
    <comment ref="A29" authorId="2">
      <text>
        <r>
          <rPr>
            <sz val="10"/>
            <color rgb="FF000000"/>
            <rFont val="Arial1"/>
          </rPr>
          <t>Passar valor do aniversário</t>
        </r>
      </text>
    </comment>
    <comment ref="A31" authorId="2">
      <text>
        <r>
          <rPr>
            <sz val="10"/>
            <color rgb="FF000000"/>
            <rFont val="Arial1"/>
          </rPr>
          <t>Passar valor do aniversário</t>
        </r>
      </text>
    </comment>
    <comment ref="D78" authorId="1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faltando dezembro</t>
        </r>
        <r>
          <rPr>
            <sz val="9"/>
            <color rgb="FF000000"/>
            <rFont val="Tahoma"/>
            <family val="2"/>
          </rPr>
          <t xml:space="preserve">
250</t>
        </r>
        <r>
          <rPr>
            <sz val="9"/>
            <color rgb="FF000000"/>
            <rFont val="Tahoma"/>
            <family val="2"/>
          </rPr>
          <t xml:space="preserve">
515</t>
        </r>
        <r>
          <rPr>
            <sz val="9"/>
            <color rgb="FF000000"/>
            <rFont val="Tahoma"/>
            <family val="2"/>
          </rPr>
          <t xml:space="preserve">
550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D81" authorId="0">
      <text>
        <r>
          <rPr>
            <sz val="11"/>
            <color rgb="FF000000"/>
            <rFont val="Arial1"/>
          </rPr>
          <t>Deu cheque de 950 em nove, vai pagar 40 em dinheiro</t>
        </r>
      </text>
    </comment>
    <comment ref="D93" authorId="0">
      <text>
        <r>
          <rPr>
            <sz val="11"/>
            <color rgb="FF000000"/>
            <rFont val="Arial1"/>
          </rPr>
          <t>5 pessoas, 5x100</t>
        </r>
      </text>
    </comment>
    <comment ref="AB101" authorId="1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ela depositou 150, porem paguei os passeios e elas ficaram devendo mais</t>
        </r>
      </text>
    </comment>
    <comment ref="A106" authorId="1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mor ficou de ver tudo</t>
        </r>
      </text>
    </comment>
    <comment ref="A118" authorId="1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mor vai ver</t>
        </r>
      </text>
    </comment>
    <comment ref="AH132" authorId="1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more vai confirmar se recebeu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J145" authorId="1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ensaio em Tabatinga, foi cobrado 115 de deslocamento</t>
        </r>
      </text>
    </comment>
    <comment ref="AK145" authorId="1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ensaio em Tabatinga, foi cobrado 115 de deslocamento</t>
        </r>
      </text>
    </comment>
    <comment ref="AL145" authorId="1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ensaio em Tabatinga, foi cobrado 115 de deslocamento</t>
        </r>
      </text>
    </comment>
  </commentList>
</comments>
</file>

<file path=xl/comments2.xml><?xml version="1.0" encoding="utf-8"?>
<comments xmlns="http://schemas.openxmlformats.org/spreadsheetml/2006/main">
  <authors>
    <author>Janaína Nogueira</author>
  </authors>
  <commentList>
    <comment ref="B8" authorId="0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eira:</t>
        </r>
        <r>
          <rPr>
            <sz val="9"/>
            <color rgb="FF000000"/>
            <rFont val="Tahoma"/>
            <family val="2"/>
          </rPr>
          <t xml:space="preserve">
AJUSTAR CONFORME VAI CRIANDO MAIS TRABALHOS</t>
        </r>
      </text>
    </comment>
    <comment ref="B9" authorId="0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eira:</t>
        </r>
        <r>
          <rPr>
            <sz val="9"/>
            <color rgb="FF000000"/>
            <rFont val="Tahoma"/>
            <family val="2"/>
          </rPr>
          <t xml:space="preserve">
AJUSTAR CONFORME VAI CRIANDO MAIS TRABALHOS</t>
        </r>
      </text>
    </comment>
    <comment ref="B13" authorId="0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AJUSTAR CONFORME VAI CRIANDO MAIS TRABALHOS</t>
        </r>
      </text>
    </comment>
    <comment ref="B14" authorId="0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AJUSTAR CONFORME VAI CRIANDO MAIS TRABALHOS</t>
        </r>
      </text>
    </comment>
  </commentList>
</comments>
</file>

<file path=xl/comments3.xml><?xml version="1.0" encoding="utf-8"?>
<comments xmlns="http://schemas.openxmlformats.org/spreadsheetml/2006/main">
  <authors>
    <author>Janaína Nogueira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Janaína Nogueira:</t>
        </r>
        <r>
          <rPr>
            <sz val="9"/>
            <color indexed="81"/>
            <rFont val="Tahoma"/>
            <family val="2"/>
          </rPr>
          <t xml:space="preserve">
eu que fiz essa coluna</t>
        </r>
      </text>
    </comment>
  </commentList>
</comments>
</file>

<file path=xl/sharedStrings.xml><?xml version="1.0" encoding="utf-8"?>
<sst xmlns="http://schemas.openxmlformats.org/spreadsheetml/2006/main" count="614" uniqueCount="229">
  <si>
    <t>Evento</t>
  </si>
  <si>
    <t>Tipo</t>
  </si>
  <si>
    <t>Valor</t>
  </si>
  <si>
    <t>Outros</t>
  </si>
  <si>
    <t>Freelas</t>
  </si>
  <si>
    <t>Freelas Valor</t>
  </si>
  <si>
    <t>Vl Despesas/Gastos</t>
  </si>
  <si>
    <t>2016 pg</t>
  </si>
  <si>
    <t>2016 np</t>
  </si>
  <si>
    <t>Nov/2016</t>
  </si>
  <si>
    <t>Dez/2016</t>
  </si>
  <si>
    <t>Jan/17</t>
  </si>
  <si>
    <t>Fev/17</t>
  </si>
  <si>
    <t>Mar/17</t>
  </si>
  <si>
    <t>Abr/17</t>
  </si>
  <si>
    <t>Maio/17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</si>
  <si>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</si>
  <si>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</si>
  <si>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</si>
  <si>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</si>
  <si>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</si>
  <si>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</si>
  <si>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</si>
  <si>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</si>
  <si>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</si>
  <si>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</si>
  <si>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</si>
  <si>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Maio/18</t>
  </si>
  <si>
    <t>Jun/18</t>
  </si>
  <si>
    <t>Jul/18</t>
  </si>
  <si>
    <t>Ago/18</t>
  </si>
  <si>
    <t>Set/18</t>
  </si>
  <si>
    <t>Out/18</t>
  </si>
  <si>
    <t>Nov/18</t>
  </si>
  <si>
    <t>Dez/18</t>
  </si>
  <si>
    <t>Dani Peres</t>
  </si>
  <si>
    <t>Casamento</t>
  </si>
  <si>
    <t>Pedro / Andre</t>
  </si>
  <si>
    <t>Maria Alice(Denis)</t>
  </si>
  <si>
    <t>Manu</t>
  </si>
  <si>
    <t>Formatura</t>
  </si>
  <si>
    <t>Filipe</t>
  </si>
  <si>
    <t>Ballet Endeara</t>
  </si>
  <si>
    <t>Ballet</t>
  </si>
  <si>
    <t>Henrique Laroca</t>
  </si>
  <si>
    <t>Pedro</t>
  </si>
  <si>
    <t>Marlei</t>
  </si>
  <si>
    <t>Ballet Michele</t>
  </si>
  <si>
    <t>Joao Rafael Sartis</t>
  </si>
  <si>
    <t>Parto</t>
  </si>
  <si>
    <t>Leo</t>
  </si>
  <si>
    <t>Arthur e Daiane</t>
  </si>
  <si>
    <t>Pedro / Erica</t>
  </si>
  <si>
    <t>Gi e Gabi</t>
  </si>
  <si>
    <t>Giovanna</t>
  </si>
  <si>
    <t>Danilo Peres</t>
  </si>
  <si>
    <t>Ensaio</t>
  </si>
  <si>
    <t>Lorenzo</t>
  </si>
  <si>
    <t>Thais</t>
  </si>
  <si>
    <t>Kauan e Pietro</t>
  </si>
  <si>
    <t>Marcela</t>
  </si>
  <si>
    <t>Meri</t>
  </si>
  <si>
    <t>Gestante</t>
  </si>
  <si>
    <t>Belisa</t>
  </si>
  <si>
    <t>Marina Lagatta</t>
  </si>
  <si>
    <t>Publicidade</t>
  </si>
  <si>
    <t>Estella</t>
  </si>
  <si>
    <t>Gabriela</t>
  </si>
  <si>
    <t>Vinicius e Patricia</t>
  </si>
  <si>
    <t>Debora</t>
  </si>
  <si>
    <t>Catarina</t>
  </si>
  <si>
    <t>Laura</t>
  </si>
  <si>
    <t>Quadro + lembrancinha</t>
  </si>
  <si>
    <t>Ensaio Natália</t>
  </si>
  <si>
    <t>Heitor</t>
  </si>
  <si>
    <t>Itaiana – Daniele</t>
  </si>
  <si>
    <t>Isadora</t>
  </si>
  <si>
    <t>Alice e Bernado</t>
  </si>
  <si>
    <t>quadro valor 150</t>
  </si>
  <si>
    <t>Isabela</t>
  </si>
  <si>
    <t>Amanda</t>
  </si>
  <si>
    <t>Itaiana – Flavia</t>
  </si>
  <si>
    <t>So Blusinhas</t>
  </si>
  <si>
    <t>Bibi</t>
  </si>
  <si>
    <t>Camila Rocha</t>
  </si>
  <si>
    <t>Bruno e Kaique</t>
  </si>
  <si>
    <t>Ensaio Infantil</t>
  </si>
  <si>
    <t>Helena</t>
  </si>
  <si>
    <t>Agnes</t>
  </si>
  <si>
    <t>The wish</t>
  </si>
  <si>
    <t>Alice</t>
  </si>
  <si>
    <t>Luiza (Rio Preto)</t>
  </si>
  <si>
    <t>Alice(Matao)</t>
  </si>
  <si>
    <t>Batizado</t>
  </si>
  <si>
    <t>Dom Vet</t>
  </si>
  <si>
    <t>Freela Danilo</t>
  </si>
  <si>
    <t>Freela</t>
  </si>
  <si>
    <t>Larissa</t>
  </si>
  <si>
    <t>Area de Lazer</t>
  </si>
  <si>
    <t>Nathália</t>
  </si>
  <si>
    <t>Leve</t>
  </si>
  <si>
    <t>Samia</t>
  </si>
  <si>
    <t>Aline</t>
  </si>
  <si>
    <t>Arthur</t>
  </si>
  <si>
    <t>Valentina</t>
  </si>
  <si>
    <t>Tamiris</t>
  </si>
  <si>
    <t>Alice e Dirceu</t>
  </si>
  <si>
    <t>Bia Costa</t>
  </si>
  <si>
    <t>Miguel</t>
  </si>
  <si>
    <t>Rafa</t>
  </si>
  <si>
    <t>Bernardo (Rio Preto)</t>
  </si>
  <si>
    <t>Melina</t>
  </si>
  <si>
    <t>Studio Pilates</t>
  </si>
  <si>
    <t>Freela Mess</t>
  </si>
  <si>
    <t>Ana Carla</t>
  </si>
  <si>
    <t>Joao Pedro</t>
  </si>
  <si>
    <t>Newborn</t>
  </si>
  <si>
    <t>Cristiane Alves</t>
  </si>
  <si>
    <t>Paulinha</t>
  </si>
  <si>
    <t>Fabiola</t>
  </si>
  <si>
    <t>Bruna Ligabo</t>
  </si>
  <si>
    <t>Lais</t>
  </si>
  <si>
    <t>Ana Laura(Melina)</t>
  </si>
  <si>
    <t>Milena</t>
  </si>
  <si>
    <t>450 quadrinhos</t>
  </si>
  <si>
    <t>Henrique</t>
  </si>
  <si>
    <t>Mariana Godoi</t>
  </si>
  <si>
    <t>Benicio</t>
  </si>
  <si>
    <t>Henrico</t>
  </si>
  <si>
    <t>Jessica</t>
  </si>
  <si>
    <t>Bia e Gui</t>
  </si>
  <si>
    <t>Djalma</t>
  </si>
  <si>
    <t>Rachel Giansante</t>
  </si>
  <si>
    <t>Ballet Art Company</t>
  </si>
  <si>
    <t>?</t>
  </si>
  <si>
    <t>Rita</t>
  </si>
  <si>
    <t>album</t>
  </si>
  <si>
    <t>Alice Landon</t>
  </si>
  <si>
    <t>Olivia</t>
  </si>
  <si>
    <t>Neusa</t>
  </si>
  <si>
    <t>Maria Clara</t>
  </si>
  <si>
    <t>Parto Isa Liz</t>
  </si>
  <si>
    <t>Lidi Rilary - Capitolio</t>
  </si>
  <si>
    <t>Sofia</t>
  </si>
  <si>
    <t>Alice e Bernardo</t>
  </si>
  <si>
    <t>Parto Sol</t>
  </si>
  <si>
    <t>Theo</t>
  </si>
  <si>
    <t>Bianca</t>
  </si>
  <si>
    <t>Leonardo e Carol</t>
  </si>
  <si>
    <t>Lavinia</t>
  </si>
  <si>
    <t>Fernanda Floricultura</t>
  </si>
  <si>
    <t>Yasmin e Manuella</t>
  </si>
  <si>
    <t>Clarice</t>
  </si>
  <si>
    <t>Juliana</t>
  </si>
  <si>
    <t>Aurora - Patty</t>
  </si>
  <si>
    <t>Helena - Ligabo</t>
  </si>
  <si>
    <t>Manuelly</t>
  </si>
  <si>
    <t>Sol</t>
  </si>
  <si>
    <t>Acompanhamento</t>
  </si>
  <si>
    <t>Gabriel</t>
  </si>
  <si>
    <t>Joao Vicente</t>
  </si>
  <si>
    <t>Nicole</t>
  </si>
  <si>
    <t>Ana Laura</t>
  </si>
  <si>
    <t>Ana Lucia e Cesaar</t>
  </si>
  <si>
    <t>Maristela</t>
  </si>
  <si>
    <t>Rafaela Gualdi</t>
  </si>
  <si>
    <t>Roberta</t>
  </si>
  <si>
    <t>Luna - Holambra</t>
  </si>
  <si>
    <t>Estella e Nelson</t>
  </si>
  <si>
    <t>The Wish</t>
  </si>
  <si>
    <t>Luisa</t>
  </si>
  <si>
    <t>viagem</t>
  </si>
  <si>
    <t>Dani Giansnte</t>
  </si>
  <si>
    <t>Pietra</t>
  </si>
  <si>
    <t>Lucas</t>
  </si>
  <si>
    <t>Renata e Cassio</t>
  </si>
  <si>
    <t>Raquel Giansanti - expo</t>
  </si>
  <si>
    <t>Jonatan - Smart</t>
  </si>
  <si>
    <t>Priscila e Ronaldo</t>
  </si>
  <si>
    <t>Paloma e Maike</t>
  </si>
  <si>
    <t>Inauguracao Loja Ju</t>
  </si>
  <si>
    <t>Batizado Clarice</t>
  </si>
  <si>
    <t>Gael</t>
  </si>
  <si>
    <t>Freela - Juninho Miguel</t>
  </si>
  <si>
    <t>Barbara e Artur</t>
  </si>
  <si>
    <t>Dedé</t>
  </si>
  <si>
    <t>Ana Aline e Michel</t>
  </si>
  <si>
    <t>Daiane e Lenon</t>
  </si>
  <si>
    <t>Maisa e Erick</t>
  </si>
  <si>
    <t>Roberta e Fernando</t>
  </si>
  <si>
    <t>Tais</t>
  </si>
  <si>
    <t>Raphael e Bianca</t>
  </si>
  <si>
    <t>GERAL</t>
  </si>
  <si>
    <t>BRUTO</t>
  </si>
  <si>
    <t>FREELAS</t>
  </si>
  <si>
    <t>OUTRAS DESPESAS</t>
  </si>
  <si>
    <t>TOTAL LIQUIDO</t>
  </si>
  <si>
    <t>Bruto</t>
  </si>
  <si>
    <t>Outras Despesas</t>
  </si>
  <si>
    <t>Líquido</t>
  </si>
  <si>
    <t>TOTAL 2016 - a receber</t>
  </si>
  <si>
    <t>Row Labels</t>
  </si>
  <si>
    <t>Grand Total</t>
  </si>
  <si>
    <t>Sum of Valor</t>
  </si>
  <si>
    <t>Mes Ano</t>
  </si>
  <si>
    <t>Max of Valor</t>
  </si>
  <si>
    <t>Min of Valor</t>
  </si>
  <si>
    <t>Niver Adulto</t>
  </si>
  <si>
    <t>15 anos</t>
  </si>
  <si>
    <t>Niver Infantil</t>
  </si>
  <si>
    <t>Niver infantil</t>
  </si>
  <si>
    <t>Niver adulto</t>
  </si>
  <si>
    <t>Quitado</t>
  </si>
  <si>
    <t>NÃO</t>
  </si>
  <si>
    <t>Helena (Milena)</t>
  </si>
  <si>
    <t>Milena tirou foto</t>
  </si>
  <si>
    <t>Data</t>
  </si>
  <si>
    <t>Parc.</t>
  </si>
  <si>
    <t>Sim</t>
  </si>
  <si>
    <t>(Multiple Items)</t>
  </si>
  <si>
    <t>Count</t>
  </si>
  <si>
    <t>Maria Flavia</t>
  </si>
  <si>
    <t>Carol e Isa</t>
  </si>
  <si>
    <t>Batizado Giovana</t>
  </si>
  <si>
    <t>Carla e Rafael</t>
  </si>
  <si>
    <t>Dayanne - Patty</t>
  </si>
  <si>
    <t>Cha</t>
  </si>
  <si>
    <t>?????</t>
  </si>
  <si>
    <t>Julia 1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</si>
</sst>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mm/yy"/>
  </numFmts>
  <fonts count="17">
    <font>
      <sz val="11"/>
      <color theme="1"/>
      <name val="Calibri"/>
      <family val="2"/>
      <scheme val="minor"/>
    </font>
    <font>
      <b/>
      <sz val="14"/>
      <color rgb="FF000000"/>
      <name val="Arial1"/>
    </font>
    <font>
      <b/>
      <sz val="9"/>
      <color rgb="FF000000"/>
      <name val="Arial1"/>
    </font>
    <font>
      <b/>
      <sz val="12"/>
      <color rgb="FF000000"/>
      <name val="Arial1"/>
    </font>
    <font>
      <sz val="9"/>
      <color rgb="FF000000"/>
      <name val="Arial1"/>
    </font>
    <font>
      <b/>
      <sz val="11"/>
      <color rgb="FF000000"/>
      <name val="Arial1"/>
    </font>
    <font>
      <sz val="11"/>
      <color rgb="FF000000"/>
      <name val="Arial1"/>
    </font>
    <font>
      <sz val="10"/>
      <color rgb="FF000000"/>
      <name val="Arial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FF0000"/>
      <name val="Arial1"/>
    </font>
    <font>
      <b/>
      <sz val="9"/>
      <color rgb="FF538DD5"/>
      <name val="Arial1"/>
    </font>
    <font>
      <b/>
      <sz val="11"/>
      <color rgb="FFFF000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CFF00"/>
        <bgColor rgb="FFCCFF00"/>
      </patternFill>
    </fill>
    <fill>
      <patternFill patternType="solid">
        <fgColor rgb="FFFF3333"/>
        <bgColor rgb="FFFF333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3" fontId="2" fillId="2" borderId="0" xfId="0" applyNumberFormat="1" applyFont="1" applyFill="1"/>
    <xf numFmtId="0" fontId="3" fillId="2" borderId="0" xfId="0" applyFont="1" applyFill="1"/>
    <xf numFmtId="17" fontId="1" fillId="2" borderId="0" xfId="0" applyNumberFormat="1" applyFont="1" applyFill="1"/>
    <xf numFmtId="0" fontId="2" fillId="0" borderId="0" xfId="0" applyFont="1"/>
    <xf numFmtId="0" fontId="4" fillId="0" borderId="0" xfId="0" applyFont="1"/>
    <xf numFmtId="3" fontId="2" fillId="0" borderId="0" xfId="0" applyNumberFormat="1" applyFont="1"/>
    <xf numFmtId="3" fontId="4" fillId="3" borderId="0" xfId="0" applyNumberFormat="1" applyFont="1" applyFill="1"/>
    <xf numFmtId="3" fontId="4" fillId="4" borderId="0" xfId="0" applyNumberFormat="1" applyFont="1" applyFill="1"/>
    <xf numFmtId="3" fontId="4" fillId="0" borderId="0" xfId="0" applyNumberFormat="1" applyFont="1"/>
    <xf numFmtId="0" fontId="4" fillId="5" borderId="0" xfId="0" applyFont="1" applyFill="1"/>
    <xf numFmtId="3" fontId="2" fillId="3" borderId="0" xfId="0" applyNumberFormat="1" applyFont="1" applyFill="1"/>
    <xf numFmtId="3" fontId="2" fillId="6" borderId="0" xfId="0" applyNumberFormat="1" applyFont="1" applyFill="1"/>
    <xf numFmtId="3" fontId="4" fillId="6" borderId="0" xfId="0" applyNumberFormat="1" applyFont="1" applyFill="1"/>
    <xf numFmtId="0" fontId="5" fillId="0" borderId="0" xfId="0" applyFont="1"/>
    <xf numFmtId="0" fontId="4" fillId="7" borderId="0" xfId="0" applyFont="1" applyFill="1"/>
    <xf numFmtId="3" fontId="4" fillId="5" borderId="0" xfId="0" applyNumberFormat="1" applyFont="1" applyFill="1"/>
    <xf numFmtId="3" fontId="4" fillId="7" borderId="0" xfId="0" applyNumberFormat="1" applyFont="1" applyFill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2" fillId="5" borderId="0" xfId="0" applyFont="1" applyFill="1"/>
    <xf numFmtId="3" fontId="2" fillId="5" borderId="0" xfId="0" applyNumberFormat="1" applyFont="1" applyFill="1"/>
    <xf numFmtId="0" fontId="12" fillId="0" borderId="0" xfId="0" applyFon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8" borderId="0" xfId="0" applyNumberFormat="1" applyFill="1"/>
    <xf numFmtId="0" fontId="0" fillId="9" borderId="0" xfId="0" applyFill="1"/>
    <xf numFmtId="3" fontId="3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8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1"/>
        <scheme val="none"/>
      </font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[Jana Fotografia - novo.xlsx.xlsx]Tipo vs Mes!PivotTable5</c:name>
    <c:fmtId val="4"/>
  </c:pivotSource>
  <c:chart>
    <c:autoTitleDeleted val="0"/>
    <c:pivotFmts>
      <c:pivotFmt>
        <c:idx val="0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</c:pivotFmt>
      <c:pivotFmt>
        <c:idx val="5"/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1401386074974282"/>
          <c:y val="6.824924601041954E-2"/>
          <c:w val="0.76546061767194062"/>
          <c:h val="0.785956946464494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'Tipo vs Mes'!$B$4</c:f>
              <c:strCache>
                <c:ptCount val="1"/>
                <c:pt idx="0">
                  <c:v>Sum of Valor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'Tipo vs Mes'!$A$5:$A$7</c:f>
              <c:strCache>
                <c:ptCount val="2"/>
                <c:pt idx="0">
                  <c:v>Casamento</c:v>
                </c:pt>
                <c:pt idx="1">
                  <c:v>Publicidade</c:v>
                </c:pt>
              </c:strCache>
            </c:strRef>
          </c:cat>
          <c:val>
            <c:numRef>
              <c:f>'Tipo vs Mes'!$B$5:$B$7</c:f>
              <c:numCache>
                <c:formatCode>General</c:formatCode>
                <c:ptCount val="2"/>
                <c:pt idx="0">
                  <c:v>10300</c:v>
                </c:pt>
                <c:pt idx="1">
                  <c:v>250</c:v>
                </c:pt>
              </c:numCache>
            </c:numRef>
          </c:val>
        </c:ser>
        <c:ser>
          <c:idx val="1"/>
          <c:order val="1"/>
          <c:tx>
            <c:strRef>
              <c:f>'Tipo vs Mes'!$C$4</c:f>
              <c:strCache>
                <c:ptCount val="1"/>
                <c:pt idx="0">
                  <c:v>Max of Valor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'Tipo vs Mes'!$A$5:$A$7</c:f>
              <c:strCache>
                <c:ptCount val="2"/>
                <c:pt idx="0">
                  <c:v>Casamento</c:v>
                </c:pt>
                <c:pt idx="1">
                  <c:v>Publicidade</c:v>
                </c:pt>
              </c:strCache>
            </c:strRef>
          </c:cat>
          <c:val>
            <c:numRef>
              <c:f>'Tipo vs Mes'!$C$5:$C$7</c:f>
              <c:numCache>
                <c:formatCode>General</c:formatCode>
                <c:ptCount val="2"/>
                <c:pt idx="0">
                  <c:v>4000</c:v>
                </c:pt>
                <c:pt idx="1">
                  <c:v>250</c:v>
                </c:pt>
              </c:numCache>
            </c:numRef>
          </c:val>
        </c:ser>
        <c:ser>
          <c:idx val="2"/>
          <c:order val="2"/>
          <c:tx>
            <c:strRef>
              <c:f>'Tipo vs Mes'!$D$4</c:f>
              <c:strCache>
                <c:ptCount val="1"/>
                <c:pt idx="0">
                  <c:v>Min of Valor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'Tipo vs Mes'!$A$5:$A$7</c:f>
              <c:strCache>
                <c:ptCount val="2"/>
                <c:pt idx="0">
                  <c:v>Casamento</c:v>
                </c:pt>
                <c:pt idx="1">
                  <c:v>Publicidade</c:v>
                </c:pt>
              </c:strCache>
            </c:strRef>
          </c:cat>
          <c:val>
            <c:numRef>
              <c:f>'Tipo vs Mes'!$D$5:$D$7</c:f>
              <c:numCache>
                <c:formatCode>General</c:formatCode>
                <c:ptCount val="2"/>
                <c:pt idx="0">
                  <c:v>500</c:v>
                </c:pt>
                <c:pt idx="1">
                  <c:v>250</c:v>
                </c:pt>
              </c:numCache>
            </c:numRef>
          </c:val>
        </c:ser>
        <c:ser>
          <c:idx val="3"/>
          <c:order val="3"/>
          <c:tx>
            <c:strRef>
              <c:f>'Tipo vs Mes'!$E$4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'Tipo vs Mes'!$A$5:$A$7</c:f>
              <c:strCache>
                <c:ptCount val="2"/>
                <c:pt idx="0">
                  <c:v>Casamento</c:v>
                </c:pt>
                <c:pt idx="1">
                  <c:v>Publicidade</c:v>
                </c:pt>
              </c:strCache>
            </c:strRef>
          </c:cat>
          <c:val>
            <c:numRef>
              <c:f>'Tipo vs Mes'!$E$5:$E$7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07072"/>
        <c:axId val="176270144"/>
      </c:barChart>
      <c:catAx>
        <c:axId val="20710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70144"/>
        <c:crosses val="autoZero"/>
        <c:auto val="1"/>
        <c:lblAlgn val="ctr"/>
        <c:lblOffset val="100"/>
        <c:noMultiLvlLbl val="0"/>
      </c:catAx>
      <c:valAx>
        <c:axId val="17627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0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T w="63500"/>
    </a:sp3d>
  </c:spPr>
  <c:txPr>
    <a:bodyPr/>
    <a:lstStyle/>
    <a:p>
      <a:pPr>
        <a:defRPr sz="700" baseline="0"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[Jana Fotografia - novo.xlsx.xlsx]Tipo vs Mes!PivotTable5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</c:pivotFmt>
      <c:pivotFmt>
        <c:idx val="5"/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1401386074974282"/>
          <c:y val="6.824924601041954E-2"/>
          <c:w val="0.76546061767194062"/>
          <c:h val="0.785956946464494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'Tipo vs Mes'!$B$4</c:f>
              <c:strCache>
                <c:ptCount val="1"/>
                <c:pt idx="0">
                  <c:v>Sum of Valor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'Tipo vs Mes'!$A$5:$A$7</c:f>
              <c:strCache>
                <c:ptCount val="2"/>
                <c:pt idx="0">
                  <c:v>Casamento</c:v>
                </c:pt>
                <c:pt idx="1">
                  <c:v>Publicidade</c:v>
                </c:pt>
              </c:strCache>
            </c:strRef>
          </c:cat>
          <c:val>
            <c:numRef>
              <c:f>'Tipo vs Mes'!$B$5:$B$7</c:f>
              <c:numCache>
                <c:formatCode>General</c:formatCode>
                <c:ptCount val="2"/>
                <c:pt idx="0">
                  <c:v>10300</c:v>
                </c:pt>
                <c:pt idx="1">
                  <c:v>250</c:v>
                </c:pt>
              </c:numCache>
            </c:numRef>
          </c:val>
        </c:ser>
        <c:ser>
          <c:idx val="1"/>
          <c:order val="1"/>
          <c:tx>
            <c:strRef>
              <c:f>'Tipo vs Mes'!$C$4</c:f>
              <c:strCache>
                <c:ptCount val="1"/>
                <c:pt idx="0">
                  <c:v>Max of Valor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'Tipo vs Mes'!$A$5:$A$7</c:f>
              <c:strCache>
                <c:ptCount val="2"/>
                <c:pt idx="0">
                  <c:v>Casamento</c:v>
                </c:pt>
                <c:pt idx="1">
                  <c:v>Publicidade</c:v>
                </c:pt>
              </c:strCache>
            </c:strRef>
          </c:cat>
          <c:val>
            <c:numRef>
              <c:f>'Tipo vs Mes'!$C$5:$C$7</c:f>
              <c:numCache>
                <c:formatCode>General</c:formatCode>
                <c:ptCount val="2"/>
                <c:pt idx="0">
                  <c:v>4000</c:v>
                </c:pt>
                <c:pt idx="1">
                  <c:v>250</c:v>
                </c:pt>
              </c:numCache>
            </c:numRef>
          </c:val>
        </c:ser>
        <c:ser>
          <c:idx val="2"/>
          <c:order val="2"/>
          <c:tx>
            <c:strRef>
              <c:f>'Tipo vs Mes'!$D$4</c:f>
              <c:strCache>
                <c:ptCount val="1"/>
                <c:pt idx="0">
                  <c:v>Min of Valor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'Tipo vs Mes'!$A$5:$A$7</c:f>
              <c:strCache>
                <c:ptCount val="2"/>
                <c:pt idx="0">
                  <c:v>Casamento</c:v>
                </c:pt>
                <c:pt idx="1">
                  <c:v>Publicidade</c:v>
                </c:pt>
              </c:strCache>
            </c:strRef>
          </c:cat>
          <c:val>
            <c:numRef>
              <c:f>'Tipo vs Mes'!$D$5:$D$7</c:f>
              <c:numCache>
                <c:formatCode>General</c:formatCode>
                <c:ptCount val="2"/>
                <c:pt idx="0">
                  <c:v>500</c:v>
                </c:pt>
                <c:pt idx="1">
                  <c:v>250</c:v>
                </c:pt>
              </c:numCache>
            </c:numRef>
          </c:val>
        </c:ser>
        <c:ser>
          <c:idx val="3"/>
          <c:order val="3"/>
          <c:tx>
            <c:strRef>
              <c:f>'Tipo vs Mes'!$E$4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'Tipo vs Mes'!$A$5:$A$7</c:f>
              <c:strCache>
                <c:ptCount val="2"/>
                <c:pt idx="0">
                  <c:v>Casamento</c:v>
                </c:pt>
                <c:pt idx="1">
                  <c:v>Publicidade</c:v>
                </c:pt>
              </c:strCache>
            </c:strRef>
          </c:cat>
          <c:val>
            <c:numRef>
              <c:f>'Tipo vs Mes'!$E$5:$E$7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09120"/>
        <c:axId val="176271872"/>
      </c:barChart>
      <c:catAx>
        <c:axId val="2071091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176271872"/>
        <c:crosses val="autoZero"/>
        <c:auto val="1"/>
        <c:lblAlgn val="ctr"/>
        <c:lblOffset val="100"/>
        <c:noMultiLvlLbl val="0"/>
      </c:catAx>
      <c:valAx>
        <c:axId val="1762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0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T w="63500"/>
    </a:sp3d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67235</xdr:colOff>
      <xdr:row>0</xdr:row>
      <xdr:rowOff>0</xdr:rowOff>
    </xdr:from>
    <xdr:to>
      <xdr:col>24</xdr:col>
      <xdr:colOff>200587</xdr:colOff>
      <xdr:row>31</xdr:row>
      <xdr:rowOff>179294</xdr:rowOff>
    </xdr:to>
    <xdr:graphicFrame macro="">
      <xdr:nvGraphicFramePr>
        <xdr:cNvPr id="3" name="Chart 2" title="tes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38098</xdr:colOff>
      <xdr:row>21</xdr:row>
      <xdr:rowOff>152400</xdr:rowOff>
    </xdr:from>
    <xdr:to>
      <xdr:col>18</xdr:col>
      <xdr:colOff>333375</xdr:colOff>
      <xdr:row>59</xdr:row>
      <xdr:rowOff>161924</xdr:rowOff>
    </xdr:to>
    <xdr:graphicFrame macro="">
      <xdr:nvGraphicFramePr>
        <xdr:cNvPr id="2" name="Chart 1" title="tes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naina%20Fotografia%20-%20novo%202.xlsx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enciamento"/>
      <sheetName val="Balanço_Geral"/>
    </sheetNames>
    <sheetDataSet>
      <sheetData sheetId="0">
        <row r="2">
          <cell r="J2">
            <v>19585</v>
          </cell>
          <cell r="K2">
            <v>1050</v>
          </cell>
          <cell r="N2">
            <v>3135</v>
          </cell>
          <cell r="O2">
            <v>2720</v>
          </cell>
          <cell r="P2">
            <v>3660</v>
          </cell>
          <cell r="Q2">
            <v>8435</v>
          </cell>
          <cell r="R2">
            <v>6025</v>
          </cell>
          <cell r="S2">
            <v>1945</v>
          </cell>
          <cell r="T2">
            <v>2939</v>
          </cell>
          <cell r="U2">
            <v>4774</v>
          </cell>
          <cell r="V2">
            <v>4255</v>
          </cell>
          <cell r="W2">
            <v>2964</v>
          </cell>
          <cell r="X2">
            <v>5965</v>
          </cell>
          <cell r="Y2">
            <v>3875</v>
          </cell>
          <cell r="Z2">
            <v>6545</v>
          </cell>
          <cell r="AA2">
            <v>4381.5</v>
          </cell>
          <cell r="AB2">
            <v>2660</v>
          </cell>
          <cell r="AC2">
            <v>6910</v>
          </cell>
          <cell r="AD2">
            <v>7954</v>
          </cell>
          <cell r="AE2">
            <v>4518</v>
          </cell>
          <cell r="AF2">
            <v>9723</v>
          </cell>
          <cell r="AG2">
            <v>7987</v>
          </cell>
          <cell r="AH2">
            <v>9420.5</v>
          </cell>
          <cell r="AI2">
            <v>3695</v>
          </cell>
          <cell r="AJ2">
            <v>3465</v>
          </cell>
          <cell r="AK2">
            <v>2705</v>
          </cell>
          <cell r="AL2">
            <v>1485</v>
          </cell>
          <cell r="AM2">
            <v>2171</v>
          </cell>
          <cell r="AN2">
            <v>1085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</row>
        <row r="22">
          <cell r="H22">
            <v>-300</v>
          </cell>
        </row>
        <row r="70">
          <cell r="H70">
            <v>-300</v>
          </cell>
        </row>
        <row r="78">
          <cell r="H78">
            <v>-100</v>
          </cell>
        </row>
        <row r="131">
          <cell r="H131">
            <v>-180</v>
          </cell>
        </row>
        <row r="133">
          <cell r="H133">
            <v>-250</v>
          </cell>
        </row>
        <row r="148">
          <cell r="H148">
            <v>-115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aína Nogueira" refreshedDate="43356.929454513891" createdVersion="4" refreshedVersion="4" minRefreshableVersion="3" recordCount="161">
  <cacheSource type="worksheet">
    <worksheetSource ref="A1:E162" sheet="Tipo vc Mes (BD)"/>
  </cacheSource>
  <cacheFields count="5">
    <cacheField name="Evento" numFmtId="0">
      <sharedItems/>
    </cacheField>
    <cacheField name="Tipo" numFmtId="0">
      <sharedItems count="49">
        <s v="Casamento"/>
        <s v="Niver infantil"/>
        <s v="Formatura"/>
        <s v="Ballet"/>
        <s v="Niver adulto"/>
        <s v="Parto"/>
        <s v="15 anos"/>
        <s v="Ensaio"/>
        <s v="Gestante"/>
        <s v="Publicidade"/>
        <s v="Newborn"/>
        <s v="Ensaio Infantil"/>
        <s v="Batizado"/>
        <s v="Freela"/>
        <s v="Acompanhamento"/>
        <s v="Nivel adulto" u="1"/>
        <s v="Ensaio 15 anos" u="1"/>
        <s v="Chá Bebe" u="1"/>
        <s v="Cha Revelacao" u="1"/>
        <s v="Niver 33 anos" u="1"/>
        <s v="Nivel infantil" u="1"/>
        <s v="smash the cake" u="1"/>
        <s v="Niver 1 ano" u="1"/>
        <s v="Chá Bebe + Ensaio" u="1"/>
        <s v="Ballet(studio)" u="1"/>
        <s v="Ensaio 9 meses" u="1"/>
        <s v="Chá Bebe + Newborn + Ensaio" u="1"/>
        <s v="Bodas de Ouro" u="1"/>
        <s v="Niver 15 anos" u="1"/>
        <s v="Niver 2 anos" u="1"/>
        <s v="Festa do pijama" u="1"/>
        <s v="Niver 3 anos" u="1"/>
        <s v="Parto+Newborn+Acompto" u="1"/>
        <s v="Acomp." u="1"/>
        <s v="Newborn/acomp." u="1"/>
        <s v="Niver 4 anos" u="1"/>
        <s v="Chá+Ensaio" u="1"/>
        <s v="Ensaio gest." u="1"/>
        <s v="Niver 40 anos" u="1"/>
        <s v="Cha" u="1"/>
        <s v="Niver 5 anos" u="1"/>
        <s v="Niver 50 anos" u="1"/>
        <s v="Niver 6 anos" u="1"/>
        <s v="Maternidade" u="1"/>
        <s v="Niver 60 anos" u="1"/>
        <s v="Civil" u="1"/>
        <s v="Ballet - espetáculo" u="1"/>
        <s v="Niver 80 anos" u="1"/>
        <s v="Niver" u="1"/>
      </sharedItems>
    </cacheField>
    <cacheField name="Data" numFmtId="164">
      <sharedItems containsSemiMixedTypes="0" containsNonDate="0" containsDate="1" containsString="0" minDate="2016-07-23T00:00:00" maxDate="2019-04-28T00:00:00"/>
    </cacheField>
    <cacheField name="Valor" numFmtId="0">
      <sharedItems containsMixedTypes="1" containsNumber="1" containsInteger="1" minValue="0" maxValue="4400"/>
    </cacheField>
    <cacheField name="Mes Ano" numFmtId="165">
      <sharedItems containsSemiMixedTypes="0" containsNonDate="0" containsDate="1" containsString="0" minDate="2016-07-23T00:00:00" maxDate="2019-04-28T00:00:00" count="141">
        <d v="2016-07-23T00:00:00"/>
        <d v="2016-09-16T00:00:00"/>
        <d v="2016-10-08T00:00:00"/>
        <d v="2016-10-16T00:00:00"/>
        <d v="2016-10-19T00:00:00"/>
        <d v="2016-10-22T00:00:00"/>
        <d v="2016-10-28T00:00:00"/>
        <d v="2016-11-19T00:00:00"/>
        <d v="2016-11-26T00:00:00"/>
        <d v="2016-12-16T00:00:00"/>
        <d v="2016-12-17T00:00:00"/>
        <d v="2017-01-25T00:00:00"/>
        <d v="2017-01-29T00:00:00"/>
        <d v="2017-02-06T00:00:00"/>
        <d v="2017-02-11T00:00:00"/>
        <d v="2017-02-12T00:00:00"/>
        <d v="2017-02-18T00:00:00"/>
        <d v="2017-02-21T00:00:00"/>
        <d v="2017-02-24T00:00:00"/>
        <d v="2017-02-27T00:00:00"/>
        <d v="2017-03-01T00:00:00"/>
        <d v="2017-03-04T00:00:00"/>
        <d v="2017-03-05T00:00:00"/>
        <d v="2017-03-11T00:00:00"/>
        <d v="2017-03-12T00:00:00"/>
        <d v="2017-03-18T00:00:00"/>
        <d v="2017-03-28T00:00:00"/>
        <d v="2017-04-01T00:00:00"/>
        <d v="2017-04-02T00:00:00"/>
        <d v="2017-04-04T00:00:00"/>
        <d v="2017-04-08T00:00:00"/>
        <d v="2017-04-09T00:00:00"/>
        <d v="2017-04-13T00:00:00"/>
        <d v="2017-04-18T00:00:00"/>
        <d v="2017-04-21T00:00:00"/>
        <d v="2017-04-23T00:00:00"/>
        <d v="2017-04-25T00:00:00"/>
        <d v="2017-04-29T00:00:00"/>
        <d v="2017-04-30T00:00:00"/>
        <d v="2017-05-11T00:00:00"/>
        <d v="2017-05-20T00:00:00"/>
        <d v="2017-05-24T00:00:00"/>
        <d v="2017-06-04T00:00:00"/>
        <d v="2017-06-24T00:00:00"/>
        <d v="2017-07-07T00:00:00"/>
        <d v="2017-07-08T00:00:00"/>
        <d v="2017-07-13T00:00:00"/>
        <d v="2017-07-14T00:00:00"/>
        <d v="2017-07-15T00:00:00"/>
        <d v="2017-07-23T00:00:00"/>
        <d v="2017-08-05T00:00:00"/>
        <d v="2017-08-08T00:00:00"/>
        <d v="2017-08-09T00:00:00"/>
        <d v="2017-08-11T00:00:00"/>
        <d v="2017-08-12T00:00:00"/>
        <d v="2017-08-20T00:00:00"/>
        <d v="2017-08-22T00:00:00"/>
        <d v="2017-09-02T00:00:00"/>
        <d v="2017-09-03T00:00:00"/>
        <d v="2017-09-04T00:00:00"/>
        <d v="2017-09-09T00:00:00"/>
        <d v="2017-09-15T00:00:00"/>
        <d v="2017-09-24T00:00:00"/>
        <d v="2017-09-30T00:00:00"/>
        <d v="2017-10-01T00:00:00"/>
        <d v="2017-10-07T00:00:00"/>
        <d v="2017-10-08T00:00:00"/>
        <d v="2017-10-20T00:00:00"/>
        <d v="2017-10-21T00:00:00"/>
        <d v="2017-10-22T00:00:00"/>
        <d v="2017-11-02T00:00:00"/>
        <d v="2017-11-11T00:00:00"/>
        <d v="2017-11-15T00:00:00"/>
        <d v="2017-11-18T00:00:00"/>
        <d v="2017-12-09T00:00:00"/>
        <d v="2017-12-14T00:00:00"/>
        <d v="2017-12-16T00:00:00"/>
        <d v="2017-12-17T00:00:00"/>
        <d v="2018-01-06T00:00:00"/>
        <d v="2018-01-21T00:00:00"/>
        <d v="2018-01-27T00:00:00"/>
        <d v="2018-01-28T00:00:00"/>
        <d v="2018-02-02T00:00:00"/>
        <d v="2018-02-04T00:00:00"/>
        <d v="2018-02-08T00:00:00"/>
        <d v="2018-02-11T00:00:00"/>
        <d v="2018-02-19T00:00:00"/>
        <d v="2018-02-24T00:00:00"/>
        <d v="2018-02-25T00:00:00"/>
        <d v="2018-03-11T00:00:00"/>
        <d v="2018-03-13T00:00:00"/>
        <d v="2018-03-24T00:00:00"/>
        <d v="2018-03-30T00:00:00"/>
        <d v="2018-03-31T00:00:00"/>
        <d v="2018-04-07T00:00:00"/>
        <d v="2018-04-08T00:00:00"/>
        <d v="2018-04-13T00:00:00"/>
        <d v="2018-04-29T00:00:00"/>
        <d v="2018-05-05T00:00:00"/>
        <d v="2018-05-11T00:00:00"/>
        <d v="2018-05-18T00:00:00"/>
        <d v="2018-05-19T00:00:00"/>
        <d v="2018-05-26T00:00:00"/>
        <d v="2018-05-28T00:00:00"/>
        <d v="2018-06-02T00:00:00"/>
        <d v="2018-06-14T00:00:00"/>
        <d v="2018-06-16T00:00:00"/>
        <d v="2018-06-25T00:00:00"/>
        <d v="2018-06-28T00:00:00"/>
        <d v="2018-06-30T00:00:00"/>
        <d v="2018-07-07T00:00:00"/>
        <d v="2018-07-08T00:00:00"/>
        <d v="2018-07-14T00:00:00"/>
        <d v="2018-07-19T00:00:00"/>
        <d v="2018-07-20T00:00:00"/>
        <d v="2018-07-21T00:00:00"/>
        <d v="2018-07-22T00:00:00"/>
        <d v="2018-07-27T00:00:00"/>
        <d v="2018-07-31T00:00:00"/>
        <d v="2018-08-03T00:00:00"/>
        <d v="2018-08-11T00:00:00"/>
        <d v="2018-08-18T00:00:00"/>
        <d v="2018-08-19T00:00:00"/>
        <d v="2018-08-20T00:00:00"/>
        <d v="2018-08-25T00:00:00"/>
        <d v="2018-09-01T00:00:00"/>
        <d v="2018-09-18T00:00:00"/>
        <d v="2018-09-22T00:00:00"/>
        <d v="2018-09-29T00:00:00"/>
        <d v="2018-10-05T00:00:00"/>
        <d v="2018-10-07T00:00:00"/>
        <d v="2018-10-20T00:00:00"/>
        <d v="2018-10-27T00:00:00"/>
        <d v="2018-11-24T00:00:00"/>
        <d v="2018-12-01T00:00:00"/>
        <d v="2018-12-15T00:00:00"/>
        <d v="2019-01-05T00:00:00"/>
        <d v="2019-02-16T00:00:00"/>
        <d v="2019-02-23T00:00:00"/>
        <d v="2019-03-23T00:00:00"/>
        <d v="2019-04-27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s v="Dani Peres"/>
    <x v="0"/>
    <d v="2016-07-23T00:00:00"/>
    <n v="3800"/>
    <x v="0"/>
  </r>
  <r>
    <s v="Maria Alice(Denis)"/>
    <x v="1"/>
    <d v="2016-09-16T00:00:00"/>
    <n v="1400"/>
    <x v="1"/>
  </r>
  <r>
    <s v="Manu"/>
    <x v="2"/>
    <d v="2016-10-08T00:00:00"/>
    <n v="1200"/>
    <x v="2"/>
  </r>
  <r>
    <s v="Filipe"/>
    <x v="1"/>
    <d v="2016-10-16T00:00:00"/>
    <n v="0"/>
    <x v="3"/>
  </r>
  <r>
    <s v="Ballet Endeara"/>
    <x v="3"/>
    <d v="2016-10-19T00:00:00"/>
    <n v="450"/>
    <x v="4"/>
  </r>
  <r>
    <s v="Henrique Laroca"/>
    <x v="1"/>
    <d v="2016-10-22T00:00:00"/>
    <n v="1250"/>
    <x v="5"/>
  </r>
  <r>
    <s v="Marlei"/>
    <x v="4"/>
    <d v="2016-10-22T00:00:00"/>
    <n v="1290"/>
    <x v="5"/>
  </r>
  <r>
    <s v="Ballet Michele"/>
    <x v="3"/>
    <d v="2016-10-22T00:00:00"/>
    <n v="400"/>
    <x v="5"/>
  </r>
  <r>
    <s v="Joao Rafael Sartis"/>
    <x v="5"/>
    <d v="2016-10-28T00:00:00"/>
    <n v="1000"/>
    <x v="6"/>
  </r>
  <r>
    <s v="Leo"/>
    <x v="1"/>
    <d v="2016-10-28T00:00:00"/>
    <n v="400"/>
    <x v="6"/>
  </r>
  <r>
    <s v="Arthur e Daiane"/>
    <x v="0"/>
    <d v="2016-11-19T00:00:00"/>
    <n v="0"/>
    <x v="7"/>
  </r>
  <r>
    <s v="Gi e Gabi"/>
    <x v="1"/>
    <d v="2016-11-26T00:00:00"/>
    <n v="750"/>
    <x v="8"/>
  </r>
  <r>
    <s v="Giovanna"/>
    <x v="6"/>
    <d v="2016-11-26T00:00:00"/>
    <n v="1650"/>
    <x v="8"/>
  </r>
  <r>
    <s v="Danilo Peres"/>
    <x v="7"/>
    <d v="2016-12-16T00:00:00"/>
    <n v="500"/>
    <x v="9"/>
  </r>
  <r>
    <s v="Lorenzo"/>
    <x v="1"/>
    <d v="2016-12-17T00:00:00"/>
    <n v="1125"/>
    <x v="10"/>
  </r>
  <r>
    <s v="Kauan e Pietro"/>
    <x v="1"/>
    <d v="2016-12-17T00:00:00"/>
    <n v="600"/>
    <x v="10"/>
  </r>
  <r>
    <s v="Meri"/>
    <x v="8"/>
    <d v="2017-01-25T00:00:00"/>
    <n v="250"/>
    <x v="11"/>
  </r>
  <r>
    <s v="Belisa"/>
    <x v="7"/>
    <d v="2017-01-29T00:00:00"/>
    <n v="300"/>
    <x v="12"/>
  </r>
  <r>
    <s v="Marina Lagatta"/>
    <x v="9"/>
    <d v="2017-02-06T00:00:00"/>
    <n v="280"/>
    <x v="13"/>
  </r>
  <r>
    <s v="Estella"/>
    <x v="6"/>
    <d v="2017-02-11T00:00:00"/>
    <n v="2500"/>
    <x v="14"/>
  </r>
  <r>
    <s v="Gabriela"/>
    <x v="5"/>
    <d v="2017-02-12T00:00:00"/>
    <n v="500"/>
    <x v="15"/>
  </r>
  <r>
    <s v="Vinicius e Patricia"/>
    <x v="0"/>
    <d v="2017-02-18T00:00:00"/>
    <n v="400"/>
    <x v="16"/>
  </r>
  <r>
    <s v="Debora"/>
    <x v="8"/>
    <d v="2017-02-18T00:00:00"/>
    <n v="600"/>
    <x v="16"/>
  </r>
  <r>
    <s v="Catarina"/>
    <x v="1"/>
    <d v="2017-02-18T00:00:00"/>
    <n v="1500"/>
    <x v="16"/>
  </r>
  <r>
    <s v="Laura"/>
    <x v="7"/>
    <d v="2017-02-21T00:00:00"/>
    <n v="500"/>
    <x v="17"/>
  </r>
  <r>
    <s v="Ensaio Natália"/>
    <x v="7"/>
    <d v="2017-02-24T00:00:00"/>
    <n v="250"/>
    <x v="18"/>
  </r>
  <r>
    <s v="Heitor"/>
    <x v="10"/>
    <d v="2017-02-27T00:00:00"/>
    <n v="250"/>
    <x v="19"/>
  </r>
  <r>
    <s v="Itaiana – Daniele"/>
    <x v="7"/>
    <d v="2017-03-01T00:00:00"/>
    <n v="250"/>
    <x v="20"/>
  </r>
  <r>
    <s v="Isadora"/>
    <x v="1"/>
    <d v="2017-03-04T00:00:00"/>
    <n v="490"/>
    <x v="21"/>
  </r>
  <r>
    <s v="Alice e Bernado"/>
    <x v="1"/>
    <d v="2017-03-05T00:00:00"/>
    <n v="1750"/>
    <x v="22"/>
  </r>
  <r>
    <s v="Isabela"/>
    <x v="0"/>
    <d v="2017-03-11T00:00:00"/>
    <n v="3700"/>
    <x v="23"/>
  </r>
  <r>
    <s v="Amanda"/>
    <x v="8"/>
    <d v="2017-03-12T00:00:00"/>
    <n v="640"/>
    <x v="24"/>
  </r>
  <r>
    <s v="Itaiana – Flavia"/>
    <x v="8"/>
    <d v="2017-03-18T00:00:00"/>
    <n v="250"/>
    <x v="25"/>
  </r>
  <r>
    <s v="So Blusinhas"/>
    <x v="9"/>
    <d v="2017-03-28T00:00:00"/>
    <n v="350"/>
    <x v="26"/>
  </r>
  <r>
    <s v="Bibi"/>
    <x v="1"/>
    <d v="2017-04-01T00:00:00"/>
    <n v="400"/>
    <x v="27"/>
  </r>
  <r>
    <s v="Camila Rocha"/>
    <x v="8"/>
    <d v="2017-04-02T00:00:00"/>
    <n v="500"/>
    <x v="28"/>
  </r>
  <r>
    <s v="Bruno e Kaique"/>
    <x v="11"/>
    <d v="2017-04-04T00:00:00"/>
    <n v="300"/>
    <x v="29"/>
  </r>
  <r>
    <s v="Helena"/>
    <x v="1"/>
    <d v="2017-04-08T00:00:00"/>
    <n v="500"/>
    <x v="30"/>
  </r>
  <r>
    <s v="Agnes"/>
    <x v="8"/>
    <d v="2017-04-09T00:00:00"/>
    <n v="300"/>
    <x v="31"/>
  </r>
  <r>
    <s v="The wish"/>
    <x v="9"/>
    <d v="2017-04-13T00:00:00"/>
    <n v="600"/>
    <x v="32"/>
  </r>
  <r>
    <s v="Alice"/>
    <x v="5"/>
    <d v="2017-04-18T00:00:00"/>
    <n v="1200"/>
    <x v="33"/>
  </r>
  <r>
    <s v="Luiza (Rio Preto)"/>
    <x v="1"/>
    <d v="2017-04-21T00:00:00"/>
    <n v="250"/>
    <x v="34"/>
  </r>
  <r>
    <s v="Alice(Matao)"/>
    <x v="12"/>
    <d v="2017-04-23T00:00:00"/>
    <n v="280"/>
    <x v="35"/>
  </r>
  <r>
    <s v="Dom Vet"/>
    <x v="9"/>
    <d v="2017-04-25T00:00:00"/>
    <n v="150"/>
    <x v="36"/>
  </r>
  <r>
    <s v="Freela Danilo"/>
    <x v="13"/>
    <d v="2017-04-29T00:00:00"/>
    <n v="300"/>
    <x v="37"/>
  </r>
  <r>
    <s v="Larissa"/>
    <x v="6"/>
    <d v="2017-04-30T00:00:00"/>
    <n v="2615"/>
    <x v="38"/>
  </r>
  <r>
    <s v="Area de Lazer"/>
    <x v="9"/>
    <d v="2017-05-11T00:00:00"/>
    <n v="150"/>
    <x v="39"/>
  </r>
  <r>
    <s v="Nathália"/>
    <x v="8"/>
    <d v="2017-05-20T00:00:00"/>
    <n v="200"/>
    <x v="40"/>
  </r>
  <r>
    <s v="Leve"/>
    <x v="9"/>
    <d v="2017-05-24T00:00:00"/>
    <n v="250"/>
    <x v="41"/>
  </r>
  <r>
    <s v="Helena"/>
    <x v="14"/>
    <d v="2017-06-04T00:00:00"/>
    <n v="1080"/>
    <x v="42"/>
  </r>
  <r>
    <s v="Samia"/>
    <x v="0"/>
    <d v="2017-06-24T00:00:00"/>
    <n v="2600"/>
    <x v="43"/>
  </r>
  <r>
    <s v="Aline"/>
    <x v="8"/>
    <d v="2017-07-07T00:00:00"/>
    <n v="300"/>
    <x v="44"/>
  </r>
  <r>
    <s v="Arthur"/>
    <x v="1"/>
    <d v="2017-07-07T00:00:00"/>
    <n v="540"/>
    <x v="44"/>
  </r>
  <r>
    <s v="Valentina"/>
    <x v="1"/>
    <d v="2017-07-08T00:00:00"/>
    <n v="950"/>
    <x v="45"/>
  </r>
  <r>
    <s v="Tamiris"/>
    <x v="7"/>
    <d v="2017-07-13T00:00:00"/>
    <n v="300"/>
    <x v="46"/>
  </r>
  <r>
    <s v="Alice e Dirceu"/>
    <x v="7"/>
    <d v="2017-07-14T00:00:00"/>
    <n v="150"/>
    <x v="47"/>
  </r>
  <r>
    <s v="Bia Costa"/>
    <x v="0"/>
    <d v="2017-07-15T00:00:00"/>
    <n v="2300"/>
    <x v="48"/>
  </r>
  <r>
    <s v="Miguel"/>
    <x v="12"/>
    <d v="2017-07-23T00:00:00"/>
    <n v="300"/>
    <x v="49"/>
  </r>
  <r>
    <s v="Rafa"/>
    <x v="14"/>
    <d v="2017-08-05T00:00:00"/>
    <n v="120"/>
    <x v="50"/>
  </r>
  <r>
    <s v="Bernardo (Rio Preto)"/>
    <x v="13"/>
    <d v="2017-08-05T00:00:00"/>
    <n v="250"/>
    <x v="50"/>
  </r>
  <r>
    <s v="Larissa"/>
    <x v="5"/>
    <d v="2017-08-08T00:00:00"/>
    <n v="1200"/>
    <x v="51"/>
  </r>
  <r>
    <s v="Melina"/>
    <x v="8"/>
    <d v="2017-08-09T00:00:00"/>
    <n v="250"/>
    <x v="52"/>
  </r>
  <r>
    <s v="Studio Pilates"/>
    <x v="9"/>
    <d v="2017-08-11T00:00:00"/>
    <n v="100"/>
    <x v="53"/>
  </r>
  <r>
    <s v="Freela Mess"/>
    <x v="13"/>
    <d v="2017-08-12T00:00:00"/>
    <n v="300"/>
    <x v="54"/>
  </r>
  <r>
    <s v="Ana Carla"/>
    <x v="8"/>
    <d v="2017-08-20T00:00:00"/>
    <n v="300"/>
    <x v="55"/>
  </r>
  <r>
    <s v="Joao Pedro"/>
    <x v="10"/>
    <d v="2017-08-20T00:00:00"/>
    <n v="300"/>
    <x v="55"/>
  </r>
  <r>
    <s v="Cristiane Alves"/>
    <x v="8"/>
    <d v="2017-08-22T00:00:00"/>
    <n v="350"/>
    <x v="56"/>
  </r>
  <r>
    <s v="Paulinha"/>
    <x v="6"/>
    <d v="2017-09-02T00:00:00"/>
    <n v="2600"/>
    <x v="57"/>
  </r>
  <r>
    <s v="Fabiola"/>
    <x v="8"/>
    <d v="2017-09-03T00:00:00"/>
    <n v="350"/>
    <x v="58"/>
  </r>
  <r>
    <s v="Bruna Ligabo"/>
    <x v="8"/>
    <d v="2017-09-03T00:00:00"/>
    <n v="400"/>
    <x v="58"/>
  </r>
  <r>
    <s v="Alice"/>
    <x v="10"/>
    <d v="2017-09-04T00:00:00"/>
    <n v="390"/>
    <x v="59"/>
  </r>
  <r>
    <s v="Lais"/>
    <x v="0"/>
    <d v="2017-09-09T00:00:00"/>
    <n v="4040"/>
    <x v="60"/>
  </r>
  <r>
    <s v="Ana Laura(Melina)"/>
    <x v="10"/>
    <d v="2017-09-15T00:00:00"/>
    <n v="250"/>
    <x v="61"/>
  </r>
  <r>
    <s v="Rafa"/>
    <x v="14"/>
    <d v="2017-09-24T00:00:00"/>
    <n v="120"/>
    <x v="62"/>
  </r>
  <r>
    <s v="Milena"/>
    <x v="8"/>
    <d v="2017-09-30T00:00:00"/>
    <n v="1332"/>
    <x v="63"/>
  </r>
  <r>
    <s v="Alice"/>
    <x v="1"/>
    <d v="2017-10-01T00:00:00"/>
    <n v="2415"/>
    <x v="64"/>
  </r>
  <r>
    <s v="Henrique"/>
    <x v="14"/>
    <d v="2017-10-07T00:00:00"/>
    <n v="300"/>
    <x v="65"/>
  </r>
  <r>
    <s v="Helena"/>
    <x v="1"/>
    <d v="2017-10-08T00:00:00"/>
    <n v="590"/>
    <x v="66"/>
  </r>
  <r>
    <s v="Mariana Godoi"/>
    <x v="6"/>
    <d v="2017-10-20T00:00:00"/>
    <n v="990"/>
    <x v="67"/>
  </r>
  <r>
    <s v="Benicio"/>
    <x v="14"/>
    <d v="2017-10-21T00:00:00"/>
    <n v="150"/>
    <x v="68"/>
  </r>
  <r>
    <s v="Heitor"/>
    <x v="12"/>
    <d v="2017-10-22T00:00:00"/>
    <n v="300"/>
    <x v="69"/>
  </r>
  <r>
    <s v="Henrico"/>
    <x v="11"/>
    <d v="2017-11-02T00:00:00"/>
    <n v="290"/>
    <x v="70"/>
  </r>
  <r>
    <s v="Jessica"/>
    <x v="0"/>
    <d v="2017-11-11T00:00:00"/>
    <n v="3620"/>
    <x v="71"/>
  </r>
  <r>
    <s v="Meri"/>
    <x v="4"/>
    <d v="2017-11-15T00:00:00"/>
    <n v="1000"/>
    <x v="72"/>
  </r>
  <r>
    <s v="Bia e Gui"/>
    <x v="0"/>
    <d v="2017-11-18T00:00:00"/>
    <n v="1500"/>
    <x v="73"/>
  </r>
  <r>
    <s v="Gi e Gabi"/>
    <x v="1"/>
    <d v="2017-11-18T00:00:00"/>
    <n v="700"/>
    <x v="73"/>
  </r>
  <r>
    <s v="Djalma"/>
    <x v="4"/>
    <d v="2017-11-18T00:00:00"/>
    <n v="890"/>
    <x v="73"/>
  </r>
  <r>
    <s v="Rachel Giansante"/>
    <x v="4"/>
    <d v="2017-12-09T00:00:00"/>
    <n v="690"/>
    <x v="74"/>
  </r>
  <r>
    <s v="Ballet Art Company"/>
    <x v="3"/>
    <d v="2017-12-14T00:00:00"/>
    <s v="?"/>
    <x v="75"/>
  </r>
  <r>
    <s v="Rita"/>
    <x v="4"/>
    <d v="2017-12-16T00:00:00"/>
    <n v="1290"/>
    <x v="76"/>
  </r>
  <r>
    <s v="Ballet Art Company"/>
    <x v="3"/>
    <d v="2017-12-17T00:00:00"/>
    <n v="700"/>
    <x v="77"/>
  </r>
  <r>
    <s v="Alice Landon"/>
    <x v="1"/>
    <d v="2018-01-06T00:00:00"/>
    <n v="590"/>
    <x v="78"/>
  </r>
  <r>
    <s v="Olivia"/>
    <x v="1"/>
    <d v="2018-01-21T00:00:00"/>
    <n v="590"/>
    <x v="79"/>
  </r>
  <r>
    <s v="Neusa"/>
    <x v="4"/>
    <d v="2018-01-27T00:00:00"/>
    <n v="1600"/>
    <x v="80"/>
  </r>
  <r>
    <s v="Isabela"/>
    <x v="12"/>
    <d v="2018-01-28T00:00:00"/>
    <n v="300"/>
    <x v="81"/>
  </r>
  <r>
    <s v="Maria Clara"/>
    <x v="1"/>
    <d v="2018-02-02T00:00:00"/>
    <n v="350"/>
    <x v="82"/>
  </r>
  <r>
    <s v="Benicio"/>
    <x v="12"/>
    <d v="2018-02-04T00:00:00"/>
    <n v="400"/>
    <x v="83"/>
  </r>
  <r>
    <s v="Parto Isa Liz"/>
    <x v="5"/>
    <d v="2018-02-04T00:00:00"/>
    <n v="1200"/>
    <x v="83"/>
  </r>
  <r>
    <s v="Lidi Rilary - Capitolio"/>
    <x v="7"/>
    <d v="2018-02-08T00:00:00"/>
    <n v="750"/>
    <x v="84"/>
  </r>
  <r>
    <s v="Sofia"/>
    <x v="12"/>
    <d v="2018-02-11T00:00:00"/>
    <n v="300"/>
    <x v="85"/>
  </r>
  <r>
    <s v="Marcela"/>
    <x v="8"/>
    <d v="2018-02-19T00:00:00"/>
    <n v="350"/>
    <x v="86"/>
  </r>
  <r>
    <s v="Heitor"/>
    <x v="1"/>
    <d v="2018-02-24T00:00:00"/>
    <n v="400"/>
    <x v="87"/>
  </r>
  <r>
    <s v="Sofia"/>
    <x v="12"/>
    <d v="2018-02-25T00:00:00"/>
    <n v="400"/>
    <x v="88"/>
  </r>
  <r>
    <s v="Alice e Bernardo"/>
    <x v="1"/>
    <d v="2018-03-11T00:00:00"/>
    <n v="0"/>
    <x v="89"/>
  </r>
  <r>
    <s v="Parto Sol"/>
    <x v="5"/>
    <d v="2018-03-13T00:00:00"/>
    <n v="1200"/>
    <x v="90"/>
  </r>
  <r>
    <s v="Theo"/>
    <x v="1"/>
    <d v="2018-03-24T00:00:00"/>
    <n v="1140"/>
    <x v="91"/>
  </r>
  <r>
    <s v="Alice"/>
    <x v="10"/>
    <d v="2018-03-30T00:00:00"/>
    <n v="390"/>
    <x v="92"/>
  </r>
  <r>
    <s v="Bianca"/>
    <x v="1"/>
    <d v="2018-03-31T00:00:00"/>
    <n v="400"/>
    <x v="93"/>
  </r>
  <r>
    <s v="Leonardo e Carol"/>
    <x v="0"/>
    <d v="2018-03-31T00:00:00"/>
    <n v="0"/>
    <x v="93"/>
  </r>
  <r>
    <s v="Lavinia"/>
    <x v="8"/>
    <d v="2018-04-07T00:00:00"/>
    <n v="400"/>
    <x v="94"/>
  </r>
  <r>
    <s v="Fernanda Floricultura"/>
    <x v="7"/>
    <d v="2018-04-07T00:00:00"/>
    <n v="350"/>
    <x v="94"/>
  </r>
  <r>
    <s v="Yasmin e Manuella"/>
    <x v="12"/>
    <d v="2018-04-08T00:00:00"/>
    <n v="250"/>
    <x v="95"/>
  </r>
  <r>
    <s v="Laura"/>
    <x v="6"/>
    <d v="2018-04-13T00:00:00"/>
    <n v="620"/>
    <x v="96"/>
  </r>
  <r>
    <s v="Clarice"/>
    <x v="8"/>
    <d v="2018-04-29T00:00:00"/>
    <n v="750"/>
    <x v="97"/>
  </r>
  <r>
    <s v="Juliana"/>
    <x v="8"/>
    <d v="2018-05-05T00:00:00"/>
    <n v="350"/>
    <x v="98"/>
  </r>
  <r>
    <s v="Yasmin e Manuella"/>
    <x v="1"/>
    <d v="2018-05-11T00:00:00"/>
    <n v="0"/>
    <x v="99"/>
  </r>
  <r>
    <s v="Aurora - Patty"/>
    <x v="5"/>
    <d v="2018-05-18T00:00:00"/>
    <n v="2760"/>
    <x v="100"/>
  </r>
  <r>
    <s v="Helena - Ligabo"/>
    <x v="1"/>
    <d v="2018-05-19T00:00:00"/>
    <n v="620"/>
    <x v="101"/>
  </r>
  <r>
    <s v="Helena"/>
    <x v="1"/>
    <d v="2018-05-26T00:00:00"/>
    <n v="390"/>
    <x v="102"/>
  </r>
  <r>
    <s v="Manuelly"/>
    <x v="6"/>
    <d v="2018-05-28T00:00:00"/>
    <n v="300"/>
    <x v="103"/>
  </r>
  <r>
    <s v="Aline"/>
    <x v="0"/>
    <d v="2018-06-02T00:00:00"/>
    <n v="3850"/>
    <x v="104"/>
  </r>
  <r>
    <s v="Helena"/>
    <x v="10"/>
    <d v="2018-06-14T00:00:00"/>
    <n v="400"/>
    <x v="105"/>
  </r>
  <r>
    <s v="Sol"/>
    <x v="14"/>
    <d v="2018-06-16T00:00:00"/>
    <n v="400"/>
    <x v="106"/>
  </r>
  <r>
    <s v="Lavinia"/>
    <x v="10"/>
    <d v="2018-06-25T00:00:00"/>
    <n v="565"/>
    <x v="107"/>
  </r>
  <r>
    <s v="Gabriel"/>
    <x v="10"/>
    <d v="2018-06-28T00:00:00"/>
    <n v="390"/>
    <x v="108"/>
  </r>
  <r>
    <s v="Joao Vicente"/>
    <x v="14"/>
    <d v="2018-06-28T00:00:00"/>
    <n v="350"/>
    <x v="108"/>
  </r>
  <r>
    <s v="Nicole"/>
    <x v="1"/>
    <d v="2018-06-30T00:00:00"/>
    <n v="1880"/>
    <x v="109"/>
  </r>
  <r>
    <s v="Ana Laura"/>
    <x v="6"/>
    <d v="2018-07-07T00:00:00"/>
    <n v="1190"/>
    <x v="110"/>
  </r>
  <r>
    <s v="Juliana"/>
    <x v="8"/>
    <d v="2018-07-08T00:00:00"/>
    <n v="350"/>
    <x v="111"/>
  </r>
  <r>
    <s v="Ana Lucia e Cesaar"/>
    <x v="0"/>
    <d v="2018-07-14T00:00:00"/>
    <n v="1000"/>
    <x v="112"/>
  </r>
  <r>
    <s v="Maristela"/>
    <x v="8"/>
    <d v="2018-07-19T00:00:00"/>
    <n v="390"/>
    <x v="113"/>
  </r>
  <r>
    <s v="Rafaela Gualdi"/>
    <x v="8"/>
    <d v="2018-07-20T00:00:00"/>
    <n v="390"/>
    <x v="114"/>
  </r>
  <r>
    <s v="Roberta"/>
    <x v="8"/>
    <d v="2018-07-21T00:00:00"/>
    <n v="350"/>
    <x v="115"/>
  </r>
  <r>
    <s v="Luna - Holambra"/>
    <x v="8"/>
    <d v="2018-07-22T00:00:00"/>
    <n v="500"/>
    <x v="116"/>
  </r>
  <r>
    <s v="Estella e Nelson"/>
    <x v="4"/>
    <d v="2018-07-27T00:00:00"/>
    <n v="1400"/>
    <x v="117"/>
  </r>
  <r>
    <s v="The Wish"/>
    <x v="9"/>
    <d v="2018-07-31T00:00:00"/>
    <n v="300"/>
    <x v="118"/>
  </r>
  <r>
    <s v="Luisa"/>
    <x v="14"/>
    <d v="2018-08-03T00:00:00"/>
    <n v="2280"/>
    <x v="119"/>
  </r>
  <r>
    <s v="Dani Giansnte"/>
    <x v="8"/>
    <d v="2018-08-11T00:00:00"/>
    <n v="450"/>
    <x v="120"/>
  </r>
  <r>
    <s v="Pietra"/>
    <x v="1"/>
    <d v="2018-08-18T00:00:00"/>
    <n v="650"/>
    <x v="121"/>
  </r>
  <r>
    <s v="Helena (Milena)"/>
    <x v="12"/>
    <d v="2018-08-19T00:00:00"/>
    <n v="390"/>
    <x v="122"/>
  </r>
  <r>
    <s v="Lucas"/>
    <x v="14"/>
    <d v="2018-08-20T00:00:00"/>
    <n v="1320"/>
    <x v="123"/>
  </r>
  <r>
    <s v="Renata e Cassio"/>
    <x v="0"/>
    <d v="2018-08-25T00:00:00"/>
    <n v="400"/>
    <x v="124"/>
  </r>
  <r>
    <s v="Raquel Giansanti - expo"/>
    <x v="9"/>
    <d v="2018-09-01T00:00:00"/>
    <n v="250"/>
    <x v="125"/>
  </r>
  <r>
    <s v="Renata e Cassio"/>
    <x v="0"/>
    <d v="2018-09-01T00:00:00"/>
    <n v="2800"/>
    <x v="125"/>
  </r>
  <r>
    <s v="Jonatan - Smart"/>
    <x v="0"/>
    <d v="2018-09-18T00:00:00"/>
    <n v="500"/>
    <x v="126"/>
  </r>
  <r>
    <s v="Priscila e Ronaldo"/>
    <x v="0"/>
    <d v="2018-09-22T00:00:00"/>
    <n v="4000"/>
    <x v="127"/>
  </r>
  <r>
    <s v="Paloma e Maike"/>
    <x v="0"/>
    <d v="2018-09-29T00:00:00"/>
    <n v="3000"/>
    <x v="128"/>
  </r>
  <r>
    <s v="Inauguracao Loja Ju"/>
    <x v="9"/>
    <d v="2018-10-05T00:00:00"/>
    <n v="450"/>
    <x v="129"/>
  </r>
  <r>
    <s v="Batizado Clarice"/>
    <x v="12"/>
    <d v="2018-10-07T00:00:00"/>
    <s v="?"/>
    <x v="130"/>
  </r>
  <r>
    <s v="Gael"/>
    <x v="1"/>
    <d v="2018-10-07T00:00:00"/>
    <n v="1290"/>
    <x v="130"/>
  </r>
  <r>
    <s v="Freela - Juninho Miguel"/>
    <x v="13"/>
    <d v="2018-10-20T00:00:00"/>
    <n v="350"/>
    <x v="131"/>
  </r>
  <r>
    <s v="Barbara e Artur"/>
    <x v="0"/>
    <d v="2018-10-27T00:00:00"/>
    <n v="2700"/>
    <x v="132"/>
  </r>
  <r>
    <s v="Maria Clara"/>
    <x v="1"/>
    <d v="2018-11-24T00:00:00"/>
    <n v="650"/>
    <x v="133"/>
  </r>
  <r>
    <s v="Dedé"/>
    <x v="1"/>
    <d v="2018-11-24T00:00:00"/>
    <n v="650"/>
    <x v="133"/>
  </r>
  <r>
    <s v="Ana Aline e Michel"/>
    <x v="0"/>
    <d v="2018-12-01T00:00:00"/>
    <n v="3300"/>
    <x v="134"/>
  </r>
  <r>
    <s v="Daiane e Lenon"/>
    <x v="0"/>
    <d v="2018-12-15T00:00:00"/>
    <n v="4200"/>
    <x v="135"/>
  </r>
  <r>
    <s v="Maisa e Erick"/>
    <x v="0"/>
    <d v="2019-01-05T00:00:00"/>
    <n v="3700"/>
    <x v="136"/>
  </r>
  <r>
    <s v="Roberta e Fernando"/>
    <x v="0"/>
    <d v="2019-02-16T00:00:00"/>
    <n v="4400"/>
    <x v="137"/>
  </r>
  <r>
    <s v="Alice e Bernardo"/>
    <x v="1"/>
    <d v="2019-02-23T00:00:00"/>
    <n v="700"/>
    <x v="138"/>
  </r>
  <r>
    <s v="Tais"/>
    <x v="0"/>
    <d v="2019-03-23T00:00:00"/>
    <n v="0"/>
    <x v="139"/>
  </r>
  <r>
    <s v="Raphael e Bianca"/>
    <x v="0"/>
    <d v="2019-04-27T00:00:00"/>
    <n v="4000"/>
    <x v="1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4:E7" firstHeaderRow="0" firstDataRow="1" firstDataCol="1" rowPageCount="1" colPageCount="1"/>
  <pivotFields count="5">
    <pivotField showAll="0"/>
    <pivotField axis="axisRow" showAll="0">
      <items count="50">
        <item m="1" x="33"/>
        <item x="14"/>
        <item x="3"/>
        <item m="1" x="46"/>
        <item m="1" x="24"/>
        <item x="12"/>
        <item m="1" x="27"/>
        <item x="0"/>
        <item m="1" x="39"/>
        <item m="1" x="17"/>
        <item m="1" x="23"/>
        <item m="1" x="26"/>
        <item m="1" x="18"/>
        <item m="1" x="36"/>
        <item m="1" x="45"/>
        <item x="7"/>
        <item m="1" x="16"/>
        <item m="1" x="25"/>
        <item m="1" x="37"/>
        <item x="11"/>
        <item m="1" x="30"/>
        <item x="2"/>
        <item x="13"/>
        <item x="8"/>
        <item m="1" x="43"/>
        <item x="10"/>
        <item m="1" x="34"/>
        <item m="1" x="48"/>
        <item m="1" x="22"/>
        <item m="1" x="28"/>
        <item m="1" x="29"/>
        <item m="1" x="31"/>
        <item m="1" x="19"/>
        <item m="1" x="35"/>
        <item m="1" x="38"/>
        <item m="1" x="40"/>
        <item m="1" x="41"/>
        <item m="1" x="42"/>
        <item m="1" x="44"/>
        <item m="1" x="47"/>
        <item x="5"/>
        <item m="1" x="32"/>
        <item x="9"/>
        <item m="1" x="21"/>
        <item x="4"/>
        <item x="6"/>
        <item x="1"/>
        <item m="1" x="20"/>
        <item m="1" x="15"/>
        <item t="default"/>
      </items>
    </pivotField>
    <pivotField numFmtId="164" showAll="0" defaultSubtotal="0"/>
    <pivotField dataField="1" showAll="0"/>
    <pivotField axis="axisPage" numFmtId="165" multipleItemSelectionAllowed="1" showAll="0">
      <items count="14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x="125"/>
        <item x="126"/>
        <item x="127"/>
        <item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t="default"/>
      </items>
    </pivotField>
  </pivotFields>
  <rowFields count="1">
    <field x="1"/>
  </rowFields>
  <rowItems count="3">
    <i>
      <x v="7"/>
    </i>
    <i>
      <x v="4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4" hier="-1"/>
  </pageFields>
  <dataFields count="4">
    <dataField name="Sum of Valor" fld="3" baseField="4" baseItem="0"/>
    <dataField name="Max of Valor" fld="3" subtotal="max" baseField="4" baseItem="0"/>
    <dataField name="Min of Valor" fld="3" subtotal="min" baseField="0" baseItem="1"/>
    <dataField name="Count" fld="3" subtotal="count" baseField="0" baseItem="64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4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2"/>
          </reference>
          <reference field="1" count="1" selected="0">
            <x v="46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46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2"/>
          </reference>
          <reference field="1" count="1" selected="0">
            <x v="46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46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2"/>
          </reference>
          <reference field="1" count="1" selected="0">
            <x v="46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__Anonymous_Sheet_DB__1" displayName="__Anonymous_Sheet_DB__1" ref="A1:F89" totalsRowShown="0">
  <autoFilter ref="A1:F89"/>
  <tableColumns count="6">
    <tableColumn id="1" name="Evento"/>
    <tableColumn id="2" name="Tipo"/>
    <tableColumn id="3" name="Data" dataDxfId="2"/>
    <tableColumn id="4" name="Valor"/>
    <tableColumn id="5" name="Parc." dataDxfId="1"/>
    <tableColumn id="6" name="Quitad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524"/>
  <sheetViews>
    <sheetView tabSelected="1" zoomScale="70" zoomScaleNormal="70" workbookViewId="0">
      <pane xSplit="6" ySplit="2" topLeftCell="AE144" activePane="bottomRight" state="frozen"/>
      <selection pane="topRight" activeCell="G1" sqref="G1"/>
      <selection pane="bottomLeft" activeCell="A3" sqref="A3"/>
      <selection pane="bottomRight" activeCell="AG157" sqref="AG157"/>
    </sheetView>
  </sheetViews>
  <sheetFormatPr defaultRowHeight="15"/>
  <cols>
    <col min="1" max="1" width="20.28515625" bestFit="1" customWidth="1"/>
    <col min="2" max="2" width="15.5703125" bestFit="1" customWidth="1"/>
    <col min="3" max="3" width="12.7109375" style="37" bestFit="1" customWidth="1"/>
    <col min="4" max="4" width="7.5703125" bestFit="1" customWidth="1"/>
    <col min="5" max="5" width="4" style="37" customWidth="1"/>
    <col min="6" max="6" width="4.85546875" style="37" customWidth="1"/>
    <col min="7" max="7" width="19.85546875" customWidth="1"/>
    <col min="8" max="8" width="11.5703125" customWidth="1"/>
    <col min="9" max="9" width="15.7109375" customWidth="1"/>
    <col min="10" max="10" width="23.5703125" customWidth="1"/>
    <col min="11" max="12" width="11.7109375" hidden="1" customWidth="1"/>
    <col min="13" max="13" width="13.5703125" hidden="1" customWidth="1"/>
    <col min="14" max="14" width="13.42578125" hidden="1" customWidth="1"/>
    <col min="15" max="16" width="10" hidden="1" customWidth="1"/>
    <col min="17" max="17" width="10.28515625" hidden="1" customWidth="1"/>
    <col min="18" max="18" width="9.85546875" hidden="1" customWidth="1"/>
    <col min="19" max="19" width="11.5703125" hidden="1" customWidth="1"/>
    <col min="20" max="20" width="10.140625" hidden="1" customWidth="1"/>
    <col min="21" max="21" width="9.140625" hidden="1" customWidth="1"/>
    <col min="22" max="22" width="10.42578125" hidden="1" customWidth="1"/>
    <col min="23" max="23" width="9.42578125" hidden="1" customWidth="1"/>
    <col min="24" max="24" width="9.85546875" hidden="1" customWidth="1"/>
    <col min="25" max="25" width="10.28515625" hidden="1" customWidth="1"/>
    <col min="26" max="26" width="10.140625" hidden="1" customWidth="1"/>
    <col min="27" max="28" width="10" bestFit="1" customWidth="1"/>
    <col min="29" max="29" width="10.28515625" bestFit="1" customWidth="1"/>
    <col min="30" max="30" width="9.85546875" bestFit="1" customWidth="1"/>
    <col min="31" max="31" width="11.5703125" bestFit="1" customWidth="1"/>
    <col min="32" max="32" width="10.140625" bestFit="1" customWidth="1"/>
    <col min="34" max="34" width="10.42578125" bestFit="1" customWidth="1"/>
    <col min="35" max="35" width="9.42578125" bestFit="1" customWidth="1"/>
    <col min="36" max="36" width="9.85546875" bestFit="1" customWidth="1"/>
    <col min="37" max="37" width="10.28515625" bestFit="1" customWidth="1"/>
    <col min="38" max="38" width="10.140625" bestFit="1" customWidth="1"/>
    <col min="39" max="39" width="10.140625" customWidth="1"/>
    <col min="41" max="41" width="10.28515625" bestFit="1" customWidth="1"/>
    <col min="42" max="42" width="9.5703125" bestFit="1" customWidth="1"/>
    <col min="43" max="43" width="9.85546875" bestFit="1" customWidth="1"/>
    <col min="44" max="44" width="9.28515625" bestFit="1" customWidth="1"/>
    <col min="45" max="45" width="8.28515625" bestFit="1" customWidth="1"/>
    <col min="46" max="46" width="10.140625" bestFit="1" customWidth="1"/>
    <col min="48" max="48" width="9.42578125" bestFit="1" customWidth="1"/>
    <col min="49" max="49" width="10.140625" bestFit="1" customWidth="1"/>
    <col min="50" max="50" width="9.85546875" bestFit="1" customWidth="1"/>
  </cols>
  <sheetData>
    <row r="1" spans="1:50" ht="18">
      <c r="A1" s="1" t="s">
        <v>0</v>
      </c>
      <c r="B1" s="1" t="s">
        <v>1</v>
      </c>
      <c r="C1" s="38" t="s">
        <v>216</v>
      </c>
      <c r="D1" s="1" t="s">
        <v>2</v>
      </c>
      <c r="E1" s="33" t="s">
        <v>217</v>
      </c>
      <c r="F1" s="33" t="s">
        <v>212</v>
      </c>
      <c r="G1" s="3" t="s">
        <v>3</v>
      </c>
      <c r="H1" s="3" t="s">
        <v>4</v>
      </c>
      <c r="I1" s="3" t="s">
        <v>5</v>
      </c>
      <c r="J1" s="3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4">
        <v>43466</v>
      </c>
      <c r="AN1" s="4">
        <v>43497</v>
      </c>
      <c r="AO1" s="4">
        <v>43525</v>
      </c>
      <c r="AP1" s="4">
        <v>43556</v>
      </c>
      <c r="AQ1" s="4">
        <v>43586</v>
      </c>
      <c r="AR1" s="4">
        <v>43617</v>
      </c>
      <c r="AS1" s="4">
        <v>43647</v>
      </c>
      <c r="AT1" s="4">
        <v>43678</v>
      </c>
      <c r="AU1" s="4">
        <v>43709</v>
      </c>
      <c r="AV1" s="4">
        <v>43739</v>
      </c>
      <c r="AW1" s="4">
        <v>43770</v>
      </c>
      <c r="AX1" s="4">
        <v>43800</v>
      </c>
    </row>
    <row r="2" spans="1:50" ht="18">
      <c r="A2" s="1"/>
      <c r="B2" s="1"/>
      <c r="C2" s="38"/>
      <c r="D2" s="2">
        <f>SUM(D3:D501)</f>
        <v>157622</v>
      </c>
      <c r="E2" s="33"/>
      <c r="F2" s="33"/>
      <c r="G2" s="3"/>
      <c r="H2" s="3"/>
      <c r="I2" s="2">
        <f>SUM(I3:I501)</f>
        <v>-3245</v>
      </c>
      <c r="J2" s="2"/>
      <c r="K2" s="2">
        <f t="shared" ref="K2:AX2" si="0">SUM(K3:K501)</f>
        <v>19585</v>
      </c>
      <c r="L2" s="2">
        <f t="shared" si="0"/>
        <v>1050</v>
      </c>
      <c r="M2" s="2">
        <f t="shared" si="0"/>
        <v>875</v>
      </c>
      <c r="N2" s="2">
        <f t="shared" si="0"/>
        <v>875</v>
      </c>
      <c r="O2" s="2">
        <f t="shared" si="0"/>
        <v>3135</v>
      </c>
      <c r="P2" s="2">
        <f t="shared" si="0"/>
        <v>2720</v>
      </c>
      <c r="Q2" s="2">
        <f t="shared" si="0"/>
        <v>3660</v>
      </c>
      <c r="R2" s="2">
        <f t="shared" si="0"/>
        <v>8435</v>
      </c>
      <c r="S2" s="2">
        <f t="shared" si="0"/>
        <v>6025</v>
      </c>
      <c r="T2" s="2">
        <f t="shared" si="0"/>
        <v>1945</v>
      </c>
      <c r="U2" s="2">
        <f t="shared" si="0"/>
        <v>2939</v>
      </c>
      <c r="V2" s="2">
        <f t="shared" si="0"/>
        <v>4774</v>
      </c>
      <c r="W2" s="2">
        <f t="shared" si="0"/>
        <v>4255</v>
      </c>
      <c r="X2" s="2">
        <f t="shared" si="0"/>
        <v>2964</v>
      </c>
      <c r="Y2" s="2">
        <f t="shared" si="0"/>
        <v>5965</v>
      </c>
      <c r="Z2" s="2">
        <f t="shared" si="0"/>
        <v>3875</v>
      </c>
      <c r="AA2" s="2">
        <f t="shared" si="0"/>
        <v>6545</v>
      </c>
      <c r="AB2" s="2">
        <f t="shared" si="0"/>
        <v>4381.5</v>
      </c>
      <c r="AC2" s="2">
        <f t="shared" si="0"/>
        <v>2660</v>
      </c>
      <c r="AD2" s="2">
        <f t="shared" si="0"/>
        <v>6910</v>
      </c>
      <c r="AE2" s="2">
        <f t="shared" si="0"/>
        <v>8454</v>
      </c>
      <c r="AF2" s="2">
        <f t="shared" si="0"/>
        <v>5018</v>
      </c>
      <c r="AG2" s="2">
        <f t="shared" si="0"/>
        <v>10223</v>
      </c>
      <c r="AH2" s="2">
        <f t="shared" si="0"/>
        <v>8677</v>
      </c>
      <c r="AI2" s="2">
        <f t="shared" si="0"/>
        <v>9467</v>
      </c>
      <c r="AJ2" s="2">
        <f t="shared" si="0"/>
        <v>9118.5</v>
      </c>
      <c r="AK2" s="2">
        <f t="shared" si="0"/>
        <v>4215</v>
      </c>
      <c r="AL2" s="2">
        <f t="shared" si="0"/>
        <v>2955</v>
      </c>
      <c r="AM2" s="2">
        <f t="shared" si="0"/>
        <v>1735</v>
      </c>
      <c r="AN2" s="2">
        <f t="shared" si="0"/>
        <v>2421</v>
      </c>
      <c r="AO2" s="2">
        <f t="shared" si="0"/>
        <v>1085</v>
      </c>
      <c r="AP2" s="2">
        <f t="shared" si="0"/>
        <v>0</v>
      </c>
      <c r="AQ2" s="2">
        <f t="shared" si="0"/>
        <v>0</v>
      </c>
      <c r="AR2" s="2">
        <f t="shared" si="0"/>
        <v>0</v>
      </c>
      <c r="AS2" s="2">
        <f t="shared" si="0"/>
        <v>0</v>
      </c>
      <c r="AT2" s="2">
        <f t="shared" si="0"/>
        <v>0</v>
      </c>
      <c r="AU2" s="2">
        <f t="shared" si="0"/>
        <v>0</v>
      </c>
      <c r="AV2" s="2">
        <f t="shared" si="0"/>
        <v>0</v>
      </c>
      <c r="AW2" s="2">
        <f t="shared" si="0"/>
        <v>0</v>
      </c>
      <c r="AX2" s="2">
        <f t="shared" si="0"/>
        <v>0</v>
      </c>
    </row>
    <row r="3" spans="1:50">
      <c r="A3" s="5" t="s">
        <v>35</v>
      </c>
      <c r="B3" s="6" t="s">
        <v>36</v>
      </c>
      <c r="C3" s="39">
        <v>42574</v>
      </c>
      <c r="D3" s="7">
        <v>3800</v>
      </c>
      <c r="E3" s="34">
        <v>1</v>
      </c>
      <c r="F3" s="41" t="s">
        <v>218</v>
      </c>
      <c r="G3" s="5"/>
      <c r="H3" s="6" t="s">
        <v>37</v>
      </c>
      <c r="I3" s="6">
        <v>-600</v>
      </c>
      <c r="J3" s="6"/>
      <c r="K3" s="8">
        <v>3800</v>
      </c>
      <c r="L3" s="6"/>
      <c r="M3" s="6"/>
      <c r="N3" s="6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</row>
    <row r="4" spans="1:50">
      <c r="A4" s="5" t="s">
        <v>38</v>
      </c>
      <c r="B4" s="6" t="s">
        <v>210</v>
      </c>
      <c r="C4" s="39">
        <v>42629</v>
      </c>
      <c r="D4" s="7">
        <v>1400</v>
      </c>
      <c r="E4" s="34">
        <v>4</v>
      </c>
      <c r="F4" s="40" t="s">
        <v>213</v>
      </c>
      <c r="G4" s="5"/>
      <c r="H4" s="5"/>
      <c r="I4" s="5"/>
      <c r="J4" s="5"/>
      <c r="K4" s="8">
        <v>350</v>
      </c>
      <c r="L4" s="9">
        <v>1050</v>
      </c>
      <c r="M4" s="6"/>
      <c r="N4" s="6"/>
      <c r="O4" s="6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</row>
    <row r="5" spans="1:50">
      <c r="A5" s="5" t="s">
        <v>39</v>
      </c>
      <c r="B5" s="6" t="s">
        <v>40</v>
      </c>
      <c r="C5" s="39">
        <v>42651</v>
      </c>
      <c r="D5" s="7">
        <v>1200</v>
      </c>
      <c r="E5" s="35">
        <v>5</v>
      </c>
      <c r="F5" s="41" t="s">
        <v>218</v>
      </c>
      <c r="G5" s="5"/>
      <c r="H5" s="5"/>
      <c r="I5" s="5"/>
      <c r="J5" s="5"/>
      <c r="K5" s="8">
        <v>1200</v>
      </c>
      <c r="M5" s="6"/>
      <c r="N5" s="6"/>
      <c r="O5" s="6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</row>
    <row r="6" spans="1:50">
      <c r="A6" s="5" t="s">
        <v>41</v>
      </c>
      <c r="B6" s="6" t="s">
        <v>210</v>
      </c>
      <c r="C6" s="39">
        <v>42659</v>
      </c>
      <c r="D6" s="7">
        <v>0</v>
      </c>
      <c r="E6" s="34"/>
      <c r="F6" s="41" t="s">
        <v>218</v>
      </c>
      <c r="G6" s="5"/>
      <c r="H6" s="5"/>
      <c r="I6" s="5"/>
      <c r="J6" s="5"/>
      <c r="K6" s="6"/>
      <c r="L6" s="6"/>
      <c r="M6" s="6"/>
      <c r="N6" s="6"/>
      <c r="O6" s="6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</row>
    <row r="7" spans="1:50">
      <c r="A7" s="5" t="s">
        <v>42</v>
      </c>
      <c r="B7" s="6" t="s">
        <v>43</v>
      </c>
      <c r="C7" s="39">
        <v>42662</v>
      </c>
      <c r="D7" s="7">
        <v>450</v>
      </c>
      <c r="E7" s="36"/>
      <c r="F7" s="41" t="s">
        <v>218</v>
      </c>
      <c r="G7" s="11"/>
      <c r="H7" s="6"/>
      <c r="I7" s="6"/>
      <c r="J7" s="6"/>
      <c r="K7" s="8">
        <v>400</v>
      </c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</row>
    <row r="8" spans="1:50">
      <c r="A8" s="5" t="s">
        <v>44</v>
      </c>
      <c r="B8" s="6" t="s">
        <v>210</v>
      </c>
      <c r="C8" s="39">
        <v>42665</v>
      </c>
      <c r="D8" s="7">
        <v>1250</v>
      </c>
      <c r="E8" s="35">
        <v>1</v>
      </c>
      <c r="F8" s="41" t="s">
        <v>218</v>
      </c>
      <c r="G8" s="5"/>
      <c r="H8" s="6" t="s">
        <v>45</v>
      </c>
      <c r="I8" s="6">
        <v>-300</v>
      </c>
      <c r="J8" s="6"/>
      <c r="K8" s="8">
        <v>1250</v>
      </c>
      <c r="L8" s="6"/>
      <c r="M8" s="6"/>
      <c r="N8" s="6"/>
      <c r="O8" s="6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</row>
    <row r="9" spans="1:50">
      <c r="A9" s="5" t="s">
        <v>46</v>
      </c>
      <c r="B9" s="6" t="s">
        <v>211</v>
      </c>
      <c r="C9" s="39">
        <v>42665</v>
      </c>
      <c r="D9" s="7">
        <v>1290</v>
      </c>
      <c r="E9" s="35">
        <v>1</v>
      </c>
      <c r="F9" s="41" t="s">
        <v>218</v>
      </c>
      <c r="G9" s="5"/>
      <c r="H9" s="6"/>
      <c r="I9" s="6"/>
      <c r="J9" s="6"/>
      <c r="K9" s="8">
        <v>1290</v>
      </c>
      <c r="L9" s="6"/>
      <c r="M9" s="6"/>
      <c r="N9" s="6"/>
      <c r="O9" s="6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</row>
    <row r="10" spans="1:50">
      <c r="A10" s="5" t="s">
        <v>47</v>
      </c>
      <c r="B10" s="6" t="s">
        <v>43</v>
      </c>
      <c r="C10" s="39">
        <v>42665</v>
      </c>
      <c r="D10" s="7">
        <v>400</v>
      </c>
      <c r="E10" s="36"/>
      <c r="F10" s="41" t="s">
        <v>218</v>
      </c>
      <c r="G10" s="11"/>
      <c r="H10" s="6"/>
      <c r="I10" s="6"/>
      <c r="J10" s="6"/>
      <c r="K10" s="8">
        <v>400</v>
      </c>
      <c r="L10" s="6"/>
      <c r="M10" s="6"/>
      <c r="N10" s="6"/>
      <c r="O10" s="6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</row>
    <row r="11" spans="1:50">
      <c r="A11" s="5" t="s">
        <v>48</v>
      </c>
      <c r="B11" s="6" t="s">
        <v>49</v>
      </c>
      <c r="C11" s="39">
        <v>42671</v>
      </c>
      <c r="D11" s="7">
        <v>1000</v>
      </c>
      <c r="F11" s="41" t="s">
        <v>218</v>
      </c>
      <c r="K11" s="8">
        <v>1000</v>
      </c>
    </row>
    <row r="12" spans="1:50">
      <c r="A12" s="5" t="s">
        <v>50</v>
      </c>
      <c r="B12" s="6" t="s">
        <v>210</v>
      </c>
      <c r="C12" s="39">
        <v>42671</v>
      </c>
      <c r="D12" s="7">
        <v>400</v>
      </c>
      <c r="E12" s="36"/>
      <c r="F12" s="41" t="s">
        <v>218</v>
      </c>
      <c r="G12" s="6"/>
      <c r="H12" s="6"/>
      <c r="I12" s="6"/>
      <c r="J12" s="6"/>
      <c r="K12" s="8">
        <v>400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</row>
    <row r="13" spans="1:50">
      <c r="A13" s="5" t="s">
        <v>51</v>
      </c>
      <c r="B13" s="6" t="s">
        <v>36</v>
      </c>
      <c r="C13" s="39">
        <v>42693</v>
      </c>
      <c r="D13" s="7">
        <v>0</v>
      </c>
      <c r="E13" s="34"/>
      <c r="F13" s="41" t="s">
        <v>218</v>
      </c>
      <c r="G13" s="6"/>
      <c r="H13" s="6" t="s">
        <v>52</v>
      </c>
      <c r="I13" s="6">
        <v>-300</v>
      </c>
      <c r="J13" s="6"/>
      <c r="K13" s="6"/>
      <c r="L13" s="6"/>
      <c r="M13" s="6"/>
      <c r="N13" s="6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</row>
    <row r="14" spans="1:50">
      <c r="A14" s="5" t="s">
        <v>53</v>
      </c>
      <c r="B14" s="6" t="s">
        <v>210</v>
      </c>
      <c r="C14" s="39">
        <v>42700</v>
      </c>
      <c r="D14" s="7">
        <v>750</v>
      </c>
      <c r="E14" s="34"/>
      <c r="F14" s="41" t="s">
        <v>218</v>
      </c>
      <c r="G14" s="6"/>
      <c r="H14" s="6" t="s">
        <v>52</v>
      </c>
      <c r="I14" s="6">
        <v>-300</v>
      </c>
      <c r="J14" s="6"/>
      <c r="K14" s="8">
        <v>375</v>
      </c>
      <c r="L14" s="6"/>
      <c r="M14" s="6"/>
      <c r="N14" s="6"/>
      <c r="O14" s="10"/>
      <c r="P14" s="10"/>
      <c r="Q14" s="8">
        <v>375</v>
      </c>
      <c r="R14" s="10"/>
      <c r="S14" s="10"/>
      <c r="T14" s="10"/>
      <c r="U14" s="10"/>
      <c r="V14" s="10"/>
      <c r="W14" s="10"/>
      <c r="X14" s="10"/>
      <c r="Y14" s="10"/>
      <c r="Z14" s="10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spans="1:50">
      <c r="A15" s="5" t="s">
        <v>54</v>
      </c>
      <c r="B15" s="6" t="s">
        <v>208</v>
      </c>
      <c r="C15" s="39">
        <v>42700</v>
      </c>
      <c r="D15" s="7">
        <v>1650</v>
      </c>
      <c r="E15" s="34"/>
      <c r="F15" s="41" t="s">
        <v>218</v>
      </c>
      <c r="G15" s="6"/>
      <c r="H15" s="6"/>
      <c r="I15" s="6"/>
      <c r="J15" s="6"/>
      <c r="K15" s="8">
        <v>1000</v>
      </c>
      <c r="L15" s="6"/>
      <c r="M15" s="6"/>
      <c r="N15" s="6"/>
      <c r="O15" s="10"/>
      <c r="P15" s="10"/>
      <c r="R15" s="10"/>
      <c r="S15" s="10"/>
      <c r="T15" s="8">
        <v>300</v>
      </c>
      <c r="U15" s="10"/>
      <c r="V15" s="10"/>
      <c r="W15" s="10"/>
      <c r="Y15" s="8">
        <v>350</v>
      </c>
      <c r="Z15" s="10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</row>
    <row r="16" spans="1:50">
      <c r="A16" s="5" t="s">
        <v>55</v>
      </c>
      <c r="B16" s="6" t="s">
        <v>56</v>
      </c>
      <c r="C16" s="39">
        <v>42720</v>
      </c>
      <c r="D16" s="7">
        <v>500</v>
      </c>
      <c r="E16" s="35"/>
      <c r="F16" s="41" t="s">
        <v>218</v>
      </c>
      <c r="G16" s="5"/>
      <c r="H16" s="5"/>
      <c r="I16" s="5"/>
      <c r="J16" s="5"/>
      <c r="K16" s="8">
        <v>500</v>
      </c>
      <c r="L16" s="6"/>
      <c r="M16" s="6"/>
      <c r="N16" s="6"/>
      <c r="O16" s="6"/>
      <c r="P16" s="10"/>
      <c r="Q16" s="6"/>
      <c r="R16" s="10"/>
      <c r="S16" s="10"/>
      <c r="T16" s="10"/>
      <c r="U16" s="10"/>
      <c r="V16" s="10"/>
      <c r="W16" s="10"/>
      <c r="X16" s="10"/>
      <c r="Y16" s="10"/>
      <c r="Z16" s="10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</row>
    <row r="17" spans="1:50">
      <c r="A17" s="5" t="s">
        <v>57</v>
      </c>
      <c r="B17" s="6" t="s">
        <v>210</v>
      </c>
      <c r="C17" s="39">
        <v>42721</v>
      </c>
      <c r="D17" s="7">
        <v>1125</v>
      </c>
      <c r="E17" s="35">
        <v>4</v>
      </c>
      <c r="F17" s="41" t="s">
        <v>218</v>
      </c>
      <c r="G17" s="6"/>
      <c r="H17" s="6" t="s">
        <v>58</v>
      </c>
      <c r="I17" s="6">
        <v>-250</v>
      </c>
      <c r="J17" s="6"/>
      <c r="K17" s="6"/>
      <c r="L17" s="6"/>
      <c r="M17" s="8">
        <v>275</v>
      </c>
      <c r="N17" s="8">
        <v>275</v>
      </c>
      <c r="O17" s="8">
        <v>275</v>
      </c>
      <c r="P17" s="10"/>
      <c r="R17" s="10"/>
      <c r="S17" s="10"/>
      <c r="T17" s="10"/>
      <c r="U17" s="10"/>
      <c r="V17" s="10"/>
      <c r="W17" s="10"/>
      <c r="X17" s="8">
        <v>300</v>
      </c>
      <c r="Y17" s="10"/>
      <c r="Z17" s="10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</row>
    <row r="18" spans="1:50">
      <c r="A18" s="5" t="s">
        <v>59</v>
      </c>
      <c r="B18" s="6" t="s">
        <v>210</v>
      </c>
      <c r="C18" s="39">
        <v>42721</v>
      </c>
      <c r="D18" s="7">
        <v>600</v>
      </c>
      <c r="E18" s="35"/>
      <c r="F18" s="41" t="s">
        <v>218</v>
      </c>
      <c r="G18" s="6"/>
      <c r="H18" s="6" t="s">
        <v>60</v>
      </c>
      <c r="I18" s="6">
        <v>-250</v>
      </c>
      <c r="J18" s="6"/>
      <c r="K18" s="8">
        <v>300</v>
      </c>
      <c r="L18" s="6"/>
      <c r="M18" s="6"/>
      <c r="N18" s="6"/>
      <c r="O18" s="6"/>
      <c r="P18" s="6"/>
      <c r="R18" s="6"/>
      <c r="S18" s="6"/>
      <c r="T18" s="6"/>
      <c r="U18" s="6"/>
      <c r="V18" s="6"/>
      <c r="W18" s="6"/>
      <c r="Y18" s="10"/>
      <c r="Z18" s="8">
        <v>300</v>
      </c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</row>
    <row r="19" spans="1:50">
      <c r="A19" s="5" t="s">
        <v>61</v>
      </c>
      <c r="B19" s="6" t="s">
        <v>62</v>
      </c>
      <c r="C19" s="39">
        <v>42760</v>
      </c>
      <c r="D19" s="7">
        <v>250</v>
      </c>
      <c r="E19" s="34"/>
      <c r="F19" s="41" t="s">
        <v>218</v>
      </c>
      <c r="G19" s="6"/>
      <c r="H19" s="6"/>
      <c r="I19" s="6"/>
      <c r="J19" s="6"/>
      <c r="K19" s="6"/>
      <c r="L19" s="6"/>
      <c r="M19" s="6"/>
      <c r="N19" s="6"/>
      <c r="O19" s="8">
        <v>250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50">
      <c r="A20" s="5" t="s">
        <v>63</v>
      </c>
      <c r="B20" s="6" t="s">
        <v>56</v>
      </c>
      <c r="C20" s="39">
        <v>42764</v>
      </c>
      <c r="D20" s="7">
        <v>300</v>
      </c>
      <c r="E20" s="34">
        <v>2</v>
      </c>
      <c r="F20" s="41" t="s">
        <v>218</v>
      </c>
      <c r="G20" s="6"/>
      <c r="H20" s="6"/>
      <c r="I20" s="6"/>
      <c r="J20" s="6"/>
      <c r="K20" s="6"/>
      <c r="L20" s="6"/>
      <c r="M20" s="6"/>
      <c r="N20" s="6"/>
      <c r="O20" s="6"/>
      <c r="P20" s="8">
        <v>150</v>
      </c>
      <c r="Q20" s="8">
        <v>150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</row>
    <row r="21" spans="1:50">
      <c r="A21" s="5" t="s">
        <v>64</v>
      </c>
      <c r="B21" s="6" t="s">
        <v>65</v>
      </c>
      <c r="C21" s="39">
        <v>42772</v>
      </c>
      <c r="D21" s="5">
        <v>280</v>
      </c>
      <c r="E21" s="34"/>
      <c r="F21" s="41" t="s">
        <v>218</v>
      </c>
      <c r="G21" s="6"/>
      <c r="H21" s="6"/>
      <c r="I21" s="6"/>
      <c r="J21" s="6"/>
      <c r="K21" s="6"/>
      <c r="L21" s="6"/>
      <c r="M21" s="6"/>
      <c r="N21" s="6"/>
      <c r="O21" s="6"/>
      <c r="P21" s="8">
        <v>280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50">
      <c r="A22" s="5" t="s">
        <v>66</v>
      </c>
      <c r="B22" s="6" t="s">
        <v>208</v>
      </c>
      <c r="C22" s="39">
        <v>42777</v>
      </c>
      <c r="D22" s="7">
        <v>2500</v>
      </c>
      <c r="E22" s="34">
        <v>1</v>
      </c>
      <c r="F22" s="41" t="s">
        <v>218</v>
      </c>
      <c r="G22" s="6"/>
      <c r="H22" s="6" t="s">
        <v>45</v>
      </c>
      <c r="I22" s="6">
        <v>-300</v>
      </c>
      <c r="J22" s="6"/>
      <c r="K22" s="8">
        <v>2500</v>
      </c>
      <c r="L22" s="6"/>
      <c r="M22" s="6"/>
      <c r="N22" s="6"/>
      <c r="O22" s="6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</row>
    <row r="23" spans="1:50">
      <c r="A23" s="5" t="s">
        <v>67</v>
      </c>
      <c r="B23" s="6" t="s">
        <v>49</v>
      </c>
      <c r="C23" s="39">
        <v>42778</v>
      </c>
      <c r="D23" s="7">
        <v>500</v>
      </c>
      <c r="E23" s="34">
        <v>0</v>
      </c>
      <c r="F23" s="41" t="s">
        <v>218</v>
      </c>
      <c r="G23" s="6"/>
      <c r="H23" s="6"/>
      <c r="I23" s="6"/>
      <c r="J23" s="6"/>
      <c r="K23" s="6"/>
      <c r="L23" s="6"/>
      <c r="M23" s="6"/>
      <c r="N23" s="6"/>
      <c r="O23" s="6"/>
      <c r="P23" s="8">
        <v>500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</row>
    <row r="24" spans="1:50">
      <c r="A24" s="5" t="s">
        <v>68</v>
      </c>
      <c r="B24" s="6" t="s">
        <v>36</v>
      </c>
      <c r="C24" s="39">
        <v>42784</v>
      </c>
      <c r="D24" s="7">
        <v>400</v>
      </c>
      <c r="E24" s="34">
        <v>2</v>
      </c>
      <c r="F24" s="41" t="s">
        <v>218</v>
      </c>
      <c r="G24" s="6"/>
      <c r="H24" s="6"/>
      <c r="I24" s="6"/>
      <c r="J24" s="6"/>
      <c r="K24" s="6"/>
      <c r="L24" s="6"/>
      <c r="M24" s="6"/>
      <c r="N24" s="6"/>
      <c r="O24" s="8">
        <v>150</v>
      </c>
      <c r="P24" s="6"/>
      <c r="Q24" s="8">
        <v>125</v>
      </c>
      <c r="R24" s="8">
        <v>125</v>
      </c>
      <c r="S24" s="10"/>
      <c r="T24" s="10"/>
      <c r="U24" s="10"/>
      <c r="V24" s="10"/>
      <c r="W24" s="10"/>
      <c r="X24" s="10"/>
      <c r="Y24" s="10"/>
      <c r="Z24" s="10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</row>
    <row r="25" spans="1:50">
      <c r="A25" s="5" t="s">
        <v>69</v>
      </c>
      <c r="B25" s="6" t="s">
        <v>62</v>
      </c>
      <c r="C25" s="39">
        <v>42784</v>
      </c>
      <c r="D25" s="7">
        <v>600</v>
      </c>
      <c r="E25" s="34">
        <v>1</v>
      </c>
      <c r="F25" s="41" t="s">
        <v>218</v>
      </c>
      <c r="G25" s="6"/>
      <c r="H25" s="6"/>
      <c r="I25" s="6"/>
      <c r="J25" s="6"/>
      <c r="K25" s="6"/>
      <c r="L25" s="6"/>
      <c r="M25" s="6"/>
      <c r="N25" s="6"/>
      <c r="O25" s="6"/>
      <c r="P25" s="8">
        <v>200</v>
      </c>
      <c r="Q25" s="8">
        <v>400</v>
      </c>
      <c r="R25" s="10"/>
      <c r="S25" s="10"/>
      <c r="T25" s="10"/>
      <c r="U25" s="10"/>
      <c r="V25" s="10"/>
      <c r="W25" s="10"/>
      <c r="X25" s="10"/>
      <c r="Y25" s="10"/>
      <c r="Z25" s="10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</row>
    <row r="26" spans="1:50">
      <c r="A26" s="5" t="s">
        <v>70</v>
      </c>
      <c r="B26" s="6" t="s">
        <v>210</v>
      </c>
      <c r="C26" s="39">
        <v>42784</v>
      </c>
      <c r="D26" s="7">
        <v>1500</v>
      </c>
      <c r="E26" s="34">
        <v>1</v>
      </c>
      <c r="F26" s="41" t="s">
        <v>218</v>
      </c>
      <c r="G26" s="6"/>
      <c r="H26" s="6"/>
      <c r="I26" s="6"/>
      <c r="J26" s="6"/>
      <c r="K26" s="6"/>
      <c r="L26" s="6"/>
      <c r="M26" s="6"/>
      <c r="N26" s="6"/>
      <c r="O26" s="8">
        <v>1500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</row>
    <row r="27" spans="1:50">
      <c r="A27" s="5" t="s">
        <v>71</v>
      </c>
      <c r="B27" s="6" t="s">
        <v>56</v>
      </c>
      <c r="C27" s="39">
        <v>42787</v>
      </c>
      <c r="D27" s="7">
        <v>500</v>
      </c>
      <c r="E27" s="34"/>
      <c r="F27" s="41" t="s">
        <v>218</v>
      </c>
      <c r="G27" s="6" t="s">
        <v>72</v>
      </c>
      <c r="H27" s="6"/>
      <c r="I27" s="6"/>
      <c r="J27" s="6"/>
      <c r="K27" s="6"/>
      <c r="L27" s="6"/>
      <c r="M27" s="6"/>
      <c r="N27" s="6"/>
      <c r="O27" s="10"/>
      <c r="P27" s="8">
        <v>250</v>
      </c>
      <c r="Q27" s="8">
        <v>250</v>
      </c>
      <c r="R27" s="10"/>
      <c r="S27" s="10"/>
      <c r="T27" s="10"/>
      <c r="U27" s="10"/>
      <c r="V27" s="10"/>
      <c r="W27" s="10"/>
      <c r="X27" s="10"/>
      <c r="Y27" s="10"/>
      <c r="Z27" s="10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</row>
    <row r="28" spans="1:50">
      <c r="A28" s="5" t="s">
        <v>73</v>
      </c>
      <c r="B28" s="6" t="s">
        <v>56</v>
      </c>
      <c r="C28" s="39">
        <v>42790</v>
      </c>
      <c r="D28" s="7">
        <v>250</v>
      </c>
      <c r="E28" s="34"/>
      <c r="F28" s="41" t="s">
        <v>218</v>
      </c>
      <c r="G28" s="6"/>
      <c r="H28" s="6"/>
      <c r="I28" s="6"/>
      <c r="J28" s="6"/>
      <c r="K28" s="6"/>
      <c r="L28" s="6"/>
      <c r="M28" s="6"/>
      <c r="N28" s="6"/>
      <c r="O28" s="10"/>
      <c r="P28" s="8">
        <v>250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</row>
    <row r="29" spans="1:50">
      <c r="A29" s="5" t="s">
        <v>74</v>
      </c>
      <c r="B29" s="6" t="s">
        <v>116</v>
      </c>
      <c r="C29" s="39">
        <v>42793</v>
      </c>
      <c r="D29" s="7">
        <v>250</v>
      </c>
      <c r="E29" s="34"/>
      <c r="F29" s="41" t="s">
        <v>218</v>
      </c>
      <c r="G29" s="6"/>
      <c r="H29" s="6"/>
      <c r="I29" s="6"/>
      <c r="J29" s="6"/>
      <c r="K29" s="6"/>
      <c r="L29" s="6"/>
      <c r="M29" s="6"/>
      <c r="N29" s="6"/>
      <c r="O29" s="10"/>
      <c r="P29" s="10"/>
      <c r="Q29" s="8">
        <v>250</v>
      </c>
      <c r="R29" s="10"/>
      <c r="S29" s="10"/>
      <c r="T29" s="10"/>
      <c r="U29" s="10"/>
      <c r="V29" s="10"/>
      <c r="W29" s="10"/>
      <c r="X29" s="10"/>
      <c r="Y29" s="10"/>
      <c r="Z29" s="10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</row>
    <row r="30" spans="1:50">
      <c r="A30" s="5" t="s">
        <v>75</v>
      </c>
      <c r="B30" s="6" t="s">
        <v>56</v>
      </c>
      <c r="C30" s="39">
        <v>42795</v>
      </c>
      <c r="D30" s="7">
        <v>250</v>
      </c>
      <c r="E30" s="34"/>
      <c r="F30" s="41" t="s">
        <v>218</v>
      </c>
      <c r="G30" s="6"/>
      <c r="H30" s="6"/>
      <c r="I30" s="6"/>
      <c r="J30" s="6"/>
      <c r="K30" s="6"/>
      <c r="L30" s="6"/>
      <c r="M30" s="6"/>
      <c r="N30" s="6"/>
      <c r="O30" s="6"/>
      <c r="P30" s="6"/>
      <c r="R30" s="6"/>
      <c r="S30" s="6"/>
      <c r="T30" s="6"/>
      <c r="U30" s="6"/>
      <c r="V30" s="6"/>
      <c r="W30" s="6"/>
      <c r="Y30" s="8">
        <v>250</v>
      </c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</row>
    <row r="31" spans="1:50">
      <c r="A31" s="5" t="s">
        <v>76</v>
      </c>
      <c r="B31" s="6" t="s">
        <v>210</v>
      </c>
      <c r="C31" s="39">
        <v>42798</v>
      </c>
      <c r="D31" s="7">
        <v>490</v>
      </c>
      <c r="E31" s="34"/>
      <c r="F31" s="41" t="s">
        <v>218</v>
      </c>
      <c r="G31" s="6"/>
      <c r="H31" s="6"/>
      <c r="I31" s="6"/>
      <c r="J31" s="6"/>
      <c r="K31" s="6"/>
      <c r="L31" s="6"/>
      <c r="M31" s="6"/>
      <c r="N31" s="6"/>
      <c r="O31" s="6"/>
      <c r="P31" s="8">
        <v>490</v>
      </c>
    </row>
    <row r="32" spans="1:50">
      <c r="A32" s="5" t="s">
        <v>77</v>
      </c>
      <c r="B32" s="6" t="s">
        <v>210</v>
      </c>
      <c r="C32" s="39">
        <v>42799</v>
      </c>
      <c r="D32" s="7">
        <v>1750</v>
      </c>
      <c r="E32" s="34">
        <v>4</v>
      </c>
      <c r="F32" s="40" t="s">
        <v>213</v>
      </c>
      <c r="G32" s="6" t="s">
        <v>78</v>
      </c>
      <c r="H32" s="6"/>
      <c r="I32" s="6"/>
      <c r="J32" s="6"/>
      <c r="K32" s="6"/>
      <c r="L32" s="6"/>
      <c r="M32" s="6"/>
      <c r="N32" s="6"/>
      <c r="O32" s="8">
        <v>200</v>
      </c>
      <c r="P32" s="6"/>
      <c r="Q32" s="6"/>
      <c r="R32" s="8">
        <v>300</v>
      </c>
      <c r="S32" s="8">
        <v>300</v>
      </c>
      <c r="T32" s="6"/>
      <c r="U32" s="6"/>
      <c r="W32" s="6"/>
      <c r="Y32" s="6"/>
      <c r="Z32" s="9">
        <v>950</v>
      </c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</row>
    <row r="33" spans="1:50">
      <c r="A33" s="5" t="s">
        <v>79</v>
      </c>
      <c r="B33" s="6" t="s">
        <v>36</v>
      </c>
      <c r="C33" s="39">
        <v>42805</v>
      </c>
      <c r="D33" s="7">
        <v>3700</v>
      </c>
      <c r="E33" s="34">
        <v>1</v>
      </c>
      <c r="F33" s="41" t="s">
        <v>218</v>
      </c>
      <c r="G33" s="6"/>
      <c r="H33" s="6"/>
      <c r="I33" s="6"/>
      <c r="J33" s="6"/>
      <c r="K33" s="8">
        <v>3700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</row>
    <row r="34" spans="1:50">
      <c r="A34" s="5" t="s">
        <v>80</v>
      </c>
      <c r="B34" s="6" t="s">
        <v>62</v>
      </c>
      <c r="C34" s="39">
        <v>42806</v>
      </c>
      <c r="D34" s="7">
        <v>640</v>
      </c>
      <c r="E34" s="34">
        <v>4</v>
      </c>
      <c r="F34" s="40" t="s">
        <v>213</v>
      </c>
      <c r="G34" s="6"/>
      <c r="H34" s="6"/>
      <c r="I34" s="6"/>
      <c r="J34" s="6"/>
      <c r="K34" s="6"/>
      <c r="L34" s="6"/>
      <c r="M34" s="6"/>
      <c r="N34" s="6"/>
      <c r="O34" s="8">
        <v>160</v>
      </c>
      <c r="P34" s="6"/>
      <c r="Q34" s="8">
        <v>160</v>
      </c>
      <c r="R34" s="8">
        <v>160</v>
      </c>
      <c r="S34" s="6"/>
      <c r="T34" s="6"/>
      <c r="U34" s="6"/>
      <c r="X34" s="6"/>
      <c r="Z34" s="6"/>
      <c r="AA34" s="6"/>
      <c r="AB34" s="6"/>
      <c r="AC34" s="6"/>
      <c r="AD34" s="6"/>
      <c r="AE34" s="6"/>
      <c r="AF34" s="6"/>
      <c r="AG34" s="6"/>
      <c r="AH34" s="6"/>
      <c r="AJ34" s="9">
        <v>160</v>
      </c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</row>
    <row r="35" spans="1:50">
      <c r="A35" s="5" t="s">
        <v>81</v>
      </c>
      <c r="B35" s="6" t="s">
        <v>62</v>
      </c>
      <c r="C35" s="39">
        <v>42812</v>
      </c>
      <c r="D35" s="5">
        <v>250</v>
      </c>
      <c r="E35" s="34"/>
      <c r="F35" s="41" t="s">
        <v>218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50">
      <c r="A36" s="5" t="s">
        <v>82</v>
      </c>
      <c r="B36" s="6" t="s">
        <v>65</v>
      </c>
      <c r="C36" s="39">
        <v>42822</v>
      </c>
      <c r="D36" s="5">
        <v>350</v>
      </c>
      <c r="E36" s="34"/>
      <c r="F36" s="41" t="s">
        <v>218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8">
        <v>350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50">
      <c r="A37" s="5" t="s">
        <v>83</v>
      </c>
      <c r="B37" s="6" t="s">
        <v>210</v>
      </c>
      <c r="C37" s="39">
        <v>42826</v>
      </c>
      <c r="D37" s="7">
        <v>400</v>
      </c>
      <c r="F37" s="41" t="s">
        <v>218</v>
      </c>
      <c r="R37" s="8">
        <v>400</v>
      </c>
    </row>
    <row r="38" spans="1:50">
      <c r="A38" s="5" t="s">
        <v>84</v>
      </c>
      <c r="B38" s="6" t="s">
        <v>62</v>
      </c>
      <c r="C38" s="39">
        <v>42827</v>
      </c>
      <c r="D38" s="7">
        <v>500</v>
      </c>
      <c r="F38" s="41" t="s">
        <v>218</v>
      </c>
      <c r="R38" s="8">
        <v>300</v>
      </c>
      <c r="T38" s="8">
        <v>200</v>
      </c>
    </row>
    <row r="39" spans="1:50">
      <c r="A39" s="5" t="s">
        <v>85</v>
      </c>
      <c r="B39" s="6" t="s">
        <v>86</v>
      </c>
      <c r="C39" s="39">
        <v>42829</v>
      </c>
      <c r="D39" s="7">
        <v>300</v>
      </c>
      <c r="F39" s="41" t="s">
        <v>218</v>
      </c>
      <c r="R39" s="8">
        <v>150</v>
      </c>
      <c r="S39" s="8">
        <v>150</v>
      </c>
    </row>
    <row r="40" spans="1:50">
      <c r="A40" s="5" t="s">
        <v>87</v>
      </c>
      <c r="B40" s="6" t="s">
        <v>210</v>
      </c>
      <c r="C40" s="39">
        <v>42833</v>
      </c>
      <c r="D40" s="7">
        <v>500</v>
      </c>
      <c r="E40" s="34">
        <v>1</v>
      </c>
      <c r="F40" s="41" t="s">
        <v>218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8">
        <v>500</v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</row>
    <row r="41" spans="1:50">
      <c r="A41" s="5" t="s">
        <v>88</v>
      </c>
      <c r="B41" s="6" t="s">
        <v>62</v>
      </c>
      <c r="C41" s="39">
        <v>42834</v>
      </c>
      <c r="D41" s="7">
        <v>300</v>
      </c>
      <c r="F41" s="41" t="s">
        <v>218</v>
      </c>
      <c r="R41" s="8">
        <v>300</v>
      </c>
    </row>
    <row r="42" spans="1:50">
      <c r="A42" s="5" t="s">
        <v>89</v>
      </c>
      <c r="B42" s="6" t="s">
        <v>65</v>
      </c>
      <c r="C42" s="39">
        <v>42838</v>
      </c>
      <c r="D42" s="7">
        <v>600</v>
      </c>
      <c r="F42" s="41" t="s">
        <v>218</v>
      </c>
      <c r="S42" s="8">
        <v>600</v>
      </c>
    </row>
    <row r="43" spans="1:50">
      <c r="A43" s="5" t="s">
        <v>90</v>
      </c>
      <c r="B43" s="6" t="s">
        <v>49</v>
      </c>
      <c r="C43" s="39">
        <v>42843</v>
      </c>
      <c r="D43" s="7">
        <v>1200</v>
      </c>
      <c r="F43" s="41" t="s">
        <v>218</v>
      </c>
      <c r="R43" s="8">
        <v>400</v>
      </c>
      <c r="S43" s="8">
        <v>400</v>
      </c>
      <c r="T43" s="8">
        <v>400</v>
      </c>
    </row>
    <row r="44" spans="1:50">
      <c r="A44" s="5" t="s">
        <v>91</v>
      </c>
      <c r="B44" s="6" t="s">
        <v>210</v>
      </c>
      <c r="C44" s="39">
        <v>42846</v>
      </c>
      <c r="D44" s="7">
        <v>250</v>
      </c>
      <c r="F44" s="41" t="s">
        <v>218</v>
      </c>
      <c r="R44" s="8">
        <v>250</v>
      </c>
    </row>
    <row r="45" spans="1:50">
      <c r="A45" s="5" t="s">
        <v>92</v>
      </c>
      <c r="B45" s="6" t="s">
        <v>93</v>
      </c>
      <c r="C45" s="39">
        <v>42848</v>
      </c>
      <c r="D45" s="7">
        <v>280</v>
      </c>
      <c r="F45" s="41" t="s">
        <v>218</v>
      </c>
      <c r="S45" s="8">
        <v>280</v>
      </c>
    </row>
    <row r="46" spans="1:50">
      <c r="A46" s="5" t="s">
        <v>94</v>
      </c>
      <c r="B46" s="6" t="s">
        <v>65</v>
      </c>
      <c r="C46" s="39">
        <v>42850</v>
      </c>
      <c r="D46" s="7">
        <v>150</v>
      </c>
      <c r="F46" s="41" t="s">
        <v>218</v>
      </c>
      <c r="R46" s="8">
        <v>150</v>
      </c>
    </row>
    <row r="47" spans="1:50">
      <c r="A47" s="5" t="s">
        <v>95</v>
      </c>
      <c r="B47" s="6" t="s">
        <v>96</v>
      </c>
      <c r="C47" s="39">
        <v>42854</v>
      </c>
      <c r="D47" s="5">
        <v>300</v>
      </c>
      <c r="F47" s="41" t="s">
        <v>218</v>
      </c>
      <c r="R47" s="8">
        <v>300</v>
      </c>
    </row>
    <row r="48" spans="1:50">
      <c r="A48" s="5" t="s">
        <v>97</v>
      </c>
      <c r="B48" s="6" t="s">
        <v>208</v>
      </c>
      <c r="C48" s="39">
        <v>42855</v>
      </c>
      <c r="D48" s="7">
        <v>2615</v>
      </c>
      <c r="E48" s="34">
        <v>2</v>
      </c>
      <c r="F48" s="41" t="s">
        <v>218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8">
        <v>1000</v>
      </c>
      <c r="R48" s="6"/>
      <c r="S48" s="6"/>
      <c r="T48" s="6"/>
      <c r="U48" s="6"/>
      <c r="V48" s="8">
        <v>1615</v>
      </c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spans="1:50">
      <c r="A49" s="5" t="s">
        <v>98</v>
      </c>
      <c r="B49" s="6" t="s">
        <v>65</v>
      </c>
      <c r="C49" s="39">
        <v>42866</v>
      </c>
      <c r="D49" s="7">
        <v>150</v>
      </c>
      <c r="F49" s="41" t="s">
        <v>218</v>
      </c>
      <c r="S49" s="8">
        <v>150</v>
      </c>
    </row>
    <row r="50" spans="1:50">
      <c r="A50" s="5" t="s">
        <v>99</v>
      </c>
      <c r="B50" s="6" t="s">
        <v>62</v>
      </c>
      <c r="C50" s="39">
        <v>42875</v>
      </c>
      <c r="D50" s="5">
        <v>200</v>
      </c>
      <c r="E50" s="34"/>
      <c r="F50" s="41" t="s">
        <v>218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8">
        <v>100</v>
      </c>
      <c r="T50" s="6"/>
      <c r="U50" s="8">
        <v>100</v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spans="1:50">
      <c r="A51" s="5" t="s">
        <v>100</v>
      </c>
      <c r="B51" s="6" t="s">
        <v>65</v>
      </c>
      <c r="C51" s="39">
        <v>42879</v>
      </c>
      <c r="D51" s="5">
        <v>250</v>
      </c>
      <c r="E51" s="37">
        <v>1</v>
      </c>
      <c r="F51" s="40" t="s">
        <v>213</v>
      </c>
      <c r="AJ51" s="9">
        <v>250</v>
      </c>
    </row>
    <row r="52" spans="1:50">
      <c r="A52" s="5" t="s">
        <v>87</v>
      </c>
      <c r="B52" s="6" t="s">
        <v>158</v>
      </c>
      <c r="C52" s="39">
        <v>42890</v>
      </c>
      <c r="D52" s="5">
        <v>1080</v>
      </c>
      <c r="E52" s="34"/>
      <c r="F52" s="41" t="s">
        <v>218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8">
        <v>90</v>
      </c>
      <c r="U52" s="8">
        <v>90</v>
      </c>
      <c r="V52" s="12">
        <v>90</v>
      </c>
      <c r="W52" s="8">
        <v>90</v>
      </c>
      <c r="Y52" s="8">
        <v>90</v>
      </c>
      <c r="Z52" s="8">
        <v>90</v>
      </c>
      <c r="AA52" s="13"/>
      <c r="AB52" s="14"/>
      <c r="AC52" s="14"/>
      <c r="AD52" s="14"/>
      <c r="AE52" s="8">
        <v>90</v>
      </c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spans="1:50">
      <c r="A53" s="5" t="s">
        <v>101</v>
      </c>
      <c r="B53" s="6" t="s">
        <v>36</v>
      </c>
      <c r="C53" s="39">
        <v>42910</v>
      </c>
      <c r="D53" s="5">
        <v>2600</v>
      </c>
      <c r="E53" s="34"/>
      <c r="F53" s="41" t="s">
        <v>218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8">
        <v>2600</v>
      </c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spans="1:50">
      <c r="A54" s="5" t="s">
        <v>102</v>
      </c>
      <c r="B54" s="6" t="s">
        <v>62</v>
      </c>
      <c r="C54" s="39">
        <v>42923</v>
      </c>
      <c r="D54" s="5">
        <v>300</v>
      </c>
      <c r="E54" s="34"/>
      <c r="F54" s="41" t="s">
        <v>218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8">
        <v>300</v>
      </c>
      <c r="T54" s="6"/>
      <c r="U54" s="6"/>
      <c r="V54" s="6"/>
      <c r="W54" s="6"/>
      <c r="X54" s="6"/>
      <c r="Y54" s="6"/>
      <c r="Z54" s="6"/>
      <c r="AA54" s="6"/>
      <c r="AB54" s="5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spans="1:50">
      <c r="A55" s="5" t="s">
        <v>103</v>
      </c>
      <c r="B55" s="6" t="s">
        <v>210</v>
      </c>
      <c r="C55" s="39">
        <v>42923</v>
      </c>
      <c r="D55" s="5">
        <v>540</v>
      </c>
      <c r="E55" s="34"/>
      <c r="F55" s="41" t="s">
        <v>218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8">
        <v>540</v>
      </c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spans="1:50">
      <c r="A56" s="5" t="s">
        <v>104</v>
      </c>
      <c r="B56" s="6" t="s">
        <v>210</v>
      </c>
      <c r="C56" s="39">
        <v>42924</v>
      </c>
      <c r="D56" s="5">
        <v>950</v>
      </c>
      <c r="E56" s="34"/>
      <c r="F56" s="41" t="s">
        <v>218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8">
        <v>350</v>
      </c>
      <c r="U56" s="8">
        <v>300</v>
      </c>
      <c r="V56" s="6"/>
      <c r="W56" s="8">
        <v>300</v>
      </c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spans="1:50">
      <c r="A57" s="5" t="s">
        <v>105</v>
      </c>
      <c r="B57" s="6" t="s">
        <v>56</v>
      </c>
      <c r="C57" s="39">
        <v>42929</v>
      </c>
      <c r="D57" s="5">
        <v>300</v>
      </c>
      <c r="E57" s="34"/>
      <c r="F57" s="41" t="s">
        <v>218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8">
        <v>300</v>
      </c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spans="1:50">
      <c r="A58" s="5" t="s">
        <v>106</v>
      </c>
      <c r="B58" s="6" t="s">
        <v>56</v>
      </c>
      <c r="C58" s="39">
        <v>42930</v>
      </c>
      <c r="D58" s="5">
        <v>150</v>
      </c>
      <c r="E58" s="34"/>
      <c r="F58" s="41" t="s">
        <v>218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8">
        <v>150</v>
      </c>
      <c r="V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spans="1:50">
      <c r="A59" s="5" t="s">
        <v>107</v>
      </c>
      <c r="B59" s="6" t="s">
        <v>36</v>
      </c>
      <c r="C59" s="39">
        <v>42931</v>
      </c>
      <c r="D59" s="7">
        <v>2300</v>
      </c>
      <c r="E59" s="36">
        <v>10</v>
      </c>
      <c r="F59" s="41" t="s">
        <v>218</v>
      </c>
      <c r="G59" s="6"/>
      <c r="H59" s="6"/>
      <c r="I59" s="6"/>
      <c r="J59" s="6"/>
      <c r="K59" s="8">
        <v>500</v>
      </c>
      <c r="L59" s="6"/>
      <c r="M59" s="8">
        <v>300</v>
      </c>
      <c r="N59" s="8">
        <v>300</v>
      </c>
      <c r="O59" s="8">
        <v>300</v>
      </c>
      <c r="P59" s="8">
        <v>300</v>
      </c>
      <c r="Q59" s="8">
        <v>300</v>
      </c>
      <c r="R59" s="8">
        <v>300</v>
      </c>
    </row>
    <row r="60" spans="1:50">
      <c r="A60" s="5" t="s">
        <v>108</v>
      </c>
      <c r="B60" s="6" t="s">
        <v>93</v>
      </c>
      <c r="C60" s="39">
        <v>42939</v>
      </c>
      <c r="D60" s="5">
        <v>300</v>
      </c>
      <c r="E60" s="34"/>
      <c r="F60" s="41" t="s">
        <v>218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8">
        <v>150</v>
      </c>
      <c r="V60" s="6"/>
      <c r="W60" s="8">
        <v>150</v>
      </c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spans="1:50">
      <c r="A61" s="5" t="s">
        <v>109</v>
      </c>
      <c r="B61" s="6" t="s">
        <v>158</v>
      </c>
      <c r="C61" s="39">
        <v>42952</v>
      </c>
      <c r="D61" s="5">
        <v>120</v>
      </c>
      <c r="E61" s="34"/>
      <c r="F61" s="41" t="s">
        <v>218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8">
        <v>120</v>
      </c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spans="1:50">
      <c r="A62" s="5" t="s">
        <v>110</v>
      </c>
      <c r="B62" s="6" t="s">
        <v>96</v>
      </c>
      <c r="C62" s="39">
        <v>42952</v>
      </c>
      <c r="D62" s="5">
        <v>250</v>
      </c>
      <c r="F62" s="41" t="s">
        <v>218</v>
      </c>
      <c r="V62" s="8">
        <v>250</v>
      </c>
    </row>
    <row r="63" spans="1:50">
      <c r="A63" s="5" t="s">
        <v>97</v>
      </c>
      <c r="B63" s="6" t="s">
        <v>49</v>
      </c>
      <c r="C63" s="39">
        <v>42955</v>
      </c>
      <c r="D63" s="5">
        <v>1200</v>
      </c>
      <c r="F63" s="41" t="s">
        <v>218</v>
      </c>
      <c r="U63" s="8">
        <v>600</v>
      </c>
      <c r="W63" s="8">
        <v>600</v>
      </c>
    </row>
    <row r="64" spans="1:50">
      <c r="A64" s="5" t="s">
        <v>111</v>
      </c>
      <c r="B64" s="6" t="s">
        <v>62</v>
      </c>
      <c r="C64" s="39">
        <v>42956</v>
      </c>
      <c r="D64" s="5">
        <v>250</v>
      </c>
      <c r="E64" s="34"/>
      <c r="F64" s="41" t="s">
        <v>218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8">
        <v>250</v>
      </c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spans="1:50">
      <c r="A65" s="5" t="s">
        <v>112</v>
      </c>
      <c r="B65" s="6" t="s">
        <v>65</v>
      </c>
      <c r="C65" s="39">
        <v>42958</v>
      </c>
      <c r="D65" s="5">
        <v>100</v>
      </c>
      <c r="E65" s="34"/>
      <c r="F65" s="41" t="s">
        <v>218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8">
        <v>100</v>
      </c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spans="1:50">
      <c r="A66" s="5" t="s">
        <v>113</v>
      </c>
      <c r="B66" s="6" t="s">
        <v>96</v>
      </c>
      <c r="C66" s="39">
        <v>42959</v>
      </c>
      <c r="D66" s="5">
        <v>300</v>
      </c>
      <c r="E66" s="34"/>
      <c r="F66" s="41" t="s">
        <v>218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8">
        <v>300</v>
      </c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spans="1:50">
      <c r="A67" s="5" t="s">
        <v>114</v>
      </c>
      <c r="B67" s="6" t="s">
        <v>62</v>
      </c>
      <c r="C67" s="39">
        <v>42967</v>
      </c>
      <c r="D67" s="5">
        <v>300</v>
      </c>
      <c r="E67" s="34"/>
      <c r="F67" s="41" t="s">
        <v>218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8">
        <v>150</v>
      </c>
      <c r="W67" s="8">
        <v>150</v>
      </c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spans="1:50">
      <c r="A68" s="5" t="s">
        <v>115</v>
      </c>
      <c r="B68" s="6" t="s">
        <v>116</v>
      </c>
      <c r="C68" s="39">
        <v>42967</v>
      </c>
      <c r="D68" s="5">
        <v>300</v>
      </c>
      <c r="E68" s="34"/>
      <c r="F68" s="41" t="s">
        <v>218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8">
        <v>150</v>
      </c>
      <c r="W68" s="8">
        <v>150</v>
      </c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spans="1:50">
      <c r="A69" s="5" t="s">
        <v>117</v>
      </c>
      <c r="B69" s="6" t="s">
        <v>62</v>
      </c>
      <c r="C69" s="39">
        <v>42969</v>
      </c>
      <c r="D69" s="5">
        <v>350</v>
      </c>
      <c r="E69" s="34"/>
      <c r="F69" s="41" t="s">
        <v>218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8">
        <v>350</v>
      </c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spans="1:50">
      <c r="A70" s="5" t="s">
        <v>118</v>
      </c>
      <c r="B70" s="6" t="s">
        <v>208</v>
      </c>
      <c r="C70" s="39">
        <v>42980</v>
      </c>
      <c r="D70" s="5">
        <v>2600</v>
      </c>
      <c r="E70" s="34"/>
      <c r="F70" s="41" t="s">
        <v>218</v>
      </c>
      <c r="G70" s="6"/>
      <c r="H70" s="6" t="s">
        <v>45</v>
      </c>
      <c r="I70" s="6">
        <v>-300</v>
      </c>
      <c r="J70" s="6"/>
      <c r="K70" s="6"/>
      <c r="L70" s="6"/>
      <c r="M70" s="6"/>
      <c r="N70" s="6"/>
      <c r="O70" s="6"/>
      <c r="P70" s="6"/>
      <c r="Q70" s="6"/>
      <c r="R70" s="8">
        <v>2600</v>
      </c>
      <c r="S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spans="1:50">
      <c r="A71" s="5" t="s">
        <v>119</v>
      </c>
      <c r="B71" s="6" t="s">
        <v>62</v>
      </c>
      <c r="C71" s="39">
        <v>42981</v>
      </c>
      <c r="D71" s="5">
        <v>350</v>
      </c>
      <c r="E71" s="34"/>
      <c r="F71" s="41" t="s">
        <v>218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8">
        <v>350</v>
      </c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spans="1:50">
      <c r="A72" s="5" t="s">
        <v>120</v>
      </c>
      <c r="B72" s="6" t="s">
        <v>62</v>
      </c>
      <c r="C72" s="39">
        <v>42981</v>
      </c>
      <c r="D72" s="5">
        <v>400</v>
      </c>
      <c r="E72" s="34"/>
      <c r="F72" s="41" t="s">
        <v>218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8">
        <v>200</v>
      </c>
      <c r="W72" s="8">
        <v>200</v>
      </c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spans="1:50">
      <c r="A73" s="5" t="s">
        <v>90</v>
      </c>
      <c r="B73" s="6" t="s">
        <v>116</v>
      </c>
      <c r="C73" s="39">
        <v>42982</v>
      </c>
      <c r="D73" s="5">
        <v>390</v>
      </c>
      <c r="E73" s="34"/>
      <c r="F73" s="41" t="s">
        <v>218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W73" s="8">
        <v>390</v>
      </c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spans="1:50">
      <c r="A74" s="5" t="s">
        <v>121</v>
      </c>
      <c r="B74" s="6" t="s">
        <v>36</v>
      </c>
      <c r="C74" s="39">
        <v>42987</v>
      </c>
      <c r="D74" s="7">
        <v>4040</v>
      </c>
      <c r="E74" s="36">
        <v>10</v>
      </c>
      <c r="F74" s="41" t="s">
        <v>218</v>
      </c>
      <c r="G74" s="6"/>
      <c r="H74" s="6"/>
      <c r="I74" s="6"/>
      <c r="J74" s="6"/>
      <c r="K74" s="6"/>
      <c r="L74" s="6"/>
      <c r="M74" s="6"/>
      <c r="N74" s="6"/>
      <c r="O74" s="6"/>
      <c r="R74" s="8">
        <v>1900</v>
      </c>
      <c r="S74" s="8">
        <v>305</v>
      </c>
      <c r="T74" s="8">
        <v>305</v>
      </c>
      <c r="U74" s="8">
        <v>305</v>
      </c>
      <c r="V74" s="8">
        <v>305</v>
      </c>
      <c r="W74" s="8">
        <v>305</v>
      </c>
      <c r="X74" s="8">
        <v>305</v>
      </c>
      <c r="Y74" s="8">
        <v>310</v>
      </c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spans="1:50">
      <c r="A75" s="5" t="s">
        <v>122</v>
      </c>
      <c r="B75" s="6" t="s">
        <v>116</v>
      </c>
      <c r="C75" s="39">
        <v>42993</v>
      </c>
      <c r="D75" s="5">
        <v>250</v>
      </c>
      <c r="E75" s="34"/>
      <c r="F75" s="41" t="s">
        <v>218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8">
        <v>250</v>
      </c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spans="1:50">
      <c r="A76" s="5" t="s">
        <v>109</v>
      </c>
      <c r="B76" s="6" t="s">
        <v>158</v>
      </c>
      <c r="C76" s="39">
        <v>43002</v>
      </c>
      <c r="D76" s="5">
        <v>120</v>
      </c>
      <c r="E76" s="34"/>
      <c r="F76" s="41" t="s">
        <v>218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8">
        <v>120</v>
      </c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spans="1:50">
      <c r="A77" s="5" t="s">
        <v>123</v>
      </c>
      <c r="B77" s="6" t="s">
        <v>62</v>
      </c>
      <c r="C77" s="39">
        <v>43008</v>
      </c>
      <c r="D77" s="5">
        <v>1332</v>
      </c>
      <c r="F77" s="41" t="s">
        <v>218</v>
      </c>
      <c r="U77" s="8">
        <v>444</v>
      </c>
      <c r="V77" s="8">
        <v>444</v>
      </c>
      <c r="X77" s="8">
        <v>444</v>
      </c>
    </row>
    <row r="78" spans="1:50">
      <c r="A78" s="5" t="s">
        <v>90</v>
      </c>
      <c r="B78" s="6" t="s">
        <v>210</v>
      </c>
      <c r="C78" s="39">
        <v>43009</v>
      </c>
      <c r="D78" s="5">
        <v>2415</v>
      </c>
      <c r="E78" s="34">
        <v>4</v>
      </c>
      <c r="F78" s="41" t="s">
        <v>218</v>
      </c>
      <c r="G78" s="6" t="s">
        <v>124</v>
      </c>
      <c r="H78" s="6" t="s">
        <v>97</v>
      </c>
      <c r="I78" s="6">
        <v>-100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8">
        <v>500</v>
      </c>
      <c r="X78" s="8">
        <v>600</v>
      </c>
      <c r="Y78" s="6"/>
      <c r="Z78" s="6"/>
      <c r="AA78" s="8">
        <v>1050</v>
      </c>
      <c r="AI78" s="8">
        <v>265</v>
      </c>
    </row>
    <row r="79" spans="1:50">
      <c r="A79" s="5" t="s">
        <v>125</v>
      </c>
      <c r="B79" s="6" t="s">
        <v>158</v>
      </c>
      <c r="C79" s="39">
        <v>43015</v>
      </c>
      <c r="D79" s="5">
        <v>300</v>
      </c>
      <c r="F79" s="41" t="s">
        <v>218</v>
      </c>
      <c r="X79" s="8">
        <v>300</v>
      </c>
    </row>
    <row r="80" spans="1:50">
      <c r="A80" s="5" t="s">
        <v>87</v>
      </c>
      <c r="B80" s="6" t="s">
        <v>210</v>
      </c>
      <c r="C80" s="39">
        <v>43016</v>
      </c>
      <c r="D80" s="5">
        <v>590</v>
      </c>
      <c r="F80" s="41" t="s">
        <v>218</v>
      </c>
      <c r="V80" s="8">
        <v>300</v>
      </c>
      <c r="W80" s="8">
        <v>150</v>
      </c>
      <c r="X80" s="8">
        <v>140</v>
      </c>
    </row>
    <row r="81" spans="1:50">
      <c r="A81" s="5" t="s">
        <v>126</v>
      </c>
      <c r="B81" s="6" t="s">
        <v>208</v>
      </c>
      <c r="C81" s="39">
        <v>43028</v>
      </c>
      <c r="D81" s="5">
        <v>990</v>
      </c>
      <c r="F81" s="41" t="s">
        <v>218</v>
      </c>
      <c r="Y81" s="8">
        <v>950</v>
      </c>
      <c r="Z81" s="8">
        <v>40</v>
      </c>
    </row>
    <row r="82" spans="1:50">
      <c r="A82" s="5" t="s">
        <v>127</v>
      </c>
      <c r="B82" s="6" t="s">
        <v>158</v>
      </c>
      <c r="C82" s="39">
        <v>43029</v>
      </c>
      <c r="D82" s="5">
        <v>150</v>
      </c>
      <c r="F82" s="41" t="s">
        <v>218</v>
      </c>
      <c r="Y82" s="8">
        <v>150</v>
      </c>
    </row>
    <row r="83" spans="1:50">
      <c r="A83" s="5" t="s">
        <v>74</v>
      </c>
      <c r="B83" s="6" t="s">
        <v>93</v>
      </c>
      <c r="C83" s="39">
        <v>43030</v>
      </c>
      <c r="D83" s="5">
        <v>300</v>
      </c>
      <c r="F83" s="41" t="s">
        <v>218</v>
      </c>
      <c r="X83" s="8">
        <v>300</v>
      </c>
    </row>
    <row r="84" spans="1:50">
      <c r="A84" s="5" t="s">
        <v>128</v>
      </c>
      <c r="B84" s="6" t="s">
        <v>86</v>
      </c>
      <c r="C84" s="39">
        <v>43041</v>
      </c>
      <c r="D84" s="5">
        <v>290</v>
      </c>
      <c r="F84" s="41" t="s">
        <v>218</v>
      </c>
      <c r="Y84" s="8">
        <v>290</v>
      </c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spans="1:50">
      <c r="A85" s="5" t="s">
        <v>129</v>
      </c>
      <c r="B85" s="6" t="s">
        <v>36</v>
      </c>
      <c r="C85" s="39">
        <v>43050</v>
      </c>
      <c r="D85" s="7">
        <v>3620</v>
      </c>
      <c r="E85" s="36">
        <v>10</v>
      </c>
      <c r="F85" s="41" t="s">
        <v>218</v>
      </c>
      <c r="G85" s="6"/>
      <c r="H85" s="6"/>
      <c r="I85" s="6"/>
      <c r="J85" s="6"/>
      <c r="K85" s="8">
        <v>620</v>
      </c>
      <c r="L85" s="6"/>
      <c r="M85" s="8">
        <v>300</v>
      </c>
      <c r="N85" s="8">
        <v>300</v>
      </c>
      <c r="O85" s="8">
        <v>300</v>
      </c>
      <c r="P85" s="8">
        <v>300</v>
      </c>
      <c r="Q85" s="8">
        <v>300</v>
      </c>
      <c r="R85" s="8">
        <v>300</v>
      </c>
      <c r="S85" s="8">
        <v>300</v>
      </c>
      <c r="T85" s="8">
        <v>300</v>
      </c>
      <c r="U85" s="8">
        <v>300</v>
      </c>
      <c r="V85" s="8">
        <v>300</v>
      </c>
      <c r="W85" s="6"/>
      <c r="X85" s="6"/>
      <c r="Y85" s="10"/>
      <c r="Z85" s="10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spans="1:50">
      <c r="A86" s="5" t="s">
        <v>61</v>
      </c>
      <c r="B86" s="6" t="s">
        <v>211</v>
      </c>
      <c r="C86" s="39">
        <v>43054</v>
      </c>
      <c r="D86" s="7">
        <v>1000</v>
      </c>
      <c r="E86" s="36">
        <v>5</v>
      </c>
      <c r="F86" s="41" t="s">
        <v>218</v>
      </c>
      <c r="U86" s="8">
        <v>200</v>
      </c>
      <c r="V86" s="8">
        <v>200</v>
      </c>
      <c r="W86" s="8">
        <v>200</v>
      </c>
      <c r="X86" s="8">
        <v>200</v>
      </c>
      <c r="Y86" s="8">
        <v>200</v>
      </c>
    </row>
    <row r="87" spans="1:50">
      <c r="A87" s="5" t="s">
        <v>130</v>
      </c>
      <c r="B87" s="6" t="s">
        <v>36</v>
      </c>
      <c r="C87" s="39">
        <v>43057</v>
      </c>
      <c r="D87" s="7">
        <v>1500</v>
      </c>
      <c r="E87" s="36">
        <v>4</v>
      </c>
      <c r="F87" s="41" t="s">
        <v>218</v>
      </c>
      <c r="X87" s="8">
        <v>375</v>
      </c>
      <c r="Y87" s="8">
        <v>375</v>
      </c>
      <c r="Z87" s="8">
        <v>375</v>
      </c>
      <c r="AA87" s="8">
        <v>375</v>
      </c>
    </row>
    <row r="88" spans="1:50">
      <c r="A88" s="5" t="s">
        <v>53</v>
      </c>
      <c r="B88" s="6" t="s">
        <v>210</v>
      </c>
      <c r="C88" s="39">
        <v>43057</v>
      </c>
      <c r="D88" s="7">
        <v>700</v>
      </c>
      <c r="E88" s="36"/>
      <c r="F88" s="41" t="s">
        <v>218</v>
      </c>
      <c r="Y88" s="8">
        <v>350</v>
      </c>
      <c r="Z88" s="8">
        <v>350</v>
      </c>
    </row>
    <row r="89" spans="1:50">
      <c r="A89" s="5" t="s">
        <v>131</v>
      </c>
      <c r="B89" s="6" t="s">
        <v>211</v>
      </c>
      <c r="C89" s="39">
        <v>43057</v>
      </c>
      <c r="D89" s="7">
        <v>890</v>
      </c>
      <c r="E89" s="36"/>
      <c r="F89" s="41" t="s">
        <v>218</v>
      </c>
      <c r="Y89" s="8">
        <v>890</v>
      </c>
    </row>
    <row r="90" spans="1:50">
      <c r="A90" s="5" t="s">
        <v>132</v>
      </c>
      <c r="B90" s="6" t="s">
        <v>211</v>
      </c>
      <c r="C90" s="39">
        <v>43078</v>
      </c>
      <c r="D90" s="7">
        <v>690</v>
      </c>
      <c r="E90" s="36"/>
      <c r="F90" s="41" t="s">
        <v>218</v>
      </c>
      <c r="Y90" s="8">
        <v>690</v>
      </c>
    </row>
    <row r="91" spans="1:50">
      <c r="A91" s="5" t="s">
        <v>133</v>
      </c>
      <c r="B91" s="6" t="s">
        <v>43</v>
      </c>
      <c r="C91" s="39">
        <v>43083</v>
      </c>
      <c r="D91" s="7" t="s">
        <v>134</v>
      </c>
      <c r="E91" s="36"/>
      <c r="F91" s="40" t="s">
        <v>213</v>
      </c>
      <c r="Z91" s="9" t="s">
        <v>134</v>
      </c>
    </row>
    <row r="92" spans="1:50">
      <c r="A92" s="5" t="s">
        <v>135</v>
      </c>
      <c r="B92" s="6" t="s">
        <v>211</v>
      </c>
      <c r="C92" s="39">
        <v>43085</v>
      </c>
      <c r="D92" s="7">
        <v>1290</v>
      </c>
      <c r="E92" s="36"/>
      <c r="F92" s="41" t="s">
        <v>218</v>
      </c>
      <c r="G92" t="s">
        <v>136</v>
      </c>
      <c r="Z92" s="8">
        <v>430</v>
      </c>
      <c r="AA92" s="8">
        <v>430</v>
      </c>
      <c r="AB92" s="8">
        <v>430</v>
      </c>
    </row>
    <row r="93" spans="1:50">
      <c r="A93" s="5" t="s">
        <v>133</v>
      </c>
      <c r="B93" s="6" t="s">
        <v>43</v>
      </c>
      <c r="C93" s="39">
        <v>43086</v>
      </c>
      <c r="D93" s="7">
        <v>700</v>
      </c>
      <c r="E93" s="36"/>
      <c r="F93" s="41" t="s">
        <v>218</v>
      </c>
      <c r="Y93" s="15"/>
      <c r="Z93" s="8">
        <v>700</v>
      </c>
    </row>
    <row r="94" spans="1:50">
      <c r="A94" s="5" t="s">
        <v>137</v>
      </c>
      <c r="B94" s="6" t="s">
        <v>209</v>
      </c>
      <c r="C94" s="39">
        <v>43106</v>
      </c>
      <c r="D94" s="7">
        <v>590</v>
      </c>
      <c r="E94" s="36"/>
      <c r="F94" s="41" t="s">
        <v>218</v>
      </c>
      <c r="AA94" s="8">
        <v>590</v>
      </c>
    </row>
    <row r="95" spans="1:50">
      <c r="A95" s="5" t="s">
        <v>138</v>
      </c>
      <c r="B95" s="6" t="s">
        <v>209</v>
      </c>
      <c r="C95" s="39">
        <v>43121</v>
      </c>
      <c r="D95" s="7">
        <v>590</v>
      </c>
      <c r="E95" s="36">
        <v>3</v>
      </c>
      <c r="F95" s="41" t="s">
        <v>218</v>
      </c>
      <c r="Y95" s="8">
        <v>190</v>
      </c>
      <c r="Z95" s="8">
        <v>200</v>
      </c>
      <c r="AA95" s="8">
        <v>200</v>
      </c>
    </row>
    <row r="96" spans="1:50">
      <c r="A96" s="5" t="s">
        <v>139</v>
      </c>
      <c r="B96" s="6" t="s">
        <v>211</v>
      </c>
      <c r="C96" s="39">
        <v>43127</v>
      </c>
      <c r="D96" s="7">
        <v>1600</v>
      </c>
      <c r="E96" s="36"/>
      <c r="F96" s="41" t="s">
        <v>218</v>
      </c>
      <c r="G96" t="s">
        <v>136</v>
      </c>
      <c r="AA96" s="8">
        <v>800</v>
      </c>
      <c r="AB96" s="8">
        <v>800</v>
      </c>
    </row>
    <row r="97" spans="1:50">
      <c r="A97" s="5" t="s">
        <v>79</v>
      </c>
      <c r="B97" s="6" t="s">
        <v>93</v>
      </c>
      <c r="C97" s="39">
        <v>43128</v>
      </c>
      <c r="D97" s="7">
        <v>300</v>
      </c>
      <c r="E97" s="36"/>
      <c r="F97" s="41" t="s">
        <v>218</v>
      </c>
      <c r="AA97" s="8">
        <v>300</v>
      </c>
    </row>
    <row r="98" spans="1:50">
      <c r="A98" s="5" t="s">
        <v>140</v>
      </c>
      <c r="B98" s="6" t="s">
        <v>209</v>
      </c>
      <c r="C98" s="39">
        <v>43133</v>
      </c>
      <c r="D98" s="5">
        <v>350</v>
      </c>
      <c r="E98" s="34"/>
      <c r="F98" s="41" t="s">
        <v>218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10"/>
      <c r="Z98" s="10"/>
      <c r="AA98" s="6"/>
      <c r="AB98" s="8">
        <v>350</v>
      </c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spans="1:50">
      <c r="A99" s="5" t="s">
        <v>127</v>
      </c>
      <c r="B99" s="6" t="s">
        <v>93</v>
      </c>
      <c r="C99" s="39">
        <v>43135</v>
      </c>
      <c r="D99" s="7">
        <v>400</v>
      </c>
      <c r="F99" s="41" t="s">
        <v>218</v>
      </c>
      <c r="L99" s="6"/>
      <c r="M99" s="6"/>
      <c r="N99" s="6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6"/>
      <c r="AB99" s="8">
        <v>400</v>
      </c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spans="1:50">
      <c r="A100" s="5" t="s">
        <v>141</v>
      </c>
      <c r="B100" s="6" t="s">
        <v>49</v>
      </c>
      <c r="C100" s="39">
        <v>43135</v>
      </c>
      <c r="D100" s="7">
        <v>1200</v>
      </c>
      <c r="F100" s="41" t="s">
        <v>218</v>
      </c>
      <c r="L100" s="6"/>
      <c r="M100" s="6"/>
      <c r="N100" s="6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6"/>
      <c r="AB100" s="8">
        <v>400</v>
      </c>
      <c r="AC100" s="8">
        <v>400</v>
      </c>
      <c r="AD100" s="8">
        <v>400</v>
      </c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spans="1:50">
      <c r="A101" s="5" t="s">
        <v>142</v>
      </c>
      <c r="B101" s="6" t="s">
        <v>56</v>
      </c>
      <c r="C101" s="39">
        <v>43139</v>
      </c>
      <c r="D101" s="7">
        <v>750</v>
      </c>
      <c r="E101" s="37">
        <v>3</v>
      </c>
      <c r="F101" s="40" t="s">
        <v>213</v>
      </c>
      <c r="L101" s="6"/>
      <c r="M101" s="6"/>
      <c r="N101" s="6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8">
        <v>100</v>
      </c>
      <c r="AB101" s="8">
        <v>71.5</v>
      </c>
      <c r="AC101" s="6"/>
      <c r="AD101" s="6"/>
      <c r="AE101" s="6"/>
      <c r="AF101" s="6"/>
      <c r="AG101" s="6"/>
      <c r="AH101" s="6"/>
      <c r="AJ101" s="16">
        <v>533.5</v>
      </c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spans="1:50">
      <c r="A102" s="5" t="s">
        <v>143</v>
      </c>
      <c r="B102" s="6" t="s">
        <v>93</v>
      </c>
      <c r="C102" s="39">
        <v>43142</v>
      </c>
      <c r="D102" s="7">
        <v>300</v>
      </c>
      <c r="F102" s="41" t="s">
        <v>218</v>
      </c>
      <c r="L102" s="6"/>
      <c r="M102" s="6"/>
      <c r="N102" s="6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6"/>
      <c r="AB102" s="8">
        <v>300</v>
      </c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spans="1:50">
      <c r="A103" s="5" t="s">
        <v>60</v>
      </c>
      <c r="B103" s="6" t="s">
        <v>62</v>
      </c>
      <c r="C103" s="39">
        <v>43150</v>
      </c>
      <c r="D103" s="7">
        <v>350</v>
      </c>
      <c r="E103" s="36"/>
      <c r="F103" s="41" t="s">
        <v>218</v>
      </c>
      <c r="G103" s="6"/>
      <c r="H103" s="6"/>
      <c r="I103" s="6"/>
      <c r="J103" s="6"/>
      <c r="K103" s="6"/>
      <c r="L103" s="6"/>
      <c r="M103" s="6"/>
      <c r="N103" s="6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6"/>
      <c r="AB103" s="8">
        <v>350</v>
      </c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spans="1:50">
      <c r="A104" s="5" t="s">
        <v>74</v>
      </c>
      <c r="B104" s="6" t="s">
        <v>210</v>
      </c>
      <c r="C104" s="39">
        <v>43155</v>
      </c>
      <c r="D104" s="7">
        <v>400</v>
      </c>
      <c r="E104" s="36"/>
      <c r="F104" s="41" t="s">
        <v>218</v>
      </c>
      <c r="G104" s="6"/>
      <c r="H104" s="6"/>
      <c r="I104" s="6"/>
      <c r="J104" s="6"/>
      <c r="K104" s="6"/>
      <c r="L104" s="6"/>
      <c r="M104" s="6"/>
      <c r="N104" s="6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6"/>
      <c r="AB104" s="8">
        <v>400</v>
      </c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spans="1:50">
      <c r="A105" s="5" t="s">
        <v>143</v>
      </c>
      <c r="B105" s="6" t="s">
        <v>93</v>
      </c>
      <c r="C105" s="39">
        <v>43156</v>
      </c>
      <c r="D105" s="7">
        <v>400</v>
      </c>
      <c r="E105" s="36"/>
      <c r="F105" s="41" t="s">
        <v>218</v>
      </c>
      <c r="G105" s="6"/>
      <c r="H105" s="6"/>
      <c r="I105" s="6"/>
      <c r="J105" s="6"/>
      <c r="K105" s="6"/>
      <c r="L105" s="6"/>
      <c r="M105" s="6"/>
      <c r="N105" s="6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6"/>
      <c r="AB105" s="8">
        <v>100</v>
      </c>
      <c r="AC105" s="8">
        <v>300</v>
      </c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spans="1:50">
      <c r="A106" s="5" t="s">
        <v>144</v>
      </c>
      <c r="B106" s="6" t="s">
        <v>210</v>
      </c>
      <c r="C106" s="39">
        <v>43170</v>
      </c>
      <c r="D106" s="5"/>
      <c r="F106" s="41" t="s">
        <v>218</v>
      </c>
      <c r="L106" s="6"/>
      <c r="M106" s="6"/>
      <c r="N106" s="6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spans="1:50">
      <c r="A107" s="5" t="s">
        <v>145</v>
      </c>
      <c r="B107" s="6" t="s">
        <v>49</v>
      </c>
      <c r="C107" s="39">
        <v>43172</v>
      </c>
      <c r="D107" s="5">
        <v>1200</v>
      </c>
      <c r="F107" s="41" t="s">
        <v>218</v>
      </c>
      <c r="L107" s="6"/>
      <c r="M107" s="6"/>
      <c r="N107" s="6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6"/>
      <c r="AB107" s="6"/>
      <c r="AC107" s="6"/>
      <c r="AD107" s="8">
        <v>1200</v>
      </c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spans="1:50">
      <c r="A108" s="5" t="s">
        <v>146</v>
      </c>
      <c r="B108" s="6" t="s">
        <v>209</v>
      </c>
      <c r="C108" s="39">
        <v>43183</v>
      </c>
      <c r="D108" s="5">
        <v>1140</v>
      </c>
      <c r="F108" s="41" t="s">
        <v>218</v>
      </c>
      <c r="G108" t="s">
        <v>136</v>
      </c>
      <c r="L108" s="6"/>
      <c r="M108" s="6"/>
      <c r="N108" s="6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8">
        <v>380</v>
      </c>
      <c r="AB108" s="8">
        <v>380</v>
      </c>
      <c r="AC108" s="8">
        <v>380</v>
      </c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spans="1:50">
      <c r="A109" s="5" t="s">
        <v>90</v>
      </c>
      <c r="B109" s="6" t="s">
        <v>116</v>
      </c>
      <c r="C109" s="39">
        <v>43189</v>
      </c>
      <c r="D109" s="5">
        <v>390</v>
      </c>
      <c r="F109" s="41" t="s">
        <v>218</v>
      </c>
      <c r="L109" s="6"/>
      <c r="M109" s="6"/>
      <c r="N109" s="6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6"/>
      <c r="AB109" s="6"/>
      <c r="AC109" s="8">
        <v>390</v>
      </c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spans="1:50">
      <c r="A110" s="5" t="s">
        <v>147</v>
      </c>
      <c r="B110" s="6" t="s">
        <v>209</v>
      </c>
      <c r="C110" s="39">
        <v>43190</v>
      </c>
      <c r="D110" s="5">
        <v>400</v>
      </c>
      <c r="F110" s="41" t="s">
        <v>218</v>
      </c>
      <c r="L110" s="6"/>
      <c r="M110" s="6"/>
      <c r="N110" s="6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6"/>
      <c r="AB110" s="8">
        <v>400</v>
      </c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spans="1:50">
      <c r="A111" s="5" t="s">
        <v>148</v>
      </c>
      <c r="B111" s="6" t="s">
        <v>36</v>
      </c>
      <c r="C111" s="39">
        <v>43190</v>
      </c>
      <c r="D111" s="5"/>
      <c r="F111" s="41" t="s">
        <v>218</v>
      </c>
      <c r="L111" s="6"/>
      <c r="M111" s="6"/>
      <c r="N111" s="6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spans="1:50">
      <c r="A112" s="5" t="s">
        <v>149</v>
      </c>
      <c r="B112" s="6" t="s">
        <v>62</v>
      </c>
      <c r="C112" s="39">
        <v>43197</v>
      </c>
      <c r="D112" s="5">
        <v>400</v>
      </c>
      <c r="F112" s="41" t="s">
        <v>218</v>
      </c>
      <c r="L112" s="6"/>
      <c r="M112" s="6"/>
      <c r="N112" s="6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6"/>
      <c r="AB112" s="6"/>
      <c r="AC112" s="8">
        <v>200</v>
      </c>
      <c r="AD112" s="8">
        <v>200</v>
      </c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spans="1:50">
      <c r="A113" s="5" t="s">
        <v>150</v>
      </c>
      <c r="B113" s="6" t="s">
        <v>56</v>
      </c>
      <c r="C113" s="39">
        <v>43197</v>
      </c>
      <c r="D113" s="5">
        <v>350</v>
      </c>
      <c r="F113" s="41" t="s">
        <v>218</v>
      </c>
      <c r="L113" s="6"/>
      <c r="M113" s="6"/>
      <c r="N113" s="6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6"/>
      <c r="AB113" s="6"/>
      <c r="AC113" s="6"/>
      <c r="AD113" s="8">
        <v>350</v>
      </c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spans="1:50">
      <c r="A114" s="5" t="s">
        <v>151</v>
      </c>
      <c r="B114" s="6" t="s">
        <v>93</v>
      </c>
      <c r="C114" s="39">
        <v>43198</v>
      </c>
      <c r="D114" s="5">
        <v>250</v>
      </c>
      <c r="F114" s="41" t="s">
        <v>218</v>
      </c>
      <c r="L114" s="6"/>
      <c r="M114" s="6"/>
      <c r="N114" s="6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6"/>
      <c r="AB114" s="6"/>
      <c r="AC114" s="6"/>
      <c r="AD114" s="8">
        <v>250</v>
      </c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spans="1:50">
      <c r="A115" s="5" t="s">
        <v>71</v>
      </c>
      <c r="B115" s="6" t="s">
        <v>208</v>
      </c>
      <c r="C115" s="39">
        <v>43203</v>
      </c>
      <c r="D115" s="5">
        <v>620</v>
      </c>
      <c r="F115" s="41" t="s">
        <v>218</v>
      </c>
      <c r="L115" s="6"/>
      <c r="M115" s="6"/>
      <c r="N115" s="6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6"/>
      <c r="AB115" s="6"/>
      <c r="AC115" s="6"/>
      <c r="AD115" s="8">
        <v>620</v>
      </c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spans="1:50">
      <c r="A116" s="5" t="s">
        <v>152</v>
      </c>
      <c r="B116" s="6" t="s">
        <v>62</v>
      </c>
      <c r="C116" s="39">
        <v>43219</v>
      </c>
      <c r="D116" s="5">
        <v>750</v>
      </c>
      <c r="F116" s="41" t="s">
        <v>218</v>
      </c>
      <c r="L116" s="6"/>
      <c r="M116" s="6"/>
      <c r="N116" s="6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6"/>
      <c r="AB116" s="6"/>
      <c r="AC116" s="6"/>
      <c r="AD116" s="6"/>
      <c r="AE116" s="8">
        <v>250</v>
      </c>
      <c r="AF116" s="6"/>
      <c r="AG116" s="8">
        <v>250</v>
      </c>
      <c r="AH116" s="6"/>
      <c r="AI116" s="8">
        <v>250</v>
      </c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spans="1:50">
      <c r="A117" s="5" t="s">
        <v>153</v>
      </c>
      <c r="B117" s="6" t="s">
        <v>62</v>
      </c>
      <c r="C117" s="39">
        <v>43225</v>
      </c>
      <c r="D117" s="5">
        <v>350</v>
      </c>
      <c r="F117" s="41" t="s">
        <v>218</v>
      </c>
      <c r="L117" s="6"/>
      <c r="M117" s="6"/>
      <c r="N117" s="6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6"/>
      <c r="AB117" s="6"/>
      <c r="AC117" s="6"/>
      <c r="AD117" s="6"/>
      <c r="AE117" s="8">
        <v>350</v>
      </c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spans="1:50">
      <c r="A118" s="5" t="s">
        <v>151</v>
      </c>
      <c r="B118" s="6" t="s">
        <v>209</v>
      </c>
      <c r="C118" s="39">
        <v>43231</v>
      </c>
      <c r="D118" s="5"/>
      <c r="F118" s="41" t="s">
        <v>218</v>
      </c>
      <c r="L118" s="6"/>
      <c r="M118" s="6"/>
      <c r="N118" s="6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spans="1:50">
      <c r="A119" s="5" t="s">
        <v>154</v>
      </c>
      <c r="B119" s="6" t="s">
        <v>49</v>
      </c>
      <c r="C119" s="39">
        <v>43238</v>
      </c>
      <c r="D119" s="5">
        <v>2760</v>
      </c>
      <c r="E119" s="37">
        <v>6</v>
      </c>
      <c r="F119" s="40" t="s">
        <v>213</v>
      </c>
      <c r="L119" s="6"/>
      <c r="M119" s="6"/>
      <c r="N119" s="6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6"/>
      <c r="AB119" s="6"/>
      <c r="AC119" s="6"/>
      <c r="AD119" s="8">
        <v>460</v>
      </c>
      <c r="AE119" s="6"/>
      <c r="AF119" s="8">
        <v>460</v>
      </c>
      <c r="AG119" s="8">
        <v>460</v>
      </c>
      <c r="AH119" s="6"/>
      <c r="AI119" s="8">
        <v>460</v>
      </c>
      <c r="AJ119" s="18">
        <v>460</v>
      </c>
      <c r="AK119" s="18">
        <v>460</v>
      </c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spans="1:50">
      <c r="A120" s="5" t="s">
        <v>155</v>
      </c>
      <c r="B120" s="6" t="s">
        <v>209</v>
      </c>
      <c r="C120" s="39">
        <v>43239</v>
      </c>
      <c r="D120" s="5">
        <v>620</v>
      </c>
      <c r="F120" s="41" t="s">
        <v>218</v>
      </c>
      <c r="AE120" s="8">
        <v>620</v>
      </c>
    </row>
    <row r="121" spans="1:50">
      <c r="A121" s="5" t="s">
        <v>87</v>
      </c>
      <c r="B121" s="6" t="s">
        <v>209</v>
      </c>
      <c r="C121" s="39">
        <v>43246</v>
      </c>
      <c r="D121" s="5">
        <v>390</v>
      </c>
      <c r="E121" s="37">
        <v>2</v>
      </c>
      <c r="F121" s="40" t="s">
        <v>213</v>
      </c>
      <c r="L121" s="6"/>
      <c r="M121" s="6"/>
      <c r="N121" s="6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6"/>
      <c r="AB121" s="6"/>
      <c r="AC121" s="6"/>
      <c r="AD121" s="6"/>
      <c r="AE121" s="8">
        <v>240</v>
      </c>
      <c r="AF121" s="6"/>
      <c r="AG121" s="6"/>
      <c r="AH121" s="6"/>
      <c r="AJ121" s="18">
        <v>150</v>
      </c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spans="1:50">
      <c r="A122" s="5" t="s">
        <v>156</v>
      </c>
      <c r="B122" s="6" t="s">
        <v>208</v>
      </c>
      <c r="C122" s="39">
        <v>43248</v>
      </c>
      <c r="D122" s="5">
        <v>300</v>
      </c>
      <c r="E122" s="37">
        <v>1</v>
      </c>
      <c r="F122" s="40" t="s">
        <v>213</v>
      </c>
      <c r="L122" s="6"/>
      <c r="M122" s="6"/>
      <c r="N122" s="6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6"/>
      <c r="AB122" s="6"/>
      <c r="AC122" s="6"/>
      <c r="AD122" s="6"/>
      <c r="AE122" s="6"/>
      <c r="AF122" s="6"/>
      <c r="AG122" s="6"/>
      <c r="AH122" s="6"/>
      <c r="AJ122" s="18">
        <v>300</v>
      </c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spans="1:50">
      <c r="A123" s="5" t="s">
        <v>102</v>
      </c>
      <c r="B123" s="6" t="s">
        <v>36</v>
      </c>
      <c r="C123" s="39">
        <v>43253</v>
      </c>
      <c r="D123" s="5">
        <f>7*550</f>
        <v>3850</v>
      </c>
      <c r="E123" s="37">
        <v>7</v>
      </c>
      <c r="F123" s="41" t="s">
        <v>218</v>
      </c>
      <c r="L123" s="6"/>
      <c r="M123" s="6"/>
      <c r="N123" s="6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6"/>
      <c r="AB123" s="6"/>
      <c r="AC123" s="8">
        <v>550</v>
      </c>
      <c r="AD123" s="8">
        <v>550</v>
      </c>
      <c r="AE123" s="8">
        <v>550</v>
      </c>
      <c r="AF123" s="8">
        <v>550</v>
      </c>
      <c r="AG123" s="8">
        <v>550</v>
      </c>
      <c r="AH123" s="8">
        <v>550</v>
      </c>
      <c r="AI123" s="8">
        <v>550</v>
      </c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spans="1:50">
      <c r="A124" s="5" t="s">
        <v>87</v>
      </c>
      <c r="B124" s="6" t="s">
        <v>116</v>
      </c>
      <c r="C124" s="39">
        <v>43265</v>
      </c>
      <c r="D124" s="5">
        <v>400</v>
      </c>
      <c r="F124" s="41" t="s">
        <v>218</v>
      </c>
      <c r="H124" t="s">
        <v>123</v>
      </c>
      <c r="I124">
        <v>-180</v>
      </c>
      <c r="L124" s="6"/>
      <c r="M124" s="6"/>
      <c r="N124" s="6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6"/>
      <c r="AB124" s="6"/>
      <c r="AC124" s="6"/>
      <c r="AD124" s="6"/>
      <c r="AE124" s="6"/>
      <c r="AF124" s="6"/>
      <c r="AG124" s="6"/>
      <c r="AH124" s="8">
        <v>400</v>
      </c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spans="1:50">
      <c r="A125" s="5" t="s">
        <v>157</v>
      </c>
      <c r="B125" s="6" t="s">
        <v>158</v>
      </c>
      <c r="C125" s="39">
        <v>43267</v>
      </c>
      <c r="D125" s="5">
        <v>400</v>
      </c>
      <c r="F125" s="41" t="s">
        <v>218</v>
      </c>
      <c r="L125" s="6"/>
      <c r="M125" s="6"/>
      <c r="N125" s="6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6"/>
      <c r="AB125" s="6"/>
      <c r="AC125" s="6"/>
      <c r="AD125" s="6"/>
      <c r="AE125" s="6"/>
      <c r="AF125" s="8">
        <v>400</v>
      </c>
      <c r="AG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spans="1:50">
      <c r="A126" s="5" t="s">
        <v>149</v>
      </c>
      <c r="B126" s="6" t="s">
        <v>116</v>
      </c>
      <c r="C126" s="39">
        <v>43276</v>
      </c>
      <c r="D126" s="5">
        <v>565</v>
      </c>
      <c r="F126" s="41" t="s">
        <v>218</v>
      </c>
      <c r="H126" t="s">
        <v>123</v>
      </c>
      <c r="I126">
        <v>-250</v>
      </c>
      <c r="L126" s="6"/>
      <c r="M126" s="6"/>
      <c r="N126" s="6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6"/>
      <c r="AB126" s="6"/>
      <c r="AC126" s="6"/>
      <c r="AD126" s="6"/>
      <c r="AE126" s="6"/>
      <c r="AF126" s="8">
        <v>295</v>
      </c>
      <c r="AG126" s="6"/>
      <c r="AH126" s="8">
        <v>270</v>
      </c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spans="1:50">
      <c r="A127" s="5" t="s">
        <v>159</v>
      </c>
      <c r="B127" s="6" t="s">
        <v>116</v>
      </c>
      <c r="C127" s="39">
        <v>43279</v>
      </c>
      <c r="D127" s="5">
        <v>390</v>
      </c>
      <c r="F127" s="41" t="s">
        <v>218</v>
      </c>
      <c r="L127" s="6"/>
      <c r="M127" s="6"/>
      <c r="N127" s="6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6"/>
      <c r="AB127" s="6"/>
      <c r="AC127" s="6"/>
      <c r="AD127" s="6"/>
      <c r="AE127" s="6"/>
      <c r="AF127" s="8">
        <v>390</v>
      </c>
      <c r="AG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spans="1:50">
      <c r="A128" s="5" t="s">
        <v>160</v>
      </c>
      <c r="B128" s="6" t="s">
        <v>158</v>
      </c>
      <c r="C128" s="39">
        <v>43279</v>
      </c>
      <c r="D128" s="5">
        <v>350</v>
      </c>
      <c r="F128" s="41" t="s">
        <v>218</v>
      </c>
      <c r="L128" s="6"/>
      <c r="M128" s="6"/>
      <c r="N128" s="6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6"/>
      <c r="AB128" s="6"/>
      <c r="AC128" s="6"/>
      <c r="AD128" s="6"/>
      <c r="AE128" s="6"/>
      <c r="AF128" s="8">
        <v>350</v>
      </c>
      <c r="AG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spans="1:50">
      <c r="A129" s="5" t="s">
        <v>161</v>
      </c>
      <c r="B129" s="6" t="s">
        <v>209</v>
      </c>
      <c r="C129" s="39">
        <v>43281</v>
      </c>
      <c r="D129" s="5">
        <v>1880</v>
      </c>
      <c r="F129" s="41" t="s">
        <v>218</v>
      </c>
      <c r="L129" s="6"/>
      <c r="M129" s="6"/>
      <c r="N129" s="6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6"/>
      <c r="AB129" s="6"/>
      <c r="AC129" s="6"/>
      <c r="AD129" s="6"/>
      <c r="AE129" s="8">
        <v>470</v>
      </c>
      <c r="AF129" s="8">
        <v>470</v>
      </c>
      <c r="AG129" s="8">
        <v>470</v>
      </c>
      <c r="AI129" s="8">
        <v>470</v>
      </c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spans="1:50">
      <c r="A130" s="5" t="s">
        <v>162</v>
      </c>
      <c r="B130" s="6" t="s">
        <v>208</v>
      </c>
      <c r="C130" s="39">
        <v>43288</v>
      </c>
      <c r="D130" s="5">
        <v>1190</v>
      </c>
      <c r="F130" s="41" t="s">
        <v>218</v>
      </c>
      <c r="G130" t="s">
        <v>136</v>
      </c>
      <c r="L130" s="6"/>
      <c r="M130" s="6"/>
      <c r="N130" s="6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6"/>
      <c r="AB130" s="6"/>
      <c r="AC130" s="6"/>
      <c r="AD130" s="6"/>
      <c r="AE130" s="6"/>
      <c r="AF130" s="6"/>
      <c r="AG130" s="8">
        <v>1190</v>
      </c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spans="1:50">
      <c r="A131" s="5" t="s">
        <v>153</v>
      </c>
      <c r="B131" s="6" t="s">
        <v>62</v>
      </c>
      <c r="C131" s="39">
        <v>43289</v>
      </c>
      <c r="D131" s="5">
        <v>350</v>
      </c>
      <c r="F131" s="41" t="s">
        <v>218</v>
      </c>
      <c r="L131" s="6"/>
      <c r="M131" s="6"/>
      <c r="N131" s="6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6"/>
      <c r="AB131" s="6"/>
      <c r="AC131" s="6"/>
      <c r="AD131" s="6"/>
      <c r="AE131" s="6"/>
      <c r="AF131" s="6"/>
      <c r="AG131" s="8">
        <v>350</v>
      </c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spans="1:50">
      <c r="A132" s="5" t="s">
        <v>163</v>
      </c>
      <c r="B132" s="6" t="s">
        <v>36</v>
      </c>
      <c r="C132" s="39">
        <v>43295</v>
      </c>
      <c r="D132" s="5">
        <v>1000</v>
      </c>
      <c r="E132" s="37">
        <v>2</v>
      </c>
      <c r="F132" s="40" t="s">
        <v>213</v>
      </c>
      <c r="L132" s="6"/>
      <c r="M132" s="6"/>
      <c r="N132" s="6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6"/>
      <c r="AB132" s="6"/>
      <c r="AC132" s="6"/>
      <c r="AD132" s="6"/>
      <c r="AE132" s="6"/>
      <c r="AF132" s="8">
        <v>500</v>
      </c>
      <c r="AG132" s="6"/>
      <c r="AH132" s="17">
        <v>500</v>
      </c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spans="1:50">
      <c r="A133" s="5" t="s">
        <v>104</v>
      </c>
      <c r="B133" s="6" t="s">
        <v>209</v>
      </c>
      <c r="C133" s="39">
        <v>43295</v>
      </c>
      <c r="D133" s="5">
        <v>780</v>
      </c>
      <c r="E133" s="37">
        <v>1</v>
      </c>
      <c r="F133" s="40" t="s">
        <v>213</v>
      </c>
      <c r="AJ133" s="18">
        <v>780</v>
      </c>
    </row>
    <row r="134" spans="1:50">
      <c r="A134" s="5" t="s">
        <v>164</v>
      </c>
      <c r="B134" s="6" t="s">
        <v>62</v>
      </c>
      <c r="C134" s="39">
        <v>43300</v>
      </c>
      <c r="D134" s="5">
        <v>390</v>
      </c>
      <c r="F134" s="41" t="s">
        <v>218</v>
      </c>
      <c r="AG134" s="8">
        <v>390</v>
      </c>
    </row>
    <row r="135" spans="1:50">
      <c r="A135" s="5" t="s">
        <v>165</v>
      </c>
      <c r="B135" s="6" t="s">
        <v>62</v>
      </c>
      <c r="C135" s="39">
        <v>43301</v>
      </c>
      <c r="D135" s="5">
        <v>390</v>
      </c>
      <c r="F135" s="41" t="s">
        <v>218</v>
      </c>
      <c r="AG135" s="8">
        <v>390</v>
      </c>
    </row>
    <row r="136" spans="1:50">
      <c r="A136" s="5" t="s">
        <v>166</v>
      </c>
      <c r="B136" s="6" t="s">
        <v>62</v>
      </c>
      <c r="C136" s="39">
        <v>43302</v>
      </c>
      <c r="D136" s="5">
        <v>350</v>
      </c>
      <c r="F136" s="41" t="s">
        <v>218</v>
      </c>
      <c r="L136" s="6"/>
      <c r="M136" s="6"/>
      <c r="N136" s="6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6"/>
      <c r="AB136" s="6"/>
      <c r="AC136" s="6"/>
      <c r="AD136" s="6"/>
      <c r="AE136" s="6"/>
      <c r="AF136" s="6"/>
      <c r="AG136" s="8">
        <v>350</v>
      </c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spans="1:50">
      <c r="A137" s="5" t="s">
        <v>167</v>
      </c>
      <c r="B137" s="6" t="s">
        <v>62</v>
      </c>
      <c r="C137" s="39">
        <v>43303</v>
      </c>
      <c r="D137" s="5">
        <v>500</v>
      </c>
      <c r="F137" s="41" t="s">
        <v>218</v>
      </c>
      <c r="AG137" s="8">
        <v>500</v>
      </c>
    </row>
    <row r="138" spans="1:50">
      <c r="A138" s="5" t="s">
        <v>168</v>
      </c>
      <c r="B138" s="6" t="s">
        <v>207</v>
      </c>
      <c r="C138" s="39">
        <v>43308</v>
      </c>
      <c r="D138" s="5">
        <v>1400</v>
      </c>
      <c r="F138" s="41" t="s">
        <v>218</v>
      </c>
      <c r="L138" s="6"/>
      <c r="M138" s="6"/>
      <c r="N138" s="6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6"/>
      <c r="AB138" s="6"/>
      <c r="AC138" s="6"/>
      <c r="AD138" s="6"/>
      <c r="AE138" s="6"/>
      <c r="AF138" s="6"/>
      <c r="AG138" s="8">
        <v>1400</v>
      </c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spans="1:50">
      <c r="A139" s="5" t="s">
        <v>169</v>
      </c>
      <c r="B139" s="6" t="s">
        <v>65</v>
      </c>
      <c r="C139" s="39">
        <v>43312</v>
      </c>
      <c r="D139" s="5">
        <v>300</v>
      </c>
      <c r="E139" s="37">
        <v>1</v>
      </c>
      <c r="F139" s="40" t="s">
        <v>213</v>
      </c>
      <c r="AJ139" s="18">
        <v>300</v>
      </c>
    </row>
    <row r="140" spans="1:50">
      <c r="A140" s="5" t="s">
        <v>170</v>
      </c>
      <c r="B140" s="6" t="s">
        <v>158</v>
      </c>
      <c r="C140" s="39">
        <v>43315</v>
      </c>
      <c r="D140" s="5">
        <f>8*285</f>
        <v>2280</v>
      </c>
      <c r="E140" s="37">
        <v>8</v>
      </c>
      <c r="F140" s="40" t="s">
        <v>213</v>
      </c>
      <c r="H140" t="s">
        <v>171</v>
      </c>
      <c r="I140">
        <v>-115</v>
      </c>
      <c r="AH140" s="8">
        <v>285</v>
      </c>
      <c r="AI140" s="8">
        <v>400</v>
      </c>
      <c r="AJ140" s="8">
        <v>285</v>
      </c>
      <c r="AK140" s="18">
        <v>285</v>
      </c>
      <c r="AL140" s="18">
        <v>285</v>
      </c>
      <c r="AM140" s="18">
        <v>285</v>
      </c>
      <c r="AN140" s="18">
        <v>285</v>
      </c>
      <c r="AO140" s="18">
        <v>285</v>
      </c>
    </row>
    <row r="141" spans="1:50">
      <c r="A141" s="5" t="s">
        <v>172</v>
      </c>
      <c r="B141" s="6" t="s">
        <v>62</v>
      </c>
      <c r="C141" s="39">
        <v>43323</v>
      </c>
      <c r="D141" s="5">
        <v>450</v>
      </c>
      <c r="F141" s="41" t="s">
        <v>218</v>
      </c>
      <c r="AH141" s="8">
        <v>450</v>
      </c>
    </row>
    <row r="142" spans="1:50">
      <c r="A142" s="5" t="s">
        <v>173</v>
      </c>
      <c r="B142" s="6" t="s">
        <v>209</v>
      </c>
      <c r="C142" s="39">
        <v>43330</v>
      </c>
      <c r="D142" s="5">
        <v>650</v>
      </c>
      <c r="E142" s="37">
        <v>2</v>
      </c>
      <c r="F142" s="40" t="s">
        <v>213</v>
      </c>
      <c r="AH142" s="8">
        <v>350</v>
      </c>
      <c r="AJ142" s="8">
        <v>300</v>
      </c>
    </row>
    <row r="143" spans="1:50">
      <c r="A143" s="5" t="s">
        <v>115</v>
      </c>
      <c r="B143" s="6" t="s">
        <v>93</v>
      </c>
      <c r="C143" s="39">
        <v>43331</v>
      </c>
      <c r="D143" s="5">
        <v>400</v>
      </c>
      <c r="F143" s="41" t="s">
        <v>218</v>
      </c>
      <c r="AH143" s="8">
        <v>400</v>
      </c>
    </row>
    <row r="144" spans="1:50">
      <c r="A144" s="5" t="s">
        <v>214</v>
      </c>
      <c r="B144" s="6" t="s">
        <v>93</v>
      </c>
      <c r="C144" s="39">
        <v>43331</v>
      </c>
      <c r="D144" s="5">
        <v>390</v>
      </c>
      <c r="F144" s="41" t="s">
        <v>218</v>
      </c>
      <c r="H144" t="s">
        <v>215</v>
      </c>
      <c r="I144">
        <v>0</v>
      </c>
      <c r="AH144" s="8">
        <v>390</v>
      </c>
    </row>
    <row r="145" spans="1:50">
      <c r="A145" s="5" t="s">
        <v>174</v>
      </c>
      <c r="B145" s="6" t="s">
        <v>158</v>
      </c>
      <c r="C145" s="39">
        <v>43332</v>
      </c>
      <c r="D145" s="5">
        <f>6*220</f>
        <v>1320</v>
      </c>
      <c r="E145" s="37">
        <v>6</v>
      </c>
      <c r="F145" s="40" t="s">
        <v>213</v>
      </c>
      <c r="AG145" s="8">
        <v>220</v>
      </c>
      <c r="AH145" s="8">
        <v>220</v>
      </c>
      <c r="AI145" s="8">
        <v>220</v>
      </c>
      <c r="AJ145" s="18">
        <v>220</v>
      </c>
      <c r="AK145" s="18">
        <v>220</v>
      </c>
      <c r="AL145" s="18">
        <v>220</v>
      </c>
    </row>
    <row r="146" spans="1:50">
      <c r="A146" s="5" t="s">
        <v>175</v>
      </c>
      <c r="B146" s="6" t="s">
        <v>36</v>
      </c>
      <c r="C146" s="39">
        <v>43337</v>
      </c>
      <c r="D146" s="5">
        <v>400</v>
      </c>
      <c r="E146" s="37">
        <v>2</v>
      </c>
      <c r="F146" s="41" t="s">
        <v>218</v>
      </c>
      <c r="AI146" s="8">
        <v>400</v>
      </c>
    </row>
    <row r="147" spans="1:50">
      <c r="A147" s="5" t="s">
        <v>176</v>
      </c>
      <c r="B147" s="6" t="s">
        <v>65</v>
      </c>
      <c r="C147" s="39">
        <v>43344</v>
      </c>
      <c r="D147" s="5">
        <v>250</v>
      </c>
      <c r="F147" s="41" t="s">
        <v>218</v>
      </c>
      <c r="AI147" s="8">
        <v>250</v>
      </c>
    </row>
    <row r="148" spans="1:50">
      <c r="A148" s="5" t="s">
        <v>175</v>
      </c>
      <c r="B148" s="6" t="s">
        <v>36</v>
      </c>
      <c r="C148" s="39">
        <v>43344</v>
      </c>
      <c r="D148" s="5">
        <v>2800</v>
      </c>
      <c r="E148" s="37">
        <v>3</v>
      </c>
      <c r="F148" s="41" t="s">
        <v>218</v>
      </c>
      <c r="AD148" s="8">
        <v>936</v>
      </c>
      <c r="AH148" s="8">
        <v>1132</v>
      </c>
      <c r="AI148" s="8">
        <v>732</v>
      </c>
    </row>
    <row r="149" spans="1:50">
      <c r="A149" s="5" t="s">
        <v>177</v>
      </c>
      <c r="B149" s="6" t="s">
        <v>36</v>
      </c>
      <c r="C149" s="39">
        <v>43361</v>
      </c>
      <c r="D149" s="5">
        <v>500</v>
      </c>
      <c r="E149" s="37">
        <v>1</v>
      </c>
      <c r="F149" s="41" t="s">
        <v>218</v>
      </c>
      <c r="AI149" s="8">
        <v>500</v>
      </c>
    </row>
    <row r="150" spans="1:50">
      <c r="A150" s="5" t="s">
        <v>178</v>
      </c>
      <c r="B150" s="6" t="s">
        <v>36</v>
      </c>
      <c r="C150" s="39">
        <v>43365</v>
      </c>
      <c r="D150" s="5">
        <v>4000</v>
      </c>
      <c r="F150" s="41" t="s">
        <v>218</v>
      </c>
      <c r="AE150" s="8">
        <v>4000</v>
      </c>
    </row>
    <row r="151" spans="1:50">
      <c r="A151" s="5" t="s">
        <v>108</v>
      </c>
      <c r="B151" s="6" t="s">
        <v>116</v>
      </c>
      <c r="C151" s="39">
        <v>43368</v>
      </c>
      <c r="D151" s="7">
        <v>390</v>
      </c>
      <c r="E151" s="36">
        <v>1</v>
      </c>
      <c r="F151" s="41" t="s">
        <v>218</v>
      </c>
      <c r="G151" s="6"/>
      <c r="H151" s="6"/>
      <c r="I151" s="6"/>
      <c r="J151" s="6"/>
      <c r="K151" s="6"/>
      <c r="L151" s="6"/>
      <c r="M151" s="6"/>
      <c r="N151" s="6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6"/>
      <c r="AB151" s="6"/>
      <c r="AC151" s="6"/>
      <c r="AD151" s="6"/>
      <c r="AE151" s="6"/>
      <c r="AF151" s="6"/>
      <c r="AG151" s="6"/>
      <c r="AH151" s="6"/>
      <c r="AI151" s="8">
        <v>390</v>
      </c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spans="1:50">
      <c r="A152" s="5" t="s">
        <v>222</v>
      </c>
      <c r="B152" s="6" t="s">
        <v>62</v>
      </c>
      <c r="C152" s="39">
        <v>43372</v>
      </c>
      <c r="D152" s="7">
        <v>300</v>
      </c>
      <c r="E152" s="36"/>
      <c r="F152" s="41" t="s">
        <v>218</v>
      </c>
      <c r="G152" s="6"/>
      <c r="H152" s="6"/>
      <c r="I152" s="6"/>
      <c r="J152" s="6"/>
      <c r="K152" s="6"/>
      <c r="L152" s="6"/>
      <c r="M152" s="6"/>
      <c r="N152" s="6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6"/>
      <c r="AB152" s="6"/>
      <c r="AC152" s="6"/>
      <c r="AD152" s="6"/>
      <c r="AE152" s="6"/>
      <c r="AF152" s="6"/>
      <c r="AG152" s="6"/>
      <c r="AH152" s="6"/>
      <c r="AI152" s="8">
        <v>300</v>
      </c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spans="1:50">
      <c r="A153" s="5" t="s">
        <v>179</v>
      </c>
      <c r="B153" s="6" t="s">
        <v>36</v>
      </c>
      <c r="C153" s="39">
        <v>43372</v>
      </c>
      <c r="D153" s="7">
        <f>5*600</f>
        <v>3000</v>
      </c>
      <c r="E153" s="36"/>
      <c r="F153" s="41" t="s">
        <v>218</v>
      </c>
      <c r="G153" s="6"/>
      <c r="H153" s="6"/>
      <c r="I153" s="6"/>
      <c r="J153" s="6"/>
      <c r="K153" s="6"/>
      <c r="L153" s="6"/>
      <c r="M153" s="6"/>
      <c r="N153" s="6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6"/>
      <c r="AB153" s="6"/>
      <c r="AC153" s="6"/>
      <c r="AD153" s="6"/>
      <c r="AE153" s="6"/>
      <c r="AF153" s="8">
        <v>600</v>
      </c>
      <c r="AG153" s="6"/>
      <c r="AH153" s="8">
        <v>600</v>
      </c>
      <c r="AI153" s="8">
        <v>1800</v>
      </c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spans="1:50">
      <c r="A154" s="5" t="s">
        <v>225</v>
      </c>
      <c r="B154" s="6" t="s">
        <v>226</v>
      </c>
      <c r="C154" s="39">
        <v>43373</v>
      </c>
      <c r="D154" s="7">
        <v>300</v>
      </c>
      <c r="E154" s="36"/>
      <c r="F154" s="40" t="s">
        <v>213</v>
      </c>
      <c r="G154" s="6"/>
      <c r="H154" s="6"/>
      <c r="I154" s="6"/>
      <c r="J154" s="6"/>
      <c r="K154" s="6"/>
      <c r="L154" s="6"/>
      <c r="M154" s="6"/>
      <c r="N154" s="6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6"/>
      <c r="AB154" s="6"/>
      <c r="AC154" s="6"/>
      <c r="AD154" s="6"/>
      <c r="AE154" s="6"/>
      <c r="AF154" s="6"/>
      <c r="AG154" s="6"/>
      <c r="AH154" s="6"/>
      <c r="AI154" s="6"/>
      <c r="AJ154" s="18">
        <v>300</v>
      </c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spans="1:50">
      <c r="A155" s="5" t="s">
        <v>221</v>
      </c>
      <c r="B155" s="6" t="s">
        <v>62</v>
      </c>
      <c r="C155" s="39">
        <v>43374</v>
      </c>
      <c r="D155" s="7">
        <v>350</v>
      </c>
      <c r="E155" s="36">
        <v>1</v>
      </c>
      <c r="F155" s="41" t="s">
        <v>218</v>
      </c>
      <c r="G155" s="6"/>
      <c r="H155" s="6"/>
      <c r="I155" s="6"/>
      <c r="J155" s="6"/>
      <c r="K155" s="6"/>
      <c r="L155" s="6"/>
      <c r="M155" s="6"/>
      <c r="N155" s="6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6"/>
      <c r="AB155" s="6"/>
      <c r="AC155" s="6"/>
      <c r="AD155" s="6"/>
      <c r="AE155" s="6"/>
      <c r="AF155" s="6"/>
      <c r="AG155" s="6"/>
      <c r="AH155" s="6"/>
      <c r="AI155" s="8">
        <v>350</v>
      </c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spans="1:50">
      <c r="A156" s="5" t="s">
        <v>180</v>
      </c>
      <c r="B156" s="6" t="s">
        <v>65</v>
      </c>
      <c r="C156" s="39">
        <v>43378</v>
      </c>
      <c r="D156" s="7">
        <v>450</v>
      </c>
      <c r="E156" s="36">
        <v>1</v>
      </c>
      <c r="F156" s="40" t="s">
        <v>213</v>
      </c>
      <c r="G156" s="6"/>
      <c r="H156" s="6"/>
      <c r="I156" s="6"/>
      <c r="J156" s="6"/>
      <c r="K156" s="6"/>
      <c r="L156" s="6"/>
      <c r="M156" s="6"/>
      <c r="N156" s="6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6"/>
      <c r="AB156" s="6"/>
      <c r="AC156" s="6"/>
      <c r="AD156" s="6"/>
      <c r="AE156" s="6"/>
      <c r="AF156" s="6"/>
      <c r="AG156" s="6"/>
      <c r="AH156" s="6"/>
      <c r="AI156" s="6"/>
      <c r="AJ156" s="18">
        <v>450</v>
      </c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spans="1:50">
      <c r="A157" s="5" t="s">
        <v>181</v>
      </c>
      <c r="B157" s="6" t="s">
        <v>93</v>
      </c>
      <c r="C157" s="39">
        <v>43380</v>
      </c>
      <c r="D157" s="5">
        <v>300</v>
      </c>
      <c r="E157" s="37">
        <v>1</v>
      </c>
      <c r="F157" s="40" t="s">
        <v>213</v>
      </c>
      <c r="L157" s="6"/>
      <c r="M157" s="6"/>
      <c r="N157" s="6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6"/>
      <c r="AB157" s="6"/>
      <c r="AC157" s="6"/>
      <c r="AD157" s="6"/>
      <c r="AE157" s="6"/>
      <c r="AF157" s="6"/>
      <c r="AG157" s="6"/>
      <c r="AH157" s="6"/>
      <c r="AI157" s="6"/>
      <c r="AJ157" s="8">
        <v>300</v>
      </c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spans="1:50">
      <c r="A158" s="5" t="s">
        <v>223</v>
      </c>
      <c r="B158" s="6" t="s">
        <v>93</v>
      </c>
      <c r="C158" s="39">
        <v>43380</v>
      </c>
      <c r="D158" s="5">
        <v>300</v>
      </c>
      <c r="E158" s="37">
        <v>1</v>
      </c>
      <c r="F158" s="41" t="s">
        <v>218</v>
      </c>
      <c r="L158" s="6"/>
      <c r="M158" s="6"/>
      <c r="N158" s="6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6"/>
      <c r="AB158" s="6"/>
      <c r="AC158" s="6"/>
      <c r="AD158" s="6"/>
      <c r="AE158" s="6"/>
      <c r="AF158" s="6"/>
      <c r="AG158" s="6"/>
      <c r="AH158" s="6"/>
      <c r="AJ158" s="8">
        <v>300</v>
      </c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spans="1:50">
      <c r="A159" s="5" t="s">
        <v>182</v>
      </c>
      <c r="B159" s="6" t="s">
        <v>209</v>
      </c>
      <c r="C159" s="39">
        <v>43380</v>
      </c>
      <c r="D159" s="5">
        <f>3*430</f>
        <v>1290</v>
      </c>
      <c r="E159" s="37">
        <v>3</v>
      </c>
      <c r="F159" s="41" t="s">
        <v>218</v>
      </c>
      <c r="L159" s="6"/>
      <c r="M159" s="6"/>
      <c r="N159" s="6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6"/>
      <c r="AB159" s="6"/>
      <c r="AC159" s="6"/>
      <c r="AD159" s="6"/>
      <c r="AE159" s="6"/>
      <c r="AF159" s="6"/>
      <c r="AG159" s="6"/>
      <c r="AH159" s="8">
        <v>430</v>
      </c>
      <c r="AI159" s="8">
        <v>430</v>
      </c>
      <c r="AJ159" s="8">
        <v>430</v>
      </c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spans="1:50">
      <c r="A160" s="5" t="s">
        <v>224</v>
      </c>
      <c r="B160" s="6" t="s">
        <v>36</v>
      </c>
      <c r="C160" s="39">
        <v>43386</v>
      </c>
      <c r="D160" s="5">
        <v>3500</v>
      </c>
      <c r="E160" s="37">
        <v>7</v>
      </c>
      <c r="F160" s="40" t="s">
        <v>213</v>
      </c>
      <c r="L160" s="6"/>
      <c r="M160" s="6"/>
      <c r="N160" s="6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6"/>
      <c r="AB160" s="6"/>
      <c r="AC160" s="6"/>
      <c r="AD160" s="6"/>
      <c r="AE160" s="8">
        <v>500</v>
      </c>
      <c r="AF160" s="8">
        <v>500</v>
      </c>
      <c r="AG160" s="8">
        <v>500</v>
      </c>
      <c r="AH160" s="8">
        <v>500</v>
      </c>
      <c r="AI160" s="8">
        <v>500</v>
      </c>
      <c r="AJ160" s="8">
        <v>500</v>
      </c>
      <c r="AK160" s="18">
        <v>500</v>
      </c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spans="1:50">
      <c r="A161" s="5" t="s">
        <v>183</v>
      </c>
      <c r="B161" s="6" t="s">
        <v>96</v>
      </c>
      <c r="C161" s="39">
        <v>43393</v>
      </c>
      <c r="D161" s="5">
        <v>350</v>
      </c>
      <c r="E161" s="37">
        <v>1</v>
      </c>
      <c r="F161" s="40" t="s">
        <v>213</v>
      </c>
      <c r="L161" s="6"/>
      <c r="M161" s="6"/>
      <c r="N161" s="6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6"/>
      <c r="AB161" s="6"/>
      <c r="AC161" s="6"/>
      <c r="AD161" s="6"/>
      <c r="AE161" s="6"/>
      <c r="AF161" s="6"/>
      <c r="AG161" s="6"/>
      <c r="AH161" s="6"/>
      <c r="AI161" s="6"/>
      <c r="AJ161" s="18">
        <v>350</v>
      </c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spans="1:50">
      <c r="A162" s="5" t="s">
        <v>184</v>
      </c>
      <c r="B162" s="6" t="s">
        <v>36</v>
      </c>
      <c r="C162" s="39">
        <v>43400</v>
      </c>
      <c r="D162" s="5">
        <v>2700</v>
      </c>
      <c r="F162" s="41" t="s">
        <v>218</v>
      </c>
      <c r="L162" s="6"/>
      <c r="M162" s="6"/>
      <c r="N162" s="6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6"/>
      <c r="AB162" s="6"/>
      <c r="AC162" s="6"/>
      <c r="AD162" s="6"/>
      <c r="AE162" s="6"/>
      <c r="AF162" s="6"/>
      <c r="AG162" s="8">
        <v>2700</v>
      </c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spans="1:50">
      <c r="A163" s="5" t="s">
        <v>140</v>
      </c>
      <c r="B163" s="6" t="s">
        <v>209</v>
      </c>
      <c r="C163" s="39">
        <v>43428</v>
      </c>
      <c r="D163" s="5">
        <v>650</v>
      </c>
      <c r="E163" s="37">
        <v>1</v>
      </c>
      <c r="F163" s="40" t="s">
        <v>213</v>
      </c>
      <c r="AK163" s="18">
        <v>650</v>
      </c>
    </row>
    <row r="164" spans="1:50">
      <c r="A164" s="5" t="s">
        <v>185</v>
      </c>
      <c r="B164" s="6" t="s">
        <v>209</v>
      </c>
      <c r="C164" s="39">
        <v>43428</v>
      </c>
      <c r="D164" s="5">
        <v>650</v>
      </c>
      <c r="E164" s="37">
        <v>1</v>
      </c>
      <c r="F164" s="40" t="s">
        <v>213</v>
      </c>
      <c r="AK164" s="18">
        <v>650</v>
      </c>
    </row>
    <row r="165" spans="1:50">
      <c r="A165" s="5" t="s">
        <v>186</v>
      </c>
      <c r="B165" s="6" t="s">
        <v>36</v>
      </c>
      <c r="C165" s="39">
        <v>43435</v>
      </c>
      <c r="D165" s="7">
        <f>12*275</f>
        <v>3300</v>
      </c>
      <c r="E165" s="36">
        <v>12</v>
      </c>
      <c r="F165" s="40" t="s">
        <v>213</v>
      </c>
      <c r="G165" s="6"/>
      <c r="H165" s="6"/>
      <c r="I165" s="6"/>
      <c r="J165" s="6"/>
      <c r="K165" s="6"/>
      <c r="L165" s="6"/>
      <c r="M165" s="6"/>
      <c r="N165" s="6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6"/>
      <c r="AB165" s="6"/>
      <c r="AC165" s="6"/>
      <c r="AD165" s="8">
        <v>275</v>
      </c>
      <c r="AE165" s="8">
        <v>275</v>
      </c>
      <c r="AF165" s="8">
        <v>275</v>
      </c>
      <c r="AG165" s="8">
        <v>275</v>
      </c>
      <c r="AH165" s="8">
        <v>275</v>
      </c>
      <c r="AI165" s="8">
        <v>275</v>
      </c>
      <c r="AJ165" s="8">
        <v>275</v>
      </c>
      <c r="AK165" s="8">
        <v>275</v>
      </c>
      <c r="AL165" s="18">
        <v>275</v>
      </c>
      <c r="AM165" s="18">
        <v>275</v>
      </c>
      <c r="AN165" s="18">
        <v>275</v>
      </c>
      <c r="AO165" s="18">
        <v>275</v>
      </c>
      <c r="AP165" s="6"/>
      <c r="AQ165" s="6"/>
      <c r="AR165" s="6"/>
      <c r="AS165" s="6"/>
      <c r="AT165" s="6"/>
      <c r="AU165" s="6"/>
      <c r="AV165" s="6"/>
      <c r="AW165" s="6"/>
      <c r="AX165" s="6"/>
    </row>
    <row r="166" spans="1:50">
      <c r="A166" s="5" t="s">
        <v>187</v>
      </c>
      <c r="B166" s="6" t="s">
        <v>36</v>
      </c>
      <c r="C166" s="39">
        <v>43449</v>
      </c>
      <c r="D166" s="7">
        <f>8*525</f>
        <v>4200</v>
      </c>
      <c r="E166" s="36">
        <v>8</v>
      </c>
      <c r="F166" s="40" t="s">
        <v>213</v>
      </c>
      <c r="G166" s="6" t="s">
        <v>136</v>
      </c>
      <c r="H166" s="6"/>
      <c r="I166" s="6"/>
      <c r="J166" s="6"/>
      <c r="K166" s="6"/>
      <c r="L166" s="6"/>
      <c r="M166" s="6"/>
      <c r="N166" s="6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6"/>
      <c r="AB166" s="6"/>
      <c r="AC166" s="6"/>
      <c r="AD166" s="6"/>
      <c r="AE166" s="6"/>
      <c r="AF166" s="6"/>
      <c r="AG166" s="6"/>
      <c r="AH166" s="8">
        <v>525</v>
      </c>
      <c r="AI166" s="8">
        <v>525</v>
      </c>
      <c r="AJ166" s="8">
        <v>525</v>
      </c>
      <c r="AK166" s="18">
        <v>525</v>
      </c>
      <c r="AL166" s="18">
        <v>525</v>
      </c>
      <c r="AM166" s="18">
        <v>525</v>
      </c>
      <c r="AN166" s="18">
        <v>525</v>
      </c>
      <c r="AO166" s="18">
        <v>525</v>
      </c>
      <c r="AP166" s="6"/>
      <c r="AQ166" s="6"/>
      <c r="AR166" s="6"/>
      <c r="AS166" s="6"/>
      <c r="AT166" s="6"/>
      <c r="AU166" s="6"/>
      <c r="AV166" s="6"/>
      <c r="AW166" s="6"/>
      <c r="AX166" s="6"/>
    </row>
    <row r="167" spans="1:50">
      <c r="A167" s="5" t="s">
        <v>188</v>
      </c>
      <c r="B167" s="6" t="s">
        <v>36</v>
      </c>
      <c r="C167" s="39">
        <v>43470</v>
      </c>
      <c r="D167" s="7">
        <v>3700</v>
      </c>
      <c r="E167" s="36">
        <v>11</v>
      </c>
      <c r="F167" s="40" t="s">
        <v>213</v>
      </c>
      <c r="G167" s="6" t="s">
        <v>136</v>
      </c>
      <c r="H167" s="6"/>
      <c r="I167" s="6"/>
      <c r="J167" s="6"/>
      <c r="K167" s="6"/>
      <c r="L167" s="6"/>
      <c r="M167" s="6"/>
      <c r="N167" s="6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6"/>
      <c r="AB167" s="6"/>
      <c r="AC167" s="6"/>
      <c r="AD167" s="8">
        <v>229</v>
      </c>
      <c r="AE167" s="8">
        <v>229</v>
      </c>
      <c r="AF167" s="8">
        <v>228</v>
      </c>
      <c r="AG167" s="8">
        <v>228</v>
      </c>
      <c r="AH167" s="8">
        <v>400</v>
      </c>
      <c r="AI167" s="8">
        <v>400</v>
      </c>
      <c r="AJ167" s="18">
        <v>400</v>
      </c>
      <c r="AK167" s="18">
        <v>400</v>
      </c>
      <c r="AL167" s="18">
        <v>400</v>
      </c>
      <c r="AM167" s="18">
        <v>400</v>
      </c>
      <c r="AN167" s="18">
        <v>386</v>
      </c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spans="1:50">
      <c r="A168" s="5" t="s">
        <v>189</v>
      </c>
      <c r="B168" s="6" t="s">
        <v>36</v>
      </c>
      <c r="C168" s="39">
        <v>43512</v>
      </c>
      <c r="D168" s="7">
        <v>4400</v>
      </c>
      <c r="E168" s="36">
        <v>10</v>
      </c>
      <c r="F168" s="41" t="s">
        <v>218</v>
      </c>
      <c r="G168" s="6"/>
      <c r="H168" s="6"/>
      <c r="I168" s="6"/>
      <c r="J168" s="6"/>
      <c r="K168" s="6"/>
      <c r="L168" s="6"/>
      <c r="M168" s="6"/>
      <c r="N168" s="6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8">
        <v>880</v>
      </c>
      <c r="Z168" s="8">
        <v>440</v>
      </c>
      <c r="AA168" s="8">
        <v>1320</v>
      </c>
      <c r="AB168" s="6"/>
      <c r="AC168" s="8">
        <v>440</v>
      </c>
      <c r="AD168" s="8">
        <v>440</v>
      </c>
      <c r="AE168" s="8">
        <v>880</v>
      </c>
      <c r="AF168" s="6"/>
      <c r="AG168" s="6"/>
      <c r="AH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spans="1:50">
      <c r="A169" s="5" t="s">
        <v>144</v>
      </c>
      <c r="B169" s="6" t="s">
        <v>209</v>
      </c>
      <c r="C169" s="39">
        <v>43519</v>
      </c>
      <c r="D169" s="7">
        <v>700</v>
      </c>
      <c r="E169" s="36">
        <v>1</v>
      </c>
      <c r="F169" s="40" t="s">
        <v>213</v>
      </c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18">
        <v>700</v>
      </c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spans="1:50">
      <c r="A170" s="5" t="s">
        <v>190</v>
      </c>
      <c r="B170" s="6" t="s">
        <v>36</v>
      </c>
      <c r="C170" s="39">
        <v>43547</v>
      </c>
      <c r="D170" s="7"/>
      <c r="E170" s="36" t="s">
        <v>134</v>
      </c>
      <c r="F170" s="40" t="s">
        <v>213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spans="1:50">
      <c r="A171" s="5" t="s">
        <v>228</v>
      </c>
      <c r="B171" s="6" t="s">
        <v>209</v>
      </c>
      <c r="C171" s="39">
        <v>43541</v>
      </c>
      <c r="D171" s="5">
        <v>1250</v>
      </c>
      <c r="E171" s="36">
        <v>5</v>
      </c>
      <c r="F171" s="40" t="s">
        <v>213</v>
      </c>
      <c r="AJ171" s="8">
        <v>250</v>
      </c>
      <c r="AK171" s="18">
        <v>250</v>
      </c>
      <c r="AL171" s="18">
        <v>250</v>
      </c>
      <c r="AM171" s="18">
        <v>250</v>
      </c>
      <c r="AN171" s="18">
        <v>250</v>
      </c>
    </row>
    <row r="172" spans="1:50">
      <c r="A172" s="5" t="s">
        <v>191</v>
      </c>
      <c r="B172" s="6" t="s">
        <v>36</v>
      </c>
      <c r="C172" s="39">
        <v>43582</v>
      </c>
      <c r="D172" s="7">
        <v>4000</v>
      </c>
      <c r="E172" s="36">
        <v>4</v>
      </c>
      <c r="F172" s="40" t="s">
        <v>213</v>
      </c>
      <c r="G172" s="6"/>
      <c r="H172" s="6"/>
      <c r="I172" s="6"/>
      <c r="J172" s="6"/>
      <c r="K172" s="6"/>
      <c r="L172" s="6"/>
      <c r="M172" s="6"/>
      <c r="N172" s="6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8">
        <v>1000</v>
      </c>
      <c r="AB172" s="6"/>
      <c r="AC172" s="6"/>
      <c r="AD172" s="8">
        <v>1000</v>
      </c>
      <c r="AE172" s="6"/>
      <c r="AF172" s="6"/>
      <c r="AG172" s="6"/>
      <c r="AH172" s="8">
        <v>1000</v>
      </c>
      <c r="AI172" s="6"/>
      <c r="AJ172" s="6"/>
      <c r="AK172" s="6"/>
      <c r="AL172" s="18">
        <v>1000</v>
      </c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spans="1:50">
      <c r="A173" s="5" t="s">
        <v>125</v>
      </c>
      <c r="B173" s="6" t="s">
        <v>209</v>
      </c>
      <c r="C173" s="39" t="s">
        <v>227</v>
      </c>
      <c r="D173" s="5">
        <v>650</v>
      </c>
      <c r="E173" s="37">
        <v>1</v>
      </c>
      <c r="F173" s="40" t="s">
        <v>213</v>
      </c>
      <c r="AJ173" s="8">
        <v>650</v>
      </c>
    </row>
    <row r="174" spans="1:50">
      <c r="A174" s="5" t="s">
        <v>146</v>
      </c>
      <c r="B174" s="6" t="s">
        <v>209</v>
      </c>
      <c r="C174" s="39" t="s">
        <v>227</v>
      </c>
      <c r="D174" s="5">
        <v>650</v>
      </c>
      <c r="E174" s="37">
        <v>1</v>
      </c>
      <c r="F174" s="41" t="s">
        <v>218</v>
      </c>
      <c r="AJ174" s="8">
        <v>650</v>
      </c>
    </row>
    <row r="175" spans="1:50">
      <c r="A175" s="5"/>
      <c r="B175" s="6"/>
      <c r="C175" s="39"/>
      <c r="D175" s="5"/>
      <c r="E175" s="34"/>
      <c r="F175" s="34"/>
      <c r="G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spans="1:50">
      <c r="A176" s="5"/>
      <c r="B176" s="6"/>
      <c r="C176" s="39"/>
      <c r="D176" s="7"/>
      <c r="E176" s="36"/>
      <c r="F176" s="36"/>
      <c r="G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spans="1:50">
      <c r="A177" s="5"/>
      <c r="B177" s="6"/>
      <c r="C177" s="39"/>
      <c r="D177" s="7"/>
      <c r="E177" s="36"/>
      <c r="F177" s="36"/>
      <c r="G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spans="1:50">
      <c r="A178" s="5"/>
      <c r="B178" s="6"/>
      <c r="C178" s="39"/>
      <c r="D178" s="7"/>
      <c r="E178" s="36"/>
      <c r="F178" s="36"/>
      <c r="G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spans="1:50">
      <c r="A179" s="5"/>
      <c r="B179" s="6"/>
      <c r="C179" s="39"/>
      <c r="D179" s="7"/>
      <c r="E179" s="36"/>
      <c r="F179" s="36"/>
      <c r="G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spans="1:50">
      <c r="A180" s="5"/>
      <c r="B180" s="6"/>
      <c r="C180" s="39"/>
      <c r="D180" s="7"/>
      <c r="E180" s="36"/>
      <c r="F180" s="36"/>
      <c r="G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spans="1:50">
      <c r="A181" s="5"/>
      <c r="B181" s="6"/>
      <c r="C181" s="39"/>
      <c r="D181" s="7"/>
      <c r="E181" s="36"/>
      <c r="F181" s="36"/>
      <c r="G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spans="1:50">
      <c r="A182" s="5"/>
      <c r="B182" s="6"/>
      <c r="C182" s="39"/>
      <c r="D182" s="7"/>
      <c r="E182" s="36"/>
      <c r="F182" s="36"/>
      <c r="G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spans="1:50">
      <c r="A183" s="5"/>
      <c r="B183" s="6"/>
      <c r="C183" s="39"/>
      <c r="D183" s="7"/>
      <c r="E183" s="36"/>
      <c r="F183" s="36"/>
      <c r="G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spans="1:50">
      <c r="A184" s="5"/>
      <c r="B184" s="6"/>
      <c r="C184" s="39"/>
      <c r="D184" s="7"/>
      <c r="E184" s="36"/>
      <c r="F184" s="36"/>
      <c r="G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spans="1:50">
      <c r="A185" s="5"/>
      <c r="B185" s="6"/>
      <c r="C185" s="39"/>
      <c r="D185" s="7"/>
      <c r="E185" s="36"/>
      <c r="F185" s="36"/>
      <c r="G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spans="1:50">
      <c r="A186" s="5"/>
      <c r="B186" s="6"/>
      <c r="C186" s="39"/>
      <c r="D186" s="7"/>
      <c r="E186" s="36"/>
      <c r="F186" s="36"/>
      <c r="G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spans="1:50">
      <c r="A187" s="5"/>
      <c r="B187" s="6"/>
      <c r="C187" s="39"/>
      <c r="D187" s="7"/>
      <c r="E187" s="36"/>
      <c r="F187" s="36"/>
      <c r="G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spans="1:50">
      <c r="A188" s="5"/>
      <c r="B188" s="6"/>
      <c r="C188" s="39"/>
      <c r="D188" s="7"/>
      <c r="E188" s="36"/>
      <c r="F188" s="36"/>
      <c r="G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spans="1:50">
      <c r="A189" s="5"/>
      <c r="B189" s="6"/>
      <c r="C189" s="39"/>
      <c r="D189" s="7"/>
      <c r="E189" s="36"/>
      <c r="F189" s="3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spans="1:50">
      <c r="A190" s="5"/>
      <c r="B190" s="6"/>
      <c r="C190" s="39"/>
      <c r="D190" s="7"/>
      <c r="E190" s="36"/>
      <c r="F190" s="3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spans="1:50">
      <c r="A191" s="5"/>
      <c r="B191" s="6"/>
      <c r="C191" s="39"/>
      <c r="D191" s="7"/>
      <c r="E191" s="36"/>
      <c r="F191" s="3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spans="1:50">
      <c r="A192" s="5"/>
      <c r="B192" s="6"/>
      <c r="C192" s="39"/>
      <c r="D192" s="7"/>
      <c r="E192" s="36"/>
      <c r="F192" s="3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spans="1:50">
      <c r="A193" s="5"/>
      <c r="B193" s="6"/>
      <c r="C193" s="39"/>
      <c r="D193" s="7"/>
      <c r="E193" s="36"/>
      <c r="F193" s="3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spans="1:50">
      <c r="A194" s="5"/>
      <c r="B194" s="6"/>
      <c r="C194" s="39"/>
      <c r="D194" s="7"/>
      <c r="E194" s="36"/>
      <c r="F194" s="3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spans="1:50">
      <c r="A195" s="5"/>
      <c r="B195" s="6"/>
      <c r="C195" s="39"/>
      <c r="D195" s="7"/>
      <c r="E195" s="36"/>
      <c r="F195" s="3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spans="1:50">
      <c r="A196" s="5"/>
      <c r="B196" s="6"/>
      <c r="C196" s="39"/>
      <c r="D196" s="7"/>
      <c r="E196" s="36"/>
      <c r="F196" s="3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spans="1:50">
      <c r="A197" s="5"/>
      <c r="B197" s="6"/>
      <c r="C197" s="39"/>
      <c r="D197" s="7"/>
      <c r="E197" s="36"/>
      <c r="F197" s="3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spans="1:50">
      <c r="A198" s="5"/>
      <c r="B198" s="6"/>
      <c r="C198" s="39"/>
      <c r="D198" s="7"/>
      <c r="E198" s="36"/>
      <c r="F198" s="3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spans="1:50">
      <c r="A199" s="5"/>
      <c r="B199" s="6"/>
      <c r="C199" s="39"/>
      <c r="D199" s="7"/>
      <c r="E199" s="36"/>
      <c r="F199" s="3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spans="1:50">
      <c r="A200" s="5"/>
      <c r="B200" s="6"/>
      <c r="C200" s="39"/>
      <c r="D200" s="7"/>
      <c r="E200" s="36"/>
      <c r="F200" s="3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spans="1:50">
      <c r="A201" s="5"/>
      <c r="B201" s="6"/>
      <c r="C201" s="39"/>
      <c r="D201" s="7"/>
      <c r="E201" s="36"/>
      <c r="F201" s="3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spans="1:50">
      <c r="A202" s="5"/>
      <c r="B202" s="6"/>
      <c r="C202" s="39"/>
      <c r="D202" s="7"/>
      <c r="E202" s="36"/>
      <c r="F202" s="3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spans="1:50">
      <c r="A203" s="5"/>
      <c r="B203" s="6"/>
      <c r="C203" s="39"/>
      <c r="D203" s="7"/>
      <c r="E203" s="36"/>
      <c r="F203" s="3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spans="1:50">
      <c r="A204" s="5"/>
      <c r="B204" s="6"/>
      <c r="C204" s="39"/>
      <c r="D204" s="7"/>
      <c r="E204" s="36"/>
      <c r="F204" s="3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spans="1:50">
      <c r="A205" s="5"/>
      <c r="B205" s="6"/>
      <c r="C205" s="39"/>
      <c r="D205" s="7"/>
      <c r="E205" s="36"/>
      <c r="F205" s="3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spans="1:50">
      <c r="A206" s="5"/>
      <c r="B206" s="6"/>
      <c r="C206" s="39"/>
      <c r="D206" s="7"/>
      <c r="E206" s="36"/>
      <c r="F206" s="3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spans="1:50">
      <c r="A207" s="5"/>
      <c r="B207" s="6"/>
      <c r="C207" s="39"/>
      <c r="D207" s="7"/>
      <c r="E207" s="36"/>
      <c r="F207" s="3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spans="1:50">
      <c r="A208" s="5"/>
      <c r="B208" s="6"/>
      <c r="C208" s="39"/>
      <c r="D208" s="7"/>
      <c r="E208" s="36"/>
      <c r="F208" s="3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spans="1:50">
      <c r="A209" s="5"/>
      <c r="B209" s="6"/>
      <c r="C209" s="39"/>
      <c r="D209" s="7"/>
      <c r="E209" s="36"/>
      <c r="F209" s="3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spans="1:50">
      <c r="A210" s="5"/>
      <c r="B210" s="6"/>
      <c r="C210" s="39"/>
      <c r="D210" s="7"/>
      <c r="E210" s="36"/>
      <c r="F210" s="3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spans="1:50">
      <c r="A211" s="5"/>
      <c r="B211" s="6"/>
      <c r="C211" s="39"/>
      <c r="D211" s="7"/>
      <c r="E211" s="36"/>
      <c r="F211" s="3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spans="1:50">
      <c r="A212" s="5"/>
      <c r="B212" s="6"/>
      <c r="C212" s="39"/>
      <c r="D212" s="7"/>
      <c r="E212" s="36"/>
      <c r="F212" s="3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spans="1:50">
      <c r="A213" s="5"/>
      <c r="B213" s="6"/>
      <c r="C213" s="39"/>
      <c r="D213" s="7"/>
      <c r="E213" s="36"/>
      <c r="F213" s="3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spans="1:50">
      <c r="A214" s="5"/>
      <c r="B214" s="6"/>
      <c r="C214" s="39"/>
      <c r="D214" s="7"/>
      <c r="E214" s="36"/>
      <c r="F214" s="3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spans="1:50">
      <c r="A215" s="5"/>
      <c r="B215" s="6"/>
      <c r="C215" s="39"/>
      <c r="D215" s="7"/>
      <c r="E215" s="36"/>
      <c r="F215" s="3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spans="1:50">
      <c r="A216" s="5"/>
      <c r="B216" s="6"/>
      <c r="C216" s="39"/>
      <c r="D216" s="7"/>
      <c r="E216" s="36"/>
      <c r="F216" s="3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spans="1:50">
      <c r="A217" s="5"/>
      <c r="B217" s="6"/>
      <c r="C217" s="39"/>
      <c r="D217" s="7"/>
      <c r="E217" s="36"/>
      <c r="F217" s="3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spans="1:50">
      <c r="A218" s="5"/>
      <c r="B218" s="6"/>
      <c r="C218" s="39"/>
      <c r="D218" s="7"/>
      <c r="E218" s="36"/>
      <c r="F218" s="3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spans="1:50">
      <c r="A219" s="5"/>
      <c r="B219" s="6"/>
      <c r="C219" s="39"/>
      <c r="D219" s="7"/>
      <c r="E219" s="36"/>
      <c r="F219" s="3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spans="1:50">
      <c r="A220" s="5"/>
      <c r="B220" s="6"/>
      <c r="C220" s="39"/>
      <c r="D220" s="7"/>
      <c r="E220" s="36"/>
      <c r="F220" s="3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spans="1:50">
      <c r="A221" s="5"/>
      <c r="B221" s="6"/>
      <c r="C221" s="39"/>
      <c r="D221" s="7"/>
      <c r="E221" s="36"/>
      <c r="F221" s="3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spans="1:50">
      <c r="A222" s="5"/>
      <c r="B222" s="6"/>
      <c r="C222" s="39"/>
      <c r="D222" s="7"/>
      <c r="E222" s="36"/>
      <c r="F222" s="3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spans="1:50">
      <c r="A223" s="5"/>
      <c r="B223" s="6"/>
      <c r="C223" s="39"/>
      <c r="D223" s="7"/>
      <c r="E223" s="36"/>
      <c r="F223" s="3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spans="1:50">
      <c r="A224" s="5"/>
      <c r="B224" s="6"/>
      <c r="C224" s="39"/>
      <c r="D224" s="7"/>
      <c r="E224" s="36"/>
      <c r="F224" s="3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spans="1:50">
      <c r="A225" s="5"/>
      <c r="B225" s="6"/>
      <c r="C225" s="39"/>
      <c r="D225" s="7"/>
      <c r="E225" s="36"/>
      <c r="F225" s="3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spans="1:50">
      <c r="A226" s="5"/>
      <c r="B226" s="6"/>
      <c r="C226" s="39"/>
      <c r="D226" s="7"/>
      <c r="E226" s="36"/>
      <c r="F226" s="3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spans="1:50">
      <c r="A227" s="5"/>
      <c r="B227" s="6"/>
      <c r="C227" s="39"/>
      <c r="D227" s="7"/>
      <c r="E227" s="36"/>
      <c r="F227" s="3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spans="1:50">
      <c r="A228" s="5"/>
      <c r="B228" s="6"/>
      <c r="C228" s="39"/>
      <c r="D228" s="7"/>
      <c r="E228" s="36"/>
      <c r="F228" s="3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spans="1:50">
      <c r="A229" s="5"/>
      <c r="B229" s="6"/>
      <c r="C229" s="39"/>
      <c r="D229" s="7"/>
      <c r="E229" s="36"/>
      <c r="F229" s="3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spans="1:50">
      <c r="A230" s="5"/>
      <c r="B230" s="6"/>
      <c r="C230" s="39"/>
      <c r="D230" s="7"/>
      <c r="E230" s="36"/>
      <c r="F230" s="3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spans="1:50">
      <c r="A231" s="5"/>
      <c r="B231" s="6"/>
      <c r="C231" s="39"/>
      <c r="D231" s="7"/>
      <c r="E231" s="36"/>
      <c r="F231" s="3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spans="1:50">
      <c r="A232" s="5"/>
      <c r="B232" s="6"/>
      <c r="C232" s="39"/>
      <c r="D232" s="7"/>
      <c r="E232" s="36"/>
      <c r="F232" s="3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spans="1:50">
      <c r="A233" s="5"/>
      <c r="B233" s="6"/>
      <c r="C233" s="39"/>
      <c r="D233" s="7"/>
      <c r="E233" s="36"/>
      <c r="F233" s="3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spans="1:50">
      <c r="A234" s="5"/>
      <c r="B234" s="6"/>
      <c r="C234" s="39"/>
      <c r="D234" s="7"/>
      <c r="E234" s="36"/>
      <c r="F234" s="3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spans="1:50">
      <c r="A235" s="5"/>
      <c r="B235" s="6"/>
      <c r="C235" s="39"/>
      <c r="D235" s="7"/>
      <c r="E235" s="36"/>
      <c r="F235" s="3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spans="1:50">
      <c r="A236" s="5"/>
      <c r="B236" s="6"/>
      <c r="C236" s="39"/>
      <c r="D236" s="7"/>
      <c r="E236" s="36"/>
      <c r="F236" s="3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spans="1:50">
      <c r="A237" s="5"/>
      <c r="B237" s="6"/>
      <c r="C237" s="39"/>
      <c r="D237" s="7"/>
      <c r="E237" s="36"/>
      <c r="F237" s="3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spans="1:50">
      <c r="A238" s="5"/>
      <c r="B238" s="6"/>
      <c r="C238" s="39"/>
      <c r="D238" s="7"/>
      <c r="E238" s="36"/>
      <c r="F238" s="3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spans="1:50">
      <c r="A239" s="5"/>
      <c r="B239" s="6"/>
      <c r="C239" s="39"/>
      <c r="D239" s="7"/>
      <c r="E239" s="36"/>
      <c r="F239" s="3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spans="1:50">
      <c r="A240" s="5"/>
      <c r="B240" s="6"/>
      <c r="C240" s="39"/>
      <c r="D240" s="7"/>
      <c r="E240" s="36"/>
      <c r="F240" s="3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spans="1:50">
      <c r="A241" s="5"/>
      <c r="B241" s="6"/>
      <c r="C241" s="39"/>
      <c r="D241" s="7"/>
      <c r="E241" s="36"/>
      <c r="F241" s="3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spans="1:50">
      <c r="A242" s="5"/>
      <c r="B242" s="6"/>
      <c r="C242" s="39"/>
      <c r="D242" s="7"/>
      <c r="E242" s="36"/>
      <c r="F242" s="3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spans="1:50">
      <c r="A243" s="5"/>
      <c r="B243" s="6"/>
      <c r="C243" s="39"/>
      <c r="D243" s="7"/>
      <c r="E243" s="36"/>
      <c r="F243" s="3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spans="1:50">
      <c r="A244" s="5"/>
      <c r="B244" s="6"/>
      <c r="C244" s="39"/>
      <c r="D244" s="7"/>
      <c r="E244" s="36"/>
      <c r="F244" s="3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spans="1:50">
      <c r="A245" s="5"/>
      <c r="B245" s="6"/>
      <c r="C245" s="39"/>
      <c r="D245" s="7"/>
      <c r="E245" s="36"/>
      <c r="F245" s="3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spans="1:50">
      <c r="A246" s="5"/>
      <c r="B246" s="6"/>
      <c r="C246" s="39"/>
      <c r="D246" s="7"/>
      <c r="E246" s="36"/>
      <c r="F246" s="3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spans="1:50">
      <c r="A247" s="5"/>
      <c r="B247" s="6"/>
      <c r="C247" s="39"/>
      <c r="D247" s="7"/>
      <c r="E247" s="36"/>
      <c r="F247" s="3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spans="1:50">
      <c r="A248" s="5"/>
      <c r="B248" s="6"/>
      <c r="C248" s="39"/>
      <c r="D248" s="7"/>
      <c r="E248" s="36"/>
      <c r="F248" s="3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spans="1:50">
      <c r="A249" s="5"/>
      <c r="B249" s="6"/>
      <c r="C249" s="39"/>
      <c r="D249" s="7"/>
      <c r="E249" s="36"/>
      <c r="F249" s="3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spans="1:50">
      <c r="A250" s="5"/>
      <c r="B250" s="6"/>
      <c r="C250" s="39"/>
      <c r="D250" s="7"/>
      <c r="E250" s="36"/>
      <c r="F250" s="3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spans="1:50">
      <c r="A251" s="5"/>
      <c r="B251" s="6"/>
      <c r="C251" s="39"/>
      <c r="D251" s="7"/>
      <c r="E251" s="36"/>
      <c r="F251" s="3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spans="1:50">
      <c r="A252" s="5"/>
      <c r="B252" s="6"/>
      <c r="C252" s="39"/>
      <c r="D252" s="7"/>
      <c r="E252" s="36"/>
      <c r="F252" s="3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spans="1:50">
      <c r="A253" s="5"/>
      <c r="B253" s="6"/>
      <c r="C253" s="39"/>
      <c r="D253" s="7"/>
      <c r="E253" s="36"/>
      <c r="F253" s="3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spans="1:50">
      <c r="A254" s="5"/>
      <c r="B254" s="6"/>
      <c r="C254" s="39"/>
      <c r="D254" s="7"/>
      <c r="E254" s="36"/>
      <c r="F254" s="3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spans="1:50">
      <c r="A255" s="5"/>
      <c r="B255" s="6"/>
      <c r="C255" s="39"/>
      <c r="D255" s="7"/>
      <c r="E255" s="36"/>
      <c r="F255" s="3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spans="1:50">
      <c r="A256" s="5"/>
      <c r="B256" s="6"/>
      <c r="C256" s="39"/>
      <c r="D256" s="7"/>
      <c r="E256" s="36"/>
      <c r="F256" s="3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spans="1:50">
      <c r="A257" s="5"/>
      <c r="B257" s="6"/>
      <c r="C257" s="39"/>
      <c r="D257" s="7"/>
      <c r="E257" s="36"/>
      <c r="F257" s="3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spans="1:50">
      <c r="A258" s="5"/>
      <c r="B258" s="6"/>
      <c r="C258" s="39"/>
      <c r="D258" s="7"/>
      <c r="E258" s="36"/>
      <c r="F258" s="3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spans="1:50">
      <c r="A259" s="5"/>
      <c r="B259" s="6"/>
      <c r="C259" s="39"/>
      <c r="D259" s="7"/>
      <c r="E259" s="36"/>
      <c r="F259" s="3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spans="1:50">
      <c r="A260" s="5"/>
      <c r="B260" s="6"/>
      <c r="C260" s="39"/>
      <c r="D260" s="7"/>
      <c r="E260" s="36"/>
      <c r="F260" s="3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spans="1:50">
      <c r="A261" s="5"/>
      <c r="B261" s="6"/>
      <c r="C261" s="39"/>
      <c r="D261" s="7"/>
      <c r="E261" s="36"/>
      <c r="F261" s="3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spans="1:50">
      <c r="A262" s="5"/>
      <c r="B262" s="6"/>
      <c r="C262" s="39"/>
      <c r="D262" s="7"/>
      <c r="E262" s="36"/>
      <c r="F262" s="3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spans="1:50">
      <c r="A263" s="5"/>
      <c r="B263" s="6"/>
      <c r="C263" s="39"/>
      <c r="D263" s="7"/>
      <c r="E263" s="36"/>
      <c r="F263" s="3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spans="1:50">
      <c r="A264" s="5"/>
      <c r="B264" s="6"/>
      <c r="C264" s="39"/>
      <c r="D264" s="7"/>
      <c r="E264" s="36"/>
      <c r="F264" s="3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spans="1:50">
      <c r="A265" s="5"/>
      <c r="B265" s="6"/>
      <c r="C265" s="39"/>
      <c r="D265" s="7"/>
      <c r="E265" s="36"/>
      <c r="F265" s="3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spans="1:50">
      <c r="A266" s="5"/>
      <c r="B266" s="6"/>
      <c r="C266" s="39"/>
      <c r="D266" s="7"/>
      <c r="E266" s="36"/>
      <c r="F266" s="3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spans="1:50">
      <c r="A267" s="5"/>
      <c r="B267" s="6"/>
      <c r="C267" s="39"/>
      <c r="D267" s="7"/>
      <c r="E267" s="36"/>
      <c r="F267" s="3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spans="1:50">
      <c r="A268" s="5"/>
      <c r="B268" s="6"/>
      <c r="C268" s="39"/>
      <c r="D268" s="7"/>
      <c r="E268" s="36"/>
      <c r="F268" s="3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spans="1:50">
      <c r="A269" s="5"/>
      <c r="B269" s="6"/>
      <c r="C269" s="39"/>
      <c r="D269" s="7"/>
      <c r="E269" s="36"/>
      <c r="F269" s="3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spans="1:50">
      <c r="A270" s="5"/>
      <c r="B270" s="6"/>
      <c r="C270" s="39"/>
      <c r="D270" s="7"/>
      <c r="E270" s="36"/>
      <c r="F270" s="3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spans="1:50">
      <c r="A271" s="5"/>
      <c r="B271" s="6"/>
      <c r="C271" s="39"/>
      <c r="D271" s="7"/>
      <c r="E271" s="36"/>
      <c r="F271" s="3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spans="1:50">
      <c r="A272" s="5"/>
      <c r="B272" s="6"/>
      <c r="C272" s="39"/>
      <c r="D272" s="7"/>
      <c r="E272" s="36"/>
      <c r="F272" s="3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spans="1:50">
      <c r="A273" s="5"/>
      <c r="B273" s="6"/>
      <c r="C273" s="39"/>
      <c r="D273" s="7"/>
      <c r="E273" s="36"/>
      <c r="F273" s="3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spans="1:50">
      <c r="A274" s="5"/>
      <c r="B274" s="6"/>
      <c r="C274" s="39"/>
      <c r="D274" s="7"/>
      <c r="E274" s="36"/>
      <c r="F274" s="3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spans="1:50">
      <c r="A275" s="5"/>
      <c r="B275" s="6"/>
      <c r="C275" s="39"/>
      <c r="D275" s="7"/>
      <c r="E275" s="36"/>
      <c r="F275" s="3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spans="1:50">
      <c r="A276" s="5"/>
      <c r="B276" s="6"/>
      <c r="C276" s="39"/>
      <c r="D276" s="7"/>
      <c r="E276" s="36"/>
      <c r="F276" s="3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spans="1:50">
      <c r="A277" s="5"/>
      <c r="B277" s="6"/>
      <c r="C277" s="39"/>
      <c r="D277" s="7"/>
      <c r="E277" s="36"/>
      <c r="F277" s="3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spans="1:50">
      <c r="A278" s="5"/>
      <c r="B278" s="6"/>
      <c r="C278" s="39"/>
      <c r="D278" s="7"/>
      <c r="E278" s="36"/>
      <c r="F278" s="3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spans="1:50">
      <c r="A279" s="5"/>
      <c r="B279" s="6"/>
      <c r="C279" s="39"/>
      <c r="D279" s="7"/>
      <c r="E279" s="36"/>
      <c r="F279" s="3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spans="1:50">
      <c r="A280" s="5"/>
      <c r="B280" s="6"/>
      <c r="C280" s="39"/>
      <c r="D280" s="7"/>
      <c r="E280" s="36"/>
      <c r="F280" s="3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spans="1:50">
      <c r="A281" s="5"/>
      <c r="B281" s="6"/>
      <c r="C281" s="39"/>
      <c r="D281" s="7"/>
      <c r="E281" s="36"/>
      <c r="F281" s="3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spans="1:50">
      <c r="A282" s="5"/>
      <c r="B282" s="6"/>
      <c r="C282" s="39"/>
      <c r="D282" s="7"/>
      <c r="E282" s="36"/>
      <c r="F282" s="3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spans="1:50">
      <c r="A283" s="5"/>
      <c r="B283" s="6"/>
      <c r="C283" s="39"/>
      <c r="D283" s="7"/>
      <c r="E283" s="36"/>
      <c r="F283" s="3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spans="1:50">
      <c r="A284" s="5"/>
      <c r="B284" s="6"/>
      <c r="C284" s="39"/>
      <c r="D284" s="7"/>
      <c r="E284" s="36"/>
      <c r="F284" s="3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spans="1:50">
      <c r="A285" s="5"/>
      <c r="B285" s="6"/>
      <c r="C285" s="39"/>
      <c r="D285" s="7"/>
      <c r="E285" s="36"/>
      <c r="F285" s="3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spans="1:50">
      <c r="A286" s="5"/>
      <c r="B286" s="6"/>
      <c r="C286" s="39"/>
      <c r="D286" s="7"/>
      <c r="E286" s="36"/>
      <c r="F286" s="3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spans="1:50">
      <c r="A287" s="5"/>
      <c r="B287" s="6"/>
      <c r="C287" s="39"/>
      <c r="D287" s="7"/>
      <c r="E287" s="36"/>
      <c r="F287" s="3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spans="1:50">
      <c r="A288" s="5"/>
      <c r="B288" s="6"/>
      <c r="C288" s="39"/>
      <c r="D288" s="7"/>
      <c r="E288" s="36"/>
      <c r="F288" s="3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spans="1:50">
      <c r="A289" s="5"/>
      <c r="B289" s="6"/>
      <c r="C289" s="39"/>
      <c r="D289" s="7"/>
      <c r="E289" s="36"/>
      <c r="F289" s="3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spans="1:50">
      <c r="A290" s="5"/>
      <c r="B290" s="6"/>
      <c r="C290" s="39"/>
      <c r="D290" s="7"/>
      <c r="E290" s="36"/>
      <c r="F290" s="3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spans="1:50">
      <c r="A291" s="5"/>
      <c r="B291" s="6"/>
      <c r="C291" s="39"/>
      <c r="D291" s="7"/>
      <c r="E291" s="36"/>
      <c r="F291" s="3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spans="1:50">
      <c r="A292" s="5"/>
      <c r="B292" s="6"/>
      <c r="C292" s="39"/>
      <c r="D292" s="7"/>
      <c r="E292" s="36"/>
      <c r="F292" s="3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spans="1:50">
      <c r="A293" s="5"/>
      <c r="B293" s="6"/>
      <c r="C293" s="39"/>
      <c r="D293" s="7"/>
      <c r="E293" s="36"/>
      <c r="F293" s="3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spans="1:50">
      <c r="A294" s="5"/>
      <c r="B294" s="6"/>
      <c r="C294" s="39"/>
      <c r="D294" s="7"/>
      <c r="E294" s="36"/>
      <c r="F294" s="3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spans="1:50">
      <c r="A295" s="5"/>
      <c r="B295" s="6"/>
      <c r="C295" s="39"/>
      <c r="D295" s="7"/>
      <c r="E295" s="36"/>
      <c r="F295" s="3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spans="1:50">
      <c r="A296" s="5"/>
      <c r="B296" s="6"/>
      <c r="C296" s="39"/>
      <c r="D296" s="7"/>
      <c r="E296" s="36"/>
      <c r="F296" s="3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spans="1:50">
      <c r="A297" s="5"/>
      <c r="B297" s="6"/>
      <c r="C297" s="39"/>
      <c r="D297" s="7"/>
      <c r="E297" s="36"/>
      <c r="F297" s="3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spans="1:50">
      <c r="A298" s="5"/>
      <c r="B298" s="6"/>
      <c r="C298" s="39"/>
      <c r="D298" s="7"/>
      <c r="E298" s="36"/>
      <c r="F298" s="3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spans="1:50">
      <c r="A299" s="5"/>
      <c r="B299" s="6"/>
      <c r="C299" s="39"/>
      <c r="D299" s="7"/>
      <c r="E299" s="36"/>
      <c r="F299" s="3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spans="1:50">
      <c r="A300" s="5"/>
      <c r="B300" s="6"/>
      <c r="C300" s="39"/>
      <c r="D300" s="7"/>
      <c r="E300" s="36"/>
      <c r="F300" s="3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spans="1:50">
      <c r="A301" s="5"/>
      <c r="B301" s="6"/>
      <c r="C301" s="39"/>
      <c r="D301" s="7"/>
      <c r="E301" s="36"/>
      <c r="F301" s="3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spans="1:50">
      <c r="A302" s="5"/>
      <c r="B302" s="6"/>
      <c r="C302" s="39"/>
      <c r="D302" s="7"/>
      <c r="E302" s="36"/>
      <c r="F302" s="3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spans="1:50">
      <c r="A303" s="5"/>
      <c r="B303" s="6"/>
      <c r="C303" s="39"/>
      <c r="D303" s="7"/>
      <c r="E303" s="36"/>
      <c r="F303" s="3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spans="1:50">
      <c r="A304" s="5"/>
      <c r="B304" s="6"/>
      <c r="C304" s="39"/>
      <c r="D304" s="7"/>
      <c r="E304" s="36"/>
      <c r="F304" s="3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spans="1:50">
      <c r="A305" s="5"/>
      <c r="B305" s="6"/>
      <c r="C305" s="39"/>
      <c r="D305" s="7"/>
      <c r="E305" s="36"/>
      <c r="F305" s="3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spans="1:50">
      <c r="A306" s="5"/>
      <c r="B306" s="6"/>
      <c r="C306" s="39"/>
      <c r="D306" s="7"/>
      <c r="E306" s="36"/>
      <c r="F306" s="3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spans="1:50">
      <c r="A307" s="5"/>
      <c r="B307" s="6"/>
      <c r="C307" s="39"/>
      <c r="D307" s="7"/>
      <c r="E307" s="36"/>
      <c r="F307" s="3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spans="1:50">
      <c r="A308" s="5"/>
      <c r="B308" s="6"/>
      <c r="C308" s="39"/>
      <c r="D308" s="7"/>
      <c r="E308" s="36"/>
      <c r="F308" s="3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spans="1:50">
      <c r="A309" s="5"/>
      <c r="B309" s="6"/>
      <c r="C309" s="39"/>
      <c r="D309" s="7"/>
      <c r="E309" s="36"/>
      <c r="F309" s="3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spans="1:50">
      <c r="A310" s="5"/>
      <c r="B310" s="6"/>
      <c r="C310" s="39"/>
      <c r="D310" s="7"/>
      <c r="E310" s="36"/>
      <c r="F310" s="3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spans="1:50">
      <c r="A311" s="5"/>
      <c r="B311" s="6"/>
      <c r="C311" s="39"/>
      <c r="D311" s="7"/>
      <c r="E311" s="36"/>
      <c r="F311" s="3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spans="1:50">
      <c r="A312" s="5"/>
      <c r="B312" s="6"/>
      <c r="C312" s="39"/>
      <c r="D312" s="7"/>
      <c r="E312" s="36"/>
      <c r="F312" s="3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spans="1:50">
      <c r="A313" s="5"/>
      <c r="B313" s="6"/>
      <c r="C313" s="39"/>
      <c r="D313" s="7"/>
      <c r="E313" s="36"/>
      <c r="F313" s="3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spans="1:50">
      <c r="A314" s="5"/>
      <c r="B314" s="6"/>
      <c r="C314" s="39"/>
      <c r="D314" s="7"/>
      <c r="E314" s="36"/>
      <c r="F314" s="3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spans="1:50">
      <c r="A315" s="5"/>
      <c r="B315" s="6"/>
      <c r="C315" s="39"/>
      <c r="D315" s="7"/>
      <c r="E315" s="36"/>
      <c r="F315" s="3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spans="1:50">
      <c r="A316" s="5"/>
      <c r="B316" s="6"/>
      <c r="C316" s="39"/>
      <c r="D316" s="7"/>
      <c r="E316" s="36"/>
      <c r="F316" s="3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spans="1:50">
      <c r="A317" s="5"/>
      <c r="B317" s="6"/>
      <c r="C317" s="39"/>
      <c r="D317" s="7"/>
      <c r="E317" s="36"/>
      <c r="F317" s="3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spans="1:50">
      <c r="A318" s="5"/>
      <c r="B318" s="6"/>
      <c r="C318" s="39"/>
      <c r="D318" s="7"/>
      <c r="E318" s="36"/>
      <c r="F318" s="3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spans="1:50">
      <c r="A319" s="5"/>
      <c r="B319" s="6"/>
      <c r="C319" s="39"/>
      <c r="D319" s="7"/>
      <c r="E319" s="36"/>
      <c r="F319" s="3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spans="1:50">
      <c r="A320" s="5"/>
      <c r="B320" s="6"/>
      <c r="C320" s="39"/>
      <c r="D320" s="7"/>
      <c r="E320" s="36"/>
      <c r="F320" s="3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spans="1:50">
      <c r="A321" s="5"/>
      <c r="B321" s="6"/>
      <c r="C321" s="39"/>
      <c r="D321" s="7"/>
      <c r="E321" s="36"/>
      <c r="F321" s="3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spans="1:50">
      <c r="A322" s="5"/>
      <c r="B322" s="6"/>
      <c r="C322" s="39"/>
      <c r="D322" s="7"/>
      <c r="E322" s="36"/>
      <c r="F322" s="3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spans="1:50">
      <c r="A323" s="5"/>
      <c r="B323" s="6"/>
      <c r="C323" s="39"/>
      <c r="D323" s="7"/>
      <c r="E323" s="36"/>
      <c r="F323" s="3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spans="1:50">
      <c r="A324" s="5"/>
      <c r="B324" s="6"/>
      <c r="C324" s="39"/>
      <c r="D324" s="7"/>
      <c r="E324" s="36"/>
      <c r="F324" s="3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spans="1:50">
      <c r="A325" s="5"/>
      <c r="B325" s="6"/>
      <c r="C325" s="39"/>
      <c r="D325" s="7"/>
      <c r="E325" s="36"/>
      <c r="F325" s="3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spans="1:50">
      <c r="A326" s="5"/>
      <c r="B326" s="6"/>
      <c r="C326" s="39"/>
      <c r="D326" s="7"/>
      <c r="E326" s="36"/>
      <c r="F326" s="3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spans="1:50">
      <c r="A327" s="5"/>
      <c r="B327" s="6"/>
      <c r="C327" s="39"/>
      <c r="D327" s="7"/>
      <c r="E327" s="36"/>
      <c r="F327" s="3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spans="1:50">
      <c r="A328" s="5"/>
      <c r="B328" s="6"/>
      <c r="C328" s="39"/>
      <c r="D328" s="7"/>
      <c r="E328" s="36"/>
      <c r="F328" s="3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spans="1:50">
      <c r="A329" s="5"/>
      <c r="B329" s="6"/>
      <c r="C329" s="39"/>
      <c r="D329" s="7"/>
      <c r="E329" s="36"/>
      <c r="F329" s="3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spans="1:50">
      <c r="A330" s="5"/>
      <c r="B330" s="6"/>
      <c r="C330" s="39"/>
      <c r="D330" s="7"/>
      <c r="E330" s="36"/>
      <c r="F330" s="3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spans="1:50">
      <c r="A331" s="5"/>
      <c r="B331" s="6"/>
      <c r="C331" s="39"/>
      <c r="D331" s="7"/>
      <c r="E331" s="36"/>
      <c r="F331" s="3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spans="1:50">
      <c r="A332" s="5"/>
      <c r="B332" s="6"/>
      <c r="C332" s="39"/>
      <c r="D332" s="7"/>
      <c r="E332" s="36"/>
      <c r="F332" s="3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spans="1:50">
      <c r="A333" s="5"/>
      <c r="B333" s="6"/>
      <c r="C333" s="39"/>
      <c r="D333" s="7"/>
      <c r="E333" s="36"/>
      <c r="F333" s="3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spans="1:50">
      <c r="A334" s="5"/>
      <c r="B334" s="6"/>
      <c r="C334" s="39"/>
      <c r="D334" s="7"/>
      <c r="E334" s="36"/>
      <c r="F334" s="3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spans="1:50">
      <c r="A335" s="5"/>
      <c r="B335" s="6"/>
      <c r="C335" s="39"/>
      <c r="D335" s="7"/>
      <c r="E335" s="36"/>
      <c r="F335" s="3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spans="1:50">
      <c r="A336" s="5"/>
      <c r="B336" s="6"/>
      <c r="C336" s="39"/>
      <c r="D336" s="7"/>
      <c r="E336" s="36"/>
      <c r="F336" s="3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spans="1:50">
      <c r="A337" s="5"/>
      <c r="B337" s="6"/>
      <c r="C337" s="39"/>
      <c r="D337" s="7"/>
      <c r="E337" s="36"/>
      <c r="F337" s="3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spans="1:50">
      <c r="A338" s="5"/>
      <c r="B338" s="6"/>
      <c r="C338" s="39"/>
      <c r="D338" s="7"/>
      <c r="E338" s="36"/>
      <c r="F338" s="3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spans="1:50">
      <c r="A339" s="5"/>
      <c r="B339" s="6"/>
      <c r="C339" s="39"/>
      <c r="D339" s="7"/>
      <c r="E339" s="36"/>
      <c r="F339" s="3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spans="1:50">
      <c r="A340" s="5"/>
      <c r="B340" s="6"/>
      <c r="C340" s="39"/>
      <c r="D340" s="7"/>
      <c r="E340" s="36"/>
      <c r="F340" s="3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spans="1:50">
      <c r="A341" s="5"/>
      <c r="B341" s="6"/>
      <c r="C341" s="39"/>
      <c r="D341" s="7"/>
      <c r="E341" s="36"/>
      <c r="F341" s="3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spans="1:50">
      <c r="A342" s="5"/>
      <c r="B342" s="6"/>
      <c r="C342" s="39"/>
      <c r="D342" s="7"/>
      <c r="E342" s="36"/>
      <c r="F342" s="3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spans="1:50">
      <c r="A343" s="5"/>
      <c r="B343" s="6"/>
      <c r="C343" s="39"/>
      <c r="D343" s="7"/>
      <c r="E343" s="36"/>
      <c r="F343" s="3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spans="1:50">
      <c r="A344" s="5"/>
      <c r="B344" s="6"/>
      <c r="C344" s="39"/>
      <c r="D344" s="7"/>
      <c r="E344" s="36"/>
      <c r="F344" s="3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spans="1:50">
      <c r="A345" s="5"/>
      <c r="B345" s="6"/>
      <c r="C345" s="39"/>
      <c r="D345" s="7"/>
      <c r="E345" s="36"/>
      <c r="F345" s="3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spans="1:50">
      <c r="A346" s="5"/>
      <c r="B346" s="6"/>
      <c r="C346" s="39"/>
      <c r="D346" s="7"/>
      <c r="E346" s="36"/>
      <c r="F346" s="3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spans="1:50">
      <c r="A347" s="5"/>
      <c r="B347" s="6"/>
      <c r="C347" s="39"/>
      <c r="D347" s="7"/>
      <c r="E347" s="36"/>
      <c r="F347" s="3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spans="1:50">
      <c r="A348" s="5"/>
      <c r="B348" s="6"/>
      <c r="C348" s="39"/>
      <c r="D348" s="7"/>
      <c r="E348" s="36"/>
      <c r="F348" s="3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spans="1:50">
      <c r="A349" s="5"/>
      <c r="B349" s="6"/>
      <c r="C349" s="39"/>
      <c r="D349" s="7"/>
      <c r="E349" s="36"/>
      <c r="F349" s="3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spans="1:50">
      <c r="A350" s="5"/>
      <c r="B350" s="6"/>
      <c r="C350" s="39"/>
      <c r="D350" s="7"/>
      <c r="E350" s="36"/>
      <c r="F350" s="3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spans="1:50">
      <c r="A351" s="5"/>
      <c r="B351" s="6"/>
      <c r="C351" s="39"/>
      <c r="D351" s="7"/>
      <c r="E351" s="36"/>
      <c r="F351" s="3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spans="1:50">
      <c r="A352" s="5"/>
      <c r="B352" s="6"/>
      <c r="C352" s="39"/>
      <c r="D352" s="7"/>
      <c r="E352" s="36"/>
      <c r="F352" s="3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spans="1:50">
      <c r="A353" s="5"/>
      <c r="B353" s="6"/>
      <c r="C353" s="39"/>
      <c r="D353" s="7"/>
      <c r="E353" s="36"/>
      <c r="F353" s="3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spans="1:50">
      <c r="A354" s="5"/>
      <c r="B354" s="6"/>
      <c r="C354" s="39"/>
      <c r="D354" s="7"/>
      <c r="E354" s="36"/>
      <c r="F354" s="3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spans="1:50">
      <c r="A355" s="5"/>
      <c r="B355" s="6"/>
      <c r="C355" s="39"/>
      <c r="D355" s="7"/>
      <c r="E355" s="36"/>
      <c r="F355" s="3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spans="1:50">
      <c r="A356" s="5"/>
      <c r="B356" s="6"/>
      <c r="C356" s="39"/>
      <c r="D356" s="7"/>
      <c r="E356" s="36"/>
      <c r="F356" s="3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spans="1:50">
      <c r="A357" s="5"/>
      <c r="B357" s="6"/>
      <c r="C357" s="39"/>
      <c r="D357" s="7"/>
      <c r="E357" s="36"/>
      <c r="F357" s="3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spans="1:50">
      <c r="A358" s="5"/>
      <c r="B358" s="6"/>
      <c r="C358" s="39"/>
      <c r="D358" s="7"/>
      <c r="E358" s="36"/>
      <c r="F358" s="3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spans="1:50">
      <c r="A359" s="5"/>
      <c r="B359" s="6"/>
      <c r="C359" s="39"/>
      <c r="D359" s="7"/>
      <c r="E359" s="36"/>
      <c r="F359" s="3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spans="1:50">
      <c r="A360" s="5"/>
      <c r="B360" s="6"/>
      <c r="C360" s="39"/>
      <c r="D360" s="7"/>
      <c r="E360" s="36"/>
      <c r="F360" s="3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spans="1:50">
      <c r="A361" s="5"/>
      <c r="B361" s="6"/>
      <c r="C361" s="39"/>
      <c r="D361" s="7"/>
      <c r="E361" s="36"/>
      <c r="F361" s="3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spans="1:50">
      <c r="A362" s="5"/>
      <c r="B362" s="6"/>
      <c r="C362" s="39"/>
      <c r="D362" s="7"/>
      <c r="E362" s="36"/>
      <c r="F362" s="3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spans="1:50">
      <c r="A363" s="5"/>
      <c r="B363" s="6"/>
      <c r="C363" s="39"/>
      <c r="D363" s="7"/>
      <c r="E363" s="36"/>
      <c r="F363" s="3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spans="1:50">
      <c r="A364" s="5"/>
      <c r="B364" s="6"/>
      <c r="C364" s="39"/>
      <c r="D364" s="7"/>
      <c r="E364" s="36"/>
      <c r="F364" s="3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spans="1:50">
      <c r="A365" s="5"/>
      <c r="B365" s="6"/>
      <c r="C365" s="39"/>
      <c r="D365" s="7"/>
      <c r="E365" s="36"/>
      <c r="F365" s="3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spans="1:50">
      <c r="A366" s="5"/>
      <c r="B366" s="6"/>
      <c r="C366" s="39"/>
      <c r="D366" s="7"/>
      <c r="E366" s="36"/>
      <c r="F366" s="3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spans="1:50">
      <c r="A367" s="5"/>
      <c r="B367" s="6"/>
      <c r="C367" s="39"/>
      <c r="D367" s="7"/>
      <c r="E367" s="36"/>
      <c r="F367" s="3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spans="1:50">
      <c r="A368" s="5"/>
      <c r="B368" s="6"/>
      <c r="C368" s="39"/>
      <c r="D368" s="7"/>
      <c r="E368" s="36"/>
      <c r="F368" s="3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spans="1:50">
      <c r="A369" s="5"/>
      <c r="B369" s="6"/>
      <c r="C369" s="39"/>
      <c r="D369" s="7"/>
      <c r="E369" s="36"/>
      <c r="F369" s="3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spans="1:50">
      <c r="A370" s="5"/>
      <c r="B370" s="6"/>
      <c r="C370" s="39"/>
      <c r="D370" s="7"/>
      <c r="E370" s="36"/>
      <c r="F370" s="3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spans="1:50">
      <c r="A371" s="5"/>
      <c r="B371" s="6"/>
      <c r="C371" s="39"/>
      <c r="D371" s="7"/>
      <c r="E371" s="36"/>
      <c r="F371" s="3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spans="1:50">
      <c r="A372" s="5"/>
      <c r="B372" s="6"/>
      <c r="C372" s="39"/>
      <c r="D372" s="7"/>
      <c r="E372" s="36"/>
      <c r="F372" s="3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spans="1:50">
      <c r="A373" s="5"/>
      <c r="B373" s="6"/>
      <c r="C373" s="39"/>
      <c r="D373" s="7"/>
      <c r="E373" s="36"/>
      <c r="F373" s="3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spans="1:50">
      <c r="A374" s="5"/>
      <c r="B374" s="6"/>
      <c r="C374" s="39"/>
      <c r="D374" s="7"/>
      <c r="E374" s="36"/>
      <c r="F374" s="3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spans="1:50">
      <c r="A375" s="5"/>
      <c r="B375" s="6"/>
      <c r="C375" s="39"/>
      <c r="D375" s="7"/>
      <c r="E375" s="36"/>
      <c r="F375" s="3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spans="1:50">
      <c r="A376" s="5"/>
      <c r="B376" s="6"/>
      <c r="C376" s="39"/>
      <c r="D376" s="7"/>
      <c r="E376" s="36"/>
      <c r="F376" s="3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spans="1:50">
      <c r="A377" s="5"/>
      <c r="B377" s="6"/>
      <c r="C377" s="39"/>
      <c r="D377" s="7"/>
      <c r="E377" s="36"/>
      <c r="F377" s="3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spans="1:50">
      <c r="A378" s="5"/>
      <c r="B378" s="6"/>
      <c r="C378" s="39"/>
      <c r="D378" s="7"/>
      <c r="E378" s="36"/>
      <c r="F378" s="3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spans="1:50">
      <c r="A379" s="5"/>
      <c r="B379" s="6"/>
      <c r="C379" s="39"/>
      <c r="D379" s="7"/>
      <c r="E379" s="36"/>
      <c r="F379" s="3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spans="1:50">
      <c r="A380" s="5"/>
      <c r="B380" s="6"/>
      <c r="C380" s="39"/>
      <c r="D380" s="7"/>
      <c r="E380" s="36"/>
      <c r="F380" s="3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spans="1:50">
      <c r="A381" s="5"/>
      <c r="B381" s="6"/>
      <c r="C381" s="39"/>
      <c r="D381" s="7"/>
      <c r="E381" s="36"/>
      <c r="F381" s="3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spans="1:50">
      <c r="A382" s="5"/>
      <c r="B382" s="6"/>
      <c r="C382" s="39"/>
      <c r="D382" s="7"/>
      <c r="E382" s="36"/>
      <c r="F382" s="3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spans="1:50">
      <c r="A383" s="5"/>
      <c r="B383" s="6"/>
      <c r="C383" s="39"/>
      <c r="D383" s="7"/>
      <c r="E383" s="36"/>
      <c r="F383" s="3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spans="1:50">
      <c r="A384" s="5"/>
      <c r="B384" s="6"/>
      <c r="C384" s="39"/>
      <c r="D384" s="7"/>
      <c r="E384" s="36"/>
      <c r="F384" s="3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spans="1:50">
      <c r="A385" s="5"/>
      <c r="B385" s="6"/>
      <c r="C385" s="39"/>
      <c r="D385" s="7"/>
      <c r="E385" s="36"/>
      <c r="F385" s="3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spans="1:50">
      <c r="A386" s="5"/>
      <c r="B386" s="6"/>
      <c r="C386" s="39"/>
      <c r="D386" s="7"/>
      <c r="E386" s="36"/>
      <c r="F386" s="3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spans="1:50">
      <c r="A387" s="5"/>
      <c r="B387" s="6"/>
      <c r="C387" s="39"/>
      <c r="D387" s="7"/>
      <c r="E387" s="36"/>
      <c r="F387" s="3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spans="1:50">
      <c r="A388" s="5"/>
      <c r="B388" s="6"/>
      <c r="C388" s="39"/>
      <c r="D388" s="7"/>
      <c r="E388" s="36"/>
      <c r="F388" s="3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spans="1:50">
      <c r="A389" s="5"/>
      <c r="B389" s="6"/>
      <c r="C389" s="39"/>
      <c r="D389" s="7"/>
      <c r="E389" s="36"/>
      <c r="F389" s="3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spans="1:50">
      <c r="A390" s="5"/>
      <c r="B390" s="6"/>
      <c r="C390" s="39"/>
      <c r="D390" s="7"/>
      <c r="E390" s="36"/>
      <c r="F390" s="3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spans="1:50">
      <c r="A391" s="5"/>
      <c r="B391" s="6"/>
      <c r="C391" s="39"/>
      <c r="D391" s="7"/>
      <c r="E391" s="36"/>
      <c r="F391" s="3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spans="1:50">
      <c r="A392" s="5"/>
      <c r="B392" s="6"/>
      <c r="C392" s="39"/>
      <c r="D392" s="7"/>
      <c r="E392" s="36"/>
      <c r="F392" s="3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spans="1:50">
      <c r="A393" s="5"/>
      <c r="B393" s="6"/>
      <c r="C393" s="39"/>
      <c r="D393" s="7"/>
      <c r="E393" s="36"/>
      <c r="F393" s="3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spans="1:50">
      <c r="A394" s="5"/>
      <c r="B394" s="6"/>
      <c r="C394" s="39"/>
      <c r="D394" s="7"/>
      <c r="E394" s="36"/>
      <c r="F394" s="3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spans="1:50">
      <c r="A395" s="5"/>
      <c r="B395" s="6"/>
      <c r="C395" s="39"/>
      <c r="D395" s="7"/>
      <c r="E395" s="36"/>
      <c r="F395" s="3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spans="1:50">
      <c r="A396" s="5"/>
      <c r="B396" s="6"/>
      <c r="C396" s="39"/>
      <c r="D396" s="7"/>
      <c r="E396" s="36"/>
      <c r="F396" s="3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spans="1:50">
      <c r="A397" s="5"/>
      <c r="B397" s="6"/>
      <c r="C397" s="39"/>
      <c r="D397" s="7"/>
      <c r="E397" s="36"/>
      <c r="F397" s="3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spans="1:50">
      <c r="A398" s="5"/>
      <c r="B398" s="6"/>
      <c r="C398" s="39"/>
      <c r="D398" s="7"/>
      <c r="E398" s="36"/>
      <c r="F398" s="3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spans="1:50">
      <c r="A399" s="5"/>
      <c r="B399" s="6"/>
      <c r="C399" s="39"/>
      <c r="D399" s="7"/>
      <c r="E399" s="36"/>
      <c r="F399" s="3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spans="1:50">
      <c r="A400" s="5"/>
      <c r="B400" s="6"/>
      <c r="C400" s="39"/>
      <c r="D400" s="7"/>
      <c r="E400" s="36"/>
      <c r="F400" s="3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spans="1:50">
      <c r="A401" s="5"/>
      <c r="B401" s="6"/>
      <c r="C401" s="39"/>
      <c r="D401" s="7"/>
      <c r="E401" s="36"/>
      <c r="F401" s="3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spans="1:50">
      <c r="A402" s="5"/>
      <c r="B402" s="6"/>
      <c r="C402" s="39"/>
      <c r="D402" s="7"/>
      <c r="E402" s="36"/>
      <c r="F402" s="3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spans="1:50">
      <c r="A403" s="5"/>
      <c r="B403" s="6"/>
      <c r="C403" s="39"/>
      <c r="D403" s="7"/>
      <c r="E403" s="36"/>
      <c r="F403" s="3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spans="1:50">
      <c r="A404" s="5"/>
      <c r="B404" s="6"/>
      <c r="C404" s="39"/>
      <c r="D404" s="7"/>
      <c r="E404" s="36"/>
      <c r="F404" s="3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spans="1:50">
      <c r="A405" s="5"/>
      <c r="B405" s="6"/>
      <c r="C405" s="39"/>
      <c r="D405" s="7"/>
      <c r="E405" s="36"/>
      <c r="F405" s="3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spans="1:50">
      <c r="A406" s="5"/>
      <c r="B406" s="6"/>
      <c r="C406" s="39"/>
      <c r="D406" s="7"/>
      <c r="E406" s="36"/>
      <c r="F406" s="3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spans="1:50">
      <c r="A407" s="5"/>
      <c r="B407" s="6"/>
      <c r="C407" s="39"/>
      <c r="D407" s="7"/>
      <c r="E407" s="36"/>
      <c r="F407" s="3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spans="1:50">
      <c r="A408" s="5"/>
      <c r="B408" s="6"/>
      <c r="C408" s="39"/>
      <c r="D408" s="7"/>
      <c r="E408" s="36"/>
      <c r="F408" s="3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spans="1:50">
      <c r="A409" s="5"/>
      <c r="B409" s="6"/>
      <c r="C409" s="39"/>
      <c r="D409" s="7"/>
      <c r="E409" s="36"/>
      <c r="F409" s="3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spans="1:50">
      <c r="A410" s="5"/>
      <c r="B410" s="6"/>
      <c r="C410" s="39"/>
      <c r="D410" s="7"/>
      <c r="E410" s="36"/>
      <c r="F410" s="3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spans="1:50">
      <c r="A411" s="5"/>
      <c r="B411" s="6"/>
      <c r="C411" s="39"/>
      <c r="D411" s="7"/>
      <c r="E411" s="36"/>
      <c r="F411" s="3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spans="1:50">
      <c r="A412" s="5"/>
      <c r="B412" s="6"/>
      <c r="C412" s="39"/>
      <c r="D412" s="7"/>
      <c r="E412" s="36"/>
      <c r="F412" s="3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spans="1:50">
      <c r="A413" s="5"/>
      <c r="B413" s="6"/>
      <c r="C413" s="39"/>
      <c r="D413" s="7"/>
      <c r="E413" s="36"/>
      <c r="F413" s="3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spans="1:50">
      <c r="A414" s="5"/>
      <c r="B414" s="6"/>
      <c r="C414" s="39"/>
      <c r="D414" s="7"/>
      <c r="E414" s="36"/>
      <c r="F414" s="3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spans="1:50">
      <c r="A415" s="5"/>
      <c r="B415" s="6"/>
      <c r="C415" s="39"/>
      <c r="D415" s="7"/>
      <c r="E415" s="36"/>
      <c r="F415" s="3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spans="1:50">
      <c r="A416" s="5"/>
      <c r="B416" s="6"/>
      <c r="C416" s="39"/>
      <c r="D416" s="7"/>
      <c r="E416" s="36"/>
      <c r="F416" s="3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spans="1:50">
      <c r="A417" s="5"/>
      <c r="B417" s="6"/>
      <c r="C417" s="39"/>
      <c r="D417" s="7"/>
      <c r="E417" s="36"/>
      <c r="F417" s="3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spans="1:50">
      <c r="A418" s="5"/>
      <c r="B418" s="6"/>
      <c r="C418" s="39"/>
      <c r="D418" s="7"/>
      <c r="E418" s="36"/>
      <c r="F418" s="3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spans="1:50">
      <c r="A419" s="5"/>
      <c r="B419" s="6"/>
      <c r="C419" s="39"/>
      <c r="D419" s="7"/>
      <c r="E419" s="36"/>
      <c r="F419" s="3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spans="1:50">
      <c r="A420" s="5"/>
      <c r="B420" s="6"/>
      <c r="C420" s="39"/>
      <c r="D420" s="7"/>
      <c r="E420" s="36"/>
      <c r="F420" s="3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spans="1:50">
      <c r="A421" s="5"/>
      <c r="B421" s="6"/>
      <c r="C421" s="39"/>
      <c r="D421" s="7"/>
      <c r="E421" s="36"/>
      <c r="F421" s="3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spans="1:50">
      <c r="A422" s="5"/>
      <c r="B422" s="6"/>
      <c r="C422" s="39"/>
      <c r="D422" s="7"/>
      <c r="E422" s="36"/>
      <c r="F422" s="3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spans="1:50">
      <c r="A423" s="5"/>
      <c r="B423" s="6"/>
      <c r="C423" s="39"/>
      <c r="D423" s="7"/>
      <c r="E423" s="36"/>
      <c r="F423" s="3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spans="1:50">
      <c r="A424" s="5"/>
      <c r="B424" s="6"/>
      <c r="C424" s="39"/>
      <c r="D424" s="7"/>
      <c r="E424" s="36"/>
      <c r="F424" s="3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spans="1:50">
      <c r="A425" s="5"/>
      <c r="B425" s="6"/>
      <c r="C425" s="39"/>
      <c r="D425" s="7"/>
      <c r="E425" s="36"/>
      <c r="F425" s="3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spans="1:50">
      <c r="A426" s="5"/>
      <c r="B426" s="6"/>
      <c r="C426" s="39"/>
      <c r="D426" s="7"/>
      <c r="E426" s="36"/>
      <c r="F426" s="3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spans="1:50">
      <c r="A427" s="5"/>
      <c r="B427" s="6"/>
      <c r="C427" s="39"/>
      <c r="D427" s="7"/>
      <c r="E427" s="36"/>
      <c r="F427" s="3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spans="1:50">
      <c r="A428" s="5"/>
      <c r="B428" s="6"/>
      <c r="C428" s="39"/>
      <c r="D428" s="7"/>
      <c r="E428" s="36"/>
      <c r="F428" s="3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spans="1:50">
      <c r="A429" s="5"/>
      <c r="B429" s="6"/>
      <c r="C429" s="39"/>
      <c r="D429" s="7"/>
      <c r="E429" s="36"/>
      <c r="F429" s="3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spans="1:50">
      <c r="A430" s="5"/>
      <c r="B430" s="6"/>
      <c r="C430" s="39"/>
      <c r="D430" s="7"/>
      <c r="E430" s="36"/>
      <c r="F430" s="3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spans="1:50">
      <c r="A431" s="5"/>
      <c r="B431" s="6"/>
      <c r="C431" s="39"/>
      <c r="D431" s="7"/>
      <c r="E431" s="36"/>
      <c r="F431" s="3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spans="1:50">
      <c r="A432" s="5"/>
      <c r="B432" s="6"/>
      <c r="C432" s="39"/>
      <c r="D432" s="7"/>
      <c r="E432" s="36"/>
      <c r="F432" s="3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spans="1:50">
      <c r="A433" s="5"/>
      <c r="B433" s="6"/>
      <c r="C433" s="39"/>
      <c r="D433" s="7"/>
      <c r="E433" s="36"/>
      <c r="F433" s="3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spans="1:50">
      <c r="A434" s="5"/>
      <c r="B434" s="6"/>
      <c r="C434" s="39"/>
      <c r="D434" s="7"/>
      <c r="E434" s="36"/>
      <c r="F434" s="3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spans="1:50">
      <c r="A435" s="5"/>
      <c r="B435" s="6"/>
      <c r="C435" s="39"/>
      <c r="D435" s="7"/>
      <c r="E435" s="36"/>
      <c r="F435" s="3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spans="1:50">
      <c r="A436" s="5"/>
      <c r="B436" s="6"/>
      <c r="C436" s="39"/>
      <c r="D436" s="7"/>
      <c r="E436" s="36"/>
      <c r="F436" s="3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spans="1:50">
      <c r="A437" s="5"/>
      <c r="B437" s="6"/>
      <c r="C437" s="39"/>
      <c r="D437" s="7"/>
      <c r="E437" s="36"/>
      <c r="F437" s="3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spans="1:50">
      <c r="A438" s="5"/>
      <c r="B438" s="6"/>
      <c r="C438" s="39"/>
      <c r="D438" s="7"/>
      <c r="E438" s="36"/>
      <c r="F438" s="3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spans="1:50">
      <c r="A439" s="5"/>
      <c r="B439" s="6"/>
      <c r="C439" s="39"/>
      <c r="D439" s="7"/>
      <c r="E439" s="36"/>
      <c r="F439" s="3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spans="1:50">
      <c r="A440" s="5"/>
      <c r="B440" s="6"/>
      <c r="C440" s="39"/>
      <c r="D440" s="7"/>
      <c r="E440" s="36"/>
      <c r="F440" s="3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spans="1:50">
      <c r="A441" s="5"/>
      <c r="B441" s="6"/>
      <c r="C441" s="39"/>
      <c r="D441" s="7"/>
      <c r="E441" s="36"/>
      <c r="F441" s="3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spans="1:50">
      <c r="A442" s="5"/>
      <c r="B442" s="6"/>
      <c r="C442" s="39"/>
      <c r="D442" s="7"/>
      <c r="E442" s="36"/>
      <c r="F442" s="3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spans="1:50">
      <c r="A443" s="5"/>
      <c r="B443" s="6"/>
      <c r="C443" s="39"/>
      <c r="D443" s="7"/>
      <c r="E443" s="36"/>
      <c r="F443" s="3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spans="1:50">
      <c r="A444" s="5"/>
      <c r="B444" s="6"/>
      <c r="C444" s="39"/>
      <c r="D444" s="7"/>
      <c r="E444" s="36"/>
      <c r="F444" s="3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spans="1:50">
      <c r="A445" s="5"/>
      <c r="B445" s="6"/>
      <c r="C445" s="39"/>
      <c r="D445" s="7"/>
      <c r="E445" s="36"/>
      <c r="F445" s="3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spans="1:50">
      <c r="A446" s="5"/>
      <c r="B446" s="6"/>
      <c r="C446" s="39"/>
      <c r="D446" s="7"/>
      <c r="E446" s="36"/>
      <c r="F446" s="3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spans="1:50">
      <c r="A447" s="5"/>
      <c r="B447" s="6"/>
      <c r="C447" s="39"/>
      <c r="D447" s="7"/>
      <c r="E447" s="36"/>
      <c r="F447" s="3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spans="1:50">
      <c r="A448" s="5"/>
      <c r="B448" s="6"/>
      <c r="C448" s="39"/>
      <c r="D448" s="7"/>
      <c r="E448" s="36"/>
      <c r="F448" s="3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spans="1:50">
      <c r="A449" s="5"/>
      <c r="B449" s="6"/>
      <c r="C449" s="39"/>
      <c r="D449" s="7"/>
      <c r="E449" s="36"/>
      <c r="F449" s="3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spans="1:50">
      <c r="A450" s="5"/>
      <c r="B450" s="6"/>
      <c r="C450" s="39"/>
      <c r="D450" s="7"/>
      <c r="E450" s="36"/>
      <c r="F450" s="3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spans="1:50">
      <c r="A451" s="5"/>
      <c r="B451" s="6"/>
      <c r="C451" s="39"/>
      <c r="D451" s="7"/>
      <c r="E451" s="36"/>
      <c r="F451" s="3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spans="1:50">
      <c r="A452" s="5"/>
      <c r="B452" s="6"/>
      <c r="C452" s="39"/>
      <c r="D452" s="7"/>
      <c r="E452" s="36"/>
      <c r="F452" s="3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spans="1:50">
      <c r="A453" s="5"/>
      <c r="B453" s="6"/>
      <c r="C453" s="39"/>
      <c r="D453" s="7"/>
      <c r="E453" s="36"/>
      <c r="F453" s="3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spans="1:50">
      <c r="A454" s="5"/>
      <c r="B454" s="6"/>
      <c r="C454" s="39"/>
      <c r="D454" s="7"/>
      <c r="E454" s="36"/>
      <c r="F454" s="3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spans="1:50">
      <c r="A455" s="5"/>
      <c r="B455" s="6"/>
      <c r="C455" s="39"/>
      <c r="D455" s="7"/>
      <c r="E455" s="36"/>
      <c r="F455" s="3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spans="1:50">
      <c r="A456" s="5"/>
      <c r="B456" s="6"/>
      <c r="C456" s="39"/>
      <c r="D456" s="7"/>
      <c r="E456" s="36"/>
      <c r="F456" s="3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spans="1:50">
      <c r="A457" s="5"/>
      <c r="B457" s="6"/>
      <c r="C457" s="39"/>
      <c r="D457" s="7"/>
      <c r="E457" s="36"/>
      <c r="F457" s="3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spans="1:50">
      <c r="A458" s="5"/>
      <c r="B458" s="6"/>
      <c r="C458" s="39"/>
      <c r="D458" s="7"/>
      <c r="E458" s="36"/>
      <c r="F458" s="3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spans="1:50">
      <c r="A459" s="5"/>
      <c r="B459" s="6"/>
      <c r="C459" s="39"/>
      <c r="D459" s="7"/>
      <c r="E459" s="36"/>
      <c r="F459" s="3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spans="1:50">
      <c r="A460" s="5"/>
      <c r="B460" s="6"/>
      <c r="C460" s="39"/>
      <c r="D460" s="7"/>
      <c r="E460" s="36"/>
      <c r="F460" s="3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spans="1:50">
      <c r="A461" s="5"/>
      <c r="B461" s="6"/>
      <c r="C461" s="39"/>
      <c r="D461" s="7"/>
      <c r="E461" s="36"/>
      <c r="F461" s="3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spans="1:50">
      <c r="A462" s="5"/>
      <c r="B462" s="6"/>
      <c r="C462" s="39"/>
      <c r="D462" s="7"/>
      <c r="E462" s="36"/>
      <c r="F462" s="3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spans="1:50">
      <c r="A463" s="5"/>
      <c r="B463" s="6"/>
      <c r="C463" s="39"/>
      <c r="D463" s="7"/>
      <c r="E463" s="36"/>
      <c r="F463" s="3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spans="1:50">
      <c r="A464" s="5"/>
      <c r="B464" s="6"/>
      <c r="C464" s="39"/>
      <c r="D464" s="7"/>
      <c r="E464" s="36"/>
      <c r="F464" s="3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spans="1:50">
      <c r="A465" s="5"/>
      <c r="B465" s="6"/>
      <c r="C465" s="39"/>
      <c r="D465" s="7"/>
      <c r="E465" s="36"/>
      <c r="F465" s="3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spans="1:50">
      <c r="A466" s="5"/>
      <c r="B466" s="6"/>
      <c r="C466" s="39"/>
      <c r="D466" s="7"/>
      <c r="E466" s="36"/>
      <c r="F466" s="3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spans="1:50">
      <c r="A467" s="5"/>
      <c r="B467" s="6"/>
      <c r="C467" s="39"/>
      <c r="D467" s="7"/>
      <c r="E467" s="36"/>
      <c r="F467" s="3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spans="1:50">
      <c r="A468" s="5"/>
      <c r="B468" s="6"/>
      <c r="C468" s="39"/>
      <c r="D468" s="7"/>
      <c r="E468" s="36"/>
      <c r="F468" s="3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spans="1:50">
      <c r="A469" s="5"/>
      <c r="B469" s="6"/>
      <c r="C469" s="39"/>
      <c r="D469" s="7"/>
      <c r="E469" s="36"/>
      <c r="F469" s="3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spans="1:50">
      <c r="A470" s="5"/>
      <c r="B470" s="6"/>
      <c r="C470" s="39"/>
      <c r="D470" s="7"/>
      <c r="E470" s="36"/>
      <c r="F470" s="3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spans="1:50">
      <c r="A471" s="5"/>
      <c r="B471" s="6"/>
      <c r="C471" s="39"/>
      <c r="D471" s="7"/>
      <c r="E471" s="36"/>
      <c r="F471" s="3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spans="1:50">
      <c r="A472" s="5"/>
      <c r="B472" s="6"/>
      <c r="C472" s="39"/>
      <c r="D472" s="7"/>
      <c r="E472" s="36"/>
      <c r="F472" s="3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spans="1:50">
      <c r="A473" s="5"/>
      <c r="B473" s="6"/>
      <c r="C473" s="39"/>
      <c r="D473" s="7"/>
      <c r="E473" s="36"/>
      <c r="F473" s="3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spans="1:50">
      <c r="A474" s="5"/>
      <c r="B474" s="6"/>
      <c r="C474" s="39"/>
      <c r="D474" s="7"/>
      <c r="E474" s="36"/>
      <c r="F474" s="3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spans="1:50">
      <c r="A475" s="5"/>
      <c r="B475" s="6"/>
      <c r="C475" s="39"/>
      <c r="D475" s="7"/>
      <c r="E475" s="36"/>
      <c r="F475" s="3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spans="1:50">
      <c r="A476" s="5"/>
      <c r="B476" s="6"/>
      <c r="C476" s="39"/>
      <c r="D476" s="7"/>
      <c r="E476" s="36"/>
      <c r="F476" s="3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spans="1:50">
      <c r="A477" s="5"/>
      <c r="B477" s="6"/>
      <c r="C477" s="39"/>
      <c r="D477" s="7"/>
      <c r="E477" s="36"/>
      <c r="F477" s="3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spans="1:50">
      <c r="A478" s="5"/>
      <c r="B478" s="6"/>
      <c r="C478" s="39"/>
      <c r="D478" s="7"/>
      <c r="E478" s="36"/>
      <c r="F478" s="3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spans="1:50">
      <c r="A479" s="5"/>
      <c r="B479" s="6"/>
      <c r="C479" s="39"/>
      <c r="D479" s="7"/>
      <c r="E479" s="36"/>
      <c r="F479" s="3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spans="1:50">
      <c r="A480" s="5"/>
      <c r="B480" s="6"/>
      <c r="C480" s="39"/>
      <c r="D480" s="7"/>
      <c r="E480" s="36"/>
      <c r="F480" s="3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spans="1:50">
      <c r="A481" s="5"/>
      <c r="B481" s="6"/>
      <c r="C481" s="39"/>
      <c r="D481" s="7"/>
      <c r="E481" s="36"/>
      <c r="F481" s="3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spans="1:50">
      <c r="A482" s="5"/>
      <c r="B482" s="6"/>
      <c r="C482" s="39"/>
      <c r="D482" s="7"/>
      <c r="E482" s="36"/>
      <c r="F482" s="3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spans="1:50">
      <c r="A483" s="5"/>
      <c r="B483" s="6"/>
      <c r="C483" s="39"/>
      <c r="D483" s="7"/>
      <c r="E483" s="36"/>
      <c r="F483" s="3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spans="1:50">
      <c r="A484" s="5"/>
      <c r="B484" s="6"/>
      <c r="C484" s="39"/>
      <c r="D484" s="7"/>
      <c r="E484" s="36"/>
      <c r="F484" s="3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spans="1:50">
      <c r="A485" s="5"/>
      <c r="B485" s="6"/>
      <c r="C485" s="39"/>
      <c r="D485" s="7"/>
      <c r="E485" s="36"/>
      <c r="F485" s="3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spans="1:50">
      <c r="A486" s="5"/>
      <c r="B486" s="6"/>
      <c r="C486" s="39"/>
      <c r="D486" s="7"/>
      <c r="E486" s="36"/>
      <c r="F486" s="3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spans="1:50">
      <c r="A487" s="5"/>
      <c r="B487" s="6"/>
      <c r="C487" s="39"/>
      <c r="D487" s="7"/>
      <c r="E487" s="36"/>
      <c r="F487" s="3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spans="1:50">
      <c r="A488" s="5"/>
      <c r="B488" s="6"/>
      <c r="C488" s="39"/>
      <c r="D488" s="7"/>
      <c r="E488" s="36"/>
      <c r="F488" s="3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spans="1:50">
      <c r="A489" s="5"/>
      <c r="B489" s="6"/>
      <c r="C489" s="39"/>
      <c r="D489" s="7"/>
      <c r="E489" s="36"/>
      <c r="F489" s="3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spans="1:50">
      <c r="A490" s="5"/>
      <c r="B490" s="6"/>
      <c r="C490" s="39"/>
      <c r="D490" s="7"/>
      <c r="E490" s="36"/>
      <c r="F490" s="3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spans="1:50">
      <c r="A491" s="5"/>
      <c r="B491" s="6"/>
      <c r="C491" s="39"/>
      <c r="D491" s="7"/>
      <c r="E491" s="36"/>
      <c r="F491" s="3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spans="1:50">
      <c r="A492" s="5"/>
      <c r="B492" s="6"/>
      <c r="C492" s="39"/>
      <c r="D492" s="7"/>
      <c r="E492" s="36"/>
      <c r="F492" s="3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spans="1:50">
      <c r="A493" s="5"/>
      <c r="B493" s="6"/>
      <c r="C493" s="39"/>
      <c r="D493" s="7"/>
      <c r="E493" s="36"/>
      <c r="F493" s="3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spans="1:50">
      <c r="A494" s="5"/>
      <c r="B494" s="6"/>
      <c r="C494" s="39"/>
      <c r="D494" s="7"/>
      <c r="E494" s="36"/>
      <c r="F494" s="3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spans="1:50">
      <c r="A495" s="5"/>
      <c r="B495" s="6"/>
      <c r="C495" s="39"/>
      <c r="D495" s="7"/>
      <c r="E495" s="36"/>
      <c r="F495" s="3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spans="1:50">
      <c r="A496" s="5"/>
      <c r="B496" s="6"/>
      <c r="C496" s="39"/>
      <c r="D496" s="7"/>
      <c r="E496" s="36"/>
      <c r="F496" s="3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spans="1:50">
      <c r="A497" s="5"/>
      <c r="B497" s="6"/>
      <c r="C497" s="39"/>
      <c r="D497" s="7"/>
      <c r="E497" s="36"/>
      <c r="F497" s="3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spans="1:50">
      <c r="A498" s="5"/>
      <c r="B498" s="6"/>
      <c r="C498" s="39"/>
      <c r="D498" s="7"/>
      <c r="E498" s="36"/>
      <c r="F498" s="3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spans="1:50">
      <c r="A499" s="5"/>
      <c r="B499" s="6"/>
      <c r="C499" s="39"/>
      <c r="D499" s="7"/>
      <c r="E499" s="36"/>
      <c r="F499" s="3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spans="1:50">
      <c r="A500" s="5"/>
      <c r="B500" s="6"/>
      <c r="C500" s="39"/>
      <c r="D500" s="7"/>
      <c r="E500" s="36"/>
      <c r="F500" s="3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spans="1:50">
      <c r="A501" s="5"/>
      <c r="B501" s="6"/>
      <c r="C501" s="39"/>
      <c r="D501" s="7"/>
      <c r="E501" s="36"/>
      <c r="F501" s="3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spans="1:50">
      <c r="A502" s="5"/>
      <c r="B502" s="6"/>
      <c r="C502" s="39"/>
      <c r="D502" s="7"/>
      <c r="E502" s="36"/>
      <c r="F502" s="3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spans="1:50">
      <c r="A503" s="5"/>
      <c r="B503" s="6"/>
      <c r="C503" s="39"/>
      <c r="D503" s="7"/>
      <c r="E503" s="36"/>
      <c r="F503" s="3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spans="1:50">
      <c r="A504" s="5"/>
      <c r="B504" s="6"/>
      <c r="C504" s="39"/>
      <c r="D504" s="7"/>
      <c r="E504" s="36"/>
      <c r="F504" s="3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spans="1:50">
      <c r="A505" s="5"/>
      <c r="B505" s="6"/>
      <c r="C505" s="39"/>
      <c r="D505" s="7"/>
      <c r="E505" s="36"/>
      <c r="F505" s="3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spans="1:50">
      <c r="A506" s="5"/>
      <c r="B506" s="6"/>
      <c r="C506" s="39"/>
      <c r="D506" s="7"/>
      <c r="E506" s="36"/>
      <c r="F506" s="3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spans="1:50">
      <c r="A507" s="5"/>
      <c r="B507" s="6"/>
      <c r="C507" s="39"/>
      <c r="D507" s="7"/>
      <c r="E507" s="36"/>
      <c r="F507" s="3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spans="1:50">
      <c r="A508" s="5"/>
      <c r="B508" s="6"/>
      <c r="C508" s="39"/>
      <c r="D508" s="7"/>
      <c r="E508" s="36"/>
      <c r="F508" s="3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spans="1:50">
      <c r="A509" s="5"/>
      <c r="B509" s="6"/>
      <c r="C509" s="39"/>
      <c r="D509" s="7"/>
      <c r="E509" s="36"/>
      <c r="F509" s="3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spans="1:50">
      <c r="A510" s="5"/>
      <c r="B510" s="6"/>
      <c r="C510" s="39"/>
      <c r="D510" s="7"/>
      <c r="E510" s="36"/>
      <c r="F510" s="3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spans="1:50">
      <c r="A511" s="5"/>
      <c r="B511" s="6"/>
      <c r="C511" s="39"/>
      <c r="D511" s="7"/>
      <c r="E511" s="36"/>
      <c r="F511" s="3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spans="1:50">
      <c r="A512" s="5"/>
      <c r="B512" s="6"/>
      <c r="C512" s="39"/>
      <c r="D512" s="7"/>
      <c r="E512" s="36"/>
      <c r="F512" s="3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spans="1:50">
      <c r="A513" s="5"/>
      <c r="B513" s="6"/>
      <c r="C513" s="39"/>
      <c r="D513" s="7"/>
      <c r="E513" s="36"/>
      <c r="F513" s="3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spans="1:50">
      <c r="A514" s="5"/>
      <c r="B514" s="6"/>
      <c r="C514" s="39"/>
      <c r="D514" s="7"/>
      <c r="E514" s="36"/>
      <c r="F514" s="3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spans="1:50">
      <c r="A515" s="5"/>
      <c r="B515" s="6"/>
      <c r="C515" s="39"/>
      <c r="D515" s="7"/>
      <c r="E515" s="36"/>
      <c r="F515" s="3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spans="1:50">
      <c r="A516" s="5"/>
      <c r="B516" s="6"/>
      <c r="C516" s="39"/>
      <c r="D516" s="7"/>
      <c r="E516" s="36"/>
      <c r="F516" s="3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spans="1:50">
      <c r="A517" s="5"/>
      <c r="B517" s="6"/>
      <c r="C517" s="39"/>
      <c r="D517" s="7"/>
      <c r="E517" s="36"/>
      <c r="F517" s="3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spans="1:50">
      <c r="A518" s="5"/>
      <c r="B518" s="6"/>
      <c r="C518" s="39"/>
      <c r="D518" s="7"/>
      <c r="E518" s="36"/>
      <c r="F518" s="3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spans="1:50">
      <c r="A519" s="5"/>
      <c r="B519" s="6"/>
      <c r="C519" s="39"/>
      <c r="D519" s="7"/>
      <c r="E519" s="36"/>
      <c r="F519" s="3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spans="1:50">
      <c r="A520" s="5"/>
      <c r="B520" s="6"/>
      <c r="C520" s="39"/>
      <c r="D520" s="7"/>
      <c r="E520" s="36"/>
      <c r="F520" s="3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spans="1:50">
      <c r="A521" s="5"/>
      <c r="B521" s="6"/>
      <c r="C521" s="39"/>
      <c r="D521" s="7"/>
      <c r="E521" s="36"/>
      <c r="F521" s="3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spans="1:50">
      <c r="A522" s="5"/>
      <c r="B522" s="6"/>
      <c r="C522" s="39"/>
      <c r="D522" s="7"/>
      <c r="E522" s="36"/>
      <c r="F522" s="3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spans="1:50">
      <c r="A523" s="5"/>
      <c r="B523" s="6"/>
      <c r="C523" s="39"/>
      <c r="D523" s="7"/>
      <c r="E523" s="36"/>
      <c r="F523" s="3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spans="1:50">
      <c r="A524" s="5"/>
      <c r="B524" s="6"/>
      <c r="C524" s="39"/>
      <c r="D524" s="7"/>
      <c r="E524" s="36"/>
      <c r="F524" s="3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0"/>
  <sheetViews>
    <sheetView zoomScale="85" zoomScaleNormal="85" workbookViewId="0">
      <selection activeCell="E1" sqref="E1"/>
    </sheetView>
  </sheetViews>
  <sheetFormatPr defaultRowHeight="15"/>
  <cols>
    <col min="1" max="1" width="17.42578125" bestFit="1" customWidth="1"/>
    <col min="2" max="2" width="10.85546875" customWidth="1"/>
    <col min="3" max="3" width="20.42578125" bestFit="1" customWidth="1"/>
    <col min="4" max="4" width="5.42578125" bestFit="1" customWidth="1"/>
  </cols>
  <sheetData>
    <row r="1" spans="1:18">
      <c r="A1" s="42" t="s">
        <v>192</v>
      </c>
      <c r="B1" s="4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>
      <c r="A2" s="5" t="s">
        <v>193</v>
      </c>
      <c r="B2" s="7">
        <f>B22+B17+B12+B7</f>
        <v>144982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8">
      <c r="A3" s="19" t="s">
        <v>194</v>
      </c>
      <c r="B3" s="20">
        <f>B23+B18+B13+B8</f>
        <v>-1790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>
      <c r="A4" s="19" t="s">
        <v>195</v>
      </c>
      <c r="B4" s="20">
        <f>B9+B14+B19+B24</f>
        <v>0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>
      <c r="A5" s="21" t="s">
        <v>196</v>
      </c>
      <c r="B5" s="22">
        <f>B25+B20+B15+B10</f>
        <v>247214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>
      <c r="A6" s="42">
        <v>2019</v>
      </c>
      <c r="B6" s="4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>
      <c r="A7" s="5" t="s">
        <v>197</v>
      </c>
      <c r="B7" s="7">
        <f>SUM([1]Gerenciamento!AL2:AW2)</f>
        <v>4741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</row>
    <row r="8" spans="1:18">
      <c r="A8" s="19" t="s">
        <v>4</v>
      </c>
      <c r="B8" s="20">
        <f>SUM([1]Gerenciamento!H101:H180)</f>
        <v>-545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>
      <c r="A9" s="19" t="s">
        <v>198</v>
      </c>
      <c r="B9" s="20">
        <f>SUM([1]Gerenciamento!I101:I180)</f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>
      <c r="A10" s="21" t="s">
        <v>199</v>
      </c>
      <c r="B10" s="22">
        <f>B7+B8+B9</f>
        <v>4196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>
      <c r="A11" s="42">
        <v>2018</v>
      </c>
      <c r="B11" s="4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>
      <c r="A12" s="5" t="s">
        <v>197</v>
      </c>
      <c r="B12" s="7">
        <f>SUM([1]Gerenciamento!Z2:AK2)</f>
        <v>69964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>
      <c r="A13" s="19" t="s">
        <v>4</v>
      </c>
      <c r="B13" s="20">
        <f>SUM([1]Gerenciamento!H96:H171)</f>
        <v>-545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</row>
    <row r="14" spans="1:18">
      <c r="A14" s="19" t="s">
        <v>198</v>
      </c>
      <c r="B14" s="20">
        <f>SUM([1]Gerenciamento!I96:I171)</f>
        <v>0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</row>
    <row r="15" spans="1:18">
      <c r="A15" s="21" t="s">
        <v>199</v>
      </c>
      <c r="B15" s="22">
        <f>B12+B13+B14</f>
        <v>69419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</row>
    <row r="16" spans="1:18">
      <c r="A16" s="42">
        <v>2017</v>
      </c>
      <c r="B16" s="4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>
      <c r="A17" s="5" t="s">
        <v>197</v>
      </c>
      <c r="B17" s="7">
        <f>SUM([1]Gerenciamento!N2:Y2)</f>
        <v>50692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</row>
    <row r="18" spans="1:18">
      <c r="A18" s="19" t="s">
        <v>4</v>
      </c>
      <c r="B18" s="20">
        <f>SUM([1]Gerenciamento!H19:H94)</f>
        <v>-700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</row>
    <row r="19" spans="1:18">
      <c r="A19" s="19" t="s">
        <v>198</v>
      </c>
      <c r="B19" s="20">
        <f>SUM([1]Gerenciamento!I19:I94)</f>
        <v>0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>
      <c r="A20" s="21" t="s">
        <v>199</v>
      </c>
      <c r="B20" s="22">
        <f>B17+B18+B19</f>
        <v>49992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>
      <c r="A21" s="42">
        <v>2016</v>
      </c>
      <c r="B21" s="4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1:18">
      <c r="A22" s="5" t="s">
        <v>197</v>
      </c>
      <c r="B22" s="7">
        <f>[1]Gerenciamento!J2</f>
        <v>19585</v>
      </c>
      <c r="C22" s="23" t="s">
        <v>200</v>
      </c>
      <c r="D22" s="24">
        <f>[1]Gerenciamento!K2</f>
        <v>1050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</row>
    <row r="23" spans="1:18">
      <c r="A23" s="19" t="s">
        <v>4</v>
      </c>
      <c r="B23" s="25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</row>
    <row r="24" spans="1:18">
      <c r="A24" s="19" t="s">
        <v>198</v>
      </c>
      <c r="B24" s="20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>
      <c r="A25" s="21" t="s">
        <v>199</v>
      </c>
      <c r="B25" s="22">
        <f>B20+B15+B10+B35</f>
        <v>123607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1:18"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1:18"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</row>
    <row r="29" spans="1:18"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</row>
    <row r="30" spans="1:18"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</row>
    <row r="31" spans="1:18"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</row>
    <row r="32" spans="1:18"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5:18"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</row>
    <row r="34" spans="5:18"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</row>
    <row r="35" spans="5:18"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</row>
    <row r="36" spans="5:18"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</row>
    <row r="37" spans="5:18"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</row>
    <row r="38" spans="5:18"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</row>
    <row r="39" spans="5:18"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</row>
    <row r="40" spans="5:18"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</row>
  </sheetData>
  <mergeCells count="5">
    <mergeCell ref="A1:B1"/>
    <mergeCell ref="A6:B6"/>
    <mergeCell ref="A11:B11"/>
    <mergeCell ref="A16:B16"/>
    <mergeCell ref="A21:B2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A5" sqref="A5"/>
    </sheetView>
  </sheetViews>
  <sheetFormatPr defaultRowHeight="15"/>
  <cols>
    <col min="1" max="1" width="13.140625" customWidth="1"/>
    <col min="2" max="2" width="17.85546875" bestFit="1" customWidth="1"/>
    <col min="3" max="3" width="12.28515625" customWidth="1"/>
    <col min="4" max="4" width="12" customWidth="1"/>
    <col min="5" max="5" width="6.28515625" customWidth="1"/>
  </cols>
  <sheetData>
    <row r="2" spans="1:5">
      <c r="A2" s="27" t="s">
        <v>204</v>
      </c>
      <c r="B2" t="s">
        <v>219</v>
      </c>
    </row>
    <row r="4" spans="1:5">
      <c r="A4" s="27" t="s">
        <v>201</v>
      </c>
      <c r="B4" t="s">
        <v>203</v>
      </c>
      <c r="C4" t="s">
        <v>205</v>
      </c>
      <c r="D4" t="s">
        <v>206</v>
      </c>
      <c r="E4" t="s">
        <v>220</v>
      </c>
    </row>
    <row r="5" spans="1:5">
      <c r="A5" s="28" t="s">
        <v>36</v>
      </c>
      <c r="B5" s="29">
        <v>10300</v>
      </c>
      <c r="C5" s="29">
        <v>4000</v>
      </c>
      <c r="D5" s="29">
        <v>500</v>
      </c>
      <c r="E5" s="29">
        <v>4</v>
      </c>
    </row>
    <row r="6" spans="1:5">
      <c r="A6" s="28" t="s">
        <v>65</v>
      </c>
      <c r="B6" s="29">
        <v>250</v>
      </c>
      <c r="C6" s="29">
        <v>250</v>
      </c>
      <c r="D6" s="29">
        <v>250</v>
      </c>
      <c r="E6" s="29">
        <v>1</v>
      </c>
    </row>
    <row r="7" spans="1:5">
      <c r="A7" s="28" t="s">
        <v>202</v>
      </c>
      <c r="B7" s="29">
        <v>10550</v>
      </c>
      <c r="C7" s="29">
        <v>4000</v>
      </c>
      <c r="D7" s="29">
        <v>250</v>
      </c>
      <c r="E7" s="29">
        <v>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62"/>
  <sheetViews>
    <sheetView workbookViewId="0">
      <selection activeCell="E17" sqref="E17"/>
    </sheetView>
  </sheetViews>
  <sheetFormatPr defaultRowHeight="15"/>
  <cols>
    <col min="1" max="1" width="22.28515625" bestFit="1" customWidth="1"/>
    <col min="2" max="2" width="27.5703125" bestFit="1" customWidth="1"/>
    <col min="3" max="3" width="11.5703125" style="30" bestFit="1" customWidth="1"/>
    <col min="4" max="4" width="5.7109375" bestFit="1" customWidth="1"/>
    <col min="5" max="5" width="9.140625" style="31"/>
  </cols>
  <sheetData>
    <row r="1" spans="1:42">
      <c r="A1" t="str">
        <f>__Anonymous_Sheet_DB__1[[#Headers],[Evento]]</f>
        <v>Evento</v>
      </c>
      <c r="B1" t="str">
        <f>__Anonymous_Sheet_DB__1[[#Headers],[Tipo]]</f>
        <v>Tipo</v>
      </c>
      <c r="C1" s="30" t="str">
        <f>__Anonymous_Sheet_DB__1[[#Headers],[Data]]</f>
        <v>Data</v>
      </c>
      <c r="D1" t="str">
        <f>__Anonymous_Sheet_DB__1[[#Headers],[Valor]]</f>
        <v>Valor</v>
      </c>
      <c r="E1" s="31" t="s">
        <v>204</v>
      </c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</row>
    <row r="2" spans="1:42">
      <c r="A2" t="str">
        <f>Gerenciamento!A3</f>
        <v>Dani Peres</v>
      </c>
      <c r="B2" t="str">
        <f>Gerenciamento!B3</f>
        <v>Casamento</v>
      </c>
      <c r="C2" s="30">
        <f>Gerenciamento!C3</f>
        <v>42574</v>
      </c>
      <c r="D2">
        <f>Gerenciamento!D3</f>
        <v>3800</v>
      </c>
      <c r="E2" s="31">
        <f>C2</f>
        <v>42574</v>
      </c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</row>
    <row r="3" spans="1:42">
      <c r="A3" t="str">
        <f>Gerenciamento!A4</f>
        <v>Maria Alice(Denis)</v>
      </c>
      <c r="B3" t="str">
        <f>Gerenciamento!B4</f>
        <v>Niver infantil</v>
      </c>
      <c r="C3" s="30">
        <f>Gerenciamento!C4</f>
        <v>42629</v>
      </c>
      <c r="D3">
        <f>Gerenciamento!D4</f>
        <v>1400</v>
      </c>
      <c r="E3" s="31">
        <f t="shared" ref="E3:E66" si="0">C3</f>
        <v>42629</v>
      </c>
    </row>
    <row r="4" spans="1:42">
      <c r="A4" t="str">
        <f>Gerenciamento!A5</f>
        <v>Manu</v>
      </c>
      <c r="B4" t="str">
        <f>Gerenciamento!B5</f>
        <v>Formatura</v>
      </c>
      <c r="C4" s="30">
        <f>Gerenciamento!C5</f>
        <v>42651</v>
      </c>
      <c r="D4">
        <f>Gerenciamento!D5</f>
        <v>1200</v>
      </c>
      <c r="E4" s="31">
        <f t="shared" si="0"/>
        <v>42651</v>
      </c>
    </row>
    <row r="5" spans="1:42">
      <c r="A5" t="str">
        <f>Gerenciamento!A6</f>
        <v>Filipe</v>
      </c>
      <c r="B5" t="str">
        <f>Gerenciamento!B6</f>
        <v>Niver infantil</v>
      </c>
      <c r="C5" s="30">
        <f>Gerenciamento!C6</f>
        <v>42659</v>
      </c>
      <c r="D5">
        <f>Gerenciamento!D6</f>
        <v>0</v>
      </c>
      <c r="E5" s="31">
        <f t="shared" si="0"/>
        <v>42659</v>
      </c>
    </row>
    <row r="6" spans="1:42">
      <c r="A6" t="str">
        <f>Gerenciamento!A7</f>
        <v>Ballet Endeara</v>
      </c>
      <c r="B6" t="str">
        <f>Gerenciamento!B7</f>
        <v>Ballet</v>
      </c>
      <c r="C6" s="30">
        <f>Gerenciamento!C7</f>
        <v>42662</v>
      </c>
      <c r="D6">
        <f>Gerenciamento!D7</f>
        <v>450</v>
      </c>
      <c r="E6" s="31">
        <f t="shared" si="0"/>
        <v>42662</v>
      </c>
    </row>
    <row r="7" spans="1:42">
      <c r="A7" t="str">
        <f>Gerenciamento!A8</f>
        <v>Henrique Laroca</v>
      </c>
      <c r="B7" t="str">
        <f>Gerenciamento!B8</f>
        <v>Niver infantil</v>
      </c>
      <c r="C7" s="30">
        <f>Gerenciamento!C8</f>
        <v>42665</v>
      </c>
      <c r="D7">
        <f>Gerenciamento!D8</f>
        <v>1250</v>
      </c>
      <c r="E7" s="31">
        <f t="shared" si="0"/>
        <v>42665</v>
      </c>
    </row>
    <row r="8" spans="1:42">
      <c r="A8" t="str">
        <f>Gerenciamento!A9</f>
        <v>Marlei</v>
      </c>
      <c r="B8" t="str">
        <f>Gerenciamento!B9</f>
        <v>Niver adulto</v>
      </c>
      <c r="C8" s="30">
        <f>Gerenciamento!C9</f>
        <v>42665</v>
      </c>
      <c r="D8">
        <f>Gerenciamento!D9</f>
        <v>1290</v>
      </c>
      <c r="E8" s="31">
        <f t="shared" si="0"/>
        <v>42665</v>
      </c>
    </row>
    <row r="9" spans="1:42">
      <c r="A9" t="str">
        <f>Gerenciamento!A10</f>
        <v>Ballet Michele</v>
      </c>
      <c r="B9" t="str">
        <f>Gerenciamento!B10</f>
        <v>Ballet</v>
      </c>
      <c r="C9" s="30">
        <f>Gerenciamento!C10</f>
        <v>42665</v>
      </c>
      <c r="D9">
        <f>Gerenciamento!D10</f>
        <v>400</v>
      </c>
      <c r="E9" s="31">
        <f t="shared" si="0"/>
        <v>42665</v>
      </c>
    </row>
    <row r="10" spans="1:42">
      <c r="A10" t="str">
        <f>Gerenciamento!A11</f>
        <v>Joao Rafael Sartis</v>
      </c>
      <c r="B10" t="str">
        <f>Gerenciamento!B11</f>
        <v>Parto</v>
      </c>
      <c r="C10" s="30">
        <f>Gerenciamento!C11</f>
        <v>42671</v>
      </c>
      <c r="D10">
        <f>Gerenciamento!D11</f>
        <v>1000</v>
      </c>
      <c r="E10" s="31">
        <f t="shared" si="0"/>
        <v>42671</v>
      </c>
    </row>
    <row r="11" spans="1:42">
      <c r="A11" t="str">
        <f>Gerenciamento!A12</f>
        <v>Leo</v>
      </c>
      <c r="B11" t="str">
        <f>Gerenciamento!B12</f>
        <v>Niver infantil</v>
      </c>
      <c r="C11" s="30">
        <f>Gerenciamento!C12</f>
        <v>42671</v>
      </c>
      <c r="D11">
        <f>Gerenciamento!D12</f>
        <v>400</v>
      </c>
      <c r="E11" s="31">
        <f t="shared" si="0"/>
        <v>42671</v>
      </c>
    </row>
    <row r="12" spans="1:42">
      <c r="A12" t="str">
        <f>Gerenciamento!A13</f>
        <v>Arthur e Daiane</v>
      </c>
      <c r="B12" t="str">
        <f>Gerenciamento!B13</f>
        <v>Casamento</v>
      </c>
      <c r="C12" s="30">
        <f>Gerenciamento!C13</f>
        <v>42693</v>
      </c>
      <c r="D12">
        <f>Gerenciamento!D13</f>
        <v>0</v>
      </c>
      <c r="E12" s="31">
        <f t="shared" si="0"/>
        <v>42693</v>
      </c>
    </row>
    <row r="13" spans="1:42">
      <c r="A13" t="str">
        <f>Gerenciamento!A14</f>
        <v>Gi e Gabi</v>
      </c>
      <c r="B13" t="str">
        <f>Gerenciamento!B14</f>
        <v>Niver infantil</v>
      </c>
      <c r="C13" s="30">
        <f>Gerenciamento!C14</f>
        <v>42700</v>
      </c>
      <c r="D13">
        <f>Gerenciamento!D14</f>
        <v>750</v>
      </c>
      <c r="E13" s="31">
        <f t="shared" si="0"/>
        <v>42700</v>
      </c>
    </row>
    <row r="14" spans="1:42">
      <c r="A14" t="str">
        <f>Gerenciamento!A15</f>
        <v>Giovanna</v>
      </c>
      <c r="B14" t="str">
        <f>Gerenciamento!B15</f>
        <v>15 anos</v>
      </c>
      <c r="C14" s="30">
        <f>Gerenciamento!C15</f>
        <v>42700</v>
      </c>
      <c r="D14">
        <f>Gerenciamento!D15</f>
        <v>1650</v>
      </c>
      <c r="E14" s="31">
        <f t="shared" si="0"/>
        <v>42700</v>
      </c>
    </row>
    <row r="15" spans="1:42">
      <c r="A15" t="str">
        <f>Gerenciamento!A16</f>
        <v>Danilo Peres</v>
      </c>
      <c r="B15" t="str">
        <f>Gerenciamento!B16</f>
        <v>Ensaio</v>
      </c>
      <c r="C15" s="30">
        <f>Gerenciamento!C16</f>
        <v>42720</v>
      </c>
      <c r="D15">
        <f>Gerenciamento!D16</f>
        <v>500</v>
      </c>
      <c r="E15" s="31">
        <f t="shared" si="0"/>
        <v>42720</v>
      </c>
    </row>
    <row r="16" spans="1:42">
      <c r="A16" t="str">
        <f>Gerenciamento!A17</f>
        <v>Lorenzo</v>
      </c>
      <c r="B16" t="str">
        <f>Gerenciamento!B17</f>
        <v>Niver infantil</v>
      </c>
      <c r="C16" s="30">
        <f>Gerenciamento!C17</f>
        <v>42721</v>
      </c>
      <c r="D16">
        <f>Gerenciamento!D17</f>
        <v>1125</v>
      </c>
      <c r="E16" s="31">
        <f t="shared" si="0"/>
        <v>42721</v>
      </c>
    </row>
    <row r="17" spans="1:5">
      <c r="A17" t="str">
        <f>Gerenciamento!A18</f>
        <v>Kauan e Pietro</v>
      </c>
      <c r="B17" t="str">
        <f>Gerenciamento!B18</f>
        <v>Niver infantil</v>
      </c>
      <c r="C17" s="30">
        <f>Gerenciamento!C18</f>
        <v>42721</v>
      </c>
      <c r="D17">
        <f>Gerenciamento!D18</f>
        <v>600</v>
      </c>
      <c r="E17" s="31">
        <f t="shared" si="0"/>
        <v>42721</v>
      </c>
    </row>
    <row r="18" spans="1:5">
      <c r="A18" t="str">
        <f>Gerenciamento!A19</f>
        <v>Meri</v>
      </c>
      <c r="B18" t="str">
        <f>Gerenciamento!B19</f>
        <v>Gestante</v>
      </c>
      <c r="C18" s="30">
        <f>Gerenciamento!C19</f>
        <v>42760</v>
      </c>
      <c r="D18">
        <f>Gerenciamento!D19</f>
        <v>250</v>
      </c>
      <c r="E18" s="31">
        <f t="shared" si="0"/>
        <v>42760</v>
      </c>
    </row>
    <row r="19" spans="1:5">
      <c r="A19" t="str">
        <f>Gerenciamento!A20</f>
        <v>Belisa</v>
      </c>
      <c r="B19" t="str">
        <f>Gerenciamento!B20</f>
        <v>Ensaio</v>
      </c>
      <c r="C19" s="30">
        <f>Gerenciamento!C20</f>
        <v>42764</v>
      </c>
      <c r="D19">
        <f>Gerenciamento!D20</f>
        <v>300</v>
      </c>
      <c r="E19" s="31">
        <f t="shared" si="0"/>
        <v>42764</v>
      </c>
    </row>
    <row r="20" spans="1:5">
      <c r="A20" t="str">
        <f>Gerenciamento!A21</f>
        <v>Marina Lagatta</v>
      </c>
      <c r="B20" t="str">
        <f>Gerenciamento!B21</f>
        <v>Publicidade</v>
      </c>
      <c r="C20" s="30">
        <f>Gerenciamento!C21</f>
        <v>42772</v>
      </c>
      <c r="D20">
        <f>Gerenciamento!D21</f>
        <v>280</v>
      </c>
      <c r="E20" s="31">
        <f t="shared" si="0"/>
        <v>42772</v>
      </c>
    </row>
    <row r="21" spans="1:5">
      <c r="A21" t="str">
        <f>Gerenciamento!A22</f>
        <v>Estella</v>
      </c>
      <c r="B21" t="str">
        <f>Gerenciamento!B22</f>
        <v>15 anos</v>
      </c>
      <c r="C21" s="30">
        <f>Gerenciamento!C22</f>
        <v>42777</v>
      </c>
      <c r="D21">
        <f>Gerenciamento!D22</f>
        <v>2500</v>
      </c>
      <c r="E21" s="31">
        <f t="shared" si="0"/>
        <v>42777</v>
      </c>
    </row>
    <row r="22" spans="1:5">
      <c r="A22" t="str">
        <f>Gerenciamento!A23</f>
        <v>Gabriela</v>
      </c>
      <c r="B22" t="str">
        <f>Gerenciamento!B23</f>
        <v>Parto</v>
      </c>
      <c r="C22" s="30">
        <f>Gerenciamento!C23</f>
        <v>42778</v>
      </c>
      <c r="D22">
        <f>Gerenciamento!D23</f>
        <v>500</v>
      </c>
      <c r="E22" s="31">
        <f t="shared" si="0"/>
        <v>42778</v>
      </c>
    </row>
    <row r="23" spans="1:5">
      <c r="A23" t="str">
        <f>Gerenciamento!A24</f>
        <v>Vinicius e Patricia</v>
      </c>
      <c r="B23" t="str">
        <f>Gerenciamento!B24</f>
        <v>Casamento</v>
      </c>
      <c r="C23" s="30">
        <f>Gerenciamento!C24</f>
        <v>42784</v>
      </c>
      <c r="D23">
        <f>Gerenciamento!D24</f>
        <v>400</v>
      </c>
      <c r="E23" s="31">
        <f t="shared" si="0"/>
        <v>42784</v>
      </c>
    </row>
    <row r="24" spans="1:5">
      <c r="A24" t="str">
        <f>Gerenciamento!A25</f>
        <v>Debora</v>
      </c>
      <c r="B24" t="str">
        <f>Gerenciamento!B25</f>
        <v>Gestante</v>
      </c>
      <c r="C24" s="30">
        <f>Gerenciamento!C25</f>
        <v>42784</v>
      </c>
      <c r="D24">
        <f>Gerenciamento!D25</f>
        <v>600</v>
      </c>
      <c r="E24" s="31">
        <f t="shared" si="0"/>
        <v>42784</v>
      </c>
    </row>
    <row r="25" spans="1:5">
      <c r="A25" t="str">
        <f>Gerenciamento!A26</f>
        <v>Catarina</v>
      </c>
      <c r="B25" t="str">
        <f>Gerenciamento!B26</f>
        <v>Niver infantil</v>
      </c>
      <c r="C25" s="30">
        <f>Gerenciamento!C26</f>
        <v>42784</v>
      </c>
      <c r="D25">
        <f>Gerenciamento!D26</f>
        <v>1500</v>
      </c>
      <c r="E25" s="31">
        <f t="shared" si="0"/>
        <v>42784</v>
      </c>
    </row>
    <row r="26" spans="1:5">
      <c r="A26" t="str">
        <f>Gerenciamento!A27</f>
        <v>Laura</v>
      </c>
      <c r="B26" t="str">
        <f>Gerenciamento!B27</f>
        <v>Ensaio</v>
      </c>
      <c r="C26" s="30">
        <f>Gerenciamento!C27</f>
        <v>42787</v>
      </c>
      <c r="D26">
        <f>Gerenciamento!D27</f>
        <v>500</v>
      </c>
      <c r="E26" s="31">
        <f t="shared" si="0"/>
        <v>42787</v>
      </c>
    </row>
    <row r="27" spans="1:5">
      <c r="A27" t="str">
        <f>Gerenciamento!A28</f>
        <v>Ensaio Natália</v>
      </c>
      <c r="B27" t="str">
        <f>Gerenciamento!B28</f>
        <v>Ensaio</v>
      </c>
      <c r="C27" s="30">
        <f>Gerenciamento!C28</f>
        <v>42790</v>
      </c>
      <c r="D27">
        <f>Gerenciamento!D28</f>
        <v>250</v>
      </c>
      <c r="E27" s="31">
        <f t="shared" si="0"/>
        <v>42790</v>
      </c>
    </row>
    <row r="28" spans="1:5">
      <c r="A28" t="str">
        <f>Gerenciamento!A29</f>
        <v>Heitor</v>
      </c>
      <c r="B28" t="str">
        <f>Gerenciamento!B29</f>
        <v>Newborn</v>
      </c>
      <c r="C28" s="30">
        <f>Gerenciamento!C29</f>
        <v>42793</v>
      </c>
      <c r="D28">
        <f>Gerenciamento!D29</f>
        <v>250</v>
      </c>
      <c r="E28" s="31">
        <f t="shared" si="0"/>
        <v>42793</v>
      </c>
    </row>
    <row r="29" spans="1:5">
      <c r="A29" t="str">
        <f>Gerenciamento!A30</f>
        <v>Itaiana – Daniele</v>
      </c>
      <c r="B29" t="str">
        <f>Gerenciamento!B30</f>
        <v>Ensaio</v>
      </c>
      <c r="C29" s="30">
        <f>Gerenciamento!C30</f>
        <v>42795</v>
      </c>
      <c r="D29">
        <f>Gerenciamento!D30</f>
        <v>250</v>
      </c>
      <c r="E29" s="31">
        <f t="shared" si="0"/>
        <v>42795</v>
      </c>
    </row>
    <row r="30" spans="1:5">
      <c r="A30" t="str">
        <f>Gerenciamento!A31</f>
        <v>Isadora</v>
      </c>
      <c r="B30" t="str">
        <f>Gerenciamento!B31</f>
        <v>Niver infantil</v>
      </c>
      <c r="C30" s="30">
        <f>Gerenciamento!C31</f>
        <v>42798</v>
      </c>
      <c r="D30">
        <f>Gerenciamento!D31</f>
        <v>490</v>
      </c>
      <c r="E30" s="31">
        <f t="shared" si="0"/>
        <v>42798</v>
      </c>
    </row>
    <row r="31" spans="1:5">
      <c r="A31" t="str">
        <f>Gerenciamento!A32</f>
        <v>Alice e Bernado</v>
      </c>
      <c r="B31" t="str">
        <f>Gerenciamento!B32</f>
        <v>Niver infantil</v>
      </c>
      <c r="C31" s="30">
        <f>Gerenciamento!C32</f>
        <v>42799</v>
      </c>
      <c r="D31">
        <f>Gerenciamento!D32</f>
        <v>1750</v>
      </c>
      <c r="E31" s="31">
        <f t="shared" si="0"/>
        <v>42799</v>
      </c>
    </row>
    <row r="32" spans="1:5">
      <c r="A32" t="str">
        <f>Gerenciamento!A33</f>
        <v>Isabela</v>
      </c>
      <c r="B32" t="str">
        <f>Gerenciamento!B33</f>
        <v>Casamento</v>
      </c>
      <c r="C32" s="30">
        <f>Gerenciamento!C33</f>
        <v>42805</v>
      </c>
      <c r="D32">
        <f>Gerenciamento!D33</f>
        <v>3700</v>
      </c>
      <c r="E32" s="31">
        <f t="shared" si="0"/>
        <v>42805</v>
      </c>
    </row>
    <row r="33" spans="1:5">
      <c r="A33" t="str">
        <f>Gerenciamento!A34</f>
        <v>Amanda</v>
      </c>
      <c r="B33" t="str">
        <f>Gerenciamento!B34</f>
        <v>Gestante</v>
      </c>
      <c r="C33" s="30">
        <f>Gerenciamento!C34</f>
        <v>42806</v>
      </c>
      <c r="D33">
        <f>Gerenciamento!D34</f>
        <v>640</v>
      </c>
      <c r="E33" s="31">
        <f t="shared" si="0"/>
        <v>42806</v>
      </c>
    </row>
    <row r="34" spans="1:5">
      <c r="A34" t="str">
        <f>Gerenciamento!A35</f>
        <v>Itaiana – Flavia</v>
      </c>
      <c r="B34" t="str">
        <f>Gerenciamento!B35</f>
        <v>Gestante</v>
      </c>
      <c r="C34" s="30">
        <f>Gerenciamento!C35</f>
        <v>42812</v>
      </c>
      <c r="D34">
        <f>Gerenciamento!D35</f>
        <v>250</v>
      </c>
      <c r="E34" s="31">
        <f t="shared" si="0"/>
        <v>42812</v>
      </c>
    </row>
    <row r="35" spans="1:5">
      <c r="A35" t="str">
        <f>Gerenciamento!A36</f>
        <v>So Blusinhas</v>
      </c>
      <c r="B35" t="str">
        <f>Gerenciamento!B36</f>
        <v>Publicidade</v>
      </c>
      <c r="C35" s="30">
        <f>Gerenciamento!C36</f>
        <v>42822</v>
      </c>
      <c r="D35">
        <f>Gerenciamento!D36</f>
        <v>350</v>
      </c>
      <c r="E35" s="31">
        <f t="shared" si="0"/>
        <v>42822</v>
      </c>
    </row>
    <row r="36" spans="1:5">
      <c r="A36" t="str">
        <f>Gerenciamento!A37</f>
        <v>Bibi</v>
      </c>
      <c r="B36" t="str">
        <f>Gerenciamento!B37</f>
        <v>Niver infantil</v>
      </c>
      <c r="C36" s="30">
        <f>Gerenciamento!C37</f>
        <v>42826</v>
      </c>
      <c r="D36">
        <f>Gerenciamento!D37</f>
        <v>400</v>
      </c>
      <c r="E36" s="31">
        <f t="shared" si="0"/>
        <v>42826</v>
      </c>
    </row>
    <row r="37" spans="1:5">
      <c r="A37" t="str">
        <f>Gerenciamento!A38</f>
        <v>Camila Rocha</v>
      </c>
      <c r="B37" t="str">
        <f>Gerenciamento!B38</f>
        <v>Gestante</v>
      </c>
      <c r="C37" s="30">
        <f>Gerenciamento!C38</f>
        <v>42827</v>
      </c>
      <c r="D37">
        <f>Gerenciamento!D38</f>
        <v>500</v>
      </c>
      <c r="E37" s="31">
        <f t="shared" si="0"/>
        <v>42827</v>
      </c>
    </row>
    <row r="38" spans="1:5">
      <c r="A38" t="str">
        <f>Gerenciamento!A39</f>
        <v>Bruno e Kaique</v>
      </c>
      <c r="B38" t="str">
        <f>Gerenciamento!B39</f>
        <v>Ensaio Infantil</v>
      </c>
      <c r="C38" s="30">
        <f>Gerenciamento!C39</f>
        <v>42829</v>
      </c>
      <c r="D38">
        <f>Gerenciamento!D39</f>
        <v>300</v>
      </c>
      <c r="E38" s="31">
        <f t="shared" si="0"/>
        <v>42829</v>
      </c>
    </row>
    <row r="39" spans="1:5">
      <c r="A39" t="str">
        <f>Gerenciamento!A40</f>
        <v>Helena</v>
      </c>
      <c r="B39" t="str">
        <f>Gerenciamento!B40</f>
        <v>Niver infantil</v>
      </c>
      <c r="C39" s="30">
        <f>Gerenciamento!C40</f>
        <v>42833</v>
      </c>
      <c r="D39">
        <f>Gerenciamento!D40</f>
        <v>500</v>
      </c>
      <c r="E39" s="31">
        <f t="shared" si="0"/>
        <v>42833</v>
      </c>
    </row>
    <row r="40" spans="1:5">
      <c r="A40" t="str">
        <f>Gerenciamento!A41</f>
        <v>Agnes</v>
      </c>
      <c r="B40" t="str">
        <f>Gerenciamento!B41</f>
        <v>Gestante</v>
      </c>
      <c r="C40" s="30">
        <f>Gerenciamento!C41</f>
        <v>42834</v>
      </c>
      <c r="D40">
        <f>Gerenciamento!D41</f>
        <v>300</v>
      </c>
      <c r="E40" s="31">
        <f t="shared" si="0"/>
        <v>42834</v>
      </c>
    </row>
    <row r="41" spans="1:5">
      <c r="A41" t="str">
        <f>Gerenciamento!A42</f>
        <v>The wish</v>
      </c>
      <c r="B41" t="str">
        <f>Gerenciamento!B42</f>
        <v>Publicidade</v>
      </c>
      <c r="C41" s="30">
        <f>Gerenciamento!C42</f>
        <v>42838</v>
      </c>
      <c r="D41">
        <f>Gerenciamento!D42</f>
        <v>600</v>
      </c>
      <c r="E41" s="31">
        <f t="shared" si="0"/>
        <v>42838</v>
      </c>
    </row>
    <row r="42" spans="1:5">
      <c r="A42" t="str">
        <f>Gerenciamento!A43</f>
        <v>Alice</v>
      </c>
      <c r="B42" t="str">
        <f>Gerenciamento!B43</f>
        <v>Parto</v>
      </c>
      <c r="C42" s="30">
        <f>Gerenciamento!C43</f>
        <v>42843</v>
      </c>
      <c r="D42">
        <f>Gerenciamento!D43</f>
        <v>1200</v>
      </c>
      <c r="E42" s="31">
        <f t="shared" si="0"/>
        <v>42843</v>
      </c>
    </row>
    <row r="43" spans="1:5">
      <c r="A43" t="str">
        <f>Gerenciamento!A44</f>
        <v>Luiza (Rio Preto)</v>
      </c>
      <c r="B43" t="str">
        <f>Gerenciamento!B44</f>
        <v>Niver infantil</v>
      </c>
      <c r="C43" s="30">
        <f>Gerenciamento!C44</f>
        <v>42846</v>
      </c>
      <c r="D43">
        <f>Gerenciamento!D44</f>
        <v>250</v>
      </c>
      <c r="E43" s="31">
        <f t="shared" si="0"/>
        <v>42846</v>
      </c>
    </row>
    <row r="44" spans="1:5">
      <c r="A44" t="str">
        <f>Gerenciamento!A45</f>
        <v>Alice(Matao)</v>
      </c>
      <c r="B44" t="str">
        <f>Gerenciamento!B45</f>
        <v>Batizado</v>
      </c>
      <c r="C44" s="30">
        <f>Gerenciamento!C45</f>
        <v>42848</v>
      </c>
      <c r="D44">
        <f>Gerenciamento!D45</f>
        <v>280</v>
      </c>
      <c r="E44" s="31">
        <f t="shared" si="0"/>
        <v>42848</v>
      </c>
    </row>
    <row r="45" spans="1:5">
      <c r="A45" t="str">
        <f>Gerenciamento!A46</f>
        <v>Dom Vet</v>
      </c>
      <c r="B45" t="str">
        <f>Gerenciamento!B46</f>
        <v>Publicidade</v>
      </c>
      <c r="C45" s="30">
        <f>Gerenciamento!C46</f>
        <v>42850</v>
      </c>
      <c r="D45">
        <f>Gerenciamento!D46</f>
        <v>150</v>
      </c>
      <c r="E45" s="31">
        <f t="shared" si="0"/>
        <v>42850</v>
      </c>
    </row>
    <row r="46" spans="1:5">
      <c r="A46" t="str">
        <f>Gerenciamento!A47</f>
        <v>Freela Danilo</v>
      </c>
      <c r="B46" t="str">
        <f>Gerenciamento!B47</f>
        <v>Freela</v>
      </c>
      <c r="C46" s="30">
        <f>Gerenciamento!C47</f>
        <v>42854</v>
      </c>
      <c r="D46">
        <f>Gerenciamento!D47</f>
        <v>300</v>
      </c>
      <c r="E46" s="31">
        <f t="shared" si="0"/>
        <v>42854</v>
      </c>
    </row>
    <row r="47" spans="1:5">
      <c r="A47" t="str">
        <f>Gerenciamento!A48</f>
        <v>Larissa</v>
      </c>
      <c r="B47" t="str">
        <f>Gerenciamento!B48</f>
        <v>15 anos</v>
      </c>
      <c r="C47" s="30">
        <f>Gerenciamento!C48</f>
        <v>42855</v>
      </c>
      <c r="D47">
        <f>Gerenciamento!D48</f>
        <v>2615</v>
      </c>
      <c r="E47" s="31">
        <f t="shared" si="0"/>
        <v>42855</v>
      </c>
    </row>
    <row r="48" spans="1:5">
      <c r="A48" t="str">
        <f>Gerenciamento!A49</f>
        <v>Area de Lazer</v>
      </c>
      <c r="B48" t="str">
        <f>Gerenciamento!B49</f>
        <v>Publicidade</v>
      </c>
      <c r="C48" s="30">
        <f>Gerenciamento!C49</f>
        <v>42866</v>
      </c>
      <c r="D48">
        <f>Gerenciamento!D49</f>
        <v>150</v>
      </c>
      <c r="E48" s="31">
        <f t="shared" si="0"/>
        <v>42866</v>
      </c>
    </row>
    <row r="49" spans="1:5">
      <c r="A49" t="str">
        <f>Gerenciamento!A50</f>
        <v>Nathália</v>
      </c>
      <c r="B49" t="str">
        <f>Gerenciamento!B50</f>
        <v>Gestante</v>
      </c>
      <c r="C49" s="30">
        <f>Gerenciamento!C50</f>
        <v>42875</v>
      </c>
      <c r="D49">
        <f>Gerenciamento!D50</f>
        <v>200</v>
      </c>
      <c r="E49" s="31">
        <f t="shared" si="0"/>
        <v>42875</v>
      </c>
    </row>
    <row r="50" spans="1:5">
      <c r="A50" t="str">
        <f>Gerenciamento!A51</f>
        <v>Leve</v>
      </c>
      <c r="B50" t="str">
        <f>Gerenciamento!B51</f>
        <v>Publicidade</v>
      </c>
      <c r="C50" s="30">
        <f>Gerenciamento!C51</f>
        <v>42879</v>
      </c>
      <c r="D50">
        <f>Gerenciamento!D51</f>
        <v>250</v>
      </c>
      <c r="E50" s="31">
        <f t="shared" si="0"/>
        <v>42879</v>
      </c>
    </row>
    <row r="51" spans="1:5">
      <c r="A51" t="str">
        <f>Gerenciamento!A52</f>
        <v>Helena</v>
      </c>
      <c r="B51" t="str">
        <f>Gerenciamento!B52</f>
        <v>Acompanhamento</v>
      </c>
      <c r="C51" s="30">
        <f>Gerenciamento!C52</f>
        <v>42890</v>
      </c>
      <c r="D51">
        <f>Gerenciamento!D52</f>
        <v>1080</v>
      </c>
      <c r="E51" s="31">
        <f t="shared" si="0"/>
        <v>42890</v>
      </c>
    </row>
    <row r="52" spans="1:5">
      <c r="A52" t="str">
        <f>Gerenciamento!A53</f>
        <v>Samia</v>
      </c>
      <c r="B52" t="str">
        <f>Gerenciamento!B53</f>
        <v>Casamento</v>
      </c>
      <c r="C52" s="30">
        <f>Gerenciamento!C53</f>
        <v>42910</v>
      </c>
      <c r="D52">
        <f>Gerenciamento!D53</f>
        <v>2600</v>
      </c>
      <c r="E52" s="31">
        <f t="shared" si="0"/>
        <v>42910</v>
      </c>
    </row>
    <row r="53" spans="1:5">
      <c r="A53" t="str">
        <f>Gerenciamento!A54</f>
        <v>Aline</v>
      </c>
      <c r="B53" t="str">
        <f>Gerenciamento!B54</f>
        <v>Gestante</v>
      </c>
      <c r="C53" s="30">
        <f>Gerenciamento!C54</f>
        <v>42923</v>
      </c>
      <c r="D53">
        <f>Gerenciamento!D54</f>
        <v>300</v>
      </c>
      <c r="E53" s="31">
        <f t="shared" si="0"/>
        <v>42923</v>
      </c>
    </row>
    <row r="54" spans="1:5">
      <c r="A54" t="str">
        <f>Gerenciamento!A55</f>
        <v>Arthur</v>
      </c>
      <c r="B54" t="str">
        <f>Gerenciamento!B55</f>
        <v>Niver infantil</v>
      </c>
      <c r="C54" s="30">
        <f>Gerenciamento!C55</f>
        <v>42923</v>
      </c>
      <c r="D54">
        <f>Gerenciamento!D55</f>
        <v>540</v>
      </c>
      <c r="E54" s="31">
        <f t="shared" si="0"/>
        <v>42923</v>
      </c>
    </row>
    <row r="55" spans="1:5">
      <c r="A55" t="str">
        <f>Gerenciamento!A56</f>
        <v>Valentina</v>
      </c>
      <c r="B55" t="str">
        <f>Gerenciamento!B56</f>
        <v>Niver infantil</v>
      </c>
      <c r="C55" s="30">
        <f>Gerenciamento!C56</f>
        <v>42924</v>
      </c>
      <c r="D55">
        <f>Gerenciamento!D56</f>
        <v>950</v>
      </c>
      <c r="E55" s="31">
        <f t="shared" si="0"/>
        <v>42924</v>
      </c>
    </row>
    <row r="56" spans="1:5">
      <c r="A56" t="str">
        <f>Gerenciamento!A57</f>
        <v>Tamiris</v>
      </c>
      <c r="B56" t="str">
        <f>Gerenciamento!B57</f>
        <v>Ensaio</v>
      </c>
      <c r="C56" s="30">
        <f>Gerenciamento!C57</f>
        <v>42929</v>
      </c>
      <c r="D56">
        <f>Gerenciamento!D57</f>
        <v>300</v>
      </c>
      <c r="E56" s="31">
        <f t="shared" si="0"/>
        <v>42929</v>
      </c>
    </row>
    <row r="57" spans="1:5">
      <c r="A57" t="str">
        <f>Gerenciamento!A58</f>
        <v>Alice e Dirceu</v>
      </c>
      <c r="B57" t="str">
        <f>Gerenciamento!B58</f>
        <v>Ensaio</v>
      </c>
      <c r="C57" s="30">
        <f>Gerenciamento!C58</f>
        <v>42930</v>
      </c>
      <c r="D57">
        <f>Gerenciamento!D58</f>
        <v>150</v>
      </c>
      <c r="E57" s="31">
        <f t="shared" si="0"/>
        <v>42930</v>
      </c>
    </row>
    <row r="58" spans="1:5">
      <c r="A58" t="str">
        <f>Gerenciamento!A59</f>
        <v>Bia Costa</v>
      </c>
      <c r="B58" t="str">
        <f>Gerenciamento!B59</f>
        <v>Casamento</v>
      </c>
      <c r="C58" s="30">
        <f>Gerenciamento!C59</f>
        <v>42931</v>
      </c>
      <c r="D58">
        <f>Gerenciamento!D59</f>
        <v>2300</v>
      </c>
      <c r="E58" s="31">
        <f t="shared" si="0"/>
        <v>42931</v>
      </c>
    </row>
    <row r="59" spans="1:5">
      <c r="A59" t="str">
        <f>Gerenciamento!A60</f>
        <v>Miguel</v>
      </c>
      <c r="B59" t="str">
        <f>Gerenciamento!B60</f>
        <v>Batizado</v>
      </c>
      <c r="C59" s="30">
        <f>Gerenciamento!C60</f>
        <v>42939</v>
      </c>
      <c r="D59">
        <f>Gerenciamento!D60</f>
        <v>300</v>
      </c>
      <c r="E59" s="31">
        <f t="shared" si="0"/>
        <v>42939</v>
      </c>
    </row>
    <row r="60" spans="1:5">
      <c r="A60" t="str">
        <f>Gerenciamento!A61</f>
        <v>Rafa</v>
      </c>
      <c r="B60" t="str">
        <f>Gerenciamento!B61</f>
        <v>Acompanhamento</v>
      </c>
      <c r="C60" s="30">
        <f>Gerenciamento!C61</f>
        <v>42952</v>
      </c>
      <c r="D60">
        <f>Gerenciamento!D61</f>
        <v>120</v>
      </c>
      <c r="E60" s="31">
        <f t="shared" si="0"/>
        <v>42952</v>
      </c>
    </row>
    <row r="61" spans="1:5">
      <c r="A61" t="str">
        <f>Gerenciamento!A62</f>
        <v>Bernardo (Rio Preto)</v>
      </c>
      <c r="B61" t="str">
        <f>Gerenciamento!B62</f>
        <v>Freela</v>
      </c>
      <c r="C61" s="30">
        <f>Gerenciamento!C62</f>
        <v>42952</v>
      </c>
      <c r="D61">
        <f>Gerenciamento!D62</f>
        <v>250</v>
      </c>
      <c r="E61" s="31">
        <f t="shared" si="0"/>
        <v>42952</v>
      </c>
    </row>
    <row r="62" spans="1:5">
      <c r="A62" t="str">
        <f>Gerenciamento!A63</f>
        <v>Larissa</v>
      </c>
      <c r="B62" t="str">
        <f>Gerenciamento!B63</f>
        <v>Parto</v>
      </c>
      <c r="C62" s="30">
        <f>Gerenciamento!C63</f>
        <v>42955</v>
      </c>
      <c r="D62">
        <f>Gerenciamento!D63</f>
        <v>1200</v>
      </c>
      <c r="E62" s="31">
        <f t="shared" si="0"/>
        <v>42955</v>
      </c>
    </row>
    <row r="63" spans="1:5">
      <c r="A63" t="str">
        <f>Gerenciamento!A64</f>
        <v>Melina</v>
      </c>
      <c r="B63" t="str">
        <f>Gerenciamento!B64</f>
        <v>Gestante</v>
      </c>
      <c r="C63" s="30">
        <f>Gerenciamento!C64</f>
        <v>42956</v>
      </c>
      <c r="D63">
        <f>Gerenciamento!D64</f>
        <v>250</v>
      </c>
      <c r="E63" s="31">
        <f t="shared" si="0"/>
        <v>42956</v>
      </c>
    </row>
    <row r="64" spans="1:5">
      <c r="A64" t="str">
        <f>Gerenciamento!A65</f>
        <v>Studio Pilates</v>
      </c>
      <c r="B64" t="str">
        <f>Gerenciamento!B65</f>
        <v>Publicidade</v>
      </c>
      <c r="C64" s="30">
        <f>Gerenciamento!C65</f>
        <v>42958</v>
      </c>
      <c r="D64">
        <f>Gerenciamento!D65</f>
        <v>100</v>
      </c>
      <c r="E64" s="31">
        <f t="shared" si="0"/>
        <v>42958</v>
      </c>
    </row>
    <row r="65" spans="1:5">
      <c r="A65" t="str">
        <f>Gerenciamento!A66</f>
        <v>Freela Mess</v>
      </c>
      <c r="B65" t="str">
        <f>Gerenciamento!B66</f>
        <v>Freela</v>
      </c>
      <c r="C65" s="30">
        <f>Gerenciamento!C66</f>
        <v>42959</v>
      </c>
      <c r="D65">
        <f>Gerenciamento!D66</f>
        <v>300</v>
      </c>
      <c r="E65" s="31">
        <f t="shared" si="0"/>
        <v>42959</v>
      </c>
    </row>
    <row r="66" spans="1:5">
      <c r="A66" t="str">
        <f>Gerenciamento!A67</f>
        <v>Ana Carla</v>
      </c>
      <c r="B66" t="str">
        <f>Gerenciamento!B67</f>
        <v>Gestante</v>
      </c>
      <c r="C66" s="30">
        <f>Gerenciamento!C67</f>
        <v>42967</v>
      </c>
      <c r="D66">
        <f>Gerenciamento!D67</f>
        <v>300</v>
      </c>
      <c r="E66" s="31">
        <f t="shared" si="0"/>
        <v>42967</v>
      </c>
    </row>
    <row r="67" spans="1:5">
      <c r="A67" t="str">
        <f>Gerenciamento!A68</f>
        <v>Joao Pedro</v>
      </c>
      <c r="B67" t="str">
        <f>Gerenciamento!B68</f>
        <v>Newborn</v>
      </c>
      <c r="C67" s="30">
        <f>Gerenciamento!C68</f>
        <v>42967</v>
      </c>
      <c r="D67">
        <f>Gerenciamento!D68</f>
        <v>300</v>
      </c>
      <c r="E67" s="31">
        <f t="shared" ref="E67:E123" si="1">C67</f>
        <v>42967</v>
      </c>
    </row>
    <row r="68" spans="1:5">
      <c r="A68" t="str">
        <f>Gerenciamento!A69</f>
        <v>Cristiane Alves</v>
      </c>
      <c r="B68" t="str">
        <f>Gerenciamento!B69</f>
        <v>Gestante</v>
      </c>
      <c r="C68" s="30">
        <f>Gerenciamento!C69</f>
        <v>42969</v>
      </c>
      <c r="D68">
        <f>Gerenciamento!D69</f>
        <v>350</v>
      </c>
      <c r="E68" s="31">
        <f t="shared" si="1"/>
        <v>42969</v>
      </c>
    </row>
    <row r="69" spans="1:5">
      <c r="A69" t="str">
        <f>Gerenciamento!A70</f>
        <v>Paulinha</v>
      </c>
      <c r="B69" t="str">
        <f>Gerenciamento!B70</f>
        <v>15 anos</v>
      </c>
      <c r="C69" s="30">
        <f>Gerenciamento!C70</f>
        <v>42980</v>
      </c>
      <c r="D69">
        <f>Gerenciamento!D70</f>
        <v>2600</v>
      </c>
      <c r="E69" s="31">
        <f t="shared" si="1"/>
        <v>42980</v>
      </c>
    </row>
    <row r="70" spans="1:5">
      <c r="A70" t="str">
        <f>Gerenciamento!A71</f>
        <v>Fabiola</v>
      </c>
      <c r="B70" t="str">
        <f>Gerenciamento!B71</f>
        <v>Gestante</v>
      </c>
      <c r="C70" s="30">
        <f>Gerenciamento!C71</f>
        <v>42981</v>
      </c>
      <c r="D70">
        <f>Gerenciamento!D71</f>
        <v>350</v>
      </c>
      <c r="E70" s="31">
        <f t="shared" si="1"/>
        <v>42981</v>
      </c>
    </row>
    <row r="71" spans="1:5">
      <c r="A71" t="str">
        <f>Gerenciamento!A72</f>
        <v>Bruna Ligabo</v>
      </c>
      <c r="B71" t="str">
        <f>Gerenciamento!B72</f>
        <v>Gestante</v>
      </c>
      <c r="C71" s="30">
        <f>Gerenciamento!C72</f>
        <v>42981</v>
      </c>
      <c r="D71">
        <f>Gerenciamento!D72</f>
        <v>400</v>
      </c>
      <c r="E71" s="31">
        <f t="shared" si="1"/>
        <v>42981</v>
      </c>
    </row>
    <row r="72" spans="1:5">
      <c r="A72" t="str">
        <f>Gerenciamento!A73</f>
        <v>Alice</v>
      </c>
      <c r="B72" t="str">
        <f>Gerenciamento!B73</f>
        <v>Newborn</v>
      </c>
      <c r="C72" s="30">
        <f>Gerenciamento!C73</f>
        <v>42982</v>
      </c>
      <c r="D72">
        <f>Gerenciamento!D73</f>
        <v>390</v>
      </c>
      <c r="E72" s="31">
        <f t="shared" si="1"/>
        <v>42982</v>
      </c>
    </row>
    <row r="73" spans="1:5">
      <c r="A73" t="str">
        <f>Gerenciamento!A74</f>
        <v>Lais</v>
      </c>
      <c r="B73" t="str">
        <f>Gerenciamento!B74</f>
        <v>Casamento</v>
      </c>
      <c r="C73" s="30">
        <f>Gerenciamento!C74</f>
        <v>42987</v>
      </c>
      <c r="D73">
        <f>Gerenciamento!D74</f>
        <v>4040</v>
      </c>
      <c r="E73" s="31">
        <f t="shared" si="1"/>
        <v>42987</v>
      </c>
    </row>
    <row r="74" spans="1:5">
      <c r="A74" t="str">
        <f>Gerenciamento!A75</f>
        <v>Ana Laura(Melina)</v>
      </c>
      <c r="B74" t="str">
        <f>Gerenciamento!B75</f>
        <v>Newborn</v>
      </c>
      <c r="C74" s="30">
        <f>Gerenciamento!C75</f>
        <v>42993</v>
      </c>
      <c r="D74">
        <f>Gerenciamento!D75</f>
        <v>250</v>
      </c>
      <c r="E74" s="31">
        <f t="shared" si="1"/>
        <v>42993</v>
      </c>
    </row>
    <row r="75" spans="1:5">
      <c r="A75" t="str">
        <f>Gerenciamento!A76</f>
        <v>Rafa</v>
      </c>
      <c r="B75" t="str">
        <f>Gerenciamento!B76</f>
        <v>Acompanhamento</v>
      </c>
      <c r="C75" s="30">
        <f>Gerenciamento!C76</f>
        <v>43002</v>
      </c>
      <c r="D75">
        <f>Gerenciamento!D76</f>
        <v>120</v>
      </c>
      <c r="E75" s="31">
        <f t="shared" si="1"/>
        <v>43002</v>
      </c>
    </row>
    <row r="76" spans="1:5">
      <c r="A76" t="str">
        <f>Gerenciamento!A77</f>
        <v>Milena</v>
      </c>
      <c r="B76" t="str">
        <f>Gerenciamento!B77</f>
        <v>Gestante</v>
      </c>
      <c r="C76" s="30">
        <f>Gerenciamento!C77</f>
        <v>43008</v>
      </c>
      <c r="D76">
        <f>Gerenciamento!D77</f>
        <v>1332</v>
      </c>
      <c r="E76" s="31">
        <f t="shared" si="1"/>
        <v>43008</v>
      </c>
    </row>
    <row r="77" spans="1:5">
      <c r="A77" t="str">
        <f>Gerenciamento!A78</f>
        <v>Alice</v>
      </c>
      <c r="B77" t="str">
        <f>Gerenciamento!B78</f>
        <v>Niver infantil</v>
      </c>
      <c r="C77" s="30">
        <f>Gerenciamento!C78</f>
        <v>43009</v>
      </c>
      <c r="D77">
        <f>Gerenciamento!D78</f>
        <v>2415</v>
      </c>
      <c r="E77" s="31">
        <f t="shared" si="1"/>
        <v>43009</v>
      </c>
    </row>
    <row r="78" spans="1:5">
      <c r="A78" t="str">
        <f>Gerenciamento!A79</f>
        <v>Henrique</v>
      </c>
      <c r="B78" t="str">
        <f>Gerenciamento!B79</f>
        <v>Acompanhamento</v>
      </c>
      <c r="C78" s="30">
        <f>Gerenciamento!C79</f>
        <v>43015</v>
      </c>
      <c r="D78">
        <f>Gerenciamento!D79</f>
        <v>300</v>
      </c>
      <c r="E78" s="31">
        <f t="shared" si="1"/>
        <v>43015</v>
      </c>
    </row>
    <row r="79" spans="1:5">
      <c r="A79" t="str">
        <f>Gerenciamento!A80</f>
        <v>Helena</v>
      </c>
      <c r="B79" t="str">
        <f>Gerenciamento!B80</f>
        <v>Niver infantil</v>
      </c>
      <c r="C79" s="30">
        <f>Gerenciamento!C80</f>
        <v>43016</v>
      </c>
      <c r="D79">
        <f>Gerenciamento!D80</f>
        <v>590</v>
      </c>
      <c r="E79" s="31">
        <f t="shared" si="1"/>
        <v>43016</v>
      </c>
    </row>
    <row r="80" spans="1:5">
      <c r="A80" t="str">
        <f>Gerenciamento!A81</f>
        <v>Mariana Godoi</v>
      </c>
      <c r="B80" t="str">
        <f>Gerenciamento!B81</f>
        <v>15 anos</v>
      </c>
      <c r="C80" s="30">
        <f>Gerenciamento!C81</f>
        <v>43028</v>
      </c>
      <c r="D80">
        <f>Gerenciamento!D81</f>
        <v>990</v>
      </c>
      <c r="E80" s="31">
        <f t="shared" si="1"/>
        <v>43028</v>
      </c>
    </row>
    <row r="81" spans="1:5">
      <c r="A81" t="str">
        <f>Gerenciamento!A82</f>
        <v>Benicio</v>
      </c>
      <c r="B81" t="str">
        <f>Gerenciamento!B82</f>
        <v>Acompanhamento</v>
      </c>
      <c r="C81" s="30">
        <f>Gerenciamento!C82</f>
        <v>43029</v>
      </c>
      <c r="D81">
        <f>Gerenciamento!D82</f>
        <v>150</v>
      </c>
      <c r="E81" s="31">
        <f t="shared" si="1"/>
        <v>43029</v>
      </c>
    </row>
    <row r="82" spans="1:5">
      <c r="A82" t="str">
        <f>Gerenciamento!A83</f>
        <v>Heitor</v>
      </c>
      <c r="B82" t="str">
        <f>Gerenciamento!B83</f>
        <v>Batizado</v>
      </c>
      <c r="C82" s="30">
        <f>Gerenciamento!C83</f>
        <v>43030</v>
      </c>
      <c r="D82">
        <f>Gerenciamento!D83</f>
        <v>300</v>
      </c>
      <c r="E82" s="31">
        <f t="shared" si="1"/>
        <v>43030</v>
      </c>
    </row>
    <row r="83" spans="1:5">
      <c r="A83" t="str">
        <f>Gerenciamento!A84</f>
        <v>Henrico</v>
      </c>
      <c r="B83" t="str">
        <f>Gerenciamento!B84</f>
        <v>Ensaio Infantil</v>
      </c>
      <c r="C83" s="30">
        <f>Gerenciamento!C84</f>
        <v>43041</v>
      </c>
      <c r="D83">
        <f>Gerenciamento!D84</f>
        <v>290</v>
      </c>
      <c r="E83" s="31">
        <f t="shared" si="1"/>
        <v>43041</v>
      </c>
    </row>
    <row r="84" spans="1:5">
      <c r="A84" t="str">
        <f>Gerenciamento!A85</f>
        <v>Jessica</v>
      </c>
      <c r="B84" t="str">
        <f>Gerenciamento!B85</f>
        <v>Casamento</v>
      </c>
      <c r="C84" s="30">
        <f>Gerenciamento!C85</f>
        <v>43050</v>
      </c>
      <c r="D84">
        <f>Gerenciamento!D85</f>
        <v>3620</v>
      </c>
      <c r="E84" s="31">
        <f t="shared" si="1"/>
        <v>43050</v>
      </c>
    </row>
    <row r="85" spans="1:5">
      <c r="A85" t="str">
        <f>Gerenciamento!A86</f>
        <v>Meri</v>
      </c>
      <c r="B85" t="str">
        <f>Gerenciamento!B86</f>
        <v>Niver adulto</v>
      </c>
      <c r="C85" s="30">
        <f>Gerenciamento!C86</f>
        <v>43054</v>
      </c>
      <c r="D85">
        <f>Gerenciamento!D86</f>
        <v>1000</v>
      </c>
      <c r="E85" s="31">
        <f t="shared" si="1"/>
        <v>43054</v>
      </c>
    </row>
    <row r="86" spans="1:5">
      <c r="A86" t="str">
        <f>Gerenciamento!A87</f>
        <v>Bia e Gui</v>
      </c>
      <c r="B86" t="str">
        <f>Gerenciamento!B87</f>
        <v>Casamento</v>
      </c>
      <c r="C86" s="30">
        <f>Gerenciamento!C87</f>
        <v>43057</v>
      </c>
      <c r="D86">
        <f>Gerenciamento!D87</f>
        <v>1500</v>
      </c>
      <c r="E86" s="31">
        <f t="shared" si="1"/>
        <v>43057</v>
      </c>
    </row>
    <row r="87" spans="1:5">
      <c r="A87" t="str">
        <f>Gerenciamento!A88</f>
        <v>Gi e Gabi</v>
      </c>
      <c r="B87" t="str">
        <f>Gerenciamento!B88</f>
        <v>Niver infantil</v>
      </c>
      <c r="C87" s="30">
        <f>Gerenciamento!C88</f>
        <v>43057</v>
      </c>
      <c r="D87">
        <f>Gerenciamento!D88</f>
        <v>700</v>
      </c>
      <c r="E87" s="31">
        <f t="shared" si="1"/>
        <v>43057</v>
      </c>
    </row>
    <row r="88" spans="1:5">
      <c r="A88" t="str">
        <f>Gerenciamento!A89</f>
        <v>Djalma</v>
      </c>
      <c r="B88" t="str">
        <f>Gerenciamento!B89</f>
        <v>Niver adulto</v>
      </c>
      <c r="C88" s="30">
        <f>Gerenciamento!C89</f>
        <v>43057</v>
      </c>
      <c r="D88">
        <f>Gerenciamento!D89</f>
        <v>890</v>
      </c>
      <c r="E88" s="31">
        <f t="shared" si="1"/>
        <v>43057</v>
      </c>
    </row>
    <row r="89" spans="1:5">
      <c r="A89" t="str">
        <f>Gerenciamento!A90</f>
        <v>Rachel Giansante</v>
      </c>
      <c r="B89" t="str">
        <f>Gerenciamento!B90</f>
        <v>Niver adulto</v>
      </c>
      <c r="C89" s="30">
        <f>Gerenciamento!C90</f>
        <v>43078</v>
      </c>
      <c r="D89">
        <f>Gerenciamento!D90</f>
        <v>690</v>
      </c>
      <c r="E89" s="31">
        <f t="shared" si="1"/>
        <v>43078</v>
      </c>
    </row>
    <row r="90" spans="1:5">
      <c r="A90" t="str">
        <f>Gerenciamento!A91</f>
        <v>Ballet Art Company</v>
      </c>
      <c r="B90" t="str">
        <f>Gerenciamento!B91</f>
        <v>Ballet</v>
      </c>
      <c r="C90" s="30">
        <f>Gerenciamento!C91</f>
        <v>43083</v>
      </c>
      <c r="D90" t="str">
        <f>Gerenciamento!D91</f>
        <v>?</v>
      </c>
      <c r="E90" s="31">
        <f t="shared" si="1"/>
        <v>43083</v>
      </c>
    </row>
    <row r="91" spans="1:5">
      <c r="A91" t="str">
        <f>Gerenciamento!A92</f>
        <v>Rita</v>
      </c>
      <c r="B91" t="str">
        <f>Gerenciamento!B92</f>
        <v>Niver adulto</v>
      </c>
      <c r="C91" s="30">
        <f>Gerenciamento!C92</f>
        <v>43085</v>
      </c>
      <c r="D91">
        <f>Gerenciamento!D92</f>
        <v>1290</v>
      </c>
      <c r="E91" s="31">
        <f t="shared" si="1"/>
        <v>43085</v>
      </c>
    </row>
    <row r="92" spans="1:5">
      <c r="A92" t="str">
        <f>Gerenciamento!A93</f>
        <v>Ballet Art Company</v>
      </c>
      <c r="B92" t="str">
        <f>Gerenciamento!B93</f>
        <v>Ballet</v>
      </c>
      <c r="C92" s="30">
        <f>Gerenciamento!C93</f>
        <v>43086</v>
      </c>
      <c r="D92">
        <f>Gerenciamento!D93</f>
        <v>700</v>
      </c>
      <c r="E92" s="31">
        <f t="shared" si="1"/>
        <v>43086</v>
      </c>
    </row>
    <row r="93" spans="1:5">
      <c r="A93" t="str">
        <f>Gerenciamento!A94</f>
        <v>Alice Landon</v>
      </c>
      <c r="B93" t="str">
        <f>Gerenciamento!B94</f>
        <v>Niver Infantil</v>
      </c>
      <c r="C93" s="30">
        <f>Gerenciamento!C94</f>
        <v>43106</v>
      </c>
      <c r="D93">
        <f>Gerenciamento!D94</f>
        <v>590</v>
      </c>
      <c r="E93" s="31">
        <f t="shared" si="1"/>
        <v>43106</v>
      </c>
    </row>
    <row r="94" spans="1:5">
      <c r="A94" t="str">
        <f>Gerenciamento!A95</f>
        <v>Olivia</v>
      </c>
      <c r="B94" t="str">
        <f>Gerenciamento!B95</f>
        <v>Niver Infantil</v>
      </c>
      <c r="C94" s="30">
        <f>Gerenciamento!C95</f>
        <v>43121</v>
      </c>
      <c r="D94">
        <f>Gerenciamento!D95</f>
        <v>590</v>
      </c>
      <c r="E94" s="31">
        <f t="shared" si="1"/>
        <v>43121</v>
      </c>
    </row>
    <row r="95" spans="1:5">
      <c r="A95" t="str">
        <f>Gerenciamento!A96</f>
        <v>Neusa</v>
      </c>
      <c r="B95" t="str">
        <f>Gerenciamento!B96</f>
        <v>Niver adulto</v>
      </c>
      <c r="C95" s="30">
        <f>Gerenciamento!C96</f>
        <v>43127</v>
      </c>
      <c r="D95">
        <f>Gerenciamento!D96</f>
        <v>1600</v>
      </c>
      <c r="E95" s="31">
        <f t="shared" si="1"/>
        <v>43127</v>
      </c>
    </row>
    <row r="96" spans="1:5">
      <c r="A96" t="str">
        <f>Gerenciamento!A97</f>
        <v>Isabela</v>
      </c>
      <c r="B96" t="str">
        <f>Gerenciamento!B97</f>
        <v>Batizado</v>
      </c>
      <c r="C96" s="30">
        <f>Gerenciamento!C97</f>
        <v>43128</v>
      </c>
      <c r="D96">
        <f>Gerenciamento!D97</f>
        <v>300</v>
      </c>
      <c r="E96" s="31">
        <f t="shared" si="1"/>
        <v>43128</v>
      </c>
    </row>
    <row r="97" spans="1:5">
      <c r="A97" t="str">
        <f>Gerenciamento!A98</f>
        <v>Maria Clara</v>
      </c>
      <c r="B97" t="str">
        <f>Gerenciamento!B98</f>
        <v>Niver Infantil</v>
      </c>
      <c r="C97" s="30">
        <f>Gerenciamento!C98</f>
        <v>43133</v>
      </c>
      <c r="D97">
        <f>Gerenciamento!D98</f>
        <v>350</v>
      </c>
      <c r="E97" s="31">
        <f t="shared" si="1"/>
        <v>43133</v>
      </c>
    </row>
    <row r="98" spans="1:5">
      <c r="A98" t="str">
        <f>Gerenciamento!A99</f>
        <v>Benicio</v>
      </c>
      <c r="B98" t="str">
        <f>Gerenciamento!B99</f>
        <v>Batizado</v>
      </c>
      <c r="C98" s="30">
        <f>Gerenciamento!C99</f>
        <v>43135</v>
      </c>
      <c r="D98">
        <f>Gerenciamento!D99</f>
        <v>400</v>
      </c>
      <c r="E98" s="31">
        <f t="shared" si="1"/>
        <v>43135</v>
      </c>
    </row>
    <row r="99" spans="1:5">
      <c r="A99" t="str">
        <f>Gerenciamento!A100</f>
        <v>Parto Isa Liz</v>
      </c>
      <c r="B99" t="str">
        <f>Gerenciamento!B100</f>
        <v>Parto</v>
      </c>
      <c r="C99" s="30">
        <f>Gerenciamento!C100</f>
        <v>43135</v>
      </c>
      <c r="D99">
        <f>Gerenciamento!D100</f>
        <v>1200</v>
      </c>
      <c r="E99" s="31">
        <f t="shared" si="1"/>
        <v>43135</v>
      </c>
    </row>
    <row r="100" spans="1:5">
      <c r="A100" t="str">
        <f>Gerenciamento!A101</f>
        <v>Lidi Rilary - Capitolio</v>
      </c>
      <c r="B100" t="str">
        <f>Gerenciamento!B101</f>
        <v>Ensaio</v>
      </c>
      <c r="C100" s="30">
        <f>Gerenciamento!C101</f>
        <v>43139</v>
      </c>
      <c r="D100">
        <f>Gerenciamento!D101</f>
        <v>750</v>
      </c>
      <c r="E100" s="31">
        <f t="shared" si="1"/>
        <v>43139</v>
      </c>
    </row>
    <row r="101" spans="1:5">
      <c r="A101" t="str">
        <f>Gerenciamento!A102</f>
        <v>Sofia</v>
      </c>
      <c r="B101" t="str">
        <f>Gerenciamento!B102</f>
        <v>Batizado</v>
      </c>
      <c r="C101" s="30">
        <f>Gerenciamento!C102</f>
        <v>43142</v>
      </c>
      <c r="D101">
        <f>Gerenciamento!D102</f>
        <v>300</v>
      </c>
      <c r="E101" s="31">
        <f t="shared" si="1"/>
        <v>43142</v>
      </c>
    </row>
    <row r="102" spans="1:5">
      <c r="A102" t="str">
        <f>Gerenciamento!A103</f>
        <v>Marcela</v>
      </c>
      <c r="B102" t="str">
        <f>Gerenciamento!B103</f>
        <v>Gestante</v>
      </c>
      <c r="C102" s="30">
        <f>Gerenciamento!C103</f>
        <v>43150</v>
      </c>
      <c r="D102">
        <f>Gerenciamento!D103</f>
        <v>350</v>
      </c>
      <c r="E102" s="31">
        <f t="shared" si="1"/>
        <v>43150</v>
      </c>
    </row>
    <row r="103" spans="1:5">
      <c r="A103" t="str">
        <f>Gerenciamento!A104</f>
        <v>Heitor</v>
      </c>
      <c r="B103" t="str">
        <f>Gerenciamento!B104</f>
        <v>Niver infantil</v>
      </c>
      <c r="C103" s="30">
        <f>Gerenciamento!C104</f>
        <v>43155</v>
      </c>
      <c r="D103">
        <f>Gerenciamento!D104</f>
        <v>400</v>
      </c>
      <c r="E103" s="31">
        <f t="shared" si="1"/>
        <v>43155</v>
      </c>
    </row>
    <row r="104" spans="1:5">
      <c r="A104" t="str">
        <f>Gerenciamento!A105</f>
        <v>Sofia</v>
      </c>
      <c r="B104" t="str">
        <f>Gerenciamento!B105</f>
        <v>Batizado</v>
      </c>
      <c r="C104" s="30">
        <f>Gerenciamento!C105</f>
        <v>43156</v>
      </c>
      <c r="D104">
        <f>Gerenciamento!D105</f>
        <v>400</v>
      </c>
      <c r="E104" s="31">
        <f t="shared" si="1"/>
        <v>43156</v>
      </c>
    </row>
    <row r="105" spans="1:5">
      <c r="A105" t="str">
        <f>Gerenciamento!A106</f>
        <v>Alice e Bernardo</v>
      </c>
      <c r="B105" t="str">
        <f>Gerenciamento!B106</f>
        <v>Niver infantil</v>
      </c>
      <c r="C105" s="30">
        <f>Gerenciamento!C106</f>
        <v>43170</v>
      </c>
      <c r="D105">
        <f>Gerenciamento!D106</f>
        <v>0</v>
      </c>
      <c r="E105" s="31">
        <f t="shared" si="1"/>
        <v>43170</v>
      </c>
    </row>
    <row r="106" spans="1:5">
      <c r="A106" t="str">
        <f>Gerenciamento!A107</f>
        <v>Parto Sol</v>
      </c>
      <c r="B106" t="str">
        <f>Gerenciamento!B107</f>
        <v>Parto</v>
      </c>
      <c r="C106" s="30">
        <f>Gerenciamento!C107</f>
        <v>43172</v>
      </c>
      <c r="D106">
        <f>Gerenciamento!D107</f>
        <v>1200</v>
      </c>
      <c r="E106" s="31">
        <f t="shared" si="1"/>
        <v>43172</v>
      </c>
    </row>
    <row r="107" spans="1:5">
      <c r="A107" t="str">
        <f>Gerenciamento!A108</f>
        <v>Theo</v>
      </c>
      <c r="B107" t="str">
        <f>Gerenciamento!B108</f>
        <v>Niver Infantil</v>
      </c>
      <c r="C107" s="30">
        <f>Gerenciamento!C108</f>
        <v>43183</v>
      </c>
      <c r="D107">
        <f>Gerenciamento!D108</f>
        <v>1140</v>
      </c>
      <c r="E107" s="31">
        <f t="shared" si="1"/>
        <v>43183</v>
      </c>
    </row>
    <row r="108" spans="1:5">
      <c r="A108" t="str">
        <f>Gerenciamento!A109</f>
        <v>Alice</v>
      </c>
      <c r="B108" t="str">
        <f>Gerenciamento!B109</f>
        <v>Newborn</v>
      </c>
      <c r="C108" s="30">
        <f>Gerenciamento!C109</f>
        <v>43189</v>
      </c>
      <c r="D108">
        <f>Gerenciamento!D109</f>
        <v>390</v>
      </c>
      <c r="E108" s="31">
        <f t="shared" si="1"/>
        <v>43189</v>
      </c>
    </row>
    <row r="109" spans="1:5">
      <c r="A109" t="str">
        <f>Gerenciamento!A110</f>
        <v>Bianca</v>
      </c>
      <c r="B109" t="str">
        <f>Gerenciamento!B110</f>
        <v>Niver Infantil</v>
      </c>
      <c r="C109" s="30">
        <f>Gerenciamento!C110</f>
        <v>43190</v>
      </c>
      <c r="D109">
        <f>Gerenciamento!D110</f>
        <v>400</v>
      </c>
      <c r="E109" s="31">
        <f t="shared" si="1"/>
        <v>43190</v>
      </c>
    </row>
    <row r="110" spans="1:5">
      <c r="A110" t="str">
        <f>Gerenciamento!A111</f>
        <v>Leonardo e Carol</v>
      </c>
      <c r="B110" t="str">
        <f>Gerenciamento!B111</f>
        <v>Casamento</v>
      </c>
      <c r="C110" s="30">
        <f>Gerenciamento!C111</f>
        <v>43190</v>
      </c>
      <c r="D110">
        <f>Gerenciamento!D111</f>
        <v>0</v>
      </c>
      <c r="E110" s="31">
        <f t="shared" si="1"/>
        <v>43190</v>
      </c>
    </row>
    <row r="111" spans="1:5">
      <c r="A111" t="str">
        <f>Gerenciamento!A112</f>
        <v>Lavinia</v>
      </c>
      <c r="B111" t="str">
        <f>Gerenciamento!B112</f>
        <v>Gestante</v>
      </c>
      <c r="C111" s="30">
        <f>Gerenciamento!C112</f>
        <v>43197</v>
      </c>
      <c r="D111">
        <f>Gerenciamento!D112</f>
        <v>400</v>
      </c>
      <c r="E111" s="31">
        <f t="shared" si="1"/>
        <v>43197</v>
      </c>
    </row>
    <row r="112" spans="1:5">
      <c r="A112" t="str">
        <f>Gerenciamento!A113</f>
        <v>Fernanda Floricultura</v>
      </c>
      <c r="B112" t="str">
        <f>Gerenciamento!B113</f>
        <v>Ensaio</v>
      </c>
      <c r="C112" s="30">
        <f>Gerenciamento!C113</f>
        <v>43197</v>
      </c>
      <c r="D112">
        <f>Gerenciamento!D113</f>
        <v>350</v>
      </c>
      <c r="E112" s="31">
        <f t="shared" si="1"/>
        <v>43197</v>
      </c>
    </row>
    <row r="113" spans="1:5">
      <c r="A113" t="str">
        <f>Gerenciamento!A114</f>
        <v>Yasmin e Manuella</v>
      </c>
      <c r="B113" t="str">
        <f>Gerenciamento!B114</f>
        <v>Batizado</v>
      </c>
      <c r="C113" s="30">
        <f>Gerenciamento!C114</f>
        <v>43198</v>
      </c>
      <c r="D113">
        <f>Gerenciamento!D114</f>
        <v>250</v>
      </c>
      <c r="E113" s="31">
        <f t="shared" si="1"/>
        <v>43198</v>
      </c>
    </row>
    <row r="114" spans="1:5">
      <c r="A114" t="str">
        <f>Gerenciamento!A115</f>
        <v>Laura</v>
      </c>
      <c r="B114" t="str">
        <f>Gerenciamento!B115</f>
        <v>15 anos</v>
      </c>
      <c r="C114" s="30">
        <f>Gerenciamento!C115</f>
        <v>43203</v>
      </c>
      <c r="D114">
        <f>Gerenciamento!D115</f>
        <v>620</v>
      </c>
      <c r="E114" s="31">
        <f t="shared" si="1"/>
        <v>43203</v>
      </c>
    </row>
    <row r="115" spans="1:5">
      <c r="A115" t="str">
        <f>Gerenciamento!A116</f>
        <v>Clarice</v>
      </c>
      <c r="B115" t="str">
        <f>Gerenciamento!B116</f>
        <v>Gestante</v>
      </c>
      <c r="C115" s="30">
        <f>Gerenciamento!C116</f>
        <v>43219</v>
      </c>
      <c r="D115">
        <f>Gerenciamento!D116</f>
        <v>750</v>
      </c>
      <c r="E115" s="31">
        <f t="shared" si="1"/>
        <v>43219</v>
      </c>
    </row>
    <row r="116" spans="1:5">
      <c r="A116" t="str">
        <f>Gerenciamento!A117</f>
        <v>Juliana</v>
      </c>
      <c r="B116" t="str">
        <f>Gerenciamento!B117</f>
        <v>Gestante</v>
      </c>
      <c r="C116" s="30">
        <f>Gerenciamento!C117</f>
        <v>43225</v>
      </c>
      <c r="D116">
        <f>Gerenciamento!D117</f>
        <v>350</v>
      </c>
      <c r="E116" s="31">
        <f t="shared" si="1"/>
        <v>43225</v>
      </c>
    </row>
    <row r="117" spans="1:5">
      <c r="A117" t="str">
        <f>Gerenciamento!A118</f>
        <v>Yasmin e Manuella</v>
      </c>
      <c r="B117" t="str">
        <f>Gerenciamento!B118</f>
        <v>Niver Infantil</v>
      </c>
      <c r="C117" s="30">
        <f>Gerenciamento!C118</f>
        <v>43231</v>
      </c>
      <c r="D117">
        <f>Gerenciamento!D118</f>
        <v>0</v>
      </c>
      <c r="E117" s="31">
        <f t="shared" si="1"/>
        <v>43231</v>
      </c>
    </row>
    <row r="118" spans="1:5">
      <c r="A118" t="str">
        <f>Gerenciamento!A119</f>
        <v>Aurora - Patty</v>
      </c>
      <c r="B118" t="str">
        <f>Gerenciamento!B119</f>
        <v>Parto</v>
      </c>
      <c r="C118" s="30">
        <f>Gerenciamento!C119</f>
        <v>43238</v>
      </c>
      <c r="D118">
        <f>Gerenciamento!D119</f>
        <v>2760</v>
      </c>
      <c r="E118" s="31">
        <f t="shared" si="1"/>
        <v>43238</v>
      </c>
    </row>
    <row r="119" spans="1:5">
      <c r="A119" t="str">
        <f>Gerenciamento!A120</f>
        <v>Helena - Ligabo</v>
      </c>
      <c r="B119" t="str">
        <f>Gerenciamento!B120</f>
        <v>Niver Infantil</v>
      </c>
      <c r="C119" s="30">
        <f>Gerenciamento!C120</f>
        <v>43239</v>
      </c>
      <c r="D119">
        <f>Gerenciamento!D120</f>
        <v>620</v>
      </c>
      <c r="E119" s="31">
        <f t="shared" si="1"/>
        <v>43239</v>
      </c>
    </row>
    <row r="120" spans="1:5">
      <c r="A120" t="str">
        <f>Gerenciamento!A121</f>
        <v>Helena</v>
      </c>
      <c r="B120" t="str">
        <f>Gerenciamento!B121</f>
        <v>Niver Infantil</v>
      </c>
      <c r="C120" s="30">
        <f>Gerenciamento!C121</f>
        <v>43246</v>
      </c>
      <c r="D120">
        <f>Gerenciamento!D121</f>
        <v>390</v>
      </c>
      <c r="E120" s="31">
        <f t="shared" si="1"/>
        <v>43246</v>
      </c>
    </row>
    <row r="121" spans="1:5">
      <c r="A121" t="str">
        <f>Gerenciamento!A122</f>
        <v>Manuelly</v>
      </c>
      <c r="B121" t="str">
        <f>Gerenciamento!B122</f>
        <v>15 anos</v>
      </c>
      <c r="C121" s="30">
        <f>Gerenciamento!C122</f>
        <v>43248</v>
      </c>
      <c r="D121">
        <f>Gerenciamento!D122</f>
        <v>300</v>
      </c>
      <c r="E121" s="31">
        <f t="shared" si="1"/>
        <v>43248</v>
      </c>
    </row>
    <row r="122" spans="1:5">
      <c r="A122" t="str">
        <f>Gerenciamento!A123</f>
        <v>Aline</v>
      </c>
      <c r="B122" t="str">
        <f>Gerenciamento!B123</f>
        <v>Casamento</v>
      </c>
      <c r="C122" s="30">
        <f>Gerenciamento!C123</f>
        <v>43253</v>
      </c>
      <c r="D122">
        <f>Gerenciamento!D123</f>
        <v>3850</v>
      </c>
      <c r="E122" s="31">
        <f t="shared" si="1"/>
        <v>43253</v>
      </c>
    </row>
    <row r="123" spans="1:5">
      <c r="A123" t="str">
        <f>Gerenciamento!A124</f>
        <v>Helena</v>
      </c>
      <c r="B123" t="str">
        <f>Gerenciamento!B124</f>
        <v>Newborn</v>
      </c>
      <c r="C123" s="30">
        <f>Gerenciamento!C124</f>
        <v>43265</v>
      </c>
      <c r="D123">
        <f>Gerenciamento!D124</f>
        <v>400</v>
      </c>
      <c r="E123" s="31">
        <f t="shared" si="1"/>
        <v>43265</v>
      </c>
    </row>
    <row r="124" spans="1:5">
      <c r="A124" t="str">
        <f>Gerenciamento!A125</f>
        <v>Sol</v>
      </c>
      <c r="B124" t="str">
        <f>Gerenciamento!B125</f>
        <v>Acompanhamento</v>
      </c>
      <c r="C124" s="30">
        <f>Gerenciamento!C125</f>
        <v>43267</v>
      </c>
      <c r="D124">
        <f>Gerenciamento!D125</f>
        <v>400</v>
      </c>
      <c r="E124" s="31">
        <f t="shared" ref="E124:E162" si="2">C124</f>
        <v>43267</v>
      </c>
    </row>
    <row r="125" spans="1:5">
      <c r="A125" t="str">
        <f>Gerenciamento!A126</f>
        <v>Lavinia</v>
      </c>
      <c r="B125" t="str">
        <f>Gerenciamento!B126</f>
        <v>Newborn</v>
      </c>
      <c r="C125" s="30">
        <f>Gerenciamento!C126</f>
        <v>43276</v>
      </c>
      <c r="D125">
        <f>Gerenciamento!D126</f>
        <v>565</v>
      </c>
      <c r="E125" s="31">
        <f t="shared" si="2"/>
        <v>43276</v>
      </c>
    </row>
    <row r="126" spans="1:5">
      <c r="A126" t="str">
        <f>Gerenciamento!A127</f>
        <v>Gabriel</v>
      </c>
      <c r="B126" t="str">
        <f>Gerenciamento!B127</f>
        <v>Newborn</v>
      </c>
      <c r="C126" s="30">
        <f>Gerenciamento!C127</f>
        <v>43279</v>
      </c>
      <c r="D126">
        <f>Gerenciamento!D127</f>
        <v>390</v>
      </c>
      <c r="E126" s="31">
        <f t="shared" si="2"/>
        <v>43279</v>
      </c>
    </row>
    <row r="127" spans="1:5">
      <c r="A127" t="str">
        <f>Gerenciamento!A128</f>
        <v>Joao Vicente</v>
      </c>
      <c r="B127" t="str">
        <f>Gerenciamento!B128</f>
        <v>Acompanhamento</v>
      </c>
      <c r="C127" s="30">
        <f>Gerenciamento!C128</f>
        <v>43279</v>
      </c>
      <c r="D127">
        <f>Gerenciamento!D128</f>
        <v>350</v>
      </c>
      <c r="E127" s="31">
        <f t="shared" si="2"/>
        <v>43279</v>
      </c>
    </row>
    <row r="128" spans="1:5">
      <c r="A128" t="str">
        <f>Gerenciamento!A129</f>
        <v>Nicole</v>
      </c>
      <c r="B128" t="str">
        <f>Gerenciamento!B129</f>
        <v>Niver Infantil</v>
      </c>
      <c r="C128" s="30">
        <f>Gerenciamento!C129</f>
        <v>43281</v>
      </c>
      <c r="D128">
        <f>Gerenciamento!D129</f>
        <v>1880</v>
      </c>
      <c r="E128" s="31">
        <f t="shared" si="2"/>
        <v>43281</v>
      </c>
    </row>
    <row r="129" spans="1:5">
      <c r="A129" t="str">
        <f>Gerenciamento!A130</f>
        <v>Ana Laura</v>
      </c>
      <c r="B129" t="str">
        <f>Gerenciamento!B130</f>
        <v>15 anos</v>
      </c>
      <c r="C129" s="30">
        <f>Gerenciamento!C130</f>
        <v>43288</v>
      </c>
      <c r="D129">
        <f>Gerenciamento!D130</f>
        <v>1190</v>
      </c>
      <c r="E129" s="31">
        <f t="shared" si="2"/>
        <v>43288</v>
      </c>
    </row>
    <row r="130" spans="1:5">
      <c r="A130" t="str">
        <f>Gerenciamento!A131</f>
        <v>Juliana</v>
      </c>
      <c r="B130" t="str">
        <f>Gerenciamento!B131</f>
        <v>Gestante</v>
      </c>
      <c r="C130" s="30">
        <f>Gerenciamento!C131</f>
        <v>43289</v>
      </c>
      <c r="D130">
        <f>Gerenciamento!D131</f>
        <v>350</v>
      </c>
      <c r="E130" s="31">
        <f t="shared" si="2"/>
        <v>43289</v>
      </c>
    </row>
    <row r="131" spans="1:5">
      <c r="A131" t="str">
        <f>Gerenciamento!A132</f>
        <v>Ana Lucia e Cesaar</v>
      </c>
      <c r="B131" t="str">
        <f>Gerenciamento!B132</f>
        <v>Casamento</v>
      </c>
      <c r="C131" s="30">
        <f>Gerenciamento!C132</f>
        <v>43295</v>
      </c>
      <c r="D131">
        <f>Gerenciamento!D132</f>
        <v>1000</v>
      </c>
      <c r="E131" s="31">
        <f t="shared" si="2"/>
        <v>43295</v>
      </c>
    </row>
    <row r="132" spans="1:5">
      <c r="A132" t="str">
        <f>Gerenciamento!A134</f>
        <v>Maristela</v>
      </c>
      <c r="B132" t="str">
        <f>Gerenciamento!B134</f>
        <v>Gestante</v>
      </c>
      <c r="C132" s="30">
        <f>Gerenciamento!C134</f>
        <v>43300</v>
      </c>
      <c r="D132">
        <f>Gerenciamento!D134</f>
        <v>390</v>
      </c>
      <c r="E132" s="31">
        <f t="shared" si="2"/>
        <v>43300</v>
      </c>
    </row>
    <row r="133" spans="1:5">
      <c r="A133" t="str">
        <f>Gerenciamento!A135</f>
        <v>Rafaela Gualdi</v>
      </c>
      <c r="B133" t="str">
        <f>Gerenciamento!B135</f>
        <v>Gestante</v>
      </c>
      <c r="C133" s="30">
        <f>Gerenciamento!C135</f>
        <v>43301</v>
      </c>
      <c r="D133">
        <f>Gerenciamento!D135</f>
        <v>390</v>
      </c>
      <c r="E133" s="31">
        <f t="shared" si="2"/>
        <v>43301</v>
      </c>
    </row>
    <row r="134" spans="1:5">
      <c r="A134" t="str">
        <f>Gerenciamento!A136</f>
        <v>Roberta</v>
      </c>
      <c r="B134" t="str">
        <f>Gerenciamento!B136</f>
        <v>Gestante</v>
      </c>
      <c r="C134" s="30">
        <f>Gerenciamento!C136</f>
        <v>43302</v>
      </c>
      <c r="D134">
        <f>Gerenciamento!D136</f>
        <v>350</v>
      </c>
      <c r="E134" s="31">
        <f t="shared" si="2"/>
        <v>43302</v>
      </c>
    </row>
    <row r="135" spans="1:5">
      <c r="A135" t="str">
        <f>Gerenciamento!A137</f>
        <v>Luna - Holambra</v>
      </c>
      <c r="B135" t="str">
        <f>Gerenciamento!B137</f>
        <v>Gestante</v>
      </c>
      <c r="C135" s="30">
        <f>Gerenciamento!C137</f>
        <v>43303</v>
      </c>
      <c r="D135">
        <f>Gerenciamento!D137</f>
        <v>500</v>
      </c>
      <c r="E135" s="31">
        <f t="shared" si="2"/>
        <v>43303</v>
      </c>
    </row>
    <row r="136" spans="1:5">
      <c r="A136" t="str">
        <f>Gerenciamento!A138</f>
        <v>Estella e Nelson</v>
      </c>
      <c r="B136" t="str">
        <f>Gerenciamento!B138</f>
        <v>Niver Adulto</v>
      </c>
      <c r="C136" s="30">
        <f>Gerenciamento!C138</f>
        <v>43308</v>
      </c>
      <c r="D136">
        <f>Gerenciamento!D138</f>
        <v>1400</v>
      </c>
      <c r="E136" s="31">
        <f t="shared" si="2"/>
        <v>43308</v>
      </c>
    </row>
    <row r="137" spans="1:5">
      <c r="A137" t="str">
        <f>Gerenciamento!A139</f>
        <v>The Wish</v>
      </c>
      <c r="B137" t="str">
        <f>Gerenciamento!B139</f>
        <v>Publicidade</v>
      </c>
      <c r="C137" s="30">
        <f>Gerenciamento!C139</f>
        <v>43312</v>
      </c>
      <c r="D137">
        <f>Gerenciamento!D139</f>
        <v>300</v>
      </c>
      <c r="E137" s="31">
        <f t="shared" si="2"/>
        <v>43312</v>
      </c>
    </row>
    <row r="138" spans="1:5">
      <c r="A138" t="str">
        <f>Gerenciamento!A140</f>
        <v>Luisa</v>
      </c>
      <c r="B138" t="str">
        <f>Gerenciamento!B140</f>
        <v>Acompanhamento</v>
      </c>
      <c r="C138" s="30">
        <f>Gerenciamento!C140</f>
        <v>43315</v>
      </c>
      <c r="D138">
        <f>Gerenciamento!D140</f>
        <v>2280</v>
      </c>
      <c r="E138" s="31">
        <f t="shared" si="2"/>
        <v>43315</v>
      </c>
    </row>
    <row r="139" spans="1:5">
      <c r="A139" t="str">
        <f>Gerenciamento!A141</f>
        <v>Dani Giansnte</v>
      </c>
      <c r="B139" t="str">
        <f>Gerenciamento!B141</f>
        <v>Gestante</v>
      </c>
      <c r="C139" s="30">
        <f>Gerenciamento!C141</f>
        <v>43323</v>
      </c>
      <c r="D139">
        <f>Gerenciamento!D141</f>
        <v>450</v>
      </c>
      <c r="E139" s="31">
        <f t="shared" si="2"/>
        <v>43323</v>
      </c>
    </row>
    <row r="140" spans="1:5">
      <c r="A140" t="str">
        <f>Gerenciamento!A142</f>
        <v>Pietra</v>
      </c>
      <c r="B140" t="str">
        <f>Gerenciamento!B142</f>
        <v>Niver Infantil</v>
      </c>
      <c r="C140" s="30">
        <f>Gerenciamento!C142</f>
        <v>43330</v>
      </c>
      <c r="D140">
        <f>Gerenciamento!D142</f>
        <v>650</v>
      </c>
      <c r="E140" s="31">
        <f t="shared" si="2"/>
        <v>43330</v>
      </c>
    </row>
    <row r="141" spans="1:5">
      <c r="A141" t="str">
        <f>Gerenciamento!A144</f>
        <v>Helena (Milena)</v>
      </c>
      <c r="B141" t="str">
        <f>Gerenciamento!B144</f>
        <v>Batizado</v>
      </c>
      <c r="C141" s="30">
        <f>Gerenciamento!C144</f>
        <v>43331</v>
      </c>
      <c r="D141">
        <f>Gerenciamento!D144</f>
        <v>390</v>
      </c>
      <c r="E141" s="31">
        <f t="shared" si="2"/>
        <v>43331</v>
      </c>
    </row>
    <row r="142" spans="1:5">
      <c r="A142" t="str">
        <f>Gerenciamento!A145</f>
        <v>Lucas</v>
      </c>
      <c r="B142" t="str">
        <f>Gerenciamento!B145</f>
        <v>Acompanhamento</v>
      </c>
      <c r="C142" s="30">
        <f>Gerenciamento!C145</f>
        <v>43332</v>
      </c>
      <c r="D142">
        <f>Gerenciamento!D145</f>
        <v>1320</v>
      </c>
      <c r="E142" s="31">
        <f t="shared" si="2"/>
        <v>43332</v>
      </c>
    </row>
    <row r="143" spans="1:5">
      <c r="A143" t="str">
        <f>Gerenciamento!A146</f>
        <v>Renata e Cassio</v>
      </c>
      <c r="B143" t="str">
        <f>Gerenciamento!B146</f>
        <v>Casamento</v>
      </c>
      <c r="C143" s="30">
        <f>Gerenciamento!C146</f>
        <v>43337</v>
      </c>
      <c r="D143">
        <f>Gerenciamento!D146</f>
        <v>400</v>
      </c>
      <c r="E143" s="31">
        <f t="shared" si="2"/>
        <v>43337</v>
      </c>
    </row>
    <row r="144" spans="1:5">
      <c r="A144" t="str">
        <f>Gerenciamento!A147</f>
        <v>Raquel Giansanti - expo</v>
      </c>
      <c r="B144" t="str">
        <f>Gerenciamento!B147</f>
        <v>Publicidade</v>
      </c>
      <c r="C144" s="30">
        <f>Gerenciamento!C147</f>
        <v>43344</v>
      </c>
      <c r="D144">
        <f>Gerenciamento!D147</f>
        <v>250</v>
      </c>
      <c r="E144" s="31">
        <f t="shared" si="2"/>
        <v>43344</v>
      </c>
    </row>
    <row r="145" spans="1:5">
      <c r="A145" t="str">
        <f>Gerenciamento!A148</f>
        <v>Renata e Cassio</v>
      </c>
      <c r="B145" t="str">
        <f>Gerenciamento!B148</f>
        <v>Casamento</v>
      </c>
      <c r="C145" s="30">
        <f>Gerenciamento!C148</f>
        <v>43344</v>
      </c>
      <c r="D145">
        <f>Gerenciamento!D148</f>
        <v>2800</v>
      </c>
      <c r="E145" s="31">
        <f t="shared" si="2"/>
        <v>43344</v>
      </c>
    </row>
    <row r="146" spans="1:5">
      <c r="A146" t="str">
        <f>Gerenciamento!A149</f>
        <v>Jonatan - Smart</v>
      </c>
      <c r="B146" t="str">
        <f>Gerenciamento!B149</f>
        <v>Casamento</v>
      </c>
      <c r="C146" s="30">
        <f>Gerenciamento!C149</f>
        <v>43361</v>
      </c>
      <c r="D146">
        <f>Gerenciamento!D149</f>
        <v>500</v>
      </c>
      <c r="E146" s="31">
        <f t="shared" si="2"/>
        <v>43361</v>
      </c>
    </row>
    <row r="147" spans="1:5">
      <c r="A147" t="str">
        <f>Gerenciamento!A150</f>
        <v>Priscila e Ronaldo</v>
      </c>
      <c r="B147" t="str">
        <f>Gerenciamento!B150</f>
        <v>Casamento</v>
      </c>
      <c r="C147" s="30">
        <f>Gerenciamento!C150</f>
        <v>43365</v>
      </c>
      <c r="D147">
        <f>Gerenciamento!D150</f>
        <v>4000</v>
      </c>
      <c r="E147" s="31">
        <f t="shared" si="2"/>
        <v>43365</v>
      </c>
    </row>
    <row r="148" spans="1:5">
      <c r="A148" t="str">
        <f>Gerenciamento!A153</f>
        <v>Paloma e Maike</v>
      </c>
      <c r="B148" t="str">
        <f>Gerenciamento!B153</f>
        <v>Casamento</v>
      </c>
      <c r="C148" s="30">
        <f>Gerenciamento!C153</f>
        <v>43372</v>
      </c>
      <c r="D148">
        <f>Gerenciamento!D153</f>
        <v>3000</v>
      </c>
      <c r="E148" s="31">
        <f t="shared" si="2"/>
        <v>43372</v>
      </c>
    </row>
    <row r="149" spans="1:5">
      <c r="A149" t="str">
        <f>Gerenciamento!A156</f>
        <v>Inauguracao Loja Ju</v>
      </c>
      <c r="B149" t="str">
        <f>Gerenciamento!B156</f>
        <v>Publicidade</v>
      </c>
      <c r="C149" s="30">
        <f>Gerenciamento!C156</f>
        <v>43378</v>
      </c>
      <c r="D149">
        <f>Gerenciamento!D156</f>
        <v>450</v>
      </c>
      <c r="E149" s="31">
        <f t="shared" si="2"/>
        <v>43378</v>
      </c>
    </row>
    <row r="150" spans="1:5">
      <c r="A150" t="str">
        <f>Gerenciamento!A158</f>
        <v>Batizado Giovana</v>
      </c>
      <c r="B150" t="str">
        <f>Gerenciamento!B158</f>
        <v>Batizado</v>
      </c>
      <c r="C150" s="30">
        <f>Gerenciamento!C158</f>
        <v>43380</v>
      </c>
      <c r="D150">
        <f>Gerenciamento!D158</f>
        <v>300</v>
      </c>
      <c r="E150" s="31">
        <f t="shared" si="2"/>
        <v>43380</v>
      </c>
    </row>
    <row r="151" spans="1:5">
      <c r="A151" t="str">
        <f>Gerenciamento!A159</f>
        <v>Gael</v>
      </c>
      <c r="B151" t="str">
        <f>Gerenciamento!B159</f>
        <v>Niver Infantil</v>
      </c>
      <c r="C151" s="30">
        <f>Gerenciamento!C159</f>
        <v>43380</v>
      </c>
      <c r="D151">
        <f>Gerenciamento!D159</f>
        <v>1290</v>
      </c>
      <c r="E151" s="31">
        <f t="shared" si="2"/>
        <v>43380</v>
      </c>
    </row>
    <row r="152" spans="1:5">
      <c r="A152" t="str">
        <f>Gerenciamento!A161</f>
        <v>Freela - Juninho Miguel</v>
      </c>
      <c r="B152" t="str">
        <f>Gerenciamento!B161</f>
        <v>Freela</v>
      </c>
      <c r="C152" s="30">
        <f>Gerenciamento!C161</f>
        <v>43393</v>
      </c>
      <c r="D152">
        <f>Gerenciamento!D161</f>
        <v>350</v>
      </c>
      <c r="E152" s="31">
        <f t="shared" si="2"/>
        <v>43393</v>
      </c>
    </row>
    <row r="153" spans="1:5">
      <c r="A153" t="str">
        <f>Gerenciamento!A162</f>
        <v>Barbara e Artur</v>
      </c>
      <c r="B153" t="str">
        <f>Gerenciamento!B162</f>
        <v>Casamento</v>
      </c>
      <c r="C153" s="30">
        <f>Gerenciamento!C162</f>
        <v>43400</v>
      </c>
      <c r="D153">
        <f>Gerenciamento!D162</f>
        <v>2700</v>
      </c>
      <c r="E153" s="31">
        <f t="shared" si="2"/>
        <v>43400</v>
      </c>
    </row>
    <row r="154" spans="1:5">
      <c r="A154" t="str">
        <f>Gerenciamento!A163</f>
        <v>Maria Clara</v>
      </c>
      <c r="B154" t="str">
        <f>Gerenciamento!B163</f>
        <v>Niver Infantil</v>
      </c>
      <c r="C154" s="30">
        <f>Gerenciamento!C163</f>
        <v>43428</v>
      </c>
      <c r="D154">
        <f>Gerenciamento!D163</f>
        <v>650</v>
      </c>
      <c r="E154" s="31">
        <f t="shared" si="2"/>
        <v>43428</v>
      </c>
    </row>
    <row r="155" spans="1:5">
      <c r="A155" t="str">
        <f>Gerenciamento!A164</f>
        <v>Dedé</v>
      </c>
      <c r="B155" t="str">
        <f>Gerenciamento!B164</f>
        <v>Niver Infantil</v>
      </c>
      <c r="C155" s="30">
        <f>Gerenciamento!C164</f>
        <v>43428</v>
      </c>
      <c r="D155">
        <f>Gerenciamento!D164</f>
        <v>650</v>
      </c>
      <c r="E155" s="31">
        <f t="shared" si="2"/>
        <v>43428</v>
      </c>
    </row>
    <row r="156" spans="1:5">
      <c r="A156" t="str">
        <f>Gerenciamento!A165</f>
        <v>Ana Aline e Michel</v>
      </c>
      <c r="B156" t="str">
        <f>Gerenciamento!B165</f>
        <v>Casamento</v>
      </c>
      <c r="C156" s="30">
        <f>Gerenciamento!C165</f>
        <v>43435</v>
      </c>
      <c r="D156">
        <f>Gerenciamento!D165</f>
        <v>3300</v>
      </c>
      <c r="E156" s="31">
        <f t="shared" si="2"/>
        <v>43435</v>
      </c>
    </row>
    <row r="157" spans="1:5">
      <c r="A157" t="str">
        <f>Gerenciamento!A166</f>
        <v>Daiane e Lenon</v>
      </c>
      <c r="B157" t="str">
        <f>Gerenciamento!B166</f>
        <v>Casamento</v>
      </c>
      <c r="C157" s="30">
        <f>Gerenciamento!C166</f>
        <v>43449</v>
      </c>
      <c r="D157">
        <f>Gerenciamento!D166</f>
        <v>4200</v>
      </c>
      <c r="E157" s="31">
        <f t="shared" si="2"/>
        <v>43449</v>
      </c>
    </row>
    <row r="158" spans="1:5">
      <c r="A158" t="str">
        <f>Gerenciamento!A167</f>
        <v>Maisa e Erick</v>
      </c>
      <c r="B158" t="str">
        <f>Gerenciamento!B167</f>
        <v>Casamento</v>
      </c>
      <c r="C158" s="30">
        <f>Gerenciamento!C167</f>
        <v>43470</v>
      </c>
      <c r="D158">
        <f>Gerenciamento!D167</f>
        <v>3700</v>
      </c>
      <c r="E158" s="31">
        <f t="shared" si="2"/>
        <v>43470</v>
      </c>
    </row>
    <row r="159" spans="1:5">
      <c r="A159" t="str">
        <f>Gerenciamento!A168</f>
        <v>Roberta e Fernando</v>
      </c>
      <c r="B159" t="str">
        <f>Gerenciamento!B168</f>
        <v>Casamento</v>
      </c>
      <c r="C159" s="30">
        <f>Gerenciamento!C168</f>
        <v>43512</v>
      </c>
      <c r="D159">
        <f>Gerenciamento!D168</f>
        <v>4400</v>
      </c>
      <c r="E159" s="31">
        <f t="shared" si="2"/>
        <v>43512</v>
      </c>
    </row>
    <row r="160" spans="1:5">
      <c r="A160" t="str">
        <f>Gerenciamento!A169</f>
        <v>Alice e Bernardo</v>
      </c>
      <c r="B160" t="str">
        <f>Gerenciamento!B169</f>
        <v>Niver Infantil</v>
      </c>
      <c r="C160" s="30">
        <f>Gerenciamento!C169</f>
        <v>43519</v>
      </c>
      <c r="D160">
        <f>Gerenciamento!D169</f>
        <v>700</v>
      </c>
      <c r="E160" s="31">
        <f t="shared" si="2"/>
        <v>43519</v>
      </c>
    </row>
    <row r="161" spans="1:5">
      <c r="A161" t="str">
        <f>Gerenciamento!A170</f>
        <v>Tais</v>
      </c>
      <c r="B161" t="str">
        <f>Gerenciamento!B170</f>
        <v>Casamento</v>
      </c>
      <c r="C161" s="30">
        <f>Gerenciamento!C170</f>
        <v>43547</v>
      </c>
      <c r="D161">
        <f>Gerenciamento!D170</f>
        <v>0</v>
      </c>
      <c r="E161" s="31">
        <f t="shared" si="2"/>
        <v>43547</v>
      </c>
    </row>
    <row r="162" spans="1:5">
      <c r="A162" t="str">
        <f>Gerenciamento!A172</f>
        <v>Raphael e Bianca</v>
      </c>
      <c r="B162" t="str">
        <f>Gerenciamento!B172</f>
        <v>Casamento</v>
      </c>
      <c r="C162" s="30">
        <f>Gerenciamento!C172</f>
        <v>43582</v>
      </c>
      <c r="D162">
        <f>Gerenciamento!D172</f>
        <v>4000</v>
      </c>
      <c r="E162" s="31">
        <f t="shared" si="2"/>
        <v>43582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Gerenciamento</vt:lpstr>
      <vt:lpstr>Balanço Anual</vt:lpstr>
      <vt:lpstr>Tipo vs Mes</vt:lpstr>
      <vt:lpstr>Tipo vc Mes (BD)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Janaína Nogueira</dc:creator>
  <cp:lastModifiedBy>Janaína Nogueira</cp:lastModifiedBy>
  <dcterms:created xsi:type="dcterms:W3CDTF">2018-09-08T14:26:54Z</dcterms:created>
  <dcterms:modified xsi:type="dcterms:W3CDTF">2018-11-08T22:06:16Z</dcterms:modified>
</cp:coreProperties>
</file>