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lemson_Post-doc\wetability\wet-data\data\"/>
    </mc:Choice>
  </mc:AlternateContent>
  <xr:revisionPtr revIDLastSave="0" documentId="13_ncr:1_{E05A2C51-6E65-4767-85B4-E74B9F9274BC}" xr6:coauthVersionLast="47" xr6:coauthVersionMax="47" xr10:uidLastSave="{00000000-0000-0000-0000-000000000000}"/>
  <bookViews>
    <workbookView xWindow="-120" yWindow="-120" windowWidth="29040" windowHeight="15960" activeTab="1" xr2:uid="{DB7D5DF2-47BC-4934-9D96-C4AA711724DC}"/>
  </bookViews>
  <sheets>
    <sheet name="Radius of curvature" sheetId="1" r:id="rId1"/>
    <sheet name="Tape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6" i="2" l="1"/>
  <c r="G154" i="2"/>
  <c r="G155" i="2" s="1"/>
  <c r="F154" i="2"/>
  <c r="E154" i="2"/>
  <c r="E140" i="2"/>
  <c r="F138" i="2"/>
  <c r="G138" i="2" s="1"/>
  <c r="G139" i="2" s="1"/>
  <c r="E138" i="2"/>
  <c r="E128" i="2"/>
  <c r="F126" i="2"/>
  <c r="G126" i="2" s="1"/>
  <c r="G127" i="2" s="1"/>
  <c r="E126" i="2"/>
  <c r="E105" i="2"/>
  <c r="G103" i="2"/>
  <c r="G104" i="2" s="1"/>
  <c r="F103" i="2"/>
  <c r="E103" i="2"/>
  <c r="E95" i="2"/>
  <c r="F93" i="2"/>
  <c r="G93" i="2" s="1"/>
  <c r="G94" i="2" s="1"/>
  <c r="E93" i="2"/>
  <c r="E81" i="2"/>
  <c r="F79" i="2"/>
  <c r="G79" i="2" s="1"/>
  <c r="G80" i="2" s="1"/>
  <c r="E79" i="2"/>
  <c r="E70" i="2"/>
  <c r="F68" i="2"/>
  <c r="G68" i="2" s="1"/>
  <c r="G69" i="2" s="1"/>
  <c r="E68" i="2"/>
  <c r="E62" i="2"/>
  <c r="F60" i="2"/>
  <c r="G60" i="2" s="1"/>
  <c r="G61" i="2" s="1"/>
  <c r="E60" i="2"/>
  <c r="E51" i="2"/>
  <c r="F49" i="2"/>
  <c r="G49" i="2" s="1"/>
  <c r="G50" i="2" s="1"/>
  <c r="E49" i="2"/>
  <c r="E37" i="2"/>
  <c r="G35" i="2"/>
  <c r="G36" i="2" s="1"/>
  <c r="F35" i="2"/>
  <c r="E35" i="2"/>
  <c r="E23" i="2"/>
  <c r="F21" i="2"/>
  <c r="G21" i="2" s="1"/>
  <c r="G22" i="2" s="1"/>
  <c r="E21" i="2"/>
  <c r="E12" i="2"/>
  <c r="F10" i="2"/>
  <c r="G10" i="2" s="1"/>
  <c r="G11" i="2" s="1"/>
  <c r="E10" i="2"/>
  <c r="E4" i="2"/>
  <c r="F2" i="2"/>
  <c r="G2" i="2" s="1"/>
  <c r="E2" i="2"/>
  <c r="G92" i="1"/>
  <c r="I92" i="1" s="1"/>
  <c r="G91" i="1"/>
  <c r="I91" i="1" s="1"/>
  <c r="G90" i="1"/>
  <c r="I90" i="1" s="1"/>
  <c r="G89" i="1"/>
  <c r="I89" i="1" s="1"/>
  <c r="G88" i="1"/>
  <c r="I87" i="1"/>
  <c r="G87" i="1"/>
  <c r="E87" i="1"/>
  <c r="G86" i="1"/>
  <c r="I86" i="1" s="1"/>
  <c r="F86" i="1"/>
  <c r="E86" i="1"/>
  <c r="G85" i="1"/>
  <c r="I85" i="1" s="1"/>
  <c r="G84" i="1"/>
  <c r="I84" i="1" s="1"/>
  <c r="G83" i="1"/>
  <c r="I83" i="1" s="1"/>
  <c r="I82" i="1"/>
  <c r="G82" i="1"/>
  <c r="I81" i="1"/>
  <c r="G81" i="1"/>
  <c r="G80" i="1"/>
  <c r="E80" i="1"/>
  <c r="G79" i="1"/>
  <c r="I79" i="1" s="1"/>
  <c r="F79" i="1"/>
  <c r="E79" i="1"/>
  <c r="G78" i="1"/>
  <c r="I78" i="1" s="1"/>
  <c r="G77" i="1"/>
  <c r="I77" i="1" s="1"/>
  <c r="G76" i="1"/>
  <c r="I76" i="1" s="1"/>
  <c r="I75" i="1"/>
  <c r="G75" i="1"/>
  <c r="I74" i="1"/>
  <c r="G74" i="1"/>
  <c r="I73" i="1"/>
  <c r="G73" i="1"/>
  <c r="E73" i="1"/>
  <c r="G72" i="1"/>
  <c r="I72" i="1" s="1"/>
  <c r="F72" i="1"/>
  <c r="E72" i="1"/>
  <c r="G71" i="1"/>
  <c r="I71" i="1" s="1"/>
  <c r="G70" i="1"/>
  <c r="I70" i="1" s="1"/>
  <c r="G69" i="1"/>
  <c r="I69" i="1" s="1"/>
  <c r="G68" i="1"/>
  <c r="I68" i="1" s="1"/>
  <c r="G67" i="1"/>
  <c r="I67" i="1" s="1"/>
  <c r="I66" i="1"/>
  <c r="G66" i="1"/>
  <c r="E66" i="1"/>
  <c r="G65" i="1"/>
  <c r="I65" i="1" s="1"/>
  <c r="F65" i="1"/>
  <c r="E65" i="1"/>
  <c r="G64" i="1"/>
  <c r="I64" i="1" s="1"/>
  <c r="G63" i="1"/>
  <c r="I63" i="1" s="1"/>
  <c r="G62" i="1"/>
  <c r="I62" i="1" s="1"/>
  <c r="G61" i="1"/>
  <c r="I61" i="1" s="1"/>
  <c r="G60" i="1"/>
  <c r="G59" i="1"/>
  <c r="I59" i="1" s="1"/>
  <c r="E59" i="1"/>
  <c r="G58" i="1"/>
  <c r="I58" i="1" s="1"/>
  <c r="F58" i="1"/>
  <c r="E58" i="1"/>
  <c r="G57" i="1"/>
  <c r="I57" i="1" s="1"/>
  <c r="I56" i="1"/>
  <c r="G56" i="1"/>
  <c r="G55" i="1"/>
  <c r="I55" i="1" s="1"/>
  <c r="G54" i="1"/>
  <c r="I54" i="1" s="1"/>
  <c r="G53" i="1"/>
  <c r="I53" i="1" s="1"/>
  <c r="J52" i="1" s="1"/>
  <c r="G52" i="1"/>
  <c r="E52" i="1"/>
  <c r="G51" i="1"/>
  <c r="I51" i="1" s="1"/>
  <c r="F51" i="1"/>
  <c r="E51" i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E45" i="1"/>
  <c r="G44" i="1"/>
  <c r="I44" i="1" s="1"/>
  <c r="F44" i="1"/>
  <c r="E44" i="1"/>
  <c r="G43" i="1"/>
  <c r="I43" i="1" s="1"/>
  <c r="I42" i="1"/>
  <c r="G42" i="1"/>
  <c r="G41" i="1"/>
  <c r="I41" i="1" s="1"/>
  <c r="G40" i="1"/>
  <c r="I40" i="1" s="1"/>
  <c r="G39" i="1"/>
  <c r="I39" i="1" s="1"/>
  <c r="G38" i="1"/>
  <c r="E38" i="1"/>
  <c r="G37" i="1"/>
  <c r="I37" i="1" s="1"/>
  <c r="F37" i="1"/>
  <c r="E37" i="1"/>
  <c r="I36" i="1"/>
  <c r="G36" i="1"/>
  <c r="I35" i="1"/>
  <c r="G35" i="1"/>
  <c r="G34" i="1"/>
  <c r="I34" i="1" s="1"/>
  <c r="G33" i="1"/>
  <c r="I33" i="1" s="1"/>
  <c r="G32" i="1"/>
  <c r="G31" i="1"/>
  <c r="I31" i="1" s="1"/>
  <c r="E31" i="1"/>
  <c r="G30" i="1"/>
  <c r="I30" i="1" s="1"/>
  <c r="F30" i="1"/>
  <c r="E30" i="1"/>
  <c r="G29" i="1"/>
  <c r="I29" i="1" s="1"/>
  <c r="I28" i="1"/>
  <c r="G28" i="1"/>
  <c r="G27" i="1"/>
  <c r="I27" i="1" s="1"/>
  <c r="G26" i="1"/>
  <c r="I26" i="1" s="1"/>
  <c r="I25" i="1"/>
  <c r="G25" i="1"/>
  <c r="G24" i="1"/>
  <c r="E24" i="1"/>
  <c r="G23" i="1"/>
  <c r="I23" i="1" s="1"/>
  <c r="F23" i="1"/>
  <c r="E23" i="1"/>
  <c r="G22" i="1"/>
  <c r="I22" i="1" s="1"/>
  <c r="G21" i="1"/>
  <c r="I21" i="1" s="1"/>
  <c r="G20" i="1"/>
  <c r="I20" i="1" s="1"/>
  <c r="G19" i="1"/>
  <c r="I19" i="1" s="1"/>
  <c r="G18" i="1"/>
  <c r="G17" i="1"/>
  <c r="I17" i="1" s="1"/>
  <c r="E17" i="1"/>
  <c r="G16" i="1"/>
  <c r="I16" i="1" s="1"/>
  <c r="F16" i="1"/>
  <c r="E16" i="1"/>
  <c r="G15" i="1"/>
  <c r="I15" i="1" s="1"/>
  <c r="G14" i="1"/>
  <c r="I14" i="1" s="1"/>
  <c r="G13" i="1"/>
  <c r="I13" i="1" s="1"/>
  <c r="G12" i="1"/>
  <c r="G11" i="1"/>
  <c r="I11" i="1" s="1"/>
  <c r="G10" i="1"/>
  <c r="I10" i="1" s="1"/>
  <c r="E10" i="1"/>
  <c r="G9" i="1"/>
  <c r="I9" i="1" s="1"/>
  <c r="F9" i="1"/>
  <c r="E9" i="1"/>
  <c r="G8" i="1"/>
  <c r="I8" i="1" s="1"/>
  <c r="I7" i="1"/>
  <c r="G7" i="1"/>
  <c r="G6" i="1"/>
  <c r="I6" i="1" s="1"/>
  <c r="G5" i="1"/>
  <c r="I5" i="1" s="1"/>
  <c r="G4" i="1"/>
  <c r="I4" i="1" s="1"/>
  <c r="G3" i="1"/>
  <c r="I3" i="1" s="1"/>
  <c r="J3" i="1" s="1"/>
  <c r="F3" i="1"/>
  <c r="E3" i="1"/>
  <c r="G2" i="1"/>
  <c r="I2" i="1" s="1"/>
  <c r="F2" i="1"/>
  <c r="E2" i="1"/>
  <c r="G4" i="2" l="1"/>
  <c r="G3" i="2"/>
  <c r="J30" i="1"/>
  <c r="J66" i="1"/>
  <c r="H3" i="1"/>
  <c r="H10" i="1"/>
  <c r="H59" i="1"/>
  <c r="H66" i="1"/>
  <c r="H72" i="1"/>
  <c r="J44" i="1"/>
  <c r="H9" i="1"/>
  <c r="H17" i="1"/>
  <c r="H24" i="1"/>
  <c r="J73" i="1"/>
  <c r="H79" i="1"/>
  <c r="I18" i="1"/>
  <c r="J17" i="1" s="1"/>
  <c r="H31" i="1"/>
  <c r="H38" i="1"/>
  <c r="I38" i="1"/>
  <c r="J38" i="1" s="1"/>
  <c r="H87" i="1"/>
  <c r="H51" i="1"/>
  <c r="J24" i="1"/>
  <c r="J86" i="1"/>
  <c r="J45" i="1"/>
  <c r="J72" i="1"/>
  <c r="I12" i="1"/>
  <c r="J9" i="1" s="1"/>
  <c r="I24" i="1"/>
  <c r="J23" i="1" s="1"/>
  <c r="I32" i="1"/>
  <c r="H37" i="1"/>
  <c r="I52" i="1"/>
  <c r="J51" i="1" s="1"/>
  <c r="I60" i="1"/>
  <c r="J58" i="1" s="1"/>
  <c r="H65" i="1"/>
  <c r="I80" i="1"/>
  <c r="I88" i="1"/>
  <c r="J87" i="1" s="1"/>
  <c r="H16" i="1"/>
  <c r="H44" i="1"/>
  <c r="J31" i="1"/>
  <c r="H80" i="1"/>
  <c r="H2" i="1"/>
  <c r="H45" i="1"/>
  <c r="J65" i="1"/>
  <c r="H73" i="1"/>
  <c r="H52" i="1"/>
  <c r="H30" i="1"/>
  <c r="H58" i="1"/>
  <c r="H86" i="1"/>
  <c r="J2" i="1"/>
  <c r="H23" i="1"/>
  <c r="J10" i="1" l="1"/>
  <c r="J37" i="1"/>
  <c r="J16" i="1"/>
  <c r="J79" i="1"/>
  <c r="J80" i="1"/>
  <c r="J59" i="1"/>
</calcChain>
</file>

<file path=xl/sharedStrings.xml><?xml version="1.0" encoding="utf-8"?>
<sst xmlns="http://schemas.openxmlformats.org/spreadsheetml/2006/main" count="295" uniqueCount="28">
  <si>
    <t>species</t>
  </si>
  <si>
    <t>normal.distance</t>
  </si>
  <si>
    <t>radius.food</t>
  </si>
  <si>
    <t>Darapsa_myron</t>
  </si>
  <si>
    <t>Dolba_hyloeus</t>
  </si>
  <si>
    <t>Eumorpha_fasciatus</t>
  </si>
  <si>
    <t>Manduca_rustica</t>
  </si>
  <si>
    <t>Hemaris_thysbe</t>
  </si>
  <si>
    <t>Xylophanes_tersa</t>
  </si>
  <si>
    <t>Hyles_lineata</t>
  </si>
  <si>
    <t>Paratrea_plebeja</t>
  </si>
  <si>
    <t>Manduca_sexta</t>
  </si>
  <si>
    <t>Agrius_cingulata</t>
  </si>
  <si>
    <t>Eumorpha_pandorus</t>
  </si>
  <si>
    <t>Manduca_quinquemaculata</t>
  </si>
  <si>
    <t>Enyo_lugubris3</t>
  </si>
  <si>
    <t>avg.radius.galea</t>
  </si>
  <si>
    <t>avg.diam.food</t>
  </si>
  <si>
    <t>avg.radius.food</t>
  </si>
  <si>
    <t>curv.food</t>
  </si>
  <si>
    <t>avg.curv.food</t>
  </si>
  <si>
    <t>diameter.proboscis</t>
  </si>
  <si>
    <t>drinking.region</t>
  </si>
  <si>
    <t>tapering</t>
  </si>
  <si>
    <t>tapering.angle</t>
  </si>
  <si>
    <t>distance</t>
  </si>
  <si>
    <t>radians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</si>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</sst>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C5F5-D5D8-4590-8376-C7D3F8C226EA}">
  <dimension ref="A1:J92"/>
  <sheetViews>
    <sheetView workbookViewId="0">
      <selection activeCell="L1" sqref="L1"/>
    </sheetView>
  </sheetViews>
  <sheetFormatPr defaultRowHeight="15" x14ac:dyDescent="0.25"/>
  <cols>
    <col min="1" max="1" width="26" bestFit="1" customWidth="1"/>
    <col min="2" max="2" width="15.42578125" bestFit="1" customWidth="1"/>
    <col min="3" max="3" width="12" bestFit="1" customWidth="1"/>
    <col min="6" max="6" width="15.42578125" bestFit="1" customWidth="1"/>
  </cols>
  <sheetData>
    <row r="1" spans="1:10" x14ac:dyDescent="0.25">
      <c r="A1" t="s">
        <v>0</v>
      </c>
      <c r="B1" t="s">
        <v>1</v>
      </c>
      <c r="C1" t="s">
        <v>16</v>
      </c>
      <c r="D1" t="s">
        <v>17</v>
      </c>
      <c r="E1" t="s">
        <v>16</v>
      </c>
      <c r="F1" t="s">
        <v>17</v>
      </c>
      <c r="G1" t="s">
        <v>2</v>
      </c>
      <c r="H1" t="s">
        <v>18</v>
      </c>
      <c r="I1" t="s">
        <v>19</v>
      </c>
      <c r="J1" t="s">
        <v>20</v>
      </c>
    </row>
    <row r="2" spans="1:10" x14ac:dyDescent="0.25">
      <c r="A2" t="s">
        <v>3</v>
      </c>
      <c r="B2">
        <v>0.1</v>
      </c>
      <c r="C2">
        <v>0.15362500000000001</v>
      </c>
      <c r="D2">
        <v>0.109351</v>
      </c>
      <c r="E2">
        <f>AVERAGE(C3:C7)</f>
        <v>5.8966666666666667E-2</v>
      </c>
      <c r="F2">
        <f>AVERAGE(D3:D7)</f>
        <v>8.4470039999999996E-2</v>
      </c>
      <c r="G2">
        <f>D2/2</f>
        <v>5.4675500000000002E-2</v>
      </c>
      <c r="H2">
        <f>AVERAGE(G3:G7)</f>
        <v>4.2235019999999998E-2</v>
      </c>
      <c r="I2">
        <f t="shared" ref="I2:I36" si="0">C2/G2</f>
        <v>2.8097593986337577</v>
      </c>
      <c r="J2">
        <f>AVERAGE(I3:I7)</f>
        <v>1.296315974689678</v>
      </c>
    </row>
    <row r="3" spans="1:10" x14ac:dyDescent="0.25">
      <c r="A3" t="s">
        <v>3</v>
      </c>
      <c r="B3">
        <v>0.25</v>
      </c>
      <c r="C3">
        <v>0.10625</v>
      </c>
      <c r="D3">
        <v>0.102691</v>
      </c>
      <c r="E3">
        <f>_xlfn.STDEV.P(C3:C7)</f>
        <v>3.4552319426889092E-2</v>
      </c>
      <c r="F3">
        <f>AVEDEV(D3:D7)</f>
        <v>1.2838752000000004E-2</v>
      </c>
      <c r="G3">
        <f t="shared" ref="G3:G59" si="1">D3/2</f>
        <v>5.1345500000000002E-2</v>
      </c>
      <c r="H3">
        <f>AVEDEV(G3:G7)</f>
        <v>6.4193760000000018E-3</v>
      </c>
      <c r="I3">
        <f t="shared" si="0"/>
        <v>2.0693147403375174</v>
      </c>
      <c r="J3">
        <f>_xlfn.STDEV.P(I3:I7)</f>
        <v>0.59263470254740303</v>
      </c>
    </row>
    <row r="4" spans="1:10" x14ac:dyDescent="0.25">
      <c r="A4" t="s">
        <v>3</v>
      </c>
      <c r="B4">
        <v>0.4</v>
      </c>
      <c r="C4">
        <v>9.0499999999999997E-2</v>
      </c>
      <c r="D4">
        <v>9.7512600000000005E-2</v>
      </c>
      <c r="G4">
        <f t="shared" si="1"/>
        <v>4.8756300000000002E-2</v>
      </c>
      <c r="I4">
        <f t="shared" si="0"/>
        <v>1.8561703820839561</v>
      </c>
    </row>
    <row r="5" spans="1:10" x14ac:dyDescent="0.25">
      <c r="A5" t="s">
        <v>3</v>
      </c>
      <c r="B5">
        <v>0.54999999999999993</v>
      </c>
      <c r="C5">
        <v>5.3749999999999999E-2</v>
      </c>
      <c r="D5">
        <v>8.5303400000000001E-2</v>
      </c>
      <c r="G5">
        <f t="shared" si="1"/>
        <v>4.2651700000000001E-2</v>
      </c>
      <c r="I5">
        <f t="shared" si="0"/>
        <v>1.2602076822260309</v>
      </c>
    </row>
    <row r="6" spans="1:10" x14ac:dyDescent="0.25">
      <c r="A6" t="s">
        <v>3</v>
      </c>
      <c r="B6">
        <v>0.7</v>
      </c>
      <c r="C6">
        <v>2.0833333333333332E-2</v>
      </c>
      <c r="D6">
        <v>6.8421599999999999E-2</v>
      </c>
      <c r="G6">
        <f t="shared" si="1"/>
        <v>3.42108E-2</v>
      </c>
      <c r="I6">
        <f t="shared" si="0"/>
        <v>0.60896948721846123</v>
      </c>
    </row>
    <row r="7" spans="1:10" x14ac:dyDescent="0.25">
      <c r="A7" t="s">
        <v>3</v>
      </c>
      <c r="B7">
        <v>0.85</v>
      </c>
      <c r="C7">
        <v>2.35E-2</v>
      </c>
      <c r="D7">
        <v>6.8421599999999999E-2</v>
      </c>
      <c r="G7">
        <f t="shared" si="1"/>
        <v>3.42108E-2</v>
      </c>
      <c r="I7">
        <f t="shared" si="0"/>
        <v>0.68691758158242422</v>
      </c>
    </row>
    <row r="8" spans="1:10" x14ac:dyDescent="0.25">
      <c r="A8" t="s">
        <v>3</v>
      </c>
      <c r="B8">
        <v>1</v>
      </c>
      <c r="C8">
        <v>1.7250000000000001E-2</v>
      </c>
      <c r="D8">
        <v>5.5607700000000003E-2</v>
      </c>
      <c r="G8">
        <f t="shared" si="1"/>
        <v>2.7803850000000001E-2</v>
      </c>
      <c r="I8">
        <f t="shared" si="0"/>
        <v>0.62041767596933517</v>
      </c>
    </row>
    <row r="9" spans="1:10" x14ac:dyDescent="0.25">
      <c r="A9" t="s">
        <v>4</v>
      </c>
      <c r="B9">
        <v>0.1</v>
      </c>
      <c r="C9">
        <v>0.10999999999999999</v>
      </c>
      <c r="D9">
        <v>0.11172700000000001</v>
      </c>
      <c r="E9">
        <f>AVERAGE(C10:C14)</f>
        <v>7.4649999999999994E-2</v>
      </c>
      <c r="F9">
        <f>AVERAGE(D10:D14)</f>
        <v>0.1096466</v>
      </c>
      <c r="G9">
        <f t="shared" si="1"/>
        <v>5.5863500000000003E-2</v>
      </c>
      <c r="H9">
        <f>AVERAGE(G10:G14)</f>
        <v>5.4823299999999998E-2</v>
      </c>
      <c r="I9">
        <f t="shared" si="0"/>
        <v>1.969085359850349</v>
      </c>
      <c r="J9">
        <f>AVERAGE(I10:I14)</f>
        <v>1.3591220008960472</v>
      </c>
    </row>
    <row r="10" spans="1:10" x14ac:dyDescent="0.25">
      <c r="A10" t="s">
        <v>4</v>
      </c>
      <c r="B10">
        <v>0.25</v>
      </c>
      <c r="C10">
        <v>0.1</v>
      </c>
      <c r="D10">
        <v>0.114091</v>
      </c>
      <c r="E10">
        <f>_xlfn.STDEV.P(C10:C14)</f>
        <v>1.3284960429414542E-2</v>
      </c>
      <c r="G10">
        <f t="shared" si="1"/>
        <v>5.7045499999999999E-2</v>
      </c>
      <c r="H10">
        <f>_xlfn.STDEV.S(G10:G14)</f>
        <v>1.6807107257794259E-3</v>
      </c>
      <c r="I10">
        <f t="shared" si="0"/>
        <v>1.7529866510066527</v>
      </c>
      <c r="J10">
        <f>_xlfn.STDEV.P(I10:I14)</f>
        <v>0.21752059658032213</v>
      </c>
    </row>
    <row r="11" spans="1:10" x14ac:dyDescent="0.25">
      <c r="A11" t="s">
        <v>4</v>
      </c>
      <c r="B11">
        <v>0.4</v>
      </c>
      <c r="C11">
        <v>7.5458333333333322E-2</v>
      </c>
      <c r="D11">
        <v>0.1066115</v>
      </c>
      <c r="G11">
        <f t="shared" si="1"/>
        <v>5.3305749999999999E-2</v>
      </c>
      <c r="I11">
        <f t="shared" si="0"/>
        <v>1.4155758681443056</v>
      </c>
    </row>
    <row r="12" spans="1:10" x14ac:dyDescent="0.25">
      <c r="A12" t="s">
        <v>4</v>
      </c>
      <c r="B12">
        <v>0.54999999999999993</v>
      </c>
      <c r="C12">
        <v>6.3312499999999994E-2</v>
      </c>
      <c r="D12">
        <v>0.112361</v>
      </c>
      <c r="G12">
        <f t="shared" si="1"/>
        <v>5.6180500000000001E-2</v>
      </c>
      <c r="I12">
        <f t="shared" si="0"/>
        <v>1.1269479623712853</v>
      </c>
    </row>
    <row r="13" spans="1:10" x14ac:dyDescent="0.25">
      <c r="A13" t="s">
        <v>4</v>
      </c>
      <c r="B13">
        <v>0.7</v>
      </c>
      <c r="C13">
        <v>6.6604166666666659E-2</v>
      </c>
      <c r="D13">
        <v>0.10800999999999999</v>
      </c>
      <c r="G13">
        <f t="shared" si="1"/>
        <v>5.4004999999999997E-2</v>
      </c>
      <c r="I13">
        <f t="shared" si="0"/>
        <v>1.2332962997253341</v>
      </c>
    </row>
    <row r="14" spans="1:10" x14ac:dyDescent="0.25">
      <c r="A14" t="s">
        <v>4</v>
      </c>
      <c r="B14">
        <v>0.85</v>
      </c>
      <c r="C14">
        <v>6.7874999999999991E-2</v>
      </c>
      <c r="D14">
        <v>0.10715949999999999</v>
      </c>
      <c r="G14">
        <f t="shared" si="1"/>
        <v>5.3579749999999995E-2</v>
      </c>
      <c r="I14">
        <f t="shared" si="0"/>
        <v>1.2668032232326578</v>
      </c>
    </row>
    <row r="15" spans="1:10" x14ac:dyDescent="0.25">
      <c r="A15" t="s">
        <v>4</v>
      </c>
      <c r="B15">
        <v>1</v>
      </c>
      <c r="C15">
        <v>5.9479166666666666E-2</v>
      </c>
      <c r="D15">
        <v>9.0680999999999998E-2</v>
      </c>
      <c r="G15">
        <f t="shared" si="1"/>
        <v>4.5340499999999999E-2</v>
      </c>
      <c r="I15">
        <f t="shared" si="0"/>
        <v>1.3118330558036781</v>
      </c>
    </row>
    <row r="16" spans="1:10" x14ac:dyDescent="0.25">
      <c r="A16" t="s">
        <v>5</v>
      </c>
      <c r="B16">
        <v>0.1</v>
      </c>
      <c r="C16">
        <v>0.15159166666666665</v>
      </c>
      <c r="D16">
        <v>9.7612379999999999E-2</v>
      </c>
      <c r="E16">
        <f>AVERAGE(C17:C21)</f>
        <v>9.2858333333333334E-2</v>
      </c>
      <c r="F16">
        <f>AVERAGE(D17:D21)</f>
        <v>0.13420399999999999</v>
      </c>
      <c r="G16">
        <f>D16/2</f>
        <v>4.8806189999999999E-2</v>
      </c>
      <c r="H16">
        <f>AVERAGE(G17:G21)</f>
        <v>6.7101999999999995E-2</v>
      </c>
      <c r="I16">
        <f t="shared" si="0"/>
        <v>3.1059926346774183</v>
      </c>
      <c r="J16">
        <f>AVERAGE(I16:I21)</f>
        <v>1.6684999347968088</v>
      </c>
    </row>
    <row r="17" spans="1:10" x14ac:dyDescent="0.25">
      <c r="A17" t="s">
        <v>5</v>
      </c>
      <c r="B17">
        <v>0.25</v>
      </c>
      <c r="C17">
        <v>0.10856249999999999</v>
      </c>
      <c r="D17">
        <v>0.14183849999999998</v>
      </c>
      <c r="E17">
        <f>_xlfn.STDEV.P(C17:C21)</f>
        <v>9.2068758273368672E-3</v>
      </c>
      <c r="G17">
        <f>D17/2</f>
        <v>7.0919249999999989E-2</v>
      </c>
      <c r="H17">
        <f>_xlfn.STDEV.S(G17:G21)</f>
        <v>3.4061076896877425E-3</v>
      </c>
      <c r="I17">
        <f t="shared" si="0"/>
        <v>1.5307903002358316</v>
      </c>
      <c r="J17">
        <f>_xlfn.STDEV.P(I17:I22)</f>
        <v>0.10855846019870592</v>
      </c>
    </row>
    <row r="18" spans="1:10" x14ac:dyDescent="0.25">
      <c r="A18" t="s">
        <v>5</v>
      </c>
      <c r="B18">
        <v>0.4</v>
      </c>
      <c r="C18">
        <v>9.6770833333333334E-2</v>
      </c>
      <c r="D18">
        <v>0.13864300000000002</v>
      </c>
      <c r="G18">
        <f>D18/2</f>
        <v>6.9321500000000008E-2</v>
      </c>
      <c r="I18">
        <f t="shared" si="0"/>
        <v>1.3959714278158049</v>
      </c>
    </row>
    <row r="19" spans="1:10" x14ac:dyDescent="0.25">
      <c r="A19" t="s">
        <v>5</v>
      </c>
      <c r="B19">
        <v>0.54999999999999993</v>
      </c>
      <c r="C19">
        <v>8.9874999999999997E-2</v>
      </c>
      <c r="D19">
        <v>0.13615650000000001</v>
      </c>
      <c r="G19">
        <f>D19/2</f>
        <v>6.8078250000000007E-2</v>
      </c>
      <c r="I19">
        <f t="shared" si="0"/>
        <v>1.3201720079467376</v>
      </c>
    </row>
    <row r="20" spans="1:10" x14ac:dyDescent="0.25">
      <c r="A20" t="s">
        <v>5</v>
      </c>
      <c r="B20">
        <v>0.7</v>
      </c>
      <c r="C20">
        <v>8.7249999999999994E-2</v>
      </c>
      <c r="D20">
        <v>0.12884300000000001</v>
      </c>
      <c r="G20">
        <f t="shared" si="1"/>
        <v>6.4421500000000007E-2</v>
      </c>
      <c r="I20">
        <f t="shared" si="0"/>
        <v>1.3543615097444175</v>
      </c>
    </row>
    <row r="21" spans="1:10" x14ac:dyDescent="0.25">
      <c r="A21" t="s">
        <v>5</v>
      </c>
      <c r="B21">
        <v>0.85</v>
      </c>
      <c r="C21">
        <v>8.1833333333333341E-2</v>
      </c>
      <c r="D21">
        <v>0.12553900000000001</v>
      </c>
      <c r="G21">
        <f t="shared" si="1"/>
        <v>6.2769500000000006E-2</v>
      </c>
      <c r="I21">
        <f t="shared" si="0"/>
        <v>1.3037117283606423</v>
      </c>
    </row>
    <row r="22" spans="1:10" x14ac:dyDescent="0.25">
      <c r="A22" t="s">
        <v>5</v>
      </c>
      <c r="B22">
        <v>1</v>
      </c>
      <c r="C22">
        <v>7.2750000000000009E-2</v>
      </c>
      <c r="D22">
        <v>0.124529</v>
      </c>
      <c r="G22">
        <f t="shared" si="1"/>
        <v>6.22645E-2</v>
      </c>
      <c r="I22">
        <f t="shared" si="0"/>
        <v>1.1684025407736351</v>
      </c>
    </row>
    <row r="23" spans="1:10" x14ac:dyDescent="0.25">
      <c r="A23" t="s">
        <v>6</v>
      </c>
      <c r="B23">
        <v>0.1</v>
      </c>
      <c r="C23">
        <v>0.29162500000000002</v>
      </c>
      <c r="D23">
        <v>0.172981</v>
      </c>
      <c r="E23">
        <f>AVERAGE(C24:C28)</f>
        <v>0.1464388888888889</v>
      </c>
      <c r="F23">
        <f>AVERAGE(D24:D28)</f>
        <v>0.17062541666666667</v>
      </c>
      <c r="G23">
        <f t="shared" si="1"/>
        <v>8.6490499999999998E-2</v>
      </c>
      <c r="H23">
        <f>AVERAGE(G24:G28)</f>
        <v>8.5312708333333334E-2</v>
      </c>
      <c r="I23">
        <f t="shared" si="0"/>
        <v>3.3717575918742524</v>
      </c>
      <c r="J23">
        <f>AVERAGE(I24:I28)</f>
        <v>1.8642615674921594</v>
      </c>
    </row>
    <row r="24" spans="1:10" x14ac:dyDescent="0.25">
      <c r="A24" t="s">
        <v>6</v>
      </c>
      <c r="B24">
        <v>0.25</v>
      </c>
      <c r="C24">
        <v>0.18629166666666669</v>
      </c>
      <c r="D24">
        <v>0.18638199999999999</v>
      </c>
      <c r="E24">
        <f>_xlfn.STDEV.P(C24:C28)</f>
        <v>2.2589403311626243E-2</v>
      </c>
      <c r="G24">
        <f t="shared" si="1"/>
        <v>9.3190999999999996E-2</v>
      </c>
      <c r="H24">
        <f>_xlfn.STDEV.S(G24:G28)</f>
        <v>2.4805929430265369E-2</v>
      </c>
      <c r="I24">
        <f t="shared" si="0"/>
        <v>1.9990306646206897</v>
      </c>
      <c r="J24">
        <f>_xlfn.STDEV.P(I25:I28)</f>
        <v>0.67516749394379105</v>
      </c>
    </row>
    <row r="25" spans="1:10" x14ac:dyDescent="0.25">
      <c r="A25" t="s">
        <v>6</v>
      </c>
      <c r="B25">
        <v>0.4</v>
      </c>
      <c r="C25">
        <v>0.12475000000000001</v>
      </c>
      <c r="D25">
        <v>0.18268200000000001</v>
      </c>
      <c r="G25">
        <f t="shared" si="1"/>
        <v>9.1341000000000006E-2</v>
      </c>
      <c r="I25">
        <f t="shared" si="0"/>
        <v>1.365761268214712</v>
      </c>
    </row>
    <row r="26" spans="1:10" x14ac:dyDescent="0.25">
      <c r="A26" t="s">
        <v>6</v>
      </c>
      <c r="B26">
        <v>0.54999999999999993</v>
      </c>
      <c r="C26">
        <v>0.15262500000000001</v>
      </c>
      <c r="D26">
        <v>0.18996350000000001</v>
      </c>
      <c r="G26">
        <f t="shared" si="1"/>
        <v>9.4981750000000004E-2</v>
      </c>
      <c r="I26">
        <f t="shared" si="0"/>
        <v>1.606887638941165</v>
      </c>
    </row>
    <row r="27" spans="1:10" x14ac:dyDescent="0.25">
      <c r="A27" t="s">
        <v>6</v>
      </c>
      <c r="B27">
        <v>0.7</v>
      </c>
      <c r="C27">
        <v>0.14315277777777777</v>
      </c>
      <c r="D27">
        <v>0.21016133333333331</v>
      </c>
      <c r="G27">
        <f t="shared" si="1"/>
        <v>0.10508066666666666</v>
      </c>
      <c r="I27">
        <f t="shared" si="0"/>
        <v>1.3623131858487554</v>
      </c>
    </row>
    <row r="28" spans="1:10" x14ac:dyDescent="0.25">
      <c r="A28" t="s">
        <v>6</v>
      </c>
      <c r="B28">
        <v>0.85</v>
      </c>
      <c r="C28">
        <v>0.12537500000000001</v>
      </c>
      <c r="D28">
        <v>8.3938250000000006E-2</v>
      </c>
      <c r="G28">
        <f t="shared" si="1"/>
        <v>4.1969125000000003E-2</v>
      </c>
      <c r="I28">
        <f t="shared" si="0"/>
        <v>2.9873150798354744</v>
      </c>
    </row>
    <row r="29" spans="1:10" x14ac:dyDescent="0.25">
      <c r="A29" t="s">
        <v>6</v>
      </c>
      <c r="B29">
        <v>1</v>
      </c>
      <c r="C29">
        <v>8.4583333333333344E-2</v>
      </c>
      <c r="D29">
        <v>0.10713729999999999</v>
      </c>
      <c r="G29">
        <f t="shared" si="1"/>
        <v>5.3568649999999995E-2</v>
      </c>
      <c r="I29">
        <f t="shared" si="0"/>
        <v>1.578970784840263</v>
      </c>
    </row>
    <row r="30" spans="1:10" x14ac:dyDescent="0.25">
      <c r="A30" t="s">
        <v>7</v>
      </c>
      <c r="B30">
        <v>0.1</v>
      </c>
      <c r="C30">
        <v>0.11994444444444445</v>
      </c>
      <c r="D30">
        <v>0.167212</v>
      </c>
      <c r="E30">
        <f>AVERAGE(C31:C35)</f>
        <v>7.7800000000000008E-2</v>
      </c>
      <c r="F30">
        <f>AVERAGE(D31:D35)</f>
        <v>0.10682800666666667</v>
      </c>
      <c r="G30">
        <f>D30/2</f>
        <v>8.3606E-2</v>
      </c>
      <c r="H30">
        <f>AVERAGE(G31:G35)</f>
        <v>5.3414003333333335E-2</v>
      </c>
      <c r="I30">
        <f t="shared" si="0"/>
        <v>1.4346391938909224</v>
      </c>
      <c r="J30">
        <f>AVERAGE(I31,I33:I35)</f>
        <v>1.7478769103051723</v>
      </c>
    </row>
    <row r="31" spans="1:10" x14ac:dyDescent="0.25">
      <c r="A31" t="s">
        <v>7</v>
      </c>
      <c r="B31">
        <v>0.25</v>
      </c>
      <c r="C31">
        <v>9.2874999999999999E-2</v>
      </c>
      <c r="D31">
        <v>0.15040200000000001</v>
      </c>
      <c r="E31">
        <f>_xlfn.STDEV.P(C31:C35)</f>
        <v>1.0751853845319426E-2</v>
      </c>
      <c r="G31">
        <f t="shared" si="1"/>
        <v>7.5201000000000004E-2</v>
      </c>
      <c r="H31">
        <f>_xlfn.STDEV.S(G31:G35)</f>
        <v>2.0399739671440799E-2</v>
      </c>
      <c r="I31">
        <f t="shared" si="0"/>
        <v>1.235023470432574</v>
      </c>
      <c r="J31">
        <f>_xlfn.STDEV.P(I31,I33:I36)</f>
        <v>0.72340421504142149</v>
      </c>
    </row>
    <row r="32" spans="1:10" x14ac:dyDescent="0.25">
      <c r="A32" t="s">
        <v>7</v>
      </c>
      <c r="B32">
        <v>0.4</v>
      </c>
      <c r="C32">
        <v>8.5499999999999993E-2</v>
      </c>
      <c r="D32">
        <v>0.133435</v>
      </c>
      <c r="G32">
        <f t="shared" si="1"/>
        <v>6.6717499999999999E-2</v>
      </c>
      <c r="I32">
        <f t="shared" si="0"/>
        <v>1.2815228388353879</v>
      </c>
    </row>
    <row r="33" spans="1:10" x14ac:dyDescent="0.25">
      <c r="A33" t="s">
        <v>7</v>
      </c>
      <c r="B33">
        <v>0.54999999999999993</v>
      </c>
      <c r="C33">
        <v>7.3458333333333334E-2</v>
      </c>
      <c r="D33">
        <v>0.119781</v>
      </c>
      <c r="G33">
        <f t="shared" si="1"/>
        <v>5.9890499999999999E-2</v>
      </c>
      <c r="I33">
        <f t="shared" si="0"/>
        <v>1.226543998352549</v>
      </c>
    </row>
    <row r="34" spans="1:10" x14ac:dyDescent="0.25">
      <c r="A34" t="s">
        <v>7</v>
      </c>
      <c r="B34">
        <v>0.7</v>
      </c>
      <c r="C34">
        <v>6.1416666666666675E-2</v>
      </c>
      <c r="D34">
        <v>7.9895833333333333E-2</v>
      </c>
      <c r="G34">
        <f t="shared" si="1"/>
        <v>3.9947916666666666E-2</v>
      </c>
      <c r="I34">
        <f t="shared" si="0"/>
        <v>1.5374185136897003</v>
      </c>
    </row>
    <row r="35" spans="1:10" x14ac:dyDescent="0.25">
      <c r="A35" t="s">
        <v>7</v>
      </c>
      <c r="B35">
        <v>0.85</v>
      </c>
      <c r="C35">
        <v>7.5749999999999998E-2</v>
      </c>
      <c r="D35">
        <v>5.0626200000000003E-2</v>
      </c>
      <c r="G35">
        <f t="shared" si="1"/>
        <v>2.5313100000000002E-2</v>
      </c>
      <c r="I35">
        <f t="shared" si="0"/>
        <v>2.9925216587458663</v>
      </c>
    </row>
    <row r="36" spans="1:10" x14ac:dyDescent="0.25">
      <c r="A36" t="s">
        <v>7</v>
      </c>
      <c r="B36">
        <v>1</v>
      </c>
      <c r="C36">
        <v>6.1874999999999999E-2</v>
      </c>
      <c r="D36">
        <v>4.8929200000000006E-2</v>
      </c>
      <c r="G36">
        <f t="shared" si="1"/>
        <v>2.4464600000000003E-2</v>
      </c>
      <c r="I36">
        <f t="shared" si="0"/>
        <v>2.5291645888344787</v>
      </c>
    </row>
    <row r="37" spans="1:10" x14ac:dyDescent="0.25">
      <c r="A37" t="s">
        <v>8</v>
      </c>
      <c r="B37">
        <v>0.1</v>
      </c>
      <c r="C37">
        <v>0.16549999999999998</v>
      </c>
      <c r="D37">
        <v>0.15401500000000001</v>
      </c>
      <c r="E37">
        <f>AVERAGE(C38:C42)</f>
        <v>0.10924999999999999</v>
      </c>
      <c r="F37">
        <f>AVERAGE(D38:D42)</f>
        <v>0.12582766000000001</v>
      </c>
      <c r="G37">
        <f t="shared" si="1"/>
        <v>7.7007500000000007E-2</v>
      </c>
      <c r="H37">
        <f>AVERAGE(G38:G42)</f>
        <v>6.2913830000000004E-2</v>
      </c>
      <c r="I37">
        <f t="shared" ref="I37:I92" si="2">C37/G37</f>
        <v>2.1491413174041485</v>
      </c>
      <c r="J37">
        <f>AVERAGE(I38:I42)</f>
        <v>1.7692023741625342</v>
      </c>
    </row>
    <row r="38" spans="1:10" x14ac:dyDescent="0.25">
      <c r="A38" t="s">
        <v>8</v>
      </c>
      <c r="B38">
        <v>0.25</v>
      </c>
      <c r="C38">
        <v>0.14154166666666665</v>
      </c>
      <c r="D38">
        <v>0.15323100000000001</v>
      </c>
      <c r="E38">
        <f>_xlfn.STDEV.P(C38:C42)</f>
        <v>1.905558390020571E-2</v>
      </c>
      <c r="G38">
        <f t="shared" si="1"/>
        <v>7.6615500000000003E-2</v>
      </c>
      <c r="H38">
        <f>_xlfn.STDEV.S(G38:G42)</f>
        <v>1.485563770255253E-2</v>
      </c>
      <c r="I38">
        <f t="shared" si="2"/>
        <v>1.8474286099636059</v>
      </c>
      <c r="J38">
        <f>_xlfn.STDEV.P(I38:I42)</f>
        <v>0.22300522791717545</v>
      </c>
    </row>
    <row r="39" spans="1:10" x14ac:dyDescent="0.25">
      <c r="A39" t="s">
        <v>8</v>
      </c>
      <c r="B39">
        <v>0.4</v>
      </c>
      <c r="C39">
        <v>0.11887499999999999</v>
      </c>
      <c r="D39">
        <v>0.14790400000000001</v>
      </c>
      <c r="G39">
        <f t="shared" si="1"/>
        <v>7.3952000000000004E-2</v>
      </c>
      <c r="I39">
        <f t="shared" si="2"/>
        <v>1.6074615967113801</v>
      </c>
    </row>
    <row r="40" spans="1:10" x14ac:dyDescent="0.25">
      <c r="A40" t="s">
        <v>8</v>
      </c>
      <c r="B40">
        <v>0.54999999999999993</v>
      </c>
      <c r="C40">
        <v>9.9874999999999992E-2</v>
      </c>
      <c r="D40">
        <v>0.13716800000000001</v>
      </c>
      <c r="G40">
        <f t="shared" si="1"/>
        <v>6.8584000000000006E-2</v>
      </c>
      <c r="I40">
        <f t="shared" si="2"/>
        <v>1.4562434387029042</v>
      </c>
    </row>
    <row r="41" spans="1:10" x14ac:dyDescent="0.25">
      <c r="A41" t="s">
        <v>8</v>
      </c>
      <c r="B41">
        <v>0.7</v>
      </c>
      <c r="C41">
        <v>9.8583333333333328E-2</v>
      </c>
      <c r="D41">
        <v>0.1079594</v>
      </c>
      <c r="G41">
        <f t="shared" si="1"/>
        <v>5.3979699999999999E-2</v>
      </c>
      <c r="I41">
        <f t="shared" si="2"/>
        <v>1.8263038389122823</v>
      </c>
    </row>
    <row r="42" spans="1:10" x14ac:dyDescent="0.25">
      <c r="A42" t="s">
        <v>8</v>
      </c>
      <c r="B42">
        <v>0.85</v>
      </c>
      <c r="C42">
        <v>8.7375000000000008E-2</v>
      </c>
      <c r="D42">
        <v>8.2875900000000002E-2</v>
      </c>
      <c r="G42">
        <f t="shared" si="1"/>
        <v>4.1437950000000001E-2</v>
      </c>
      <c r="I42">
        <f t="shared" si="2"/>
        <v>2.1085743865224993</v>
      </c>
    </row>
    <row r="43" spans="1:10" x14ac:dyDescent="0.25">
      <c r="A43" t="s">
        <v>8</v>
      </c>
      <c r="B43">
        <v>1</v>
      </c>
      <c r="C43">
        <v>4.2083333333333334E-2</v>
      </c>
      <c r="D43">
        <v>4.80755E-2</v>
      </c>
      <c r="G43">
        <f t="shared" si="1"/>
        <v>2.403775E-2</v>
      </c>
      <c r="I43">
        <f t="shared" si="2"/>
        <v>1.7507184879339095</v>
      </c>
    </row>
    <row r="44" spans="1:10" x14ac:dyDescent="0.25">
      <c r="A44" t="s">
        <v>9</v>
      </c>
      <c r="B44">
        <v>0.1</v>
      </c>
      <c r="C44">
        <v>0.17650000000000002</v>
      </c>
      <c r="D44">
        <v>0.15153899999999998</v>
      </c>
      <c r="E44">
        <f>AVERAGE(C45:C49)</f>
        <v>9.4970833333333338E-2</v>
      </c>
      <c r="F44">
        <f>AVERAGE(D45:D49)</f>
        <v>0.11797414000000002</v>
      </c>
      <c r="G44">
        <f>D44/2</f>
        <v>7.576949999999999E-2</v>
      </c>
      <c r="H44">
        <f>AVERAGE(G45:G50)</f>
        <v>5.6598708333333338E-2</v>
      </c>
      <c r="I44">
        <f t="shared" si="2"/>
        <v>2.3294333471911526</v>
      </c>
      <c r="J44">
        <f>AVERAGE(I45:I49)</f>
        <v>1.6205543914670497</v>
      </c>
    </row>
    <row r="45" spans="1:10" x14ac:dyDescent="0.25">
      <c r="A45" t="s">
        <v>9</v>
      </c>
      <c r="B45">
        <v>0.25</v>
      </c>
      <c r="C45">
        <v>0.12506249999999999</v>
      </c>
      <c r="D45">
        <v>0.14675199999999999</v>
      </c>
      <c r="E45">
        <f>_xlfn.STDEV.P(C45:C49)</f>
        <v>1.6185500198222697E-2</v>
      </c>
      <c r="G45">
        <f t="shared" ref="G45:G50" si="3">D45/2</f>
        <v>7.3375999999999997E-2</v>
      </c>
      <c r="H45">
        <f>_xlfn.STDEV.S(G45:G50)</f>
        <v>1.2184082283389915E-2</v>
      </c>
      <c r="I45">
        <f t="shared" si="2"/>
        <v>1.7044060728303532</v>
      </c>
      <c r="J45">
        <f>_xlfn.STDEV.P(I45:I49)</f>
        <v>0.12715184038435676</v>
      </c>
    </row>
    <row r="46" spans="1:10" x14ac:dyDescent="0.25">
      <c r="A46" t="s">
        <v>9</v>
      </c>
      <c r="B46">
        <v>0.4</v>
      </c>
      <c r="C46">
        <v>9.5458333333333339E-2</v>
      </c>
      <c r="D46">
        <v>0.1373335</v>
      </c>
      <c r="G46">
        <f t="shared" si="3"/>
        <v>6.8666749999999999E-2</v>
      </c>
      <c r="I46">
        <f t="shared" si="2"/>
        <v>1.3901682158152722</v>
      </c>
    </row>
    <row r="47" spans="1:10" x14ac:dyDescent="0.25">
      <c r="A47" t="s">
        <v>9</v>
      </c>
      <c r="B47">
        <v>0.54999999999999993</v>
      </c>
      <c r="C47">
        <v>9.2624999999999999E-2</v>
      </c>
      <c r="D47">
        <v>0.115762</v>
      </c>
      <c r="G47">
        <f t="shared" si="3"/>
        <v>5.7881000000000002E-2</v>
      </c>
      <c r="I47">
        <f t="shared" si="2"/>
        <v>1.6002660631295242</v>
      </c>
    </row>
    <row r="48" spans="1:10" x14ac:dyDescent="0.25">
      <c r="A48" t="s">
        <v>9</v>
      </c>
      <c r="B48">
        <v>0.7</v>
      </c>
      <c r="C48">
        <v>8.1000000000000003E-2</v>
      </c>
      <c r="D48">
        <v>9.8337599999999997E-2</v>
      </c>
      <c r="G48">
        <f t="shared" si="3"/>
        <v>4.9168799999999999E-2</v>
      </c>
      <c r="I48">
        <f t="shared" si="2"/>
        <v>1.6473861473129303</v>
      </c>
    </row>
    <row r="49" spans="1:10" x14ac:dyDescent="0.25">
      <c r="A49" t="s">
        <v>9</v>
      </c>
      <c r="B49">
        <v>0.85</v>
      </c>
      <c r="C49">
        <v>8.0708333333333326E-2</v>
      </c>
      <c r="D49">
        <v>9.1685600000000006E-2</v>
      </c>
      <c r="G49">
        <f t="shared" si="3"/>
        <v>4.5842800000000003E-2</v>
      </c>
      <c r="I49">
        <f t="shared" si="2"/>
        <v>1.7605454582471691</v>
      </c>
    </row>
    <row r="50" spans="1:10" x14ac:dyDescent="0.25">
      <c r="A50" t="s">
        <v>9</v>
      </c>
      <c r="B50">
        <v>1</v>
      </c>
      <c r="C50">
        <v>7.5791666666666674E-2</v>
      </c>
      <c r="D50">
        <v>8.9313799999999999E-2</v>
      </c>
      <c r="G50">
        <f t="shared" si="3"/>
        <v>4.4656899999999999E-2</v>
      </c>
      <c r="I50">
        <f t="shared" si="2"/>
        <v>1.6971994622704818</v>
      </c>
    </row>
    <row r="51" spans="1:10" x14ac:dyDescent="0.25">
      <c r="A51" t="s">
        <v>10</v>
      </c>
      <c r="B51">
        <v>0.1</v>
      </c>
      <c r="C51">
        <v>0.170875</v>
      </c>
      <c r="D51">
        <v>0.11497</v>
      </c>
      <c r="E51">
        <f>AVERAGE(C52:C55)</f>
        <v>0.10634895833333333</v>
      </c>
      <c r="F51">
        <f>AVERAGE(D52:D56)</f>
        <v>9.0722626666666667E-2</v>
      </c>
      <c r="G51">
        <f t="shared" si="1"/>
        <v>5.7485000000000001E-2</v>
      </c>
      <c r="H51">
        <f>AVERAGE(G52:G56)</f>
        <v>4.5361313333333333E-2</v>
      </c>
      <c r="I51">
        <f t="shared" si="2"/>
        <v>2.9725145690180046</v>
      </c>
      <c r="J51">
        <f>AVERAGE(I52:I56)</f>
        <v>2.3360447045022634</v>
      </c>
    </row>
    <row r="52" spans="1:10" x14ac:dyDescent="0.25">
      <c r="A52" t="s">
        <v>10</v>
      </c>
      <c r="B52">
        <v>0.25</v>
      </c>
      <c r="C52">
        <v>0.12050000000000001</v>
      </c>
      <c r="D52">
        <v>9.7284000000000009E-2</v>
      </c>
      <c r="E52">
        <f>_xlfn.STDEV.P(C52:C56)</f>
        <v>7.9483750959970893E-3</v>
      </c>
      <c r="G52">
        <f t="shared" si="1"/>
        <v>4.8642000000000005E-2</v>
      </c>
      <c r="H52">
        <f>_xlfn.STDEV.S(G52:G56)</f>
        <v>2.975622006466558E-3</v>
      </c>
      <c r="I52">
        <f t="shared" si="2"/>
        <v>2.4772830064553268</v>
      </c>
      <c r="J52">
        <f>_xlfn.STDEV.P(I53:I57)</f>
        <v>0.54415041181229384</v>
      </c>
    </row>
    <row r="53" spans="1:10" x14ac:dyDescent="0.25">
      <c r="A53" t="s">
        <v>10</v>
      </c>
      <c r="B53">
        <v>0.4</v>
      </c>
      <c r="C53">
        <v>0.10479166666666667</v>
      </c>
      <c r="D53">
        <v>8.9723300000000006E-2</v>
      </c>
      <c r="G53">
        <f t="shared" si="1"/>
        <v>4.4861650000000003E-2</v>
      </c>
      <c r="I53">
        <f t="shared" si="2"/>
        <v>2.3358852531430889</v>
      </c>
    </row>
    <row r="54" spans="1:10" x14ac:dyDescent="0.25">
      <c r="A54" t="s">
        <v>10</v>
      </c>
      <c r="B54">
        <v>0.54999999999999993</v>
      </c>
      <c r="C54">
        <v>0.10379166666666667</v>
      </c>
      <c r="D54">
        <v>9.3690433333333323E-2</v>
      </c>
      <c r="G54">
        <f t="shared" si="1"/>
        <v>4.6845216666666661E-2</v>
      </c>
      <c r="I54">
        <f t="shared" si="2"/>
        <v>2.2156299842780109</v>
      </c>
    </row>
    <row r="55" spans="1:10" x14ac:dyDescent="0.25">
      <c r="A55" t="s">
        <v>10</v>
      </c>
      <c r="B55">
        <v>0.7</v>
      </c>
      <c r="C55">
        <v>9.6312499999999995E-2</v>
      </c>
      <c r="D55">
        <v>9.1577850000000002E-2</v>
      </c>
      <c r="G55">
        <f t="shared" si="1"/>
        <v>4.5788925000000001E-2</v>
      </c>
      <c r="I55">
        <f t="shared" si="2"/>
        <v>2.1034016413357595</v>
      </c>
    </row>
    <row r="56" spans="1:10" x14ac:dyDescent="0.25">
      <c r="A56" t="s">
        <v>10</v>
      </c>
      <c r="B56">
        <v>0.85</v>
      </c>
      <c r="C56">
        <v>0.10362499999999999</v>
      </c>
      <c r="D56">
        <v>8.1337549999999995E-2</v>
      </c>
      <c r="G56">
        <f t="shared" si="1"/>
        <v>4.0668774999999997E-2</v>
      </c>
      <c r="I56">
        <f t="shared" si="2"/>
        <v>2.5480236372991318</v>
      </c>
    </row>
    <row r="57" spans="1:10" x14ac:dyDescent="0.25">
      <c r="A57" t="s">
        <v>10</v>
      </c>
      <c r="B57">
        <v>1</v>
      </c>
      <c r="C57">
        <v>3.8777777777777779E-2</v>
      </c>
      <c r="D57">
        <v>7.8244933333333336E-2</v>
      </c>
      <c r="G57">
        <f t="shared" si="1"/>
        <v>3.9122466666666668E-2</v>
      </c>
      <c r="I57">
        <f t="shared" si="2"/>
        <v>0.99118948986970257</v>
      </c>
    </row>
    <row r="58" spans="1:10" x14ac:dyDescent="0.25">
      <c r="A58" t="s">
        <v>11</v>
      </c>
      <c r="B58">
        <v>0.1</v>
      </c>
      <c r="C58">
        <v>0.20250000000000001</v>
      </c>
      <c r="D58">
        <v>0.14851500000000001</v>
      </c>
      <c r="E58">
        <f>AVERAGE(C59:C63)</f>
        <v>0.10166250000000002</v>
      </c>
      <c r="F58">
        <f>AVERAGE(D59:D63)</f>
        <v>0.12431209999999999</v>
      </c>
      <c r="G58">
        <f t="shared" si="1"/>
        <v>7.4257500000000004E-2</v>
      </c>
      <c r="H58">
        <f>AVERAGE(G59:G63)</f>
        <v>6.2156049999999997E-2</v>
      </c>
      <c r="I58">
        <f t="shared" si="2"/>
        <v>2.726997273002727</v>
      </c>
      <c r="J58">
        <f>AVERAGE(I59:I63)</f>
        <v>1.6259464908534924</v>
      </c>
    </row>
    <row r="59" spans="1:10" x14ac:dyDescent="0.25">
      <c r="A59" t="s">
        <v>11</v>
      </c>
      <c r="B59">
        <v>0.25</v>
      </c>
      <c r="C59">
        <v>0.142625</v>
      </c>
      <c r="D59">
        <v>0.14194599999999999</v>
      </c>
      <c r="E59">
        <f>_xlfn.STDEV.P(C59:C63)</f>
        <v>3.194381569429533E-2</v>
      </c>
      <c r="G59">
        <f t="shared" si="1"/>
        <v>7.0972999999999994E-2</v>
      </c>
      <c r="H59">
        <f>_xlfn.STDEV.S(G59:G63)</f>
        <v>5.636106913242506E-3</v>
      </c>
      <c r="I59">
        <f t="shared" si="2"/>
        <v>2.0095670184436338</v>
      </c>
      <c r="J59">
        <f>_xlfn.STDEV.P(I59:I63)</f>
        <v>0.4570587247065665</v>
      </c>
    </row>
    <row r="60" spans="1:10" x14ac:dyDescent="0.25">
      <c r="A60" t="s">
        <v>11</v>
      </c>
      <c r="B60">
        <v>0.4</v>
      </c>
      <c r="C60">
        <v>4.4333333333333336E-2</v>
      </c>
      <c r="D60">
        <v>0.121639</v>
      </c>
      <c r="G60">
        <f t="shared" ref="G60:G64" si="4">D60/2</f>
        <v>6.0819499999999999E-2</v>
      </c>
      <c r="I60">
        <f t="shared" si="2"/>
        <v>0.7289328806276496</v>
      </c>
    </row>
    <row r="61" spans="1:10" x14ac:dyDescent="0.25">
      <c r="A61" t="s">
        <v>11</v>
      </c>
      <c r="B61">
        <v>0.54999999999999993</v>
      </c>
      <c r="C61">
        <v>0.1119375</v>
      </c>
      <c r="D61">
        <v>0.1246005</v>
      </c>
      <c r="G61">
        <f t="shared" si="4"/>
        <v>6.2300250000000001E-2</v>
      </c>
      <c r="I61">
        <f t="shared" si="2"/>
        <v>1.7967423886742027</v>
      </c>
    </row>
    <row r="62" spans="1:10" x14ac:dyDescent="0.25">
      <c r="A62" t="s">
        <v>11</v>
      </c>
      <c r="B62">
        <v>0.7</v>
      </c>
      <c r="C62">
        <v>0.10729166666666667</v>
      </c>
      <c r="D62">
        <v>0.122762</v>
      </c>
      <c r="G62">
        <f t="shared" si="4"/>
        <v>6.1380999999999998E-2</v>
      </c>
      <c r="I62">
        <f t="shared" si="2"/>
        <v>1.7479621815654141</v>
      </c>
    </row>
    <row r="63" spans="1:10" x14ac:dyDescent="0.25">
      <c r="A63" t="s">
        <v>11</v>
      </c>
      <c r="B63">
        <v>0.85</v>
      </c>
      <c r="C63">
        <v>0.10212499999999999</v>
      </c>
      <c r="D63">
        <v>0.110613</v>
      </c>
      <c r="G63">
        <f t="shared" si="4"/>
        <v>5.5306500000000001E-2</v>
      </c>
      <c r="I63">
        <f t="shared" si="2"/>
        <v>1.8465279849565601</v>
      </c>
    </row>
    <row r="64" spans="1:10" x14ac:dyDescent="0.25">
      <c r="A64" t="s">
        <v>11</v>
      </c>
      <c r="B64">
        <v>1</v>
      </c>
      <c r="C64">
        <v>8.9312500000000003E-2</v>
      </c>
      <c r="D64">
        <v>8.6023150000000007E-2</v>
      </c>
      <c r="G64">
        <f t="shared" si="4"/>
        <v>4.3011575000000003E-2</v>
      </c>
      <c r="I64">
        <f t="shared" si="2"/>
        <v>2.0764759253759015</v>
      </c>
    </row>
    <row r="65" spans="1:10" x14ac:dyDescent="0.25">
      <c r="A65" t="s">
        <v>12</v>
      </c>
      <c r="B65">
        <v>0.1</v>
      </c>
      <c r="C65">
        <v>0.17778125</v>
      </c>
      <c r="D65">
        <v>0.25159874999999998</v>
      </c>
      <c r="E65">
        <f>AVERAGE(C66:C70)</f>
        <v>0.12349375</v>
      </c>
      <c r="F65">
        <f>AVERAGE(D66:D70)</f>
        <v>0.22846666666666665</v>
      </c>
      <c r="G65">
        <f>D65/2</f>
        <v>0.12579937499999999</v>
      </c>
      <c r="H65">
        <f>AVERAGE(G66:G70)</f>
        <v>0.11423333333333333</v>
      </c>
      <c r="I65">
        <f>C65/G65</f>
        <v>1.4132125060239769</v>
      </c>
      <c r="J65">
        <f>AVERAGE(I66:I70)</f>
        <v>1.0766253242402501</v>
      </c>
    </row>
    <row r="66" spans="1:10" x14ac:dyDescent="0.25">
      <c r="A66" t="s">
        <v>12</v>
      </c>
      <c r="B66">
        <v>0.25</v>
      </c>
      <c r="C66">
        <v>0.15402083333333333</v>
      </c>
      <c r="D66">
        <v>0.240479</v>
      </c>
      <c r="E66">
        <f>_xlfn.STDEV.P(C66:C70)</f>
        <v>2.1381163422637975E-2</v>
      </c>
      <c r="G66">
        <f t="shared" ref="G66:G71" si="5">D66/2</f>
        <v>0.1202395</v>
      </c>
      <c r="H66">
        <f>_xlfn.STDEV.S(G66:G70)</f>
        <v>4.8287952499533673E-3</v>
      </c>
      <c r="I66">
        <f t="shared" si="2"/>
        <v>1.280950380975747</v>
      </c>
      <c r="J66">
        <f>_xlfn.STDEV.P(I66:I70)</f>
        <v>0.15533645357177525</v>
      </c>
    </row>
    <row r="67" spans="1:10" x14ac:dyDescent="0.25">
      <c r="A67" t="s">
        <v>12</v>
      </c>
      <c r="B67">
        <v>0.4</v>
      </c>
      <c r="C67">
        <v>0.13288541666666667</v>
      </c>
      <c r="D67">
        <v>0.23265649999999999</v>
      </c>
      <c r="G67">
        <f t="shared" si="5"/>
        <v>0.11632824999999999</v>
      </c>
      <c r="I67">
        <f t="shared" si="2"/>
        <v>1.142331434253216</v>
      </c>
    </row>
    <row r="68" spans="1:10" x14ac:dyDescent="0.25">
      <c r="A68" t="s">
        <v>12</v>
      </c>
      <c r="B68">
        <v>0.54999999999999993</v>
      </c>
      <c r="C68">
        <v>0.12091666666666667</v>
      </c>
      <c r="D68">
        <v>0.21871200000000002</v>
      </c>
      <c r="G68">
        <f t="shared" si="5"/>
        <v>0.10935600000000001</v>
      </c>
      <c r="I68">
        <f t="shared" si="2"/>
        <v>1.1057158881695257</v>
      </c>
    </row>
    <row r="69" spans="1:10" x14ac:dyDescent="0.25">
      <c r="A69" t="s">
        <v>12</v>
      </c>
      <c r="B69">
        <v>0.7</v>
      </c>
      <c r="C69">
        <v>0.12158333333333333</v>
      </c>
      <c r="D69">
        <v>0.23214533333333334</v>
      </c>
      <c r="G69">
        <f t="shared" si="5"/>
        <v>0.11607266666666667</v>
      </c>
      <c r="I69">
        <f t="shared" si="2"/>
        <v>1.0474760064097777</v>
      </c>
    </row>
    <row r="70" spans="1:10" x14ac:dyDescent="0.25">
      <c r="A70" t="s">
        <v>12</v>
      </c>
      <c r="B70">
        <v>0.85</v>
      </c>
      <c r="C70">
        <v>8.8062499999999988E-2</v>
      </c>
      <c r="D70">
        <v>0.21834049999999999</v>
      </c>
      <c r="G70">
        <f t="shared" si="5"/>
        <v>0.10917025</v>
      </c>
      <c r="I70">
        <f t="shared" si="2"/>
        <v>0.80665291139298467</v>
      </c>
    </row>
    <row r="71" spans="1:10" x14ac:dyDescent="0.25">
      <c r="A71" t="s">
        <v>12</v>
      </c>
      <c r="B71">
        <v>1</v>
      </c>
      <c r="C71">
        <v>0.10047222222222223</v>
      </c>
      <c r="D71">
        <v>0.16298466666666667</v>
      </c>
      <c r="G71">
        <f t="shared" si="5"/>
        <v>8.1492333333333333E-2</v>
      </c>
      <c r="I71">
        <f t="shared" si="2"/>
        <v>1.2329039814242921</v>
      </c>
    </row>
    <row r="72" spans="1:10" x14ac:dyDescent="0.25">
      <c r="A72" t="s">
        <v>13</v>
      </c>
      <c r="B72">
        <v>0.1</v>
      </c>
      <c r="C72">
        <v>0.19208333333333333</v>
      </c>
      <c r="D72">
        <v>0.176236</v>
      </c>
      <c r="E72">
        <f>AVERAGE(C73:C77)</f>
        <v>0.13090138888888889</v>
      </c>
      <c r="F72">
        <f>AVERAGE(D73:D77)</f>
        <v>0.15453489999999998</v>
      </c>
      <c r="G72">
        <f>D72/2</f>
        <v>8.8118000000000002E-2</v>
      </c>
      <c r="H72">
        <f>AVERAGE(G73:G77)</f>
        <v>7.7267449999999988E-2</v>
      </c>
      <c r="I72">
        <f t="shared" si="2"/>
        <v>2.1798421813174755</v>
      </c>
      <c r="J72">
        <f>AVERAGE(I73:I77)</f>
        <v>1.6650684851516111</v>
      </c>
    </row>
    <row r="73" spans="1:10" x14ac:dyDescent="0.25">
      <c r="A73" t="s">
        <v>13</v>
      </c>
      <c r="B73">
        <v>0.25</v>
      </c>
      <c r="C73">
        <v>0.17600000000000002</v>
      </c>
      <c r="D73">
        <v>0.17472499999999999</v>
      </c>
      <c r="E73">
        <f>_xlfn.STDEV.P(C73:C77)</f>
        <v>3.9417116022025619E-2</v>
      </c>
      <c r="G73">
        <f t="shared" ref="G73:G78" si="6">D73/2</f>
        <v>8.7362499999999996E-2</v>
      </c>
      <c r="H73">
        <f>AVEDEV(G73:G77)</f>
        <v>7.3288600000000039E-3</v>
      </c>
      <c r="I73">
        <f t="shared" si="2"/>
        <v>2.0145943625697527</v>
      </c>
      <c r="J73">
        <f>_xlfn.STDEV.P(I73:I77)</f>
        <v>0.38724823173458173</v>
      </c>
    </row>
    <row r="74" spans="1:10" x14ac:dyDescent="0.25">
      <c r="A74" t="s">
        <v>13</v>
      </c>
      <c r="B74">
        <v>0.4</v>
      </c>
      <c r="C74">
        <v>0.16308333333333333</v>
      </c>
      <c r="D74">
        <v>0.16634699999999999</v>
      </c>
      <c r="G74">
        <f t="shared" si="6"/>
        <v>8.3173499999999997E-2</v>
      </c>
      <c r="I74">
        <f t="shared" si="2"/>
        <v>1.9607607390975892</v>
      </c>
    </row>
    <row r="75" spans="1:10" x14ac:dyDescent="0.25">
      <c r="A75" t="s">
        <v>13</v>
      </c>
      <c r="B75">
        <v>0.54999999999999993</v>
      </c>
      <c r="C75">
        <v>0.13437500000000002</v>
      </c>
      <c r="D75">
        <v>0.15917700000000001</v>
      </c>
      <c r="G75">
        <f t="shared" si="6"/>
        <v>7.9588500000000006E-2</v>
      </c>
      <c r="I75">
        <f t="shared" si="2"/>
        <v>1.6883720638031878</v>
      </c>
    </row>
    <row r="76" spans="1:10" x14ac:dyDescent="0.25">
      <c r="A76" t="s">
        <v>13</v>
      </c>
      <c r="B76">
        <v>0.7</v>
      </c>
      <c r="C76">
        <v>0.11722916666666666</v>
      </c>
      <c r="D76">
        <v>0.13564850000000001</v>
      </c>
      <c r="G76">
        <f t="shared" si="6"/>
        <v>6.7824250000000003E-2</v>
      </c>
      <c r="I76">
        <f t="shared" si="2"/>
        <v>1.7284255508415745</v>
      </c>
    </row>
    <row r="77" spans="1:10" x14ac:dyDescent="0.25">
      <c r="A77" t="s">
        <v>13</v>
      </c>
      <c r="B77">
        <v>0.85</v>
      </c>
      <c r="C77">
        <v>6.3819444444444443E-2</v>
      </c>
      <c r="D77">
        <v>0.13677699999999998</v>
      </c>
      <c r="G77">
        <f t="shared" si="6"/>
        <v>6.8388499999999991E-2</v>
      </c>
      <c r="I77">
        <f t="shared" si="2"/>
        <v>0.93318970944595148</v>
      </c>
    </row>
    <row r="78" spans="1:10" x14ac:dyDescent="0.25">
      <c r="A78" t="s">
        <v>13</v>
      </c>
      <c r="B78">
        <v>1</v>
      </c>
      <c r="C78">
        <v>5.1930555555555556E-2</v>
      </c>
      <c r="D78">
        <v>0.11878124999999999</v>
      </c>
      <c r="G78">
        <f t="shared" si="6"/>
        <v>5.9390624999999996E-2</v>
      </c>
      <c r="I78">
        <f t="shared" si="2"/>
        <v>0.87438978046712856</v>
      </c>
    </row>
    <row r="79" spans="1:10" x14ac:dyDescent="0.25">
      <c r="A79" t="s">
        <v>14</v>
      </c>
      <c r="B79">
        <v>0.1</v>
      </c>
      <c r="C79">
        <v>0.24597916666666669</v>
      </c>
      <c r="D79">
        <v>0.22288550000000001</v>
      </c>
      <c r="E79">
        <f>AVERAGE(C80:C84)</f>
        <v>0.12847638888888885</v>
      </c>
      <c r="F79">
        <f>AVERAGE(D80:D84)</f>
        <v>0.1960006</v>
      </c>
      <c r="G79">
        <f>D79/2</f>
        <v>0.11144275000000001</v>
      </c>
      <c r="H79">
        <f>AVERAGE(G80:G84)</f>
        <v>9.8000299999999999E-2</v>
      </c>
      <c r="I79">
        <f t="shared" si="2"/>
        <v>2.2072244867132826</v>
      </c>
      <c r="J79">
        <f>AVERAGE(I80:I84)</f>
        <v>1.2990701919748873</v>
      </c>
    </row>
    <row r="80" spans="1:10" x14ac:dyDescent="0.25">
      <c r="A80" t="s">
        <v>14</v>
      </c>
      <c r="B80">
        <v>0.25</v>
      </c>
      <c r="C80">
        <v>0.18454166666666666</v>
      </c>
      <c r="D80">
        <v>0.21437299999999998</v>
      </c>
      <c r="E80">
        <f>_xlfn.STDEV.P(C80:C84)</f>
        <v>3.8285136165809475E-2</v>
      </c>
      <c r="G80">
        <f t="shared" ref="G80:G92" si="7">D80/2</f>
        <v>0.10718649999999999</v>
      </c>
      <c r="H80">
        <f>_xlfn.STDEV.S(G80:G84)</f>
        <v>7.4803705485590698E-3</v>
      </c>
      <c r="I80">
        <f t="shared" si="2"/>
        <v>1.7216875881446514</v>
      </c>
      <c r="J80">
        <f>_xlfn.STDEV.P(I80:I84)</f>
        <v>0.34209072902541193</v>
      </c>
    </row>
    <row r="81" spans="1:10" x14ac:dyDescent="0.25">
      <c r="A81" t="s">
        <v>14</v>
      </c>
      <c r="B81">
        <v>0.4</v>
      </c>
      <c r="C81">
        <v>0.11461111111111105</v>
      </c>
      <c r="D81">
        <v>0.20825199999999999</v>
      </c>
      <c r="G81">
        <f t="shared" si="7"/>
        <v>0.104126</v>
      </c>
      <c r="I81">
        <f t="shared" si="2"/>
        <v>1.1006963785328454</v>
      </c>
    </row>
    <row r="82" spans="1:10" x14ac:dyDescent="0.25">
      <c r="A82" t="s">
        <v>14</v>
      </c>
      <c r="B82">
        <v>0.54999999999999993</v>
      </c>
      <c r="C82">
        <v>0.13672916666666668</v>
      </c>
      <c r="D82">
        <v>0.19321099999999999</v>
      </c>
      <c r="G82">
        <f t="shared" si="7"/>
        <v>9.6605499999999997E-2</v>
      </c>
      <c r="I82">
        <f t="shared" si="2"/>
        <v>1.4153352207344994</v>
      </c>
    </row>
    <row r="83" spans="1:10" x14ac:dyDescent="0.25">
      <c r="A83" t="s">
        <v>14</v>
      </c>
      <c r="B83">
        <v>0.7</v>
      </c>
      <c r="C83">
        <v>0.13966666666666666</v>
      </c>
      <c r="D83">
        <v>0.18458350000000001</v>
      </c>
      <c r="G83">
        <f t="shared" si="7"/>
        <v>9.2291750000000006E-2</v>
      </c>
      <c r="I83">
        <f t="shared" si="2"/>
        <v>1.513316917998268</v>
      </c>
    </row>
    <row r="84" spans="1:10" x14ac:dyDescent="0.25">
      <c r="A84" t="s">
        <v>14</v>
      </c>
      <c r="B84">
        <v>0.85</v>
      </c>
      <c r="C84">
        <v>6.6833333333333342E-2</v>
      </c>
      <c r="D84">
        <v>0.17958350000000001</v>
      </c>
      <c r="G84">
        <f t="shared" si="7"/>
        <v>8.9791750000000004E-2</v>
      </c>
      <c r="I84">
        <f t="shared" si="2"/>
        <v>0.74431485446417223</v>
      </c>
    </row>
    <row r="85" spans="1:10" x14ac:dyDescent="0.25">
      <c r="A85" t="s">
        <v>14</v>
      </c>
      <c r="B85">
        <v>1</v>
      </c>
      <c r="C85">
        <v>8.0250000000000002E-2</v>
      </c>
      <c r="D85">
        <v>0.16642266666666666</v>
      </c>
      <c r="G85">
        <f t="shared" si="7"/>
        <v>8.3211333333333332E-2</v>
      </c>
      <c r="I85">
        <f t="shared" si="2"/>
        <v>0.96441189902016555</v>
      </c>
    </row>
    <row r="86" spans="1:10" x14ac:dyDescent="0.25">
      <c r="A86" t="s">
        <v>15</v>
      </c>
      <c r="B86">
        <v>0.1</v>
      </c>
      <c r="C86">
        <v>6.3500000000000001E-2</v>
      </c>
      <c r="D86">
        <v>0.156338</v>
      </c>
      <c r="E86">
        <f>AVERAGE(C87:C91)</f>
        <v>0.13884583333333333</v>
      </c>
      <c r="F86">
        <f>AVERAGE(D87:D91)</f>
        <v>0.1419956</v>
      </c>
      <c r="G86">
        <f t="shared" si="7"/>
        <v>7.8169000000000002E-2</v>
      </c>
      <c r="H86">
        <f>AVERAGE(G87:G91)</f>
        <v>7.09978E-2</v>
      </c>
      <c r="I86">
        <f t="shared" si="2"/>
        <v>0.8123424887103583</v>
      </c>
      <c r="J86">
        <f>AVERAGE(I87:I91)</f>
        <v>1.9469485105779132</v>
      </c>
    </row>
    <row r="87" spans="1:10" x14ac:dyDescent="0.25">
      <c r="A87" t="s">
        <v>15</v>
      </c>
      <c r="B87">
        <v>0.25</v>
      </c>
      <c r="C87">
        <v>0.168375</v>
      </c>
      <c r="D87">
        <v>0.150475</v>
      </c>
      <c r="E87">
        <f>_xlfn.STDEV.P(C87:C91)</f>
        <v>2.7649817911797409E-2</v>
      </c>
      <c r="G87">
        <f t="shared" si="7"/>
        <v>7.5237499999999999E-2</v>
      </c>
      <c r="H87">
        <f>_xlfn.STDEV.S(G87:G91)</f>
        <v>3.0645046214682081E-3</v>
      </c>
      <c r="I87">
        <f t="shared" si="2"/>
        <v>2.2379132746303374</v>
      </c>
      <c r="J87">
        <f>_xlfn.STDEV.P(I87:I91)</f>
        <v>0.33933357218119758</v>
      </c>
    </row>
    <row r="88" spans="1:10" x14ac:dyDescent="0.25">
      <c r="A88" t="s">
        <v>15</v>
      </c>
      <c r="B88">
        <v>0.4</v>
      </c>
      <c r="C88">
        <v>0.167875</v>
      </c>
      <c r="D88">
        <v>0.14138000000000001</v>
      </c>
      <c r="G88">
        <f t="shared" si="7"/>
        <v>7.0690000000000003E-2</v>
      </c>
      <c r="I88">
        <f t="shared" si="2"/>
        <v>2.3748054887537133</v>
      </c>
    </row>
    <row r="89" spans="1:10" x14ac:dyDescent="0.25">
      <c r="A89" t="s">
        <v>15</v>
      </c>
      <c r="B89">
        <v>0.54999999999999993</v>
      </c>
      <c r="C89">
        <v>0.14158333333333334</v>
      </c>
      <c r="D89">
        <v>0.145542</v>
      </c>
      <c r="G89">
        <f t="shared" si="7"/>
        <v>7.2771000000000002E-2</v>
      </c>
      <c r="I89">
        <f t="shared" si="2"/>
        <v>1.9456010407076079</v>
      </c>
    </row>
    <row r="90" spans="1:10" x14ac:dyDescent="0.25">
      <c r="A90" t="s">
        <v>15</v>
      </c>
      <c r="B90">
        <v>0.7</v>
      </c>
      <c r="C90">
        <v>0.11872916666666666</v>
      </c>
      <c r="D90">
        <v>0.13589899999999999</v>
      </c>
      <c r="G90">
        <f t="shared" si="7"/>
        <v>6.7949499999999996E-2</v>
      </c>
      <c r="I90">
        <f t="shared" si="2"/>
        <v>1.7473147950561325</v>
      </c>
    </row>
    <row r="91" spans="1:10" x14ac:dyDescent="0.25">
      <c r="A91" t="s">
        <v>15</v>
      </c>
      <c r="B91">
        <v>0.85</v>
      </c>
      <c r="C91">
        <v>9.7666666666666666E-2</v>
      </c>
      <c r="D91">
        <v>0.136682</v>
      </c>
      <c r="G91">
        <f t="shared" si="7"/>
        <v>6.8340999999999999E-2</v>
      </c>
      <c r="I91">
        <f t="shared" si="2"/>
        <v>1.4291079537417752</v>
      </c>
    </row>
    <row r="92" spans="1:10" x14ac:dyDescent="0.25">
      <c r="A92" t="s">
        <v>15</v>
      </c>
      <c r="B92">
        <v>1</v>
      </c>
      <c r="C92">
        <v>3.3875000000000002E-2</v>
      </c>
      <c r="D92">
        <v>0.1043129</v>
      </c>
      <c r="G92">
        <f t="shared" si="7"/>
        <v>5.215645E-2</v>
      </c>
      <c r="I92">
        <f t="shared" si="2"/>
        <v>0.64948822245379056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7F0A-6C4E-41D6-92E3-51F460BBA971}">
  <dimension ref="A1:H162"/>
  <sheetViews>
    <sheetView tabSelected="1" workbookViewId="0">
      <selection activeCell="C17" sqref="C17"/>
    </sheetView>
  </sheetViews>
  <sheetFormatPr defaultRowHeight="15" x14ac:dyDescent="0.25"/>
  <cols>
    <col min="1" max="1" width="26" bestFit="1" customWidth="1"/>
  </cols>
  <sheetData>
    <row r="1" spans="1:8" x14ac:dyDescent="0.25">
      <c r="A1" t="s">
        <v>0</v>
      </c>
      <c r="B1" t="s">
        <v>25</v>
      </c>
      <c r="C1" t="s">
        <v>1</v>
      </c>
      <c r="D1" t="s">
        <v>21</v>
      </c>
      <c r="E1" t="s">
        <v>22</v>
      </c>
      <c r="F1" t="s">
        <v>23</v>
      </c>
      <c r="G1" t="s">
        <v>24</v>
      </c>
    </row>
    <row r="2" spans="1:8" x14ac:dyDescent="0.25">
      <c r="A2" t="s">
        <v>3</v>
      </c>
      <c r="B2">
        <v>12.6568</v>
      </c>
      <c r="C2">
        <v>1</v>
      </c>
      <c r="D2">
        <v>0.183</v>
      </c>
      <c r="E2">
        <f>B2*0.15</f>
        <v>1.89852</v>
      </c>
      <c r="F2">
        <f>(D9-D3)/(2*(B2*0.85))</f>
        <v>1.292028093710147E-2</v>
      </c>
      <c r="G2">
        <f>2*ATAN(F2)</f>
        <v>2.5839124131685754E-2</v>
      </c>
      <c r="H2" t="s">
        <v>26</v>
      </c>
    </row>
    <row r="3" spans="1:8" x14ac:dyDescent="0.25">
      <c r="A3" t="s">
        <v>3</v>
      </c>
      <c r="B3">
        <v>9.8192799999999991</v>
      </c>
      <c r="C3">
        <v>0.77581063143922624</v>
      </c>
      <c r="D3">
        <v>0.25900000000000001</v>
      </c>
      <c r="G3">
        <f>(180*G2)/3.14159</f>
        <v>1.4804740095631308</v>
      </c>
      <c r="H3" t="s">
        <v>27</v>
      </c>
    </row>
    <row r="4" spans="1:8" x14ac:dyDescent="0.25">
      <c r="A4" t="s">
        <v>3</v>
      </c>
      <c r="B4">
        <v>7.44665</v>
      </c>
      <c r="C4">
        <v>0.58835171607357306</v>
      </c>
      <c r="D4">
        <v>0.35499999999999998</v>
      </c>
      <c r="E4">
        <f>B2*0.85</f>
        <v>10.758280000000001</v>
      </c>
      <c r="G4">
        <f>DEGREES(G2)</f>
        <v>1.4804727590602318</v>
      </c>
    </row>
    <row r="5" spans="1:8" x14ac:dyDescent="0.25">
      <c r="A5" t="s">
        <v>3</v>
      </c>
      <c r="B5">
        <v>5.5132300000000001</v>
      </c>
      <c r="C5">
        <v>0.43559430503760821</v>
      </c>
      <c r="D5">
        <v>0.42499999999999999</v>
      </c>
    </row>
    <row r="6" spans="1:8" x14ac:dyDescent="0.25">
      <c r="A6" t="s">
        <v>3</v>
      </c>
      <c r="B6">
        <v>3.8368099999999998</v>
      </c>
      <c r="C6">
        <v>0.30314218443840463</v>
      </c>
      <c r="D6">
        <v>0.47399999999999998</v>
      </c>
    </row>
    <row r="7" spans="1:8" x14ac:dyDescent="0.25">
      <c r="A7" t="s">
        <v>3</v>
      </c>
      <c r="B7">
        <v>2.58338</v>
      </c>
      <c r="C7">
        <v>0.20411004361291954</v>
      </c>
      <c r="D7">
        <v>0.47399999999999998</v>
      </c>
    </row>
    <row r="8" spans="1:8" x14ac:dyDescent="0.25">
      <c r="A8" t="s">
        <v>3</v>
      </c>
      <c r="B8">
        <v>1.3889800000000001</v>
      </c>
      <c r="C8">
        <v>0.10974179887491309</v>
      </c>
      <c r="D8">
        <v>0.501</v>
      </c>
    </row>
    <row r="9" spans="1:8" x14ac:dyDescent="0.25">
      <c r="A9" t="s">
        <v>3</v>
      </c>
      <c r="B9">
        <v>0.57094999999999996</v>
      </c>
      <c r="C9">
        <v>4.5110138423614179E-2</v>
      </c>
      <c r="D9">
        <v>0.53700000000000003</v>
      </c>
    </row>
    <row r="10" spans="1:8" x14ac:dyDescent="0.25">
      <c r="A10" t="s">
        <v>4</v>
      </c>
      <c r="B10">
        <v>37.860300000000002</v>
      </c>
      <c r="C10">
        <v>1</v>
      </c>
      <c r="D10">
        <v>0.20200000000000001</v>
      </c>
      <c r="E10">
        <f>B10*0.15</f>
        <v>5.6790450000000003</v>
      </c>
      <c r="F10">
        <f>(D20-D12)/(2*(B10*0.85))</f>
        <v>5.1893563504592961E-3</v>
      </c>
      <c r="G10">
        <f>2*ATAN(F10)</f>
        <v>1.0378619538188395E-2</v>
      </c>
      <c r="H10" t="s">
        <v>26</v>
      </c>
    </row>
    <row r="11" spans="1:8" x14ac:dyDescent="0.25">
      <c r="A11" t="s">
        <v>4</v>
      </c>
      <c r="B11">
        <v>36.222799999999999</v>
      </c>
      <c r="C11">
        <v>0.95674888999823027</v>
      </c>
      <c r="D11">
        <v>0.26800000000000002</v>
      </c>
      <c r="G11">
        <f>DEGREES(G10)</f>
        <v>0.59465109671021055</v>
      </c>
      <c r="H11" t="s">
        <v>27</v>
      </c>
    </row>
    <row r="12" spans="1:8" x14ac:dyDescent="0.25">
      <c r="A12" t="s">
        <v>4</v>
      </c>
      <c r="B12">
        <v>31.617000000000001</v>
      </c>
      <c r="C12">
        <v>0.83509639384790924</v>
      </c>
      <c r="D12">
        <v>0.251</v>
      </c>
      <c r="E12">
        <f>B10*0.85</f>
        <v>32.181255</v>
      </c>
    </row>
    <row r="13" spans="1:8" x14ac:dyDescent="0.25">
      <c r="A13" t="s">
        <v>4</v>
      </c>
      <c r="B13">
        <v>30.047799999999999</v>
      </c>
      <c r="C13">
        <v>0.79364928434270188</v>
      </c>
      <c r="D13">
        <v>0.19500000000000001</v>
      </c>
    </row>
    <row r="14" spans="1:8" x14ac:dyDescent="0.25">
      <c r="A14" t="s">
        <v>4</v>
      </c>
      <c r="B14">
        <v>26.175000000000001</v>
      </c>
      <c r="C14">
        <v>0.69135743773821123</v>
      </c>
      <c r="D14">
        <v>0.27500000000000002</v>
      </c>
    </row>
    <row r="15" spans="1:8" x14ac:dyDescent="0.25">
      <c r="A15" t="s">
        <v>4</v>
      </c>
      <c r="B15">
        <v>19.601099999999999</v>
      </c>
      <c r="C15">
        <v>0.51772172962179375</v>
      </c>
      <c r="D15">
        <v>0.251</v>
      </c>
    </row>
    <row r="16" spans="1:8" x14ac:dyDescent="0.25">
      <c r="A16" t="s">
        <v>4</v>
      </c>
      <c r="B16">
        <v>17.329599999999999</v>
      </c>
      <c r="C16">
        <v>0.45772484634300303</v>
      </c>
      <c r="D16">
        <v>0.33800000000000002</v>
      </c>
    </row>
    <row r="17" spans="1:8" x14ac:dyDescent="0.25">
      <c r="A17" t="s">
        <v>4</v>
      </c>
      <c r="B17">
        <v>13.695499999999999</v>
      </c>
      <c r="C17">
        <v>0.36173775696441912</v>
      </c>
      <c r="D17">
        <v>0.52300000000000002</v>
      </c>
    </row>
    <row r="18" spans="1:8" x14ac:dyDescent="0.25">
      <c r="A18" t="s">
        <v>4</v>
      </c>
      <c r="B18">
        <v>10.711399999999999</v>
      </c>
      <c r="C18">
        <v>0.28291904712852245</v>
      </c>
      <c r="D18">
        <v>0.45900000000000002</v>
      </c>
    </row>
    <row r="19" spans="1:8" x14ac:dyDescent="0.25">
      <c r="A19" t="s">
        <v>4</v>
      </c>
      <c r="B19">
        <v>7.4427399999999997</v>
      </c>
      <c r="C19">
        <v>0.19658428485775334</v>
      </c>
      <c r="D19">
        <v>0.55900000000000005</v>
      </c>
    </row>
    <row r="20" spans="1:8" x14ac:dyDescent="0.25">
      <c r="A20" t="s">
        <v>4</v>
      </c>
      <c r="B20">
        <v>4.47628</v>
      </c>
      <c r="C20">
        <v>0.11823149842975358</v>
      </c>
      <c r="D20">
        <v>0.58499999999999996</v>
      </c>
    </row>
    <row r="21" spans="1:8" x14ac:dyDescent="0.25">
      <c r="A21" t="s">
        <v>5</v>
      </c>
      <c r="B21">
        <v>41.536000000000001</v>
      </c>
      <c r="C21">
        <v>1</v>
      </c>
      <c r="D21">
        <v>0.27300000000000002</v>
      </c>
      <c r="E21">
        <f>B21*0.15</f>
        <v>6.2304000000000004</v>
      </c>
      <c r="F21">
        <f>(D34-D26)/(2*(B21*0.85))</f>
        <v>4.9283966282969282E-3</v>
      </c>
      <c r="G21">
        <f>2*ATAN(F21)</f>
        <v>9.8567134535664253E-3</v>
      </c>
      <c r="H21" t="s">
        <v>26</v>
      </c>
    </row>
    <row r="22" spans="1:8" x14ac:dyDescent="0.25">
      <c r="A22" t="s">
        <v>5</v>
      </c>
      <c r="B22">
        <v>40.530799999999999</v>
      </c>
      <c r="C22">
        <v>0.97579930662557779</v>
      </c>
      <c r="D22">
        <v>0.316</v>
      </c>
      <c r="G22">
        <f>DEGREES(G21)</f>
        <v>0.56474808075917415</v>
      </c>
      <c r="H22" t="s">
        <v>27</v>
      </c>
    </row>
    <row r="23" spans="1:8" x14ac:dyDescent="0.25">
      <c r="A23" t="s">
        <v>5</v>
      </c>
      <c r="B23">
        <v>38.909999999999997</v>
      </c>
      <c r="C23">
        <v>0.93677773497688743</v>
      </c>
      <c r="D23">
        <v>0.32800000000000001</v>
      </c>
      <c r="E23">
        <f>B21*0.85</f>
        <v>35.305599999999998</v>
      </c>
    </row>
    <row r="24" spans="1:8" x14ac:dyDescent="0.25">
      <c r="A24" t="s">
        <v>5</v>
      </c>
      <c r="B24">
        <v>37.267400000000002</v>
      </c>
      <c r="C24">
        <v>0.89723131741140216</v>
      </c>
      <c r="D24">
        <v>0.39200000000000002</v>
      </c>
    </row>
    <row r="25" spans="1:8" x14ac:dyDescent="0.25">
      <c r="A25" t="s">
        <v>5</v>
      </c>
      <c r="B25">
        <v>35.654899999999998</v>
      </c>
      <c r="C25">
        <v>0.8584095724191062</v>
      </c>
      <c r="D25">
        <v>0.39200000000000002</v>
      </c>
    </row>
    <row r="26" spans="1:8" x14ac:dyDescent="0.25">
      <c r="A26" t="s">
        <v>5</v>
      </c>
      <c r="B26">
        <v>33.465800000000002</v>
      </c>
      <c r="C26">
        <v>0.8057058936825886</v>
      </c>
      <c r="D26">
        <v>0.41399999999999998</v>
      </c>
    </row>
    <row r="27" spans="1:8" x14ac:dyDescent="0.25">
      <c r="A27" t="s">
        <v>5</v>
      </c>
      <c r="B27">
        <v>31.344200000000001</v>
      </c>
      <c r="C27">
        <v>0.75462731124807392</v>
      </c>
      <c r="D27">
        <v>0.436</v>
      </c>
    </row>
    <row r="28" spans="1:8" x14ac:dyDescent="0.25">
      <c r="A28" t="s">
        <v>5</v>
      </c>
      <c r="B28">
        <v>28.537800000000001</v>
      </c>
      <c r="C28">
        <v>0.68706182588597842</v>
      </c>
      <c r="D28">
        <v>0.45500000000000002</v>
      </c>
    </row>
    <row r="29" spans="1:8" x14ac:dyDescent="0.25">
      <c r="A29" t="s">
        <v>5</v>
      </c>
      <c r="B29">
        <v>25.850100000000001</v>
      </c>
      <c r="C29">
        <v>0.62235410246533129</v>
      </c>
      <c r="D29">
        <v>0.47199999999999998</v>
      </c>
    </row>
    <row r="30" spans="1:8" x14ac:dyDescent="0.25">
      <c r="A30" t="s">
        <v>5</v>
      </c>
      <c r="B30">
        <v>22.209099999999999</v>
      </c>
      <c r="C30">
        <v>0.53469520416024652</v>
      </c>
      <c r="D30">
        <v>0.46500000000000002</v>
      </c>
    </row>
    <row r="31" spans="1:8" x14ac:dyDescent="0.25">
      <c r="A31" t="s">
        <v>5</v>
      </c>
      <c r="B31">
        <v>18.738399999999999</v>
      </c>
      <c r="C31">
        <v>0.45113636363636361</v>
      </c>
      <c r="D31">
        <v>0.48899999999999999</v>
      </c>
    </row>
    <row r="32" spans="1:8" x14ac:dyDescent="0.25">
      <c r="A32" t="s">
        <v>5</v>
      </c>
      <c r="B32">
        <v>14.307499999999999</v>
      </c>
      <c r="C32">
        <v>0.34446022727272724</v>
      </c>
      <c r="D32">
        <v>0.65100000000000002</v>
      </c>
    </row>
    <row r="33" spans="1:8" x14ac:dyDescent="0.25">
      <c r="A33" t="s">
        <v>5</v>
      </c>
      <c r="B33">
        <v>11.3377</v>
      </c>
      <c r="C33">
        <v>0.27296080508474574</v>
      </c>
      <c r="D33">
        <v>0.64</v>
      </c>
    </row>
    <row r="34" spans="1:8" x14ac:dyDescent="0.25">
      <c r="A34" t="s">
        <v>5</v>
      </c>
      <c r="B34">
        <v>5.0608300000000002</v>
      </c>
      <c r="C34">
        <v>0.12184201656394453</v>
      </c>
      <c r="D34">
        <v>0.76200000000000001</v>
      </c>
    </row>
    <row r="35" spans="1:8" x14ac:dyDescent="0.25">
      <c r="A35" t="s">
        <v>6</v>
      </c>
      <c r="B35">
        <v>92.611000000000004</v>
      </c>
      <c r="C35">
        <v>1</v>
      </c>
      <c r="D35">
        <v>0.46700000000000003</v>
      </c>
      <c r="E35">
        <f>B35*0.15</f>
        <v>13.89165</v>
      </c>
      <c r="F35">
        <f>(D48-D38)/(2*(B35*0.85))</f>
        <v>4.0269641454102455E-3</v>
      </c>
      <c r="G35">
        <f>2*ATAN(F35)</f>
        <v>8.0538847558951684E-3</v>
      </c>
      <c r="H35" t="s">
        <v>26</v>
      </c>
    </row>
    <row r="36" spans="1:8" x14ac:dyDescent="0.25">
      <c r="A36" t="s">
        <v>6</v>
      </c>
      <c r="B36">
        <v>86.062200000000004</v>
      </c>
      <c r="C36">
        <v>0.92928701774087308</v>
      </c>
      <c r="D36">
        <v>0.51800000000000002</v>
      </c>
      <c r="G36">
        <f>DEGREES(G35)</f>
        <v>0.46145360519754441</v>
      </c>
      <c r="H36" t="s">
        <v>27</v>
      </c>
    </row>
    <row r="37" spans="1:8" x14ac:dyDescent="0.25">
      <c r="A37" t="s">
        <v>6</v>
      </c>
      <c r="B37">
        <v>80.930199999999999</v>
      </c>
      <c r="C37">
        <v>0.87387243416008897</v>
      </c>
      <c r="D37">
        <v>0.497</v>
      </c>
      <c r="E37">
        <f>B35*0.85</f>
        <v>78.719350000000006</v>
      </c>
    </row>
    <row r="38" spans="1:8" x14ac:dyDescent="0.25">
      <c r="A38" t="s">
        <v>6</v>
      </c>
      <c r="B38">
        <v>75.278000000000006</v>
      </c>
      <c r="C38">
        <v>0.81284080724751917</v>
      </c>
      <c r="D38">
        <v>0.59299999999999997</v>
      </c>
    </row>
    <row r="39" spans="1:8" x14ac:dyDescent="0.25">
      <c r="A39" t="s">
        <v>6</v>
      </c>
      <c r="B39">
        <v>70.995699999999999</v>
      </c>
      <c r="C39">
        <v>0.76660115968945375</v>
      </c>
      <c r="D39">
        <v>0.63</v>
      </c>
    </row>
    <row r="40" spans="1:8" x14ac:dyDescent="0.25">
      <c r="A40" t="s">
        <v>6</v>
      </c>
      <c r="B40">
        <v>64.374600000000001</v>
      </c>
      <c r="C40">
        <v>0.69510749263046501</v>
      </c>
      <c r="D40">
        <v>0.67800000000000005</v>
      </c>
    </row>
    <row r="41" spans="1:8" x14ac:dyDescent="0.25">
      <c r="A41" t="s">
        <v>6</v>
      </c>
      <c r="B41">
        <v>58.912599999999998</v>
      </c>
      <c r="C41">
        <v>0.63612961743205443</v>
      </c>
      <c r="D41">
        <v>0.78800000000000003</v>
      </c>
    </row>
    <row r="42" spans="1:8" x14ac:dyDescent="0.25">
      <c r="A42" t="s">
        <v>6</v>
      </c>
      <c r="B42">
        <v>52.2119</v>
      </c>
      <c r="C42">
        <v>0.56377644124348081</v>
      </c>
      <c r="D42">
        <v>0.84799999999999998</v>
      </c>
    </row>
    <row r="43" spans="1:8" x14ac:dyDescent="0.25">
      <c r="A43" t="s">
        <v>6</v>
      </c>
      <c r="B43">
        <v>46.469799999999999</v>
      </c>
      <c r="C43">
        <v>0.50177408731144246</v>
      </c>
      <c r="D43">
        <v>0.90800000000000003</v>
      </c>
    </row>
    <row r="44" spans="1:8" x14ac:dyDescent="0.25">
      <c r="A44" t="s">
        <v>6</v>
      </c>
      <c r="B44">
        <v>39.1616</v>
      </c>
      <c r="C44">
        <v>0.42286121519042014</v>
      </c>
      <c r="D44">
        <v>0.93899999999999995</v>
      </c>
    </row>
    <row r="45" spans="1:8" x14ac:dyDescent="0.25">
      <c r="A45" t="s">
        <v>6</v>
      </c>
      <c r="B45">
        <v>32.586399999999998</v>
      </c>
      <c r="C45">
        <v>0.35186316960188313</v>
      </c>
      <c r="D45">
        <v>1.056</v>
      </c>
    </row>
    <row r="46" spans="1:8" x14ac:dyDescent="0.25">
      <c r="A46" t="s">
        <v>6</v>
      </c>
      <c r="B46">
        <v>24.055800000000001</v>
      </c>
      <c r="C46">
        <v>0.25975100150090163</v>
      </c>
      <c r="D46">
        <v>1.0549999999999999</v>
      </c>
    </row>
    <row r="47" spans="1:8" x14ac:dyDescent="0.25">
      <c r="A47" t="s">
        <v>6</v>
      </c>
      <c r="B47">
        <v>14.7057</v>
      </c>
      <c r="C47">
        <v>0.15878999254948115</v>
      </c>
      <c r="D47">
        <v>1.1040000000000001</v>
      </c>
    </row>
    <row r="48" spans="1:8" x14ac:dyDescent="0.25">
      <c r="A48" t="s">
        <v>6</v>
      </c>
      <c r="B48">
        <v>2.4845600000000001</v>
      </c>
      <c r="C48">
        <v>2.6827914610575418E-2</v>
      </c>
      <c r="D48">
        <v>1.2270000000000001</v>
      </c>
    </row>
    <row r="49" spans="1:8" x14ac:dyDescent="0.25">
      <c r="A49" t="s">
        <v>7</v>
      </c>
      <c r="B49">
        <v>21.461200000000002</v>
      </c>
      <c r="C49">
        <v>1</v>
      </c>
      <c r="D49">
        <v>0.219</v>
      </c>
      <c r="E49">
        <f>B49*0.15</f>
        <v>3.2191800000000002</v>
      </c>
      <c r="F49">
        <f>(D59-D50)/(2*(B49*0.85))</f>
        <v>8.1131365934255101E-3</v>
      </c>
      <c r="G49">
        <f>2*ATAN(F49)</f>
        <v>1.6225917180330025E-2</v>
      </c>
      <c r="H49" t="s">
        <v>26</v>
      </c>
    </row>
    <row r="50" spans="1:8" x14ac:dyDescent="0.25">
      <c r="A50" t="s">
        <v>7</v>
      </c>
      <c r="B50">
        <v>16.841000000000001</v>
      </c>
      <c r="C50">
        <v>0.78471846867835904</v>
      </c>
      <c r="D50">
        <v>0.23400000000000001</v>
      </c>
      <c r="G50">
        <f>DEGREES(G49)</f>
        <v>0.92967657316172347</v>
      </c>
      <c r="H50" t="s">
        <v>27</v>
      </c>
    </row>
    <row r="51" spans="1:8" x14ac:dyDescent="0.25">
      <c r="A51" t="s">
        <v>7</v>
      </c>
      <c r="B51">
        <v>14.0542</v>
      </c>
      <c r="C51">
        <v>0.65486552476096394</v>
      </c>
      <c r="D51">
        <v>0.26900000000000002</v>
      </c>
      <c r="E51">
        <f>B49*0.85</f>
        <v>18.24202</v>
      </c>
    </row>
    <row r="52" spans="1:8" x14ac:dyDescent="0.25">
      <c r="A52" t="s">
        <v>7</v>
      </c>
      <c r="B52">
        <v>11.2234</v>
      </c>
      <c r="C52">
        <v>0.52296236929901396</v>
      </c>
      <c r="D52">
        <v>0.30599999999999999</v>
      </c>
    </row>
    <row r="53" spans="1:8" x14ac:dyDescent="0.25">
      <c r="A53" t="s">
        <v>7</v>
      </c>
      <c r="B53">
        <v>9.0682100000000005</v>
      </c>
      <c r="C53">
        <v>0.42253974614653422</v>
      </c>
      <c r="D53">
        <v>0.34499999999999997</v>
      </c>
    </row>
    <row r="54" spans="1:8" x14ac:dyDescent="0.25">
      <c r="A54" t="s">
        <v>7</v>
      </c>
      <c r="B54">
        <v>6.6256300000000001</v>
      </c>
      <c r="C54">
        <v>0.30872597990792683</v>
      </c>
      <c r="D54">
        <v>0.36899999999999999</v>
      </c>
    </row>
    <row r="55" spans="1:8" x14ac:dyDescent="0.25">
      <c r="A55" t="s">
        <v>7</v>
      </c>
      <c r="B55">
        <v>4.9532100000000003</v>
      </c>
      <c r="C55">
        <v>0.2307983710137364</v>
      </c>
      <c r="D55">
        <v>0.39500000000000002</v>
      </c>
    </row>
    <row r="56" spans="1:8" x14ac:dyDescent="0.25">
      <c r="A56" t="s">
        <v>7</v>
      </c>
      <c r="B56">
        <v>3.06602</v>
      </c>
      <c r="C56">
        <v>0.14286339999627232</v>
      </c>
      <c r="D56">
        <v>0.41599999999999998</v>
      </c>
    </row>
    <row r="57" spans="1:8" x14ac:dyDescent="0.25">
      <c r="A57" t="s">
        <v>7</v>
      </c>
      <c r="B57">
        <v>2.0318299999999998</v>
      </c>
      <c r="C57">
        <v>9.4674575513018833E-2</v>
      </c>
      <c r="D57">
        <v>0.49299999999999999</v>
      </c>
    </row>
    <row r="58" spans="1:8" x14ac:dyDescent="0.25">
      <c r="A58" t="s">
        <v>7</v>
      </c>
      <c r="B58">
        <v>0.60877999999999999</v>
      </c>
      <c r="C58">
        <v>2.8366540547592863E-2</v>
      </c>
      <c r="D58">
        <v>0.48899999999999999</v>
      </c>
    </row>
    <row r="59" spans="1:8" x14ac:dyDescent="0.25">
      <c r="A59" t="s">
        <v>7</v>
      </c>
      <c r="B59">
        <v>0.178923</v>
      </c>
      <c r="C59">
        <v>8.3370454587814273E-3</v>
      </c>
      <c r="D59">
        <v>0.53</v>
      </c>
    </row>
    <row r="60" spans="1:8" x14ac:dyDescent="0.25">
      <c r="A60" t="s">
        <v>8</v>
      </c>
      <c r="B60">
        <v>30.0045</v>
      </c>
      <c r="C60">
        <v>1</v>
      </c>
      <c r="D60">
        <v>0.246</v>
      </c>
      <c r="E60">
        <f>B60*0.15</f>
        <v>4.5006750000000002</v>
      </c>
      <c r="F60">
        <f>(D67-D61)/(2*(B60*0.85))</f>
        <v>4.9208305028755504E-3</v>
      </c>
      <c r="G60">
        <f>2*ATAN(F60)</f>
        <v>9.8415815696994459E-3</v>
      </c>
      <c r="H60" t="s">
        <v>26</v>
      </c>
    </row>
    <row r="61" spans="1:8" x14ac:dyDescent="0.25">
      <c r="A61" t="s">
        <v>8</v>
      </c>
      <c r="B61">
        <v>24.5854</v>
      </c>
      <c r="C61">
        <v>0.81939042476961788</v>
      </c>
      <c r="D61">
        <v>0.308</v>
      </c>
      <c r="G61">
        <f>DEGREES(G60)</f>
        <v>0.5638810876775141</v>
      </c>
      <c r="H61" t="s">
        <v>27</v>
      </c>
    </row>
    <row r="62" spans="1:8" x14ac:dyDescent="0.25">
      <c r="A62" t="s">
        <v>8</v>
      </c>
      <c r="B62">
        <v>19.948</v>
      </c>
      <c r="C62">
        <v>0.66483360829208948</v>
      </c>
      <c r="D62">
        <v>0.36</v>
      </c>
      <c r="E62">
        <f>B60*0.85</f>
        <v>25.503824999999999</v>
      </c>
    </row>
    <row r="63" spans="1:8" x14ac:dyDescent="0.25">
      <c r="A63" t="s">
        <v>8</v>
      </c>
      <c r="B63">
        <v>15.3492</v>
      </c>
      <c r="C63">
        <v>0.5115632655101735</v>
      </c>
      <c r="D63">
        <v>0.40600000000000003</v>
      </c>
    </row>
    <row r="64" spans="1:8" x14ac:dyDescent="0.25">
      <c r="A64" t="s">
        <v>8</v>
      </c>
      <c r="B64">
        <v>11.3964</v>
      </c>
      <c r="C64">
        <v>0.37982302654601807</v>
      </c>
      <c r="D64">
        <v>0.40600000000000003</v>
      </c>
    </row>
    <row r="65" spans="1:8" x14ac:dyDescent="0.25">
      <c r="A65" t="s">
        <v>8</v>
      </c>
      <c r="B65">
        <v>7.6582600000000003</v>
      </c>
      <c r="C65">
        <v>0.2552370477761669</v>
      </c>
      <c r="D65">
        <v>0.47599999999999998</v>
      </c>
    </row>
    <row r="66" spans="1:8" x14ac:dyDescent="0.25">
      <c r="A66" t="s">
        <v>8</v>
      </c>
      <c r="B66">
        <v>4.3636999999999997</v>
      </c>
      <c r="C66">
        <v>0.14543485143895082</v>
      </c>
      <c r="D66">
        <v>0.47299999999999998</v>
      </c>
    </row>
    <row r="67" spans="1:8" x14ac:dyDescent="0.25">
      <c r="A67" t="s">
        <v>8</v>
      </c>
      <c r="B67">
        <v>1.20082</v>
      </c>
      <c r="C67">
        <v>4.002133013381326E-2</v>
      </c>
      <c r="D67">
        <v>0.55900000000000005</v>
      </c>
    </row>
    <row r="68" spans="1:8" x14ac:dyDescent="0.25">
      <c r="A68" t="s">
        <v>9</v>
      </c>
      <c r="B68">
        <v>34.063499999999998</v>
      </c>
      <c r="C68">
        <v>1</v>
      </c>
      <c r="D68">
        <v>0.28299999999999997</v>
      </c>
      <c r="E68">
        <f>B68*0.15</f>
        <v>5.1095249999999997</v>
      </c>
      <c r="F68">
        <f>(D78-D69)/(2*(B68*0.85))</f>
        <v>7.1838150029486462E-3</v>
      </c>
      <c r="G68">
        <f>2*ATAN(F68)</f>
        <v>1.4367382855841262E-2</v>
      </c>
      <c r="H68" t="s">
        <v>26</v>
      </c>
    </row>
    <row r="69" spans="1:8" x14ac:dyDescent="0.25">
      <c r="A69" t="s">
        <v>9</v>
      </c>
      <c r="B69">
        <v>28.938400000000001</v>
      </c>
      <c r="C69">
        <v>0.84954276571696985</v>
      </c>
      <c r="D69">
        <v>0.31900000000000001</v>
      </c>
      <c r="G69">
        <f>DEGREES(G68)</f>
        <v>0.82319040028832002</v>
      </c>
      <c r="H69" t="s">
        <v>27</v>
      </c>
    </row>
    <row r="70" spans="1:8" x14ac:dyDescent="0.25">
      <c r="A70" t="s">
        <v>9</v>
      </c>
      <c r="B70">
        <v>24.388300000000001</v>
      </c>
      <c r="C70">
        <v>0.71596576981226245</v>
      </c>
      <c r="D70">
        <v>0.35299999999999998</v>
      </c>
      <c r="E70">
        <f>B68*0.85</f>
        <v>28.953974999999996</v>
      </c>
    </row>
    <row r="71" spans="1:8" x14ac:dyDescent="0.25">
      <c r="A71" t="s">
        <v>9</v>
      </c>
      <c r="B71">
        <v>20.228100000000001</v>
      </c>
      <c r="C71">
        <v>0.59383504337487347</v>
      </c>
      <c r="D71">
        <v>0.38200000000000001</v>
      </c>
    </row>
    <row r="72" spans="1:8" x14ac:dyDescent="0.25">
      <c r="A72" t="s">
        <v>9</v>
      </c>
      <c r="B72">
        <v>16.483899999999998</v>
      </c>
      <c r="C72">
        <v>0.48391680244249707</v>
      </c>
      <c r="D72">
        <v>0.40899999999999997</v>
      </c>
    </row>
    <row r="73" spans="1:8" x14ac:dyDescent="0.25">
      <c r="A73" t="s">
        <v>9</v>
      </c>
      <c r="B73">
        <v>13.0341</v>
      </c>
      <c r="C73">
        <v>0.38264124355982215</v>
      </c>
      <c r="D73">
        <v>0.43</v>
      </c>
    </row>
    <row r="74" spans="1:8" x14ac:dyDescent="0.25">
      <c r="A74" t="s">
        <v>9</v>
      </c>
      <c r="B74">
        <v>9.8977299999999993</v>
      </c>
      <c r="C74">
        <v>0.29056702922483008</v>
      </c>
      <c r="D74">
        <v>0.434</v>
      </c>
    </row>
    <row r="75" spans="1:8" x14ac:dyDescent="0.25">
      <c r="A75" t="s">
        <v>9</v>
      </c>
      <c r="B75">
        <v>7.1234900000000003</v>
      </c>
      <c r="C75">
        <v>0.20912384223582428</v>
      </c>
      <c r="D75">
        <v>0.51100000000000001</v>
      </c>
    </row>
    <row r="76" spans="1:8" x14ac:dyDescent="0.25">
      <c r="A76" t="s">
        <v>9</v>
      </c>
      <c r="B76">
        <v>4.6558799999999998</v>
      </c>
      <c r="C76">
        <v>0.13668237262759259</v>
      </c>
      <c r="D76">
        <v>0.56899999999999995</v>
      </c>
    </row>
    <row r="77" spans="1:8" x14ac:dyDescent="0.25">
      <c r="A77" t="s">
        <v>9</v>
      </c>
      <c r="B77">
        <v>2.3434400000000002</v>
      </c>
      <c r="C77">
        <v>6.8796218826603264E-2</v>
      </c>
      <c r="D77">
        <v>0.626</v>
      </c>
    </row>
    <row r="78" spans="1:8" x14ac:dyDescent="0.25">
      <c r="A78" t="s">
        <v>9</v>
      </c>
      <c r="B78">
        <v>0.36871199999999998</v>
      </c>
      <c r="C78">
        <v>1.0824254700779428E-2</v>
      </c>
      <c r="D78">
        <v>0.73499999999999999</v>
      </c>
    </row>
    <row r="79" spans="1:8" x14ac:dyDescent="0.25">
      <c r="A79" t="s">
        <v>10</v>
      </c>
      <c r="B79">
        <v>35.2468</v>
      </c>
      <c r="C79">
        <v>1</v>
      </c>
      <c r="D79">
        <v>0.29099999999999998</v>
      </c>
      <c r="E79">
        <f>B79*0.15</f>
        <v>5.2870200000000001</v>
      </c>
      <c r="F79">
        <f>(D92-D81)/(2*(B79*0.85))</f>
        <v>6.7757506897580698E-3</v>
      </c>
      <c r="G79">
        <f>2*ATAN(F79)</f>
        <v>1.3551293998483916E-2</v>
      </c>
      <c r="H79" t="s">
        <v>26</v>
      </c>
    </row>
    <row r="80" spans="1:8" x14ac:dyDescent="0.25">
      <c r="A80" t="s">
        <v>10</v>
      </c>
      <c r="B80">
        <v>33.661700000000003</v>
      </c>
      <c r="C80">
        <v>0.95502854159810258</v>
      </c>
      <c r="D80">
        <v>0.35499999999999998</v>
      </c>
      <c r="G80">
        <f>DEGREES(G79)</f>
        <v>0.77643195305409018</v>
      </c>
      <c r="H80" t="s">
        <v>27</v>
      </c>
    </row>
    <row r="81" spans="1:8" x14ac:dyDescent="0.25">
      <c r="A81" t="s">
        <v>10</v>
      </c>
      <c r="B81">
        <v>29.313500000000001</v>
      </c>
      <c r="C81">
        <v>0.83166415107187042</v>
      </c>
      <c r="D81">
        <v>0.35599999999999998</v>
      </c>
      <c r="E81">
        <f>B79*0.85</f>
        <v>29.959779999999999</v>
      </c>
    </row>
    <row r="82" spans="1:8" x14ac:dyDescent="0.25">
      <c r="A82" t="s">
        <v>10</v>
      </c>
      <c r="B82">
        <v>26.7425</v>
      </c>
      <c r="C82">
        <v>0.75872135910210292</v>
      </c>
      <c r="D82">
        <v>0.36799999999999999</v>
      </c>
    </row>
    <row r="83" spans="1:8" x14ac:dyDescent="0.25">
      <c r="A83" t="s">
        <v>10</v>
      </c>
      <c r="B83">
        <v>25.134</v>
      </c>
      <c r="C83">
        <v>0.71308601064493793</v>
      </c>
      <c r="D83">
        <v>0.41399999999999998</v>
      </c>
    </row>
    <row r="84" spans="1:8" x14ac:dyDescent="0.25">
      <c r="A84" t="s">
        <v>10</v>
      </c>
      <c r="B84">
        <v>22.190999999999999</v>
      </c>
      <c r="C84">
        <v>0.62958906907861134</v>
      </c>
      <c r="D84">
        <v>0.39700000000000002</v>
      </c>
    </row>
    <row r="85" spans="1:8" x14ac:dyDescent="0.25">
      <c r="A85" t="s">
        <v>10</v>
      </c>
      <c r="B85">
        <v>19.582000000000001</v>
      </c>
      <c r="C85">
        <v>0.55556816505328144</v>
      </c>
      <c r="D85">
        <v>0.45300000000000001</v>
      </c>
    </row>
    <row r="86" spans="1:8" x14ac:dyDescent="0.25">
      <c r="A86" t="s">
        <v>10</v>
      </c>
      <c r="B86">
        <v>17.0456</v>
      </c>
      <c r="C86">
        <v>0.48360702248147353</v>
      </c>
      <c r="D86">
        <v>0.47499999999999998</v>
      </c>
    </row>
    <row r="87" spans="1:8" x14ac:dyDescent="0.25">
      <c r="A87" t="s">
        <v>10</v>
      </c>
      <c r="B87">
        <v>15.0345</v>
      </c>
      <c r="C87">
        <v>0.42654936050932279</v>
      </c>
      <c r="D87">
        <v>0.57699999999999996</v>
      </c>
    </row>
    <row r="88" spans="1:8" x14ac:dyDescent="0.25">
      <c r="A88" t="s">
        <v>10</v>
      </c>
      <c r="B88">
        <v>12.586600000000001</v>
      </c>
      <c r="C88">
        <v>0.35709908417218017</v>
      </c>
      <c r="D88">
        <v>0.56100000000000005</v>
      </c>
    </row>
    <row r="89" spans="1:8" x14ac:dyDescent="0.25">
      <c r="A89" t="s">
        <v>10</v>
      </c>
      <c r="B89">
        <v>10.132199999999999</v>
      </c>
      <c r="C89">
        <v>0.28746439393079654</v>
      </c>
      <c r="D89">
        <v>0.63200000000000001</v>
      </c>
    </row>
    <row r="90" spans="1:8" x14ac:dyDescent="0.25">
      <c r="A90" t="s">
        <v>10</v>
      </c>
      <c r="B90">
        <v>6.9301599999999999</v>
      </c>
      <c r="C90">
        <v>0.19661813270991976</v>
      </c>
      <c r="D90">
        <v>0.61799999999999999</v>
      </c>
    </row>
    <row r="91" spans="1:8" x14ac:dyDescent="0.25">
      <c r="A91" t="s">
        <v>10</v>
      </c>
      <c r="B91">
        <v>3.9987499999999998</v>
      </c>
      <c r="C91">
        <v>0.11345001532053973</v>
      </c>
      <c r="D91">
        <v>0.63800000000000001</v>
      </c>
    </row>
    <row r="92" spans="1:8" x14ac:dyDescent="0.25">
      <c r="A92" t="s">
        <v>10</v>
      </c>
      <c r="B92">
        <v>0.58142799999999994</v>
      </c>
      <c r="C92">
        <v>1.6495908848462838E-2</v>
      </c>
      <c r="D92">
        <v>0.76200000000000001</v>
      </c>
    </row>
    <row r="93" spans="1:8" x14ac:dyDescent="0.25">
      <c r="A93" t="s">
        <v>11</v>
      </c>
      <c r="B93">
        <v>49.204700000000003</v>
      </c>
      <c r="C93">
        <v>1</v>
      </c>
      <c r="D93">
        <v>0.318</v>
      </c>
      <c r="E93">
        <f>B93*0.15</f>
        <v>7.3807049999999998</v>
      </c>
      <c r="F93">
        <f>(D102-D96)/(2*(B93*0.85))</f>
        <v>5.8698362028782756E-3</v>
      </c>
      <c r="G93">
        <f>2*ATAN(F93)</f>
        <v>1.1739537578496056E-2</v>
      </c>
      <c r="H93" t="s">
        <v>26</v>
      </c>
    </row>
    <row r="94" spans="1:8" x14ac:dyDescent="0.25">
      <c r="A94" t="s">
        <v>11</v>
      </c>
      <c r="B94">
        <v>44.413499999999999</v>
      </c>
      <c r="C94">
        <v>0.90262718805317377</v>
      </c>
      <c r="D94">
        <v>0.38400000000000001</v>
      </c>
      <c r="G94">
        <f>DEGREES(G93)</f>
        <v>0.67262595668305436</v>
      </c>
      <c r="H94" t="s">
        <v>27</v>
      </c>
    </row>
    <row r="95" spans="1:8" x14ac:dyDescent="0.25">
      <c r="A95" t="s">
        <v>11</v>
      </c>
      <c r="B95">
        <v>40.430900000000001</v>
      </c>
      <c r="C95">
        <v>0.82168776559962764</v>
      </c>
      <c r="D95">
        <v>0.42299999999999999</v>
      </c>
      <c r="E95">
        <f>B93*0.85</f>
        <v>41.823995000000004</v>
      </c>
    </row>
    <row r="96" spans="1:8" x14ac:dyDescent="0.25">
      <c r="A96" t="s">
        <v>11</v>
      </c>
      <c r="B96">
        <v>36.432000000000002</v>
      </c>
      <c r="C96">
        <v>0.74041707397870526</v>
      </c>
      <c r="D96">
        <v>0.47</v>
      </c>
    </row>
    <row r="97" spans="1:8" x14ac:dyDescent="0.25">
      <c r="A97" t="s">
        <v>11</v>
      </c>
      <c r="B97">
        <v>31.658899999999999</v>
      </c>
      <c r="C97">
        <v>0.64341211307049928</v>
      </c>
      <c r="D97">
        <v>0.53</v>
      </c>
    </row>
    <row r="98" spans="1:8" x14ac:dyDescent="0.25">
      <c r="A98" t="s">
        <v>11</v>
      </c>
      <c r="B98">
        <v>26.808299999999999</v>
      </c>
      <c r="C98">
        <v>0.54483209937262089</v>
      </c>
      <c r="D98">
        <v>0.57499999999999996</v>
      </c>
    </row>
    <row r="99" spans="1:8" x14ac:dyDescent="0.25">
      <c r="A99" t="s">
        <v>11</v>
      </c>
      <c r="B99">
        <v>21.258500000000002</v>
      </c>
      <c r="C99">
        <v>0.43204206102262588</v>
      </c>
      <c r="D99">
        <v>0.621</v>
      </c>
    </row>
    <row r="100" spans="1:8" x14ac:dyDescent="0.25">
      <c r="A100" t="s">
        <v>11</v>
      </c>
      <c r="B100">
        <v>15.409599999999999</v>
      </c>
      <c r="C100">
        <v>0.31317333506758499</v>
      </c>
      <c r="D100">
        <v>0.71899999999999997</v>
      </c>
    </row>
    <row r="101" spans="1:8" x14ac:dyDescent="0.25">
      <c r="A101" t="s">
        <v>11</v>
      </c>
      <c r="B101">
        <v>8.8789999999999996</v>
      </c>
      <c r="C101">
        <v>0.18045024154196651</v>
      </c>
      <c r="D101">
        <v>0.73699999999999999</v>
      </c>
    </row>
    <row r="102" spans="1:8" x14ac:dyDescent="0.25">
      <c r="A102" t="s">
        <v>11</v>
      </c>
      <c r="B102">
        <v>1.4555499999999999</v>
      </c>
      <c r="C102">
        <v>2.9581523716230358E-2</v>
      </c>
      <c r="D102">
        <v>0.96099999999999997</v>
      </c>
    </row>
    <row r="103" spans="1:8" x14ac:dyDescent="0.25">
      <c r="A103" t="s">
        <v>12</v>
      </c>
      <c r="B103">
        <v>116.864</v>
      </c>
      <c r="C103">
        <v>1</v>
      </c>
      <c r="D103">
        <v>0.443</v>
      </c>
      <c r="E103">
        <f>B103*0.15</f>
        <v>17.529599999999999</v>
      </c>
      <c r="F103">
        <f>(D125-D110)/(2*(B103*0.85))</f>
        <v>1.9781666774048062E-3</v>
      </c>
      <c r="G103">
        <f>2*ATAN(F103)</f>
        <v>3.9563281942551392E-3</v>
      </c>
      <c r="H103" t="s">
        <v>26</v>
      </c>
    </row>
    <row r="104" spans="1:8" x14ac:dyDescent="0.25">
      <c r="A104" t="s">
        <v>12</v>
      </c>
      <c r="B104">
        <v>107.95699999999999</v>
      </c>
      <c r="C104">
        <v>0.92378320098576117</v>
      </c>
      <c r="D104">
        <v>0.51600000000000001</v>
      </c>
      <c r="G104">
        <f>DEGREES(G103)</f>
        <v>0.22668090789943357</v>
      </c>
      <c r="H104" t="s">
        <v>27</v>
      </c>
    </row>
    <row r="105" spans="1:8" x14ac:dyDescent="0.25">
      <c r="A105" t="s">
        <v>12</v>
      </c>
      <c r="B105">
        <v>99.560299999999998</v>
      </c>
      <c r="C105">
        <v>0.85193301615553119</v>
      </c>
      <c r="D105">
        <v>0.53700000000000003</v>
      </c>
      <c r="E105">
        <f>B103*0.85</f>
        <v>99.334400000000002</v>
      </c>
    </row>
    <row r="106" spans="1:8" x14ac:dyDescent="0.25">
      <c r="A106" t="s">
        <v>12</v>
      </c>
      <c r="B106">
        <v>91.832899999999995</v>
      </c>
      <c r="C106">
        <v>0.78581000136911272</v>
      </c>
      <c r="D106">
        <v>0.83399999999999996</v>
      </c>
    </row>
    <row r="107" spans="1:8" x14ac:dyDescent="0.25">
      <c r="A107" t="s">
        <v>12</v>
      </c>
      <c r="B107">
        <v>84.706999999999994</v>
      </c>
      <c r="C107">
        <v>0.72483399507119384</v>
      </c>
      <c r="D107">
        <v>0.83</v>
      </c>
    </row>
    <row r="108" spans="1:8" x14ac:dyDescent="0.25">
      <c r="A108" t="s">
        <v>12</v>
      </c>
      <c r="B108">
        <v>77.943100000000001</v>
      </c>
      <c r="C108">
        <v>0.66695560651697694</v>
      </c>
      <c r="D108">
        <v>0.73099999999999998</v>
      </c>
    </row>
    <row r="109" spans="1:8" x14ac:dyDescent="0.25">
      <c r="A109" t="s">
        <v>12</v>
      </c>
      <c r="B109">
        <v>71.923400000000001</v>
      </c>
      <c r="C109">
        <v>0.61544530394304486</v>
      </c>
      <c r="D109">
        <v>0.86</v>
      </c>
    </row>
    <row r="110" spans="1:8" x14ac:dyDescent="0.25">
      <c r="A110" t="s">
        <v>12</v>
      </c>
      <c r="B110">
        <v>66.191699999999997</v>
      </c>
      <c r="C110">
        <v>0.56639940443592551</v>
      </c>
      <c r="D110">
        <v>0.67100000000000004</v>
      </c>
    </row>
    <row r="111" spans="1:8" x14ac:dyDescent="0.25">
      <c r="A111" t="s">
        <v>12</v>
      </c>
      <c r="B111">
        <v>59.182200000000002</v>
      </c>
      <c r="C111">
        <v>0.50641942771084336</v>
      </c>
      <c r="D111">
        <v>0.69199999999999995</v>
      </c>
    </row>
    <row r="112" spans="1:8" x14ac:dyDescent="0.25">
      <c r="A112" t="s">
        <v>12</v>
      </c>
      <c r="B112">
        <v>54.122</v>
      </c>
      <c r="C112">
        <v>0.46311952354874042</v>
      </c>
      <c r="D112">
        <v>0.83199999999999996</v>
      </c>
    </row>
    <row r="113" spans="1:8" x14ac:dyDescent="0.25">
      <c r="A113" t="s">
        <v>12</v>
      </c>
      <c r="B113">
        <v>48.282499999999999</v>
      </c>
      <c r="C113">
        <v>0.41315118428258485</v>
      </c>
      <c r="D113">
        <v>0.83199999999999996</v>
      </c>
    </row>
    <row r="114" spans="1:8" x14ac:dyDescent="0.25">
      <c r="A114" t="s">
        <v>12</v>
      </c>
      <c r="B114">
        <v>43.846899999999998</v>
      </c>
      <c r="C114">
        <v>0.37519595427163194</v>
      </c>
      <c r="D114">
        <v>0.73199999999999998</v>
      </c>
    </row>
    <row r="115" spans="1:8" x14ac:dyDescent="0.25">
      <c r="A115" t="s">
        <v>12</v>
      </c>
      <c r="B115">
        <v>39.997999999999998</v>
      </c>
      <c r="C115">
        <v>0.3422610898138006</v>
      </c>
      <c r="D115">
        <v>0.81299999999999994</v>
      </c>
    </row>
    <row r="116" spans="1:8" x14ac:dyDescent="0.25">
      <c r="A116" t="s">
        <v>12</v>
      </c>
      <c r="B116">
        <v>34.932200000000002</v>
      </c>
      <c r="C116">
        <v>0.29891326670317636</v>
      </c>
      <c r="D116">
        <v>0.73199999999999998</v>
      </c>
    </row>
    <row r="117" spans="1:8" x14ac:dyDescent="0.25">
      <c r="A117" t="s">
        <v>12</v>
      </c>
      <c r="B117">
        <v>30.183399999999999</v>
      </c>
      <c r="C117">
        <v>0.25827799835706461</v>
      </c>
      <c r="D117">
        <v>0.753</v>
      </c>
    </row>
    <row r="118" spans="1:8" x14ac:dyDescent="0.25">
      <c r="A118" t="s">
        <v>12</v>
      </c>
      <c r="B118">
        <v>25.085899999999999</v>
      </c>
      <c r="C118">
        <v>0.21465891976998902</v>
      </c>
      <c r="D118">
        <v>0.77700000000000002</v>
      </c>
    </row>
    <row r="119" spans="1:8" x14ac:dyDescent="0.25">
      <c r="A119" t="s">
        <v>12</v>
      </c>
      <c r="B119">
        <v>20.704000000000001</v>
      </c>
      <c r="C119">
        <v>0.1771631982475356</v>
      </c>
      <c r="D119">
        <v>0.71899999999999997</v>
      </c>
    </row>
    <row r="120" spans="1:8" x14ac:dyDescent="0.25">
      <c r="A120" t="s">
        <v>12</v>
      </c>
      <c r="B120">
        <v>17.1417</v>
      </c>
      <c r="C120">
        <v>0.14668075711938663</v>
      </c>
      <c r="D120">
        <v>0.84099999999999997</v>
      </c>
    </row>
    <row r="121" spans="1:8" x14ac:dyDescent="0.25">
      <c r="A121" t="s">
        <v>12</v>
      </c>
      <c r="B121">
        <v>13.5151</v>
      </c>
      <c r="C121">
        <v>0.11564810377875137</v>
      </c>
      <c r="D121">
        <v>0.85099999999999998</v>
      </c>
    </row>
    <row r="122" spans="1:8" x14ac:dyDescent="0.25">
      <c r="A122" t="s">
        <v>12</v>
      </c>
      <c r="B122">
        <v>10.685499999999999</v>
      </c>
      <c r="C122">
        <v>9.1435343647316536E-2</v>
      </c>
      <c r="D122">
        <v>0.86099999999999999</v>
      </c>
    </row>
    <row r="123" spans="1:8" x14ac:dyDescent="0.25">
      <c r="A123" t="s">
        <v>12</v>
      </c>
      <c r="B123">
        <v>6.9883499999999996</v>
      </c>
      <c r="C123">
        <v>5.9798997124863085E-2</v>
      </c>
      <c r="D123">
        <v>0.92700000000000005</v>
      </c>
    </row>
    <row r="124" spans="1:8" x14ac:dyDescent="0.25">
      <c r="A124" t="s">
        <v>12</v>
      </c>
      <c r="B124">
        <v>3.1240999999999999</v>
      </c>
      <c r="C124">
        <v>2.673278340635268E-2</v>
      </c>
      <c r="D124">
        <v>1.012</v>
      </c>
    </row>
    <row r="125" spans="1:8" x14ac:dyDescent="0.25">
      <c r="A125" t="s">
        <v>12</v>
      </c>
      <c r="B125">
        <v>1.76827</v>
      </c>
      <c r="C125">
        <v>1.5131006982475355E-2</v>
      </c>
      <c r="D125">
        <v>1.0640000000000001</v>
      </c>
    </row>
    <row r="126" spans="1:8" x14ac:dyDescent="0.25">
      <c r="A126" t="s">
        <v>13</v>
      </c>
      <c r="B126">
        <v>37.680599999999998</v>
      </c>
      <c r="C126">
        <v>1</v>
      </c>
      <c r="D126">
        <v>0.36899999999999999</v>
      </c>
      <c r="E126">
        <f>B126*0.15</f>
        <v>5.6520899999999994</v>
      </c>
      <c r="F126">
        <f>(D137-D130)/(2*(B126*0.85))</f>
        <v>1.0584320032371159E-2</v>
      </c>
      <c r="G126">
        <f>2*ATAN(F126)</f>
        <v>2.1167849625598315E-2</v>
      </c>
      <c r="H126" t="s">
        <v>26</v>
      </c>
    </row>
    <row r="127" spans="1:8" x14ac:dyDescent="0.25">
      <c r="A127" t="s">
        <v>13</v>
      </c>
      <c r="B127">
        <v>36.460900000000002</v>
      </c>
      <c r="C127">
        <v>0.96763055789982122</v>
      </c>
      <c r="D127">
        <v>0.41099999999999998</v>
      </c>
      <c r="G127">
        <f>DEGREES(G126)</f>
        <v>1.2128284449143634</v>
      </c>
      <c r="H127" t="s">
        <v>27</v>
      </c>
    </row>
    <row r="128" spans="1:8" x14ac:dyDescent="0.25">
      <c r="A128" t="s">
        <v>13</v>
      </c>
      <c r="B128">
        <v>34.727899999999998</v>
      </c>
      <c r="C128">
        <v>0.9216387212517847</v>
      </c>
      <c r="D128">
        <v>0.433</v>
      </c>
      <c r="E128">
        <f>B126*0.85</f>
        <v>32.028509999999997</v>
      </c>
    </row>
    <row r="129" spans="1:8" x14ac:dyDescent="0.25">
      <c r="A129" t="s">
        <v>13</v>
      </c>
      <c r="B129">
        <v>32.912300000000002</v>
      </c>
      <c r="C129">
        <v>0.87345477513627712</v>
      </c>
      <c r="D129">
        <v>0.45500000000000002</v>
      </c>
    </row>
    <row r="130" spans="1:8" x14ac:dyDescent="0.25">
      <c r="A130" t="s">
        <v>13</v>
      </c>
      <c r="B130">
        <v>30.678000000000001</v>
      </c>
      <c r="C130">
        <v>0.81415901020684389</v>
      </c>
      <c r="D130">
        <v>0.46600000000000003</v>
      </c>
    </row>
    <row r="131" spans="1:8" x14ac:dyDescent="0.25">
      <c r="A131" t="s">
        <v>13</v>
      </c>
      <c r="B131">
        <v>28.268899999999999</v>
      </c>
      <c r="C131">
        <v>0.75022425332929943</v>
      </c>
      <c r="D131">
        <v>0.48899999999999999</v>
      </c>
    </row>
    <row r="132" spans="1:8" x14ac:dyDescent="0.25">
      <c r="A132" t="s">
        <v>13</v>
      </c>
      <c r="B132">
        <v>25.405899999999999</v>
      </c>
      <c r="C132">
        <v>0.67424350992287807</v>
      </c>
      <c r="D132">
        <v>0.53100000000000003</v>
      </c>
    </row>
    <row r="133" spans="1:8" x14ac:dyDescent="0.25">
      <c r="A133" t="s">
        <v>13</v>
      </c>
      <c r="B133">
        <v>22.3049</v>
      </c>
      <c r="C133">
        <v>0.59194651889831906</v>
      </c>
      <c r="D133">
        <v>0.57399999999999995</v>
      </c>
    </row>
    <row r="134" spans="1:8" x14ac:dyDescent="0.25">
      <c r="A134" t="s">
        <v>13</v>
      </c>
      <c r="B134">
        <v>18.606300000000001</v>
      </c>
      <c r="C134">
        <v>0.49378990780401588</v>
      </c>
      <c r="D134">
        <v>0.64400000000000002</v>
      </c>
    </row>
    <row r="135" spans="1:8" x14ac:dyDescent="0.25">
      <c r="A135" t="s">
        <v>13</v>
      </c>
      <c r="B135">
        <v>14.7539</v>
      </c>
      <c r="C135">
        <v>0.39155162072790772</v>
      </c>
      <c r="D135">
        <v>0.69399999999999995</v>
      </c>
    </row>
    <row r="136" spans="1:8" x14ac:dyDescent="0.25">
      <c r="A136" t="s">
        <v>13</v>
      </c>
      <c r="B136">
        <v>10.198499999999999</v>
      </c>
      <c r="C136">
        <v>0.27065651820830877</v>
      </c>
      <c r="D136">
        <v>0.76500000000000001</v>
      </c>
    </row>
    <row r="137" spans="1:8" x14ac:dyDescent="0.25">
      <c r="A137" t="s">
        <v>13</v>
      </c>
      <c r="B137">
        <v>5.1935700000000002</v>
      </c>
      <c r="C137">
        <v>0.13783140395853571</v>
      </c>
      <c r="D137">
        <v>1.1439999999999999</v>
      </c>
    </row>
    <row r="138" spans="1:8" x14ac:dyDescent="0.25">
      <c r="A138" t="s">
        <v>14</v>
      </c>
      <c r="B138">
        <v>95.281099999999995</v>
      </c>
      <c r="C138">
        <v>1</v>
      </c>
      <c r="D138">
        <v>0.29399999999999998</v>
      </c>
      <c r="E138">
        <f>B138*0.15</f>
        <v>14.292164999999999</v>
      </c>
      <c r="F138">
        <f>(D153-D141)/(2*(B138*0.85))</f>
        <v>3.9511570315130086E-3</v>
      </c>
      <c r="G138">
        <f>2*ATAN(F138)</f>
        <v>7.9022729407121298E-3</v>
      </c>
      <c r="H138" t="s">
        <v>26</v>
      </c>
    </row>
    <row r="139" spans="1:8" x14ac:dyDescent="0.25">
      <c r="A139" t="s">
        <v>14</v>
      </c>
      <c r="B139">
        <v>88.928100000000001</v>
      </c>
      <c r="C139">
        <v>0.93332360772493184</v>
      </c>
      <c r="D139">
        <v>0.53500000000000003</v>
      </c>
      <c r="G139">
        <f>DEGREES(G138)</f>
        <v>0.45276688806323884</v>
      </c>
      <c r="H139" t="s">
        <v>27</v>
      </c>
    </row>
    <row r="140" spans="1:8" x14ac:dyDescent="0.25">
      <c r="A140" t="s">
        <v>14</v>
      </c>
      <c r="B140">
        <v>81.075500000000005</v>
      </c>
      <c r="C140">
        <v>0.85090852225677505</v>
      </c>
      <c r="D140">
        <v>0.50900000000000001</v>
      </c>
      <c r="E140">
        <f>B138*0.85</f>
        <v>80.988934999999998</v>
      </c>
    </row>
    <row r="141" spans="1:8" x14ac:dyDescent="0.25">
      <c r="A141" t="s">
        <v>14</v>
      </c>
      <c r="B141">
        <v>73.283299999999997</v>
      </c>
      <c r="C141">
        <v>0.76912735054486148</v>
      </c>
      <c r="D141">
        <v>0.67200000000000004</v>
      </c>
    </row>
    <row r="142" spans="1:8" x14ac:dyDescent="0.25">
      <c r="A142" t="s">
        <v>14</v>
      </c>
      <c r="B142">
        <v>66.712999999999994</v>
      </c>
      <c r="C142">
        <v>0.70017033808383822</v>
      </c>
      <c r="D142">
        <v>0.63300000000000001</v>
      </c>
    </row>
    <row r="143" spans="1:8" x14ac:dyDescent="0.25">
      <c r="A143" t="s">
        <v>14</v>
      </c>
      <c r="B143">
        <v>59.927100000000003</v>
      </c>
      <c r="C143">
        <v>0.62895054738033052</v>
      </c>
      <c r="D143">
        <v>0.64900000000000002</v>
      </c>
    </row>
    <row r="144" spans="1:8" x14ac:dyDescent="0.25">
      <c r="A144" t="s">
        <v>14</v>
      </c>
      <c r="B144">
        <v>54.716999999999999</v>
      </c>
      <c r="C144">
        <v>0.57426918874782096</v>
      </c>
      <c r="D144">
        <v>0.68300000000000005</v>
      </c>
    </row>
    <row r="145" spans="1:8" x14ac:dyDescent="0.25">
      <c r="A145" t="s">
        <v>14</v>
      </c>
      <c r="B145">
        <v>48.646299999999997</v>
      </c>
      <c r="C145">
        <v>0.51055560861492988</v>
      </c>
      <c r="D145">
        <v>0.69899999999999995</v>
      </c>
    </row>
    <row r="146" spans="1:8" x14ac:dyDescent="0.25">
      <c r="A146" t="s">
        <v>14</v>
      </c>
      <c r="B146">
        <v>44.500900000000001</v>
      </c>
      <c r="C146">
        <v>0.46704855422533958</v>
      </c>
      <c r="D146">
        <v>0.69599999999999995</v>
      </c>
    </row>
    <row r="147" spans="1:8" x14ac:dyDescent="0.25">
      <c r="A147" t="s">
        <v>14</v>
      </c>
      <c r="B147">
        <v>34.6599</v>
      </c>
      <c r="C147">
        <v>0.36376469205330336</v>
      </c>
      <c r="D147">
        <v>0.874</v>
      </c>
    </row>
    <row r="148" spans="1:8" x14ac:dyDescent="0.25">
      <c r="A148" t="s">
        <v>14</v>
      </c>
      <c r="B148">
        <v>29.822299999999998</v>
      </c>
      <c r="C148">
        <v>0.31299281809299012</v>
      </c>
      <c r="D148">
        <v>0.91700000000000004</v>
      </c>
    </row>
    <row r="149" spans="1:8" x14ac:dyDescent="0.25">
      <c r="A149" t="s">
        <v>14</v>
      </c>
      <c r="B149">
        <v>25.369199999999999</v>
      </c>
      <c r="C149">
        <v>0.26625637193525264</v>
      </c>
      <c r="D149">
        <v>0.92200000000000004</v>
      </c>
    </row>
    <row r="150" spans="1:8" x14ac:dyDescent="0.25">
      <c r="A150" t="s">
        <v>14</v>
      </c>
      <c r="B150">
        <v>17.508199999999999</v>
      </c>
      <c r="C150">
        <v>0.18375312627583015</v>
      </c>
      <c r="D150">
        <v>0.97499999999999998</v>
      </c>
    </row>
    <row r="151" spans="1:8" x14ac:dyDescent="0.25">
      <c r="A151" t="s">
        <v>14</v>
      </c>
      <c r="B151">
        <v>10.187200000000001</v>
      </c>
      <c r="C151">
        <v>0.10691732148348415</v>
      </c>
      <c r="D151">
        <v>0.999</v>
      </c>
    </row>
    <row r="152" spans="1:8" x14ac:dyDescent="0.25">
      <c r="A152" t="s">
        <v>14</v>
      </c>
      <c r="B152">
        <v>5.5927199999999999</v>
      </c>
      <c r="C152">
        <v>5.8697055344659119E-2</v>
      </c>
      <c r="D152">
        <v>1.0169999999999999</v>
      </c>
    </row>
    <row r="153" spans="1:8" x14ac:dyDescent="0.25">
      <c r="A153" t="s">
        <v>14</v>
      </c>
      <c r="B153">
        <v>3.7010399999999999</v>
      </c>
      <c r="C153">
        <v>3.8843380271638341E-2</v>
      </c>
      <c r="D153">
        <v>1.3120000000000001</v>
      </c>
    </row>
    <row r="154" spans="1:8" x14ac:dyDescent="0.25">
      <c r="A154" t="s">
        <v>15</v>
      </c>
      <c r="B154">
        <v>23.3</v>
      </c>
      <c r="C154">
        <v>1</v>
      </c>
      <c r="D154">
        <v>0.22500000000000001</v>
      </c>
      <c r="E154">
        <f>B154*0.15</f>
        <v>3.4950000000000001</v>
      </c>
      <c r="F154">
        <f>(D162-D157)/(2*(B154*0.85))</f>
        <v>5.2511991921232E-3</v>
      </c>
      <c r="G154">
        <f>2*ATAN(F154)</f>
        <v>1.0502301850972976E-2</v>
      </c>
      <c r="H154" t="s">
        <v>26</v>
      </c>
    </row>
    <row r="155" spans="1:8" x14ac:dyDescent="0.25">
      <c r="A155" t="s">
        <v>15</v>
      </c>
      <c r="B155">
        <v>22.288</v>
      </c>
      <c r="C155">
        <v>0.95656652360515015</v>
      </c>
      <c r="D155">
        <v>0.32100000000000001</v>
      </c>
      <c r="G155">
        <f>DEGREES(G154)</f>
        <v>0.60173757123318405</v>
      </c>
      <c r="H155" t="s">
        <v>27</v>
      </c>
    </row>
    <row r="156" spans="1:8" x14ac:dyDescent="0.25">
      <c r="A156" t="s">
        <v>15</v>
      </c>
      <c r="B156">
        <v>20.876100000000001</v>
      </c>
      <c r="C156">
        <v>0.89596995708154503</v>
      </c>
      <c r="D156">
        <v>0.35199999999999998</v>
      </c>
      <c r="E156">
        <f>B154*0.85</f>
        <v>19.805</v>
      </c>
    </row>
    <row r="157" spans="1:8" x14ac:dyDescent="0.25">
      <c r="A157" t="s">
        <v>15</v>
      </c>
      <c r="B157">
        <v>19.222799999999999</v>
      </c>
      <c r="C157">
        <v>0.82501287553648062</v>
      </c>
      <c r="D157">
        <v>0.40500000000000003</v>
      </c>
    </row>
    <row r="158" spans="1:8" x14ac:dyDescent="0.25">
      <c r="A158" t="s">
        <v>15</v>
      </c>
      <c r="B158">
        <v>17.115400000000001</v>
      </c>
      <c r="C158">
        <v>0.73456652360515029</v>
      </c>
      <c r="D158">
        <v>0.45900000000000002</v>
      </c>
    </row>
    <row r="159" spans="1:8" x14ac:dyDescent="0.25">
      <c r="A159" t="s">
        <v>15</v>
      </c>
      <c r="B159">
        <v>14.7424</v>
      </c>
      <c r="C159">
        <v>0.63272103004291846</v>
      </c>
      <c r="D159">
        <v>0.45300000000000001</v>
      </c>
    </row>
    <row r="160" spans="1:8" x14ac:dyDescent="0.25">
      <c r="A160" t="s">
        <v>15</v>
      </c>
      <c r="B160">
        <v>11.8248</v>
      </c>
      <c r="C160">
        <v>0.50750214592274678</v>
      </c>
      <c r="D160">
        <v>0.50700000000000001</v>
      </c>
    </row>
    <row r="161" spans="1:4" x14ac:dyDescent="0.25">
      <c r="A161" t="s">
        <v>15</v>
      </c>
      <c r="B161">
        <v>8.6191099999999992</v>
      </c>
      <c r="C161">
        <v>0.36991888412017165</v>
      </c>
      <c r="D161">
        <v>0.629</v>
      </c>
    </row>
    <row r="162" spans="1:4" x14ac:dyDescent="0.25">
      <c r="A162" t="s">
        <v>15</v>
      </c>
      <c r="B162">
        <v>4.7934400000000004</v>
      </c>
      <c r="C162">
        <v>0.20572703862660946</v>
      </c>
      <c r="D162">
        <v>0.61299999999999999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Radius of curvature</vt:lpstr>
      <vt:lpstr>Tapering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Varaschin Palaoro</dc:creator>
  <cp:lastModifiedBy>Alexandre Palaoro</cp:lastModifiedBy>
  <dcterms:created xsi:type="dcterms:W3CDTF">2022-12-06T20:39:26Z</dcterms:created>
  <dcterms:modified xsi:type="dcterms:W3CDTF">2023-02-09T21:35:59Z</dcterms:modified>
</cp:coreProperties>
</file>