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ropbox\Clemson_Post-doc\wetability\wet-data\data\"/>
    </mc:Choice>
  </mc:AlternateContent>
  <xr:revisionPtr revIDLastSave="0" documentId="13_ncr:1_{4312A88A-73E9-41C2-8B7B-DE9CDDF21D77}" xr6:coauthVersionLast="47" xr6:coauthVersionMax="47" xr10:uidLastSave="{00000000-0000-0000-0000-000000000000}"/>
  <bookViews>
    <workbookView xWindow="-120" yWindow="-120" windowWidth="29040" windowHeight="15960" firstSheet="2" activeTab="12" xr2:uid="{00000000-000D-0000-FFFF-FFFF00000000}"/>
  </bookViews>
  <sheets>
    <sheet name="M.quinquemaculata" sheetId="2" r:id="rId1"/>
    <sheet name="D.myron" sheetId="3" r:id="rId2"/>
    <sheet name="A.cingulata" sheetId="5" r:id="rId3"/>
    <sheet name="E.lugubris" sheetId="9" r:id="rId4"/>
    <sheet name="E.pandorus" sheetId="10" r:id="rId5"/>
    <sheet name="H.lineata" sheetId="11" r:id="rId6"/>
    <sheet name="X.tersa" sheetId="12" r:id="rId7"/>
    <sheet name="M.rustica" sheetId="13" r:id="rId8"/>
    <sheet name="E.fasciatus" sheetId="1" r:id="rId9"/>
    <sheet name="M.sexta" sheetId="14" r:id="rId10"/>
    <sheet name="P.plebeja" sheetId="15" r:id="rId11"/>
    <sheet name="H.thybse" sheetId="16" r:id="rId12"/>
    <sheet name="D.hyoleus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7" l="1"/>
  <c r="X18" i="17"/>
  <c r="W19" i="17"/>
  <c r="X19" i="17"/>
  <c r="W20" i="17"/>
  <c r="X20" i="17"/>
  <c r="W21" i="17"/>
  <c r="X21" i="17"/>
  <c r="W22" i="17"/>
  <c r="X22" i="17"/>
  <c r="W23" i="17"/>
  <c r="X23" i="17"/>
  <c r="W24" i="17"/>
  <c r="X24" i="17"/>
  <c r="W25" i="17"/>
  <c r="X25" i="17"/>
  <c r="W26" i="17"/>
  <c r="X26" i="17"/>
  <c r="X17" i="17"/>
  <c r="W17" i="17"/>
  <c r="X25" i="16"/>
  <c r="Y25" i="16"/>
  <c r="X20" i="16"/>
  <c r="Y20" i="16"/>
  <c r="X21" i="16"/>
  <c r="Y21" i="16"/>
  <c r="X22" i="16"/>
  <c r="Y22" i="16"/>
  <c r="X23" i="16"/>
  <c r="Y23" i="16"/>
  <c r="X24" i="16"/>
  <c r="Y24" i="16"/>
  <c r="Y19" i="16"/>
  <c r="X19" i="16"/>
  <c r="X26" i="15"/>
  <c r="Y26" i="15"/>
  <c r="X20" i="15"/>
  <c r="Y20" i="15"/>
  <c r="X21" i="15"/>
  <c r="Y21" i="15"/>
  <c r="X22" i="15"/>
  <c r="Y22" i="15"/>
  <c r="X23" i="15"/>
  <c r="Y23" i="15"/>
  <c r="X24" i="15"/>
  <c r="Y24" i="15"/>
  <c r="X25" i="15"/>
  <c r="Y25" i="15"/>
  <c r="Y19" i="15"/>
  <c r="X19" i="15"/>
  <c r="W25" i="14"/>
  <c r="X25" i="14"/>
  <c r="W20" i="14"/>
  <c r="X20" i="14"/>
  <c r="W21" i="14"/>
  <c r="X21" i="14"/>
  <c r="W22" i="14"/>
  <c r="X22" i="14"/>
  <c r="W23" i="14"/>
  <c r="X23" i="14"/>
  <c r="W24" i="14"/>
  <c r="X24" i="14"/>
  <c r="X19" i="14"/>
  <c r="W19" i="14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I6" i="1"/>
  <c r="H6" i="1"/>
  <c r="P26" i="1"/>
  <c r="O26" i="1"/>
  <c r="O25" i="1"/>
  <c r="P18" i="1"/>
  <c r="P19" i="1"/>
  <c r="P20" i="1"/>
  <c r="P21" i="1"/>
  <c r="P22" i="1"/>
  <c r="P23" i="1"/>
  <c r="P24" i="1"/>
  <c r="P25" i="1"/>
  <c r="P17" i="1"/>
  <c r="O18" i="1"/>
  <c r="O19" i="1"/>
  <c r="O20" i="1"/>
  <c r="O21" i="1"/>
  <c r="O22" i="1"/>
  <c r="O23" i="1"/>
  <c r="O24" i="1"/>
  <c r="O17" i="1"/>
  <c r="N26" i="1"/>
  <c r="L26" i="1"/>
  <c r="M26" i="1"/>
  <c r="K26" i="1"/>
  <c r="N18" i="1"/>
  <c r="N19" i="1"/>
  <c r="N20" i="1"/>
  <c r="N21" i="1"/>
  <c r="N22" i="1"/>
  <c r="N23" i="1"/>
  <c r="N24" i="1"/>
  <c r="N17" i="1"/>
  <c r="M18" i="1"/>
  <c r="M19" i="1"/>
  <c r="M20" i="1"/>
  <c r="M21" i="1"/>
  <c r="M22" i="1"/>
  <c r="M23" i="1"/>
  <c r="M24" i="1"/>
  <c r="M25" i="1"/>
  <c r="M17" i="1"/>
  <c r="L18" i="1"/>
  <c r="L19" i="1"/>
  <c r="L20" i="1"/>
  <c r="L21" i="1"/>
  <c r="L22" i="1"/>
  <c r="L23" i="1"/>
  <c r="L24" i="1"/>
  <c r="L17" i="1"/>
  <c r="K18" i="1"/>
  <c r="K19" i="1"/>
  <c r="K20" i="1"/>
  <c r="K21" i="1"/>
  <c r="K22" i="1"/>
  <c r="K23" i="1"/>
  <c r="K24" i="1"/>
  <c r="K17" i="1"/>
  <c r="W16" i="13"/>
  <c r="X16" i="13"/>
  <c r="W17" i="13"/>
  <c r="X17" i="13"/>
  <c r="W18" i="13"/>
  <c r="X18" i="13"/>
  <c r="W19" i="13"/>
  <c r="X19" i="13"/>
  <c r="W20" i="13"/>
  <c r="X20" i="13"/>
  <c r="W21" i="13"/>
  <c r="X21" i="13"/>
  <c r="W22" i="13"/>
  <c r="X22" i="13"/>
  <c r="W23" i="13"/>
  <c r="X23" i="13"/>
  <c r="X15" i="13"/>
  <c r="W15" i="13"/>
  <c r="W20" i="12"/>
  <c r="X20" i="12"/>
  <c r="W21" i="12"/>
  <c r="X21" i="12"/>
  <c r="W22" i="12"/>
  <c r="X22" i="12"/>
  <c r="W23" i="12"/>
  <c r="X23" i="12"/>
  <c r="W24" i="12"/>
  <c r="X24" i="12"/>
  <c r="W25" i="12"/>
  <c r="X25" i="12"/>
  <c r="W26" i="12"/>
  <c r="X26" i="12"/>
  <c r="W27" i="12"/>
  <c r="X27" i="12"/>
  <c r="X19" i="12"/>
  <c r="W19" i="12"/>
  <c r="Z20" i="11"/>
  <c r="AA20" i="11"/>
  <c r="Z21" i="11"/>
  <c r="AA21" i="11"/>
  <c r="Z22" i="11"/>
  <c r="AA22" i="11"/>
  <c r="Z23" i="11"/>
  <c r="AA23" i="11"/>
  <c r="Z24" i="11"/>
  <c r="AA24" i="11"/>
  <c r="Z25" i="11"/>
  <c r="AA25" i="11"/>
  <c r="Z26" i="11"/>
  <c r="AA26" i="11"/>
  <c r="Z27" i="11"/>
  <c r="AA27" i="11"/>
  <c r="AA19" i="11"/>
  <c r="Z19" i="11"/>
  <c r="Y25" i="10"/>
  <c r="Z25" i="10"/>
  <c r="Y20" i="10"/>
  <c r="Z20" i="10"/>
  <c r="Y21" i="10"/>
  <c r="Z21" i="10"/>
  <c r="Y22" i="10"/>
  <c r="Z22" i="10"/>
  <c r="Y23" i="10"/>
  <c r="Z23" i="10"/>
  <c r="Y24" i="10"/>
  <c r="Z24" i="10"/>
  <c r="Z19" i="10"/>
  <c r="Y19" i="10"/>
  <c r="W26" i="9"/>
  <c r="X26" i="9"/>
  <c r="W21" i="9"/>
  <c r="X21" i="9"/>
  <c r="W22" i="9"/>
  <c r="X22" i="9"/>
  <c r="W23" i="9"/>
  <c r="X23" i="9"/>
  <c r="W24" i="9"/>
  <c r="X24" i="9"/>
  <c r="W25" i="9"/>
  <c r="X25" i="9"/>
  <c r="X20" i="9"/>
  <c r="W20" i="9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D17" i="5"/>
  <c r="AC17" i="5"/>
  <c r="N13" i="3"/>
  <c r="O13" i="3"/>
  <c r="N14" i="3"/>
  <c r="O14" i="3"/>
  <c r="N15" i="3"/>
  <c r="O15" i="3"/>
  <c r="N16" i="3"/>
  <c r="O16" i="3"/>
  <c r="N17" i="3"/>
  <c r="O17" i="3"/>
  <c r="N18" i="3"/>
  <c r="O18" i="3"/>
  <c r="O12" i="3"/>
  <c r="N12" i="3"/>
  <c r="Y24" i="2"/>
  <c r="Z24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Z16" i="2"/>
  <c r="Y16" i="2"/>
  <c r="T26" i="17"/>
  <c r="U26" i="17"/>
  <c r="V26" i="17"/>
  <c r="S26" i="17"/>
  <c r="V18" i="17"/>
  <c r="V19" i="17"/>
  <c r="V20" i="17"/>
  <c r="V21" i="17"/>
  <c r="V22" i="17"/>
  <c r="V23" i="17"/>
  <c r="V24" i="17"/>
  <c r="V25" i="17"/>
  <c r="V17" i="17"/>
  <c r="U18" i="17"/>
  <c r="U19" i="17"/>
  <c r="U20" i="17"/>
  <c r="U21" i="17"/>
  <c r="U22" i="17"/>
  <c r="U23" i="17"/>
  <c r="U24" i="17"/>
  <c r="U25" i="17"/>
  <c r="U17" i="17"/>
  <c r="T18" i="17"/>
  <c r="T19" i="17"/>
  <c r="T20" i="17"/>
  <c r="T21" i="17"/>
  <c r="T22" i="17"/>
  <c r="T23" i="17"/>
  <c r="T24" i="17"/>
  <c r="T25" i="17"/>
  <c r="T17" i="17"/>
  <c r="S18" i="17"/>
  <c r="S19" i="17"/>
  <c r="S20" i="17"/>
  <c r="S21" i="17"/>
  <c r="S22" i="17"/>
  <c r="S23" i="17"/>
  <c r="S24" i="17"/>
  <c r="S25" i="17"/>
  <c r="S17" i="17"/>
  <c r="U25" i="16"/>
  <c r="V25" i="16"/>
  <c r="W25" i="16"/>
  <c r="T25" i="16"/>
  <c r="W20" i="16"/>
  <c r="W21" i="16"/>
  <c r="W22" i="16"/>
  <c r="W23" i="16"/>
  <c r="W24" i="16"/>
  <c r="W19" i="16"/>
  <c r="V20" i="16"/>
  <c r="V21" i="16"/>
  <c r="V22" i="16"/>
  <c r="V23" i="16"/>
  <c r="V24" i="16"/>
  <c r="V19" i="16"/>
  <c r="U20" i="16"/>
  <c r="U21" i="16"/>
  <c r="U22" i="16"/>
  <c r="U23" i="16"/>
  <c r="U24" i="16"/>
  <c r="U19" i="16"/>
  <c r="T20" i="16"/>
  <c r="T21" i="16"/>
  <c r="T22" i="16"/>
  <c r="T23" i="16"/>
  <c r="T24" i="16"/>
  <c r="T19" i="16"/>
  <c r="U26" i="15"/>
  <c r="V26" i="15"/>
  <c r="W26" i="15"/>
  <c r="T26" i="15"/>
  <c r="W20" i="15"/>
  <c r="W21" i="15"/>
  <c r="W22" i="15"/>
  <c r="W23" i="15"/>
  <c r="W24" i="15"/>
  <c r="W25" i="15"/>
  <c r="W19" i="15"/>
  <c r="V20" i="15"/>
  <c r="V21" i="15"/>
  <c r="V22" i="15"/>
  <c r="V23" i="15"/>
  <c r="V24" i="15"/>
  <c r="V25" i="15"/>
  <c r="V19" i="15"/>
  <c r="U20" i="15"/>
  <c r="U21" i="15"/>
  <c r="U22" i="15"/>
  <c r="U23" i="15"/>
  <c r="U24" i="15"/>
  <c r="U25" i="15"/>
  <c r="U19" i="15"/>
  <c r="T20" i="15"/>
  <c r="T21" i="15"/>
  <c r="T22" i="15"/>
  <c r="T23" i="15"/>
  <c r="T24" i="15"/>
  <c r="T25" i="15"/>
  <c r="T19" i="15"/>
  <c r="T25" i="14"/>
  <c r="U25" i="14"/>
  <c r="V25" i="14"/>
  <c r="S25" i="14"/>
  <c r="V20" i="14"/>
  <c r="V21" i="14"/>
  <c r="V22" i="14"/>
  <c r="V23" i="14"/>
  <c r="V24" i="14"/>
  <c r="V19" i="14"/>
  <c r="U20" i="14"/>
  <c r="U21" i="14"/>
  <c r="U22" i="14"/>
  <c r="U23" i="14"/>
  <c r="U24" i="14"/>
  <c r="U19" i="14"/>
  <c r="T20" i="14"/>
  <c r="T21" i="14"/>
  <c r="T22" i="14"/>
  <c r="T23" i="14"/>
  <c r="T24" i="14"/>
  <c r="T19" i="14"/>
  <c r="S20" i="14"/>
  <c r="S21" i="14"/>
  <c r="S22" i="14"/>
  <c r="S23" i="14"/>
  <c r="S24" i="14"/>
  <c r="S19" i="14"/>
  <c r="T23" i="13"/>
  <c r="U23" i="13"/>
  <c r="V23" i="13"/>
  <c r="S23" i="13"/>
  <c r="V16" i="13"/>
  <c r="V17" i="13"/>
  <c r="V18" i="13"/>
  <c r="V19" i="13"/>
  <c r="V20" i="13"/>
  <c r="V21" i="13"/>
  <c r="V22" i="13"/>
  <c r="V15" i="13"/>
  <c r="U16" i="13"/>
  <c r="U17" i="13"/>
  <c r="U18" i="13"/>
  <c r="U19" i="13"/>
  <c r="U20" i="13"/>
  <c r="U21" i="13"/>
  <c r="U22" i="13"/>
  <c r="U15" i="13"/>
  <c r="T16" i="13"/>
  <c r="T17" i="13"/>
  <c r="T18" i="13"/>
  <c r="T19" i="13"/>
  <c r="T20" i="13"/>
  <c r="T21" i="13"/>
  <c r="T22" i="13"/>
  <c r="T15" i="13"/>
  <c r="S16" i="13"/>
  <c r="S17" i="13"/>
  <c r="S18" i="13"/>
  <c r="S19" i="13"/>
  <c r="S20" i="13"/>
  <c r="S21" i="13"/>
  <c r="S22" i="13"/>
  <c r="S15" i="13"/>
  <c r="T27" i="12"/>
  <c r="U27" i="12"/>
  <c r="V27" i="12"/>
  <c r="S27" i="12"/>
  <c r="V20" i="12"/>
  <c r="V21" i="12"/>
  <c r="V22" i="12"/>
  <c r="V23" i="12"/>
  <c r="V24" i="12"/>
  <c r="V25" i="12"/>
  <c r="V26" i="12"/>
  <c r="V19" i="12"/>
  <c r="U20" i="12"/>
  <c r="U21" i="12"/>
  <c r="U22" i="12"/>
  <c r="U23" i="12"/>
  <c r="U24" i="12"/>
  <c r="U25" i="12"/>
  <c r="U26" i="12"/>
  <c r="U19" i="12"/>
  <c r="T20" i="12"/>
  <c r="T21" i="12"/>
  <c r="T22" i="12"/>
  <c r="T23" i="12"/>
  <c r="T24" i="12"/>
  <c r="T25" i="12"/>
  <c r="T26" i="12"/>
  <c r="T19" i="12"/>
  <c r="S20" i="12"/>
  <c r="S21" i="12"/>
  <c r="S22" i="12"/>
  <c r="S23" i="12"/>
  <c r="S24" i="12"/>
  <c r="S25" i="12"/>
  <c r="S26" i="12"/>
  <c r="S19" i="12"/>
  <c r="W27" i="11"/>
  <c r="X27" i="11"/>
  <c r="Y27" i="11"/>
  <c r="V27" i="11"/>
  <c r="Y20" i="11"/>
  <c r="Y21" i="11"/>
  <c r="Y22" i="11"/>
  <c r="Y23" i="11"/>
  <c r="Y24" i="11"/>
  <c r="Y25" i="11"/>
  <c r="Y26" i="11"/>
  <c r="X20" i="11"/>
  <c r="X21" i="11"/>
  <c r="X22" i="11"/>
  <c r="X23" i="11"/>
  <c r="X24" i="11"/>
  <c r="X25" i="11"/>
  <c r="X26" i="11"/>
  <c r="Y19" i="11"/>
  <c r="X19" i="11"/>
  <c r="W20" i="11"/>
  <c r="W21" i="11"/>
  <c r="W22" i="11"/>
  <c r="W23" i="11"/>
  <c r="W24" i="11"/>
  <c r="W25" i="11"/>
  <c r="W26" i="11"/>
  <c r="V20" i="11"/>
  <c r="V21" i="11"/>
  <c r="V22" i="11"/>
  <c r="V23" i="11"/>
  <c r="V24" i="11"/>
  <c r="V25" i="11"/>
  <c r="V26" i="11"/>
  <c r="W19" i="11"/>
  <c r="V19" i="11"/>
  <c r="V25" i="10"/>
  <c r="W25" i="10"/>
  <c r="X25" i="10"/>
  <c r="U25" i="10"/>
  <c r="X20" i="10"/>
  <c r="X21" i="10"/>
  <c r="X22" i="10"/>
  <c r="X23" i="10"/>
  <c r="X24" i="10"/>
  <c r="X19" i="10"/>
  <c r="W20" i="10"/>
  <c r="W21" i="10"/>
  <c r="W22" i="10"/>
  <c r="W23" i="10"/>
  <c r="W24" i="10"/>
  <c r="W19" i="10"/>
  <c r="V20" i="10"/>
  <c r="V21" i="10"/>
  <c r="V22" i="10"/>
  <c r="V23" i="10"/>
  <c r="V24" i="10"/>
  <c r="V19" i="10"/>
  <c r="U20" i="10"/>
  <c r="U21" i="10"/>
  <c r="U22" i="10"/>
  <c r="U23" i="10"/>
  <c r="U24" i="10"/>
  <c r="U19" i="10"/>
  <c r="T26" i="9"/>
  <c r="U26" i="9"/>
  <c r="V26" i="9"/>
  <c r="S26" i="9"/>
  <c r="V21" i="9"/>
  <c r="V22" i="9"/>
  <c r="V23" i="9"/>
  <c r="V24" i="9"/>
  <c r="V25" i="9"/>
  <c r="V20" i="9"/>
  <c r="U21" i="9"/>
  <c r="U22" i="9"/>
  <c r="U23" i="9"/>
  <c r="U24" i="9"/>
  <c r="U25" i="9"/>
  <c r="U20" i="9"/>
  <c r="T21" i="9"/>
  <c r="T22" i="9"/>
  <c r="T23" i="9"/>
  <c r="T24" i="9"/>
  <c r="T25" i="9"/>
  <c r="T20" i="9"/>
  <c r="S21" i="9"/>
  <c r="S22" i="9"/>
  <c r="S23" i="9"/>
  <c r="S24" i="9"/>
  <c r="S25" i="9"/>
  <c r="S20" i="9"/>
  <c r="Z25" i="5"/>
  <c r="AA25" i="5"/>
  <c r="AB25" i="5"/>
  <c r="Y25" i="5"/>
  <c r="AB18" i="5"/>
  <c r="AB19" i="5"/>
  <c r="AB20" i="5"/>
  <c r="AB21" i="5"/>
  <c r="AB22" i="5"/>
  <c r="AB23" i="5"/>
  <c r="AB24" i="5"/>
  <c r="AB17" i="5"/>
  <c r="AA18" i="5"/>
  <c r="AA19" i="5"/>
  <c r="AA20" i="5"/>
  <c r="AA21" i="5"/>
  <c r="AA22" i="5"/>
  <c r="AA23" i="5"/>
  <c r="AA24" i="5"/>
  <c r="AA17" i="5"/>
  <c r="Z18" i="5"/>
  <c r="Z19" i="5"/>
  <c r="Z20" i="5"/>
  <c r="Z21" i="5"/>
  <c r="Z22" i="5"/>
  <c r="Z23" i="5"/>
  <c r="Z24" i="5"/>
  <c r="Z17" i="5"/>
  <c r="Y18" i="5"/>
  <c r="Y19" i="5"/>
  <c r="Y20" i="5"/>
  <c r="Y21" i="5"/>
  <c r="Y22" i="5"/>
  <c r="Y23" i="5"/>
  <c r="Y24" i="5"/>
  <c r="Y17" i="5"/>
  <c r="K18" i="3"/>
  <c r="L18" i="3"/>
  <c r="M18" i="3"/>
  <c r="J18" i="3"/>
  <c r="M16" i="3"/>
  <c r="M15" i="3"/>
  <c r="M14" i="3"/>
  <c r="M17" i="3"/>
  <c r="M13" i="3"/>
  <c r="M12" i="3"/>
  <c r="L17" i="3"/>
  <c r="L16" i="3"/>
  <c r="L15" i="3"/>
  <c r="L14" i="3"/>
  <c r="L13" i="3"/>
  <c r="L12" i="3"/>
  <c r="K17" i="3"/>
  <c r="K16" i="3"/>
  <c r="K15" i="3"/>
  <c r="K14" i="3"/>
  <c r="K13" i="3"/>
  <c r="K12" i="3"/>
  <c r="J17" i="3"/>
  <c r="J16" i="3"/>
  <c r="J15" i="3"/>
  <c r="J14" i="3"/>
  <c r="J13" i="3"/>
  <c r="J12" i="3"/>
  <c r="V24" i="2"/>
  <c r="W24" i="2"/>
  <c r="X24" i="2"/>
  <c r="U24" i="2"/>
  <c r="X23" i="2"/>
  <c r="X22" i="2"/>
  <c r="X21" i="2"/>
  <c r="X20" i="2"/>
  <c r="X19" i="2"/>
  <c r="X18" i="2"/>
  <c r="X17" i="2"/>
  <c r="X16" i="2"/>
  <c r="W23" i="2"/>
  <c r="W22" i="2"/>
  <c r="W21" i="2"/>
  <c r="W20" i="2"/>
  <c r="W19" i="2"/>
  <c r="W18" i="2"/>
  <c r="W17" i="2"/>
  <c r="W16" i="2"/>
  <c r="V23" i="2"/>
  <c r="V22" i="2"/>
  <c r="V21" i="2"/>
  <c r="V20" i="2"/>
  <c r="V19" i="2"/>
  <c r="V18" i="2"/>
  <c r="V17" i="2"/>
  <c r="V16" i="2"/>
  <c r="U23" i="2"/>
  <c r="U22" i="2"/>
  <c r="U21" i="2"/>
  <c r="U20" i="2"/>
  <c r="U19" i="2"/>
  <c r="U18" i="2"/>
  <c r="U17" i="2"/>
  <c r="U16" i="2"/>
  <c r="B15" i="1"/>
  <c r="K8" i="1"/>
  <c r="T10" i="2"/>
  <c r="K8" i="3"/>
  <c r="Z14" i="5"/>
  <c r="S9" i="9"/>
  <c r="U10" i="10"/>
  <c r="V10" i="11"/>
  <c r="S9" i="12"/>
  <c r="T9" i="13"/>
  <c r="T9" i="14"/>
  <c r="U9" i="15"/>
  <c r="U9" i="16"/>
  <c r="T9" i="17"/>
  <c r="V9" i="17"/>
  <c r="U8" i="17"/>
  <c r="V8" i="17"/>
  <c r="T8" i="17"/>
  <c r="O15" i="17"/>
  <c r="L16" i="17"/>
  <c r="L15" i="17"/>
  <c r="F15" i="17"/>
  <c r="I15" i="17"/>
  <c r="F16" i="17"/>
  <c r="I16" i="17"/>
  <c r="O16" i="17"/>
  <c r="C16" i="17"/>
  <c r="C15" i="17"/>
  <c r="P12" i="17"/>
  <c r="P13" i="17"/>
  <c r="O13" i="17"/>
  <c r="O12" i="17"/>
  <c r="M12" i="17"/>
  <c r="M13" i="17"/>
  <c r="L13" i="17"/>
  <c r="L12" i="17"/>
  <c r="J12" i="17"/>
  <c r="J13" i="17"/>
  <c r="I13" i="17"/>
  <c r="I12" i="17"/>
  <c r="G12" i="17"/>
  <c r="G13" i="17"/>
  <c r="F13" i="17"/>
  <c r="F12" i="17"/>
  <c r="D13" i="17"/>
  <c r="D12" i="17"/>
  <c r="C13" i="17"/>
  <c r="C12" i="17"/>
  <c r="W9" i="16"/>
  <c r="V8" i="16"/>
  <c r="W8" i="16"/>
  <c r="U8" i="16"/>
  <c r="O15" i="16"/>
  <c r="O14" i="16"/>
  <c r="P11" i="16"/>
  <c r="P12" i="16"/>
  <c r="O12" i="16"/>
  <c r="O11" i="16"/>
  <c r="L15" i="16"/>
  <c r="L14" i="16"/>
  <c r="M11" i="16"/>
  <c r="M12" i="16"/>
  <c r="L12" i="16"/>
  <c r="L11" i="16"/>
  <c r="I15" i="16"/>
  <c r="I14" i="16"/>
  <c r="J11" i="16"/>
  <c r="J12" i="16"/>
  <c r="I12" i="16"/>
  <c r="I11" i="16"/>
  <c r="F15" i="16"/>
  <c r="F14" i="16"/>
  <c r="C15" i="16"/>
  <c r="C14" i="16"/>
  <c r="G12" i="16"/>
  <c r="G11" i="16"/>
  <c r="F12" i="16"/>
  <c r="F11" i="16"/>
  <c r="D12" i="16"/>
  <c r="D11" i="16"/>
  <c r="C12" i="16"/>
  <c r="C11" i="16"/>
  <c r="W9" i="15"/>
  <c r="V8" i="15"/>
  <c r="W8" i="15"/>
  <c r="U8" i="15"/>
  <c r="O15" i="15"/>
  <c r="O14" i="15"/>
  <c r="L15" i="15"/>
  <c r="L14" i="15"/>
  <c r="I15" i="15"/>
  <c r="I14" i="15"/>
  <c r="F15" i="15"/>
  <c r="F14" i="15"/>
  <c r="C15" i="15"/>
  <c r="C14" i="15"/>
  <c r="P11" i="15"/>
  <c r="P12" i="15"/>
  <c r="O12" i="15"/>
  <c r="O11" i="15"/>
  <c r="M11" i="15"/>
  <c r="M12" i="15"/>
  <c r="L12" i="15"/>
  <c r="L11" i="15"/>
  <c r="J11" i="15"/>
  <c r="J12" i="15"/>
  <c r="I12" i="15"/>
  <c r="I11" i="15"/>
  <c r="G11" i="15"/>
  <c r="G12" i="15"/>
  <c r="F12" i="15"/>
  <c r="F11" i="15"/>
  <c r="D11" i="15"/>
  <c r="D12" i="15"/>
  <c r="C12" i="15"/>
  <c r="C11" i="15"/>
  <c r="V9" i="14"/>
  <c r="U8" i="14"/>
  <c r="V8" i="14"/>
  <c r="T8" i="14"/>
  <c r="O15" i="14"/>
  <c r="O14" i="14"/>
  <c r="L15" i="14"/>
  <c r="L14" i="14"/>
  <c r="I15" i="14"/>
  <c r="I14" i="14"/>
  <c r="F15" i="14"/>
  <c r="F14" i="14"/>
  <c r="C15" i="14"/>
  <c r="C14" i="14"/>
  <c r="P11" i="14"/>
  <c r="P12" i="14"/>
  <c r="O12" i="14"/>
  <c r="O11" i="14"/>
  <c r="M12" i="14"/>
  <c r="L12" i="14"/>
  <c r="M11" i="14"/>
  <c r="L11" i="14"/>
  <c r="J12" i="14"/>
  <c r="I12" i="14"/>
  <c r="J11" i="14"/>
  <c r="I11" i="14"/>
  <c r="G11" i="14"/>
  <c r="G12" i="14"/>
  <c r="F12" i="14"/>
  <c r="F11" i="14"/>
  <c r="D11" i="14"/>
  <c r="D12" i="14"/>
  <c r="C12" i="14"/>
  <c r="C11" i="14"/>
  <c r="V9" i="13"/>
  <c r="U8" i="13"/>
  <c r="V8" i="13"/>
  <c r="T8" i="13"/>
  <c r="O16" i="13"/>
  <c r="O15" i="13"/>
  <c r="P12" i="13"/>
  <c r="P13" i="13"/>
  <c r="O13" i="13"/>
  <c r="O12" i="13"/>
  <c r="L16" i="13"/>
  <c r="L15" i="13"/>
  <c r="M13" i="13"/>
  <c r="L13" i="13"/>
  <c r="M12" i="13"/>
  <c r="L12" i="13"/>
  <c r="I16" i="13"/>
  <c r="I15" i="13"/>
  <c r="J13" i="13"/>
  <c r="I13" i="13"/>
  <c r="J12" i="13"/>
  <c r="I12" i="13"/>
  <c r="F16" i="13"/>
  <c r="F15" i="13"/>
  <c r="G13" i="13"/>
  <c r="F13" i="13"/>
  <c r="G12" i="13"/>
  <c r="F12" i="13"/>
  <c r="C16" i="13"/>
  <c r="C15" i="13"/>
  <c r="D12" i="13"/>
  <c r="D13" i="13"/>
  <c r="C13" i="13"/>
  <c r="C12" i="13"/>
  <c r="S8" i="12"/>
  <c r="O12" i="12"/>
  <c r="O13" i="12"/>
  <c r="N13" i="12"/>
  <c r="N12" i="12"/>
  <c r="L12" i="12"/>
  <c r="L13" i="12"/>
  <c r="K13" i="12"/>
  <c r="K12" i="12"/>
  <c r="K15" i="12" s="1"/>
  <c r="I12" i="12"/>
  <c r="I13" i="12"/>
  <c r="H13" i="12"/>
  <c r="H12" i="12"/>
  <c r="F12" i="12"/>
  <c r="F13" i="12"/>
  <c r="E13" i="12"/>
  <c r="E16" i="12" s="1"/>
  <c r="E12" i="12"/>
  <c r="C12" i="12"/>
  <c r="C13" i="12"/>
  <c r="B13" i="12"/>
  <c r="B12" i="12"/>
  <c r="U9" i="10"/>
  <c r="R11" i="10"/>
  <c r="Q14" i="10" s="1"/>
  <c r="R12" i="10"/>
  <c r="Q12" i="10"/>
  <c r="Q11" i="10"/>
  <c r="O11" i="10"/>
  <c r="O12" i="10"/>
  <c r="N15" i="10" s="1"/>
  <c r="N12" i="10"/>
  <c r="N11" i="10"/>
  <c r="L12" i="10"/>
  <c r="L11" i="10"/>
  <c r="K12" i="10"/>
  <c r="K11" i="10"/>
  <c r="I11" i="10"/>
  <c r="I12" i="10"/>
  <c r="H12" i="10"/>
  <c r="H11" i="10"/>
  <c r="F11" i="10"/>
  <c r="F12" i="10"/>
  <c r="E12" i="10"/>
  <c r="E11" i="10"/>
  <c r="C11" i="10"/>
  <c r="C12" i="10"/>
  <c r="B15" i="10" s="1"/>
  <c r="B12" i="10"/>
  <c r="B11" i="10"/>
  <c r="S8" i="9"/>
  <c r="O11" i="9"/>
  <c r="O12" i="9"/>
  <c r="N12" i="9"/>
  <c r="N11" i="9"/>
  <c r="L11" i="9"/>
  <c r="L12" i="9"/>
  <c r="K12" i="9"/>
  <c r="K11" i="9"/>
  <c r="I11" i="9"/>
  <c r="H14" i="9" s="1"/>
  <c r="I12" i="9"/>
  <c r="H12" i="9"/>
  <c r="H11" i="9"/>
  <c r="F11" i="9"/>
  <c r="F12" i="9"/>
  <c r="E12" i="9"/>
  <c r="E11" i="9"/>
  <c r="C12" i="9"/>
  <c r="C11" i="9"/>
  <c r="B14" i="9" s="1"/>
  <c r="B12" i="9"/>
  <c r="B11" i="9"/>
  <c r="Z13" i="5"/>
  <c r="V14" i="5"/>
  <c r="V15" i="5"/>
  <c r="U15" i="5"/>
  <c r="U14" i="5"/>
  <c r="S14" i="5"/>
  <c r="S15" i="5"/>
  <c r="R15" i="5"/>
  <c r="R14" i="5"/>
  <c r="P14" i="5"/>
  <c r="P15" i="5"/>
  <c r="O15" i="5"/>
  <c r="O14" i="5"/>
  <c r="M14" i="5"/>
  <c r="L17" i="5" s="1"/>
  <c r="M15" i="5"/>
  <c r="L15" i="5"/>
  <c r="L14" i="5"/>
  <c r="J15" i="5"/>
  <c r="I18" i="5" s="1"/>
  <c r="J14" i="5"/>
  <c r="I15" i="5"/>
  <c r="I14" i="5"/>
  <c r="G14" i="5"/>
  <c r="G15" i="5"/>
  <c r="F18" i="5" s="1"/>
  <c r="F15" i="5"/>
  <c r="F14" i="5"/>
  <c r="D14" i="5"/>
  <c r="D15" i="5"/>
  <c r="C15" i="5"/>
  <c r="C14" i="5"/>
  <c r="K7" i="3"/>
  <c r="E13" i="3"/>
  <c r="F13" i="3"/>
  <c r="F14" i="3"/>
  <c r="E14" i="3"/>
  <c r="C14" i="3"/>
  <c r="C13" i="3"/>
  <c r="B14" i="3"/>
  <c r="B17" i="3" s="1"/>
  <c r="B13" i="3"/>
  <c r="T9" i="2"/>
  <c r="P14" i="2"/>
  <c r="P15" i="2"/>
  <c r="O15" i="2"/>
  <c r="O14" i="2"/>
  <c r="O17" i="2" s="1"/>
  <c r="L15" i="2"/>
  <c r="M15" i="2"/>
  <c r="M14" i="2"/>
  <c r="L14" i="2"/>
  <c r="J15" i="2"/>
  <c r="J14" i="2"/>
  <c r="I17" i="2" s="1"/>
  <c r="I15" i="2"/>
  <c r="I18" i="2" s="1"/>
  <c r="I14" i="2"/>
  <c r="G15" i="2"/>
  <c r="G14" i="2"/>
  <c r="F15" i="2"/>
  <c r="F14" i="2"/>
  <c r="F17" i="2" s="1"/>
  <c r="D15" i="2"/>
  <c r="D14" i="2"/>
  <c r="C15" i="2"/>
  <c r="C18" i="2" s="1"/>
  <c r="C14" i="2"/>
  <c r="C17" i="2" s="1"/>
  <c r="M8" i="1"/>
  <c r="L7" i="1"/>
  <c r="M7" i="1"/>
  <c r="K7" i="1"/>
  <c r="G16" i="1"/>
  <c r="F16" i="1"/>
  <c r="F19" i="1" s="1"/>
  <c r="G15" i="1"/>
  <c r="F15" i="1"/>
  <c r="C16" i="1"/>
  <c r="B16" i="1"/>
  <c r="B19" i="1" s="1"/>
  <c r="C15" i="1"/>
  <c r="B18" i="1"/>
  <c r="U9" i="12"/>
  <c r="T8" i="12"/>
  <c r="U8" i="12"/>
  <c r="N15" i="12"/>
  <c r="K16" i="12"/>
  <c r="B15" i="12"/>
  <c r="X10" i="11"/>
  <c r="W9" i="11"/>
  <c r="X9" i="11"/>
  <c r="V9" i="11"/>
  <c r="K14" i="11"/>
  <c r="Q15" i="11"/>
  <c r="Q14" i="11"/>
  <c r="R11" i="11"/>
  <c r="R12" i="11"/>
  <c r="Q12" i="11"/>
  <c r="Q11" i="11"/>
  <c r="N15" i="11"/>
  <c r="N14" i="11"/>
  <c r="O12" i="11"/>
  <c r="N12" i="11"/>
  <c r="O11" i="11"/>
  <c r="N11" i="11"/>
  <c r="K15" i="11"/>
  <c r="L12" i="11"/>
  <c r="K12" i="11"/>
  <c r="L11" i="11"/>
  <c r="K11" i="11"/>
  <c r="H15" i="11"/>
  <c r="H14" i="11"/>
  <c r="I12" i="11"/>
  <c r="H12" i="11"/>
  <c r="I11" i="11"/>
  <c r="H11" i="11"/>
  <c r="E15" i="11"/>
  <c r="E14" i="11"/>
  <c r="F12" i="11"/>
  <c r="E12" i="11"/>
  <c r="F11" i="11"/>
  <c r="E11" i="11"/>
  <c r="B15" i="11"/>
  <c r="B14" i="11"/>
  <c r="C12" i="11"/>
  <c r="B12" i="11"/>
  <c r="C11" i="11"/>
  <c r="B11" i="11"/>
  <c r="W10" i="10"/>
  <c r="V9" i="10"/>
  <c r="W9" i="10"/>
  <c r="Q15" i="10"/>
  <c r="N14" i="10"/>
  <c r="K15" i="10"/>
  <c r="K14" i="10"/>
  <c r="H15" i="10"/>
  <c r="E15" i="10"/>
  <c r="E14" i="10"/>
  <c r="B14" i="10"/>
  <c r="U9" i="9"/>
  <c r="T8" i="9"/>
  <c r="U8" i="9"/>
  <c r="N15" i="9"/>
  <c r="N14" i="9"/>
  <c r="K15" i="9"/>
  <c r="K14" i="9"/>
  <c r="H15" i="9"/>
  <c r="E14" i="9"/>
  <c r="B15" i="9"/>
  <c r="AB14" i="5"/>
  <c r="AA13" i="5"/>
  <c r="AB13" i="5"/>
  <c r="U18" i="5"/>
  <c r="R18" i="5"/>
  <c r="R17" i="5"/>
  <c r="O18" i="5"/>
  <c r="O17" i="5"/>
  <c r="L18" i="5"/>
  <c r="I17" i="5"/>
  <c r="F17" i="5"/>
  <c r="C18" i="5"/>
  <c r="M8" i="3"/>
  <c r="M7" i="3"/>
  <c r="L7" i="3"/>
  <c r="E17" i="3"/>
  <c r="B16" i="3"/>
  <c r="V10" i="2"/>
  <c r="V9" i="2"/>
  <c r="U9" i="2"/>
  <c r="L18" i="2"/>
  <c r="L17" i="2"/>
  <c r="F18" i="2"/>
  <c r="D27" i="1"/>
  <c r="D26" i="1"/>
  <c r="N16" i="12" l="1"/>
  <c r="H15" i="12"/>
  <c r="H16" i="12"/>
  <c r="E15" i="12"/>
  <c r="B16" i="12"/>
  <c r="H14" i="10"/>
  <c r="E15" i="9"/>
  <c r="U17" i="5"/>
  <c r="C17" i="5"/>
  <c r="E16" i="3"/>
  <c r="O18" i="2"/>
  <c r="F18" i="1"/>
</calcChain>
</file>

<file path=xl/sharedStrings.xml><?xml version="1.0" encoding="utf-8"?>
<sst xmlns="http://schemas.openxmlformats.org/spreadsheetml/2006/main" count="573" uniqueCount="43">
  <si>
    <t>Eumorpha fasciatus</t>
  </si>
  <si>
    <t>Advancing CA</t>
  </si>
  <si>
    <t>left</t>
  </si>
  <si>
    <t>right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</si>
  <si>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</si>
  <si>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</si>
  <si>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</si>
  <si>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</si>
  <si>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</si>
  <si>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</si>
  <si>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</si>
  <si>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</si>
  <si>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M.quinquemaculata</t>
  </si>
  <si>
    <t>D.myron</t>
  </si>
  <si>
    <t>A.cingulata</t>
  </si>
  <si>
    <t>0.8-0.9</t>
  </si>
  <si>
    <t>(N=7)</t>
  </si>
  <si>
    <t>E.lugubris</t>
  </si>
  <si>
    <t>E.pandorus</t>
  </si>
  <si>
    <t>H.lineata</t>
  </si>
  <si>
    <t>X.tersa</t>
  </si>
  <si>
    <t>M.rustica</t>
  </si>
  <si>
    <t>M.sexta</t>
  </si>
  <si>
    <t>P.plebeja</t>
  </si>
  <si>
    <t>H.thybse</t>
  </si>
  <si>
    <t>D.hyoleus</t>
  </si>
  <si>
    <t>(N=2)</t>
  </si>
  <si>
    <t>(N=5)</t>
  </si>
  <si>
    <t>(N=6)</t>
  </si>
  <si>
    <t>length of proboscis(mm)</t>
  </si>
  <si>
    <t>MEAN</t>
  </si>
  <si>
    <t>SD</t>
  </si>
  <si>
    <t>INDIVIDUAL</t>
  </si>
  <si>
    <t>PROBOSCIS</t>
  </si>
  <si>
    <t>INDIVIDUAL MEAN</t>
  </si>
  <si>
    <t>INDIVIDUAL SD MEAN</t>
  </si>
  <si>
    <t>AVERAGE</t>
  </si>
  <si>
    <t>right.mean</t>
  </si>
  <si>
    <t>right.sd</t>
  </si>
  <si>
    <t>left.mean</t>
  </si>
  <si>
    <t>left.sd</t>
  </si>
  <si>
    <t>AVG</t>
  </si>
  <si>
    <t>AVG.sd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</si>
</sst>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workbookViewId="0">
      <selection activeCell="Y24" sqref="Y24"/>
    </sheetView>
  </sheetViews>
  <sheetFormatPr defaultRowHeight="15" x14ac:dyDescent="0.25"/>
  <cols>
    <col min="1" max="1" width="23.140625" bestFit="1" customWidth="1"/>
    <col min="19" max="19" width="11.42578125" bestFit="1" customWidth="1"/>
  </cols>
  <sheetData>
    <row r="1" spans="1:26" x14ac:dyDescent="0.25">
      <c r="A1" t="s">
        <v>12</v>
      </c>
      <c r="B1" t="s">
        <v>27</v>
      </c>
    </row>
    <row r="2" spans="1:26" x14ac:dyDescent="0.25">
      <c r="A2" t="s">
        <v>1</v>
      </c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M2" t="s">
        <v>2</v>
      </c>
      <c r="O2" t="s">
        <v>3</v>
      </c>
      <c r="P2" t="s">
        <v>2</v>
      </c>
    </row>
    <row r="3" spans="1:26" x14ac:dyDescent="0.25">
      <c r="S3" t="s">
        <v>32</v>
      </c>
      <c r="T3" t="s">
        <v>30</v>
      </c>
      <c r="U3" t="s">
        <v>31</v>
      </c>
      <c r="V3" t="s">
        <v>33</v>
      </c>
    </row>
    <row r="4" spans="1:26" x14ac:dyDescent="0.25">
      <c r="A4" t="s">
        <v>4</v>
      </c>
      <c r="C4" s="1">
        <v>90</v>
      </c>
      <c r="D4" s="1">
        <v>90</v>
      </c>
      <c r="E4" s="1"/>
      <c r="F4" s="1">
        <v>90</v>
      </c>
      <c r="G4" s="1">
        <v>90</v>
      </c>
      <c r="H4" s="1"/>
      <c r="I4" s="1">
        <v>85</v>
      </c>
      <c r="J4" s="1">
        <v>84</v>
      </c>
      <c r="K4" s="1"/>
      <c r="L4" s="1">
        <v>79</v>
      </c>
      <c r="M4" s="1">
        <v>80.5</v>
      </c>
      <c r="N4" s="1"/>
      <c r="O4" s="1">
        <v>81.333333333333329</v>
      </c>
      <c r="P4" s="1">
        <v>81</v>
      </c>
      <c r="Q4" s="1"/>
      <c r="R4" s="1"/>
      <c r="S4">
        <v>1</v>
      </c>
      <c r="T4">
        <v>67.983095238095245</v>
      </c>
      <c r="U4">
        <v>3.41149210029642</v>
      </c>
      <c r="V4" s="1">
        <v>94</v>
      </c>
    </row>
    <row r="5" spans="1:26" x14ac:dyDescent="0.25">
      <c r="A5" t="s">
        <v>5</v>
      </c>
      <c r="C5" s="1">
        <v>70.90666666666668</v>
      </c>
      <c r="D5" s="1">
        <v>71.393333333333331</v>
      </c>
      <c r="E5" s="1"/>
      <c r="F5" s="1">
        <v>55</v>
      </c>
      <c r="G5" s="1">
        <v>55.5</v>
      </c>
      <c r="H5" s="1"/>
      <c r="I5" s="1">
        <v>54</v>
      </c>
      <c r="J5" s="1">
        <v>55.666666666666664</v>
      </c>
      <c r="K5" s="1"/>
      <c r="L5" s="1">
        <v>40</v>
      </c>
      <c r="M5" s="1">
        <v>39.666666666666664</v>
      </c>
      <c r="N5" s="1"/>
      <c r="O5" s="1">
        <v>53</v>
      </c>
      <c r="P5" s="1">
        <v>53</v>
      </c>
      <c r="Q5" s="1"/>
      <c r="R5" s="1"/>
      <c r="S5">
        <v>2</v>
      </c>
      <c r="T5">
        <v>47.6875</v>
      </c>
      <c r="U5">
        <v>3.5996238038524186</v>
      </c>
      <c r="V5" s="1">
        <v>113</v>
      </c>
    </row>
    <row r="6" spans="1:26" x14ac:dyDescent="0.25">
      <c r="A6" t="s">
        <v>6</v>
      </c>
      <c r="C6" s="1">
        <v>68</v>
      </c>
      <c r="D6" s="1">
        <v>66</v>
      </c>
      <c r="E6" s="1"/>
      <c r="F6" s="1">
        <v>47.333333333333336</v>
      </c>
      <c r="G6" s="1">
        <v>46.666666666666664</v>
      </c>
      <c r="H6" s="1"/>
      <c r="I6" s="1">
        <v>49</v>
      </c>
      <c r="J6" s="1">
        <v>51.666666666666664</v>
      </c>
      <c r="K6" s="1"/>
      <c r="L6" s="1">
        <v>39.666666666666664</v>
      </c>
      <c r="M6" s="1">
        <v>37.666666666666664</v>
      </c>
      <c r="N6" s="1"/>
      <c r="O6" s="1">
        <v>51.666666666666664</v>
      </c>
      <c r="P6" s="1">
        <v>53.333333333333336</v>
      </c>
      <c r="Q6" s="1"/>
      <c r="R6" s="1"/>
      <c r="S6">
        <v>3</v>
      </c>
      <c r="T6">
        <v>51.283333333333331</v>
      </c>
      <c r="U6">
        <v>2.3821356548825894</v>
      </c>
      <c r="V6" s="1">
        <v>103</v>
      </c>
    </row>
    <row r="7" spans="1:26" x14ac:dyDescent="0.25">
      <c r="A7" t="s">
        <v>7</v>
      </c>
      <c r="C7" s="1">
        <v>68.542500000000004</v>
      </c>
      <c r="D7" s="1">
        <v>66.9375</v>
      </c>
      <c r="E7" s="1"/>
      <c r="F7" s="1">
        <v>46.25</v>
      </c>
      <c r="G7" s="1">
        <v>44.25</v>
      </c>
      <c r="H7" s="1"/>
      <c r="I7" s="1">
        <v>50</v>
      </c>
      <c r="J7" s="1">
        <v>49.5</v>
      </c>
      <c r="K7" s="1"/>
      <c r="L7" s="1">
        <v>37.5</v>
      </c>
      <c r="M7" s="1">
        <v>40.25</v>
      </c>
      <c r="N7" s="1"/>
      <c r="O7" s="1">
        <v>49</v>
      </c>
      <c r="P7" s="1">
        <v>49.333333333333336</v>
      </c>
      <c r="Q7" s="1"/>
      <c r="R7" s="1"/>
      <c r="S7">
        <v>4</v>
      </c>
      <c r="T7">
        <v>41.217592592592595</v>
      </c>
      <c r="U7">
        <v>2.321206749193728</v>
      </c>
      <c r="V7" s="1">
        <v>95</v>
      </c>
    </row>
    <row r="8" spans="1:26" x14ac:dyDescent="0.25">
      <c r="A8" t="s">
        <v>8</v>
      </c>
      <c r="C8" s="1">
        <v>69.905000000000001</v>
      </c>
      <c r="D8" s="1">
        <v>70.05</v>
      </c>
      <c r="E8" s="1"/>
      <c r="F8" s="1">
        <v>46</v>
      </c>
      <c r="G8" s="1">
        <v>48</v>
      </c>
      <c r="H8" s="1"/>
      <c r="I8" s="1">
        <v>51.333333333333336</v>
      </c>
      <c r="J8" s="1">
        <v>54.666666666666664</v>
      </c>
      <c r="K8" s="1"/>
      <c r="L8" s="1">
        <v>42.666666666666664</v>
      </c>
      <c r="M8" s="1">
        <v>38.666666666666664</v>
      </c>
      <c r="N8" s="1"/>
      <c r="O8" s="1">
        <v>49.333333333333336</v>
      </c>
      <c r="P8" s="1">
        <v>50.666666666666664</v>
      </c>
      <c r="Q8" s="1"/>
      <c r="R8" s="1"/>
      <c r="S8">
        <v>5</v>
      </c>
      <c r="T8">
        <v>50.680555555555557</v>
      </c>
      <c r="U8">
        <v>1.5691982927358767</v>
      </c>
      <c r="V8" s="1">
        <v>97</v>
      </c>
    </row>
    <row r="9" spans="1:26" x14ac:dyDescent="0.25">
      <c r="A9" t="s">
        <v>9</v>
      </c>
      <c r="C9" s="1">
        <v>67.12</v>
      </c>
      <c r="D9" s="1">
        <v>66.399999999999991</v>
      </c>
      <c r="E9" s="1"/>
      <c r="F9" s="1">
        <v>44.5</v>
      </c>
      <c r="G9" s="1">
        <v>44.25</v>
      </c>
      <c r="H9" s="1"/>
      <c r="I9" s="1">
        <v>48.333333333333336</v>
      </c>
      <c r="J9" s="1">
        <v>48.666666666666664</v>
      </c>
      <c r="K9" s="1"/>
      <c r="L9" s="1">
        <v>43.333333333333336</v>
      </c>
      <c r="M9" s="1">
        <v>43.333333333333336</v>
      </c>
      <c r="N9" s="1"/>
      <c r="O9" s="1">
        <v>49.666666666666664</v>
      </c>
      <c r="P9" s="1">
        <v>49.666666666666664</v>
      </c>
      <c r="Q9" s="1"/>
      <c r="R9" s="1"/>
      <c r="S9" t="s">
        <v>36</v>
      </c>
      <c r="T9">
        <f>AVERAGE(T4:T8)</f>
        <v>51.770415343915339</v>
      </c>
      <c r="U9">
        <f>AVERAGE(U4:U8)</f>
        <v>2.6567313201922067</v>
      </c>
      <c r="V9" s="1">
        <f>AVERAGE(V4:V8)</f>
        <v>100.4</v>
      </c>
    </row>
    <row r="10" spans="1:26" x14ac:dyDescent="0.25">
      <c r="A10" t="s">
        <v>10</v>
      </c>
      <c r="C10" s="1">
        <v>57.645000000000003</v>
      </c>
      <c r="D10" s="1">
        <v>67.34</v>
      </c>
      <c r="E10" s="1"/>
      <c r="F10" s="1">
        <v>46.5</v>
      </c>
      <c r="G10" s="1">
        <v>48</v>
      </c>
      <c r="H10" s="1"/>
      <c r="I10" s="1"/>
      <c r="J10" s="1"/>
      <c r="K10" s="1"/>
      <c r="L10" s="1">
        <v>39.5</v>
      </c>
      <c r="M10" s="1">
        <v>40</v>
      </c>
      <c r="N10" s="1"/>
      <c r="O10" s="1">
        <v>50.5</v>
      </c>
      <c r="P10" s="1">
        <v>49</v>
      </c>
      <c r="Q10" s="1"/>
      <c r="R10" s="1"/>
      <c r="S10" t="s">
        <v>31</v>
      </c>
      <c r="T10">
        <f>_xlfn.STDEV.P(T4:T8)</f>
        <v>8.8578586387555216</v>
      </c>
      <c r="V10">
        <f>_xlfn.STDEV.P(V4:V8)</f>
        <v>7.0313583324987778</v>
      </c>
    </row>
    <row r="11" spans="1:26" x14ac:dyDescent="0.25">
      <c r="A11" t="s">
        <v>11</v>
      </c>
      <c r="C11" s="1">
        <v>67.593333333333334</v>
      </c>
      <c r="D11" s="1">
        <v>73.929999999999993</v>
      </c>
      <c r="E11" s="1"/>
      <c r="F11" s="1"/>
      <c r="G11" s="1"/>
      <c r="H11" s="1"/>
      <c r="I11" s="1"/>
      <c r="J11" s="1"/>
      <c r="K11" s="1"/>
      <c r="L11" s="1">
        <v>42</v>
      </c>
      <c r="M11" s="1">
        <v>43</v>
      </c>
      <c r="N11" s="1"/>
      <c r="O11" s="1"/>
      <c r="P11" s="1"/>
      <c r="Q11" s="1"/>
      <c r="R11" s="1"/>
    </row>
    <row r="12" spans="1:26" x14ac:dyDescent="0.25">
      <c r="H12" s="1"/>
      <c r="I12" s="1"/>
      <c r="J12" s="1"/>
      <c r="K12" s="1"/>
      <c r="L12" s="1">
        <v>41.666666666666664</v>
      </c>
      <c r="M12" s="1">
        <v>42</v>
      </c>
      <c r="N12" s="1"/>
      <c r="O12" s="1"/>
      <c r="P12" s="1"/>
      <c r="Q12" s="1"/>
      <c r="R12" s="1"/>
    </row>
    <row r="13" spans="1:26" x14ac:dyDescent="0.25">
      <c r="H13" s="1"/>
      <c r="I13" s="1"/>
      <c r="J13" s="1"/>
      <c r="K13" s="1"/>
      <c r="L13" s="1">
        <v>45</v>
      </c>
      <c r="M13" s="1">
        <v>46</v>
      </c>
      <c r="N13" s="1"/>
      <c r="O13" s="1"/>
      <c r="P13" s="1"/>
      <c r="Q13" s="1"/>
      <c r="R13" s="1"/>
    </row>
    <row r="14" spans="1:26" x14ac:dyDescent="0.25">
      <c r="A14" t="s">
        <v>30</v>
      </c>
      <c r="C14" s="1">
        <f>AVERAGE(C5:C11)</f>
        <v>67.101785714285725</v>
      </c>
      <c r="D14" s="1">
        <f>AVERAGE(D5:D11)</f>
        <v>68.864404761904751</v>
      </c>
      <c r="E14" s="1"/>
      <c r="F14" s="1">
        <f>AVERAGE(F5:F10)</f>
        <v>47.597222222222229</v>
      </c>
      <c r="G14" s="1">
        <f>AVERAGE(G5:G10)</f>
        <v>47.777777777777771</v>
      </c>
      <c r="H14" s="1"/>
      <c r="I14" s="1">
        <f>AVERAGE(I5:I9)</f>
        <v>50.533333333333339</v>
      </c>
      <c r="J14" s="1">
        <f>AVERAGE(J5:J9)</f>
        <v>52.033333333333324</v>
      </c>
      <c r="K14" s="1"/>
      <c r="L14" s="1">
        <f>AVERAGE(L5:L13)</f>
        <v>41.25925925925926</v>
      </c>
      <c r="M14" s="1">
        <f>AVERAGE(M5:M13)</f>
        <v>41.175925925925931</v>
      </c>
      <c r="N14" s="1"/>
      <c r="O14" s="1">
        <f>AVERAGE(O5:O10)</f>
        <v>50.527777777777771</v>
      </c>
      <c r="P14" s="1">
        <f>AVERAGE(P5:P10)</f>
        <v>50.833333333333336</v>
      </c>
      <c r="Q14" s="1"/>
      <c r="R14" s="1"/>
    </row>
    <row r="15" spans="1:26" x14ac:dyDescent="0.25">
      <c r="A15" t="s">
        <v>31</v>
      </c>
      <c r="C15" s="1">
        <f>_xlfn.STDEV.P(C5:C11)</f>
        <v>4.0512841494564658</v>
      </c>
      <c r="D15" s="1">
        <f>_xlfn.STDEV.P(D5:D11)</f>
        <v>2.7717000511363743</v>
      </c>
      <c r="E15" s="1"/>
      <c r="F15" s="1">
        <f>_xlfn.STDEV.P(F5:F10)</f>
        <v>3.4164690548092391</v>
      </c>
      <c r="G15" s="1">
        <f>_xlfn.STDEV.P(G5:G10)</f>
        <v>3.7827785528955977</v>
      </c>
      <c r="H15" s="1"/>
      <c r="I15" s="1">
        <f>_xlfn.STDEV.P(I5:I9)</f>
        <v>2.0066555924389879</v>
      </c>
      <c r="J15" s="1">
        <f>_xlfn.STDEV.P(J5:J9)</f>
        <v>2.7576157173261908</v>
      </c>
      <c r="K15" s="1"/>
      <c r="L15" s="1">
        <f>_xlfn.STDEV.P(L5:L13)</f>
        <v>2.1689604825261219</v>
      </c>
      <c r="M15" s="1">
        <f>_xlfn.STDEV.P(M5:M13)</f>
        <v>2.4734530158613341</v>
      </c>
      <c r="N15" s="1"/>
      <c r="O15" s="1">
        <f>_xlfn.STDEV.P(O5:O10)</f>
        <v>1.4090207614413772</v>
      </c>
      <c r="P15" s="1">
        <f>_xlfn.STDEV.P(P5:P10)</f>
        <v>1.7293758240303763</v>
      </c>
      <c r="Q15" s="1"/>
      <c r="R15" s="1"/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t="s">
        <v>4</v>
      </c>
      <c r="U16" s="1">
        <f t="shared" ref="U16:U21" si="0">AVERAGE(C4,F4,I4,L4,O4)</f>
        <v>85.066666666666663</v>
      </c>
      <c r="V16">
        <f t="shared" ref="V16:V21" si="1">_xlfn.STDEV.P(C4,F4,I4,L4,O4)</f>
        <v>4.4591977355175061</v>
      </c>
      <c r="W16" s="1">
        <f t="shared" ref="W16:W21" si="2">AVERAGE(D4,G4,J4,M4,P4)</f>
        <v>85.1</v>
      </c>
      <c r="X16">
        <f t="shared" ref="X16:X21" si="3">_xlfn.STDEV.P(D4,G4,J4,M4,P4)</f>
        <v>4.1761226035642194</v>
      </c>
      <c r="Y16" s="1">
        <f>AVERAGE(U16,W16)</f>
        <v>85.083333333333329</v>
      </c>
      <c r="Z16">
        <f>AVERAGE(V16,X16)</f>
        <v>4.3176601695408632</v>
      </c>
    </row>
    <row r="17" spans="1:26" x14ac:dyDescent="0.25">
      <c r="A17" t="s">
        <v>34</v>
      </c>
      <c r="C17" s="1">
        <f>AVERAGE(C14:D14)</f>
        <v>67.983095238095245</v>
      </c>
      <c r="F17" s="1">
        <f>AVERAGE(F14:G14)</f>
        <v>47.6875</v>
      </c>
      <c r="I17" s="1">
        <f>AVERAGE(I14:J14)</f>
        <v>51.283333333333331</v>
      </c>
      <c r="L17" s="1">
        <f>AVERAGE(L14:M14)</f>
        <v>41.217592592592595</v>
      </c>
      <c r="O17" s="1">
        <f>AVERAGE(O14:P14)</f>
        <v>50.680555555555557</v>
      </c>
      <c r="Q17" s="1"/>
      <c r="R17" s="1"/>
      <c r="T17" t="s">
        <v>5</v>
      </c>
      <c r="U17" s="1">
        <f t="shared" si="0"/>
        <v>54.58133333333334</v>
      </c>
      <c r="V17">
        <f t="shared" si="1"/>
        <v>9.8198333545488801</v>
      </c>
      <c r="W17" s="1">
        <f t="shared" si="2"/>
        <v>55.045333333333339</v>
      </c>
      <c r="X17">
        <f t="shared" si="3"/>
        <v>10.085005282871942</v>
      </c>
      <c r="Y17" s="1">
        <f t="shared" ref="Y17:Y23" si="4">AVERAGE(U17,W17)</f>
        <v>54.81333333333334</v>
      </c>
      <c r="Z17">
        <f t="shared" ref="Z17:Z23" si="5">AVERAGE(V17,X17)</f>
        <v>9.9524193187104117</v>
      </c>
    </row>
    <row r="18" spans="1:26" x14ac:dyDescent="0.25">
      <c r="A18" t="s">
        <v>35</v>
      </c>
      <c r="C18" s="1">
        <f>AVERAGE(C15:D15)</f>
        <v>3.41149210029642</v>
      </c>
      <c r="D18" s="1"/>
      <c r="E18" s="1"/>
      <c r="F18" s="1">
        <f>AVERAGE(F15:G15)</f>
        <v>3.5996238038524186</v>
      </c>
      <c r="G18" s="1"/>
      <c r="H18" s="1"/>
      <c r="I18" s="1">
        <f>AVERAGE(I15:J15)</f>
        <v>2.3821356548825894</v>
      </c>
      <c r="J18" s="1"/>
      <c r="K18" s="1"/>
      <c r="L18" s="1">
        <f>AVERAGE(L15:M15)</f>
        <v>2.321206749193728</v>
      </c>
      <c r="M18" s="1"/>
      <c r="N18" s="1"/>
      <c r="O18" s="1">
        <f>AVERAGE(O15:P15)</f>
        <v>1.5691982927358767</v>
      </c>
      <c r="P18" s="1"/>
      <c r="Q18" s="1"/>
      <c r="R18" s="1"/>
      <c r="T18" t="s">
        <v>6</v>
      </c>
      <c r="U18" s="1">
        <f t="shared" si="0"/>
        <v>51.133333333333333</v>
      </c>
      <c r="V18">
        <f t="shared" si="1"/>
        <v>9.3299994045492802</v>
      </c>
      <c r="W18" s="1">
        <f t="shared" si="2"/>
        <v>51.066666666666663</v>
      </c>
      <c r="X18">
        <f t="shared" si="3"/>
        <v>9.2457798180815818</v>
      </c>
      <c r="Y18" s="1">
        <f t="shared" si="4"/>
        <v>51.099999999999994</v>
      </c>
      <c r="Z18">
        <f t="shared" si="5"/>
        <v>9.2878896113154319</v>
      </c>
    </row>
    <row r="19" spans="1:26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 t="s">
        <v>7</v>
      </c>
      <c r="U19" s="1">
        <f t="shared" si="0"/>
        <v>50.258500000000005</v>
      </c>
      <c r="V19">
        <f t="shared" si="1"/>
        <v>10.146947274919668</v>
      </c>
      <c r="W19" s="1">
        <f t="shared" si="2"/>
        <v>50.054166666666667</v>
      </c>
      <c r="X19">
        <f t="shared" si="3"/>
        <v>9.117934859994941</v>
      </c>
      <c r="Y19" s="1">
        <f t="shared" si="4"/>
        <v>50.156333333333336</v>
      </c>
      <c r="Z19">
        <f t="shared" si="5"/>
        <v>9.6324410674573038</v>
      </c>
    </row>
    <row r="20" spans="1:26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T20" t="s">
        <v>8</v>
      </c>
      <c r="U20" s="1">
        <f t="shared" si="0"/>
        <v>51.847666666666669</v>
      </c>
      <c r="V20">
        <f t="shared" si="1"/>
        <v>9.498838502095305</v>
      </c>
      <c r="W20" s="1">
        <f t="shared" si="2"/>
        <v>52.410000000000004</v>
      </c>
      <c r="X20">
        <f t="shared" si="3"/>
        <v>10.272571894775576</v>
      </c>
      <c r="Y20" s="1">
        <f t="shared" si="4"/>
        <v>52.128833333333333</v>
      </c>
      <c r="Z20">
        <f t="shared" si="5"/>
        <v>9.8857051984354403</v>
      </c>
    </row>
    <row r="21" spans="1:26" x14ac:dyDescent="0.25">
      <c r="A21" t="s">
        <v>29</v>
      </c>
      <c r="C21" s="1">
        <v>94</v>
      </c>
      <c r="D21" s="1"/>
      <c r="E21" s="1"/>
      <c r="F21" s="1">
        <v>113</v>
      </c>
      <c r="G21" s="1"/>
      <c r="H21" s="1"/>
      <c r="I21" s="1">
        <v>103</v>
      </c>
      <c r="J21" s="1"/>
      <c r="K21" s="1"/>
      <c r="L21" s="1">
        <v>95</v>
      </c>
      <c r="M21" s="1"/>
      <c r="N21" s="1"/>
      <c r="O21" s="1">
        <v>97</v>
      </c>
      <c r="P21" s="1"/>
      <c r="T21" t="s">
        <v>9</v>
      </c>
      <c r="U21" s="1">
        <f t="shared" si="0"/>
        <v>50.590666666666671</v>
      </c>
      <c r="V21" s="1">
        <f t="shared" si="1"/>
        <v>8.5899161553274084</v>
      </c>
      <c r="W21" s="1">
        <f t="shared" si="2"/>
        <v>50.463333333333331</v>
      </c>
      <c r="X21" s="1">
        <f t="shared" si="3"/>
        <v>8.3340559686678883</v>
      </c>
      <c r="Y21" s="1">
        <f t="shared" si="4"/>
        <v>50.527000000000001</v>
      </c>
      <c r="Z21">
        <f t="shared" si="5"/>
        <v>8.4619860619976492</v>
      </c>
    </row>
    <row r="22" spans="1:26" x14ac:dyDescent="0.25">
      <c r="T22" t="s">
        <v>10</v>
      </c>
      <c r="U22" s="1">
        <f>AVERAGE(C10,F10,L10,O10)</f>
        <v>48.536250000000003</v>
      </c>
      <c r="V22">
        <f>_xlfn.STDEV.P(C10,F10,L10,O10)</f>
        <v>6.5693562993264445</v>
      </c>
      <c r="W22" s="1">
        <f>AVERAGE(D10,G10,M10,P10)</f>
        <v>51.085000000000001</v>
      </c>
      <c r="X22">
        <f>_xlfn.STDEV.P(D10,G10,M10,P10)</f>
        <v>10.01207645795817</v>
      </c>
      <c r="Y22" s="1">
        <f t="shared" si="4"/>
        <v>49.810625000000002</v>
      </c>
      <c r="Z22">
        <f t="shared" si="5"/>
        <v>8.2907163786423066</v>
      </c>
    </row>
    <row r="23" spans="1:26" x14ac:dyDescent="0.25">
      <c r="T23" t="s">
        <v>11</v>
      </c>
      <c r="U23" s="1">
        <f>AVERAGE(C11,L11)</f>
        <v>54.796666666666667</v>
      </c>
      <c r="V23">
        <f>_xlfn.STDEV.P(C11,L11)</f>
        <v>12.796666666666656</v>
      </c>
      <c r="W23" s="1">
        <f>AVERAGE(D11,M11)</f>
        <v>58.464999999999996</v>
      </c>
      <c r="X23">
        <f>_xlfn.STDEV.P(D11,M11)</f>
        <v>15.464999999999998</v>
      </c>
      <c r="Y23" s="1">
        <f t="shared" si="4"/>
        <v>56.630833333333328</v>
      </c>
      <c r="Z23">
        <f t="shared" si="5"/>
        <v>14.130833333333328</v>
      </c>
    </row>
    <row r="24" spans="1:26" x14ac:dyDescent="0.25">
      <c r="T24" t="s">
        <v>41</v>
      </c>
      <c r="U24" s="1">
        <f>AVERAGE(U16:U23)</f>
        <v>55.851385416666666</v>
      </c>
      <c r="V24" s="1">
        <f t="shared" ref="V24:X24" si="6">AVERAGE(V16:V23)</f>
        <v>8.9013444241188928</v>
      </c>
      <c r="W24" s="1">
        <f t="shared" si="6"/>
        <v>56.711187499999994</v>
      </c>
      <c r="X24" s="1">
        <f t="shared" si="6"/>
        <v>9.5885683607392895</v>
      </c>
      <c r="Y24" s="1">
        <f t="shared" ref="Y24" si="7">AVERAGE(U24,W24)</f>
        <v>56.281286458333327</v>
      </c>
      <c r="Z24">
        <f t="shared" ref="Z24" si="8">AVERAGE(V24,X24)</f>
        <v>9.2449563924290921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5"/>
  <sheetViews>
    <sheetView topLeftCell="B1" workbookViewId="0">
      <selection activeCell="W24" sqref="W24"/>
    </sheetView>
  </sheetViews>
  <sheetFormatPr defaultRowHeight="15" x14ac:dyDescent="0.25"/>
  <cols>
    <col min="2" max="2" width="20.28515625" bestFit="1" customWidth="1"/>
    <col min="19" max="19" width="11.42578125" bestFit="1" customWidth="1"/>
  </cols>
  <sheetData>
    <row r="1" spans="1:22" x14ac:dyDescent="0.25">
      <c r="A1" t="s">
        <v>22</v>
      </c>
      <c r="B1" t="s">
        <v>27</v>
      </c>
    </row>
    <row r="2" spans="1:22" x14ac:dyDescent="0.25"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M2" t="s">
        <v>2</v>
      </c>
      <c r="O2" t="s">
        <v>3</v>
      </c>
      <c r="P2" t="s">
        <v>2</v>
      </c>
      <c r="S2" t="s">
        <v>32</v>
      </c>
      <c r="T2" t="s">
        <v>30</v>
      </c>
      <c r="U2" t="s">
        <v>31</v>
      </c>
      <c r="V2" t="s">
        <v>33</v>
      </c>
    </row>
    <row r="3" spans="1:22" x14ac:dyDescent="0.25">
      <c r="A3" t="s">
        <v>4</v>
      </c>
      <c r="B3" t="s">
        <v>4</v>
      </c>
      <c r="C3" s="1">
        <v>83.1</v>
      </c>
      <c r="D3" s="1">
        <v>83.094999999999999</v>
      </c>
      <c r="E3" s="1"/>
      <c r="F3" s="1">
        <v>90</v>
      </c>
      <c r="G3" s="1">
        <v>90</v>
      </c>
      <c r="H3" s="1"/>
      <c r="I3" s="1">
        <v>90</v>
      </c>
      <c r="J3" s="1">
        <v>90</v>
      </c>
      <c r="K3" s="1"/>
      <c r="L3" s="1">
        <v>80.766666666666666</v>
      </c>
      <c r="M3" s="1">
        <v>72.86666666666666</v>
      </c>
      <c r="N3" s="1"/>
      <c r="O3" s="4">
        <v>90</v>
      </c>
      <c r="P3" s="4">
        <v>90</v>
      </c>
      <c r="S3">
        <v>1</v>
      </c>
      <c r="T3">
        <v>42.999107142857142</v>
      </c>
      <c r="U3">
        <v>24.8989760772577</v>
      </c>
      <c r="V3">
        <v>70</v>
      </c>
    </row>
    <row r="4" spans="1:22" x14ac:dyDescent="0.25">
      <c r="A4" t="s">
        <v>5</v>
      </c>
      <c r="B4" t="s">
        <v>5</v>
      </c>
      <c r="C4" s="1">
        <v>56.52</v>
      </c>
      <c r="D4" s="1">
        <v>55.235714285714288</v>
      </c>
      <c r="E4" s="1"/>
      <c r="F4" s="1">
        <v>63.206666666666671</v>
      </c>
      <c r="G4" s="1">
        <v>60.231666666666662</v>
      </c>
      <c r="H4" s="1"/>
      <c r="I4" s="1">
        <v>71.888333333333335</v>
      </c>
      <c r="J4" s="1">
        <v>75.353333333333339</v>
      </c>
      <c r="K4" s="1"/>
      <c r="L4" s="1">
        <v>52.3</v>
      </c>
      <c r="M4" s="1">
        <v>37.700000000000003</v>
      </c>
      <c r="N4" s="1"/>
      <c r="O4" s="4">
        <v>49</v>
      </c>
      <c r="P4" s="4">
        <v>44.333333333333336</v>
      </c>
      <c r="S4">
        <v>2</v>
      </c>
      <c r="T4">
        <v>52.498099999999994</v>
      </c>
      <c r="U4">
        <v>6.6888803299841975</v>
      </c>
      <c r="V4">
        <v>65</v>
      </c>
    </row>
    <row r="5" spans="1:22" x14ac:dyDescent="0.25">
      <c r="A5" t="s">
        <v>6</v>
      </c>
      <c r="B5" t="s">
        <v>6</v>
      </c>
      <c r="C5" s="1">
        <v>0</v>
      </c>
      <c r="D5" s="1">
        <v>0</v>
      </c>
      <c r="E5" s="1"/>
      <c r="F5" s="1">
        <v>41.430000000000007</v>
      </c>
      <c r="G5" s="1">
        <v>44.625</v>
      </c>
      <c r="H5" s="1"/>
      <c r="I5" s="1">
        <v>55.51</v>
      </c>
      <c r="J5" s="1">
        <v>55.983333333333327</v>
      </c>
      <c r="K5" s="1"/>
      <c r="L5" s="1">
        <v>44.85</v>
      </c>
      <c r="M5" s="1">
        <v>40.5</v>
      </c>
      <c r="N5" s="1"/>
      <c r="O5" s="4">
        <v>39.666666666666664</v>
      </c>
      <c r="P5" s="4">
        <v>37.666666666666664</v>
      </c>
      <c r="S5">
        <v>3</v>
      </c>
      <c r="T5">
        <v>57.800733333333341</v>
      </c>
      <c r="U5">
        <v>7.9860019828329607</v>
      </c>
      <c r="V5">
        <v>77</v>
      </c>
    </row>
    <row r="6" spans="1:22" x14ac:dyDescent="0.25">
      <c r="A6" t="s">
        <v>7</v>
      </c>
      <c r="B6" t="s">
        <v>7</v>
      </c>
      <c r="C6" s="1">
        <v>53.518571428571427</v>
      </c>
      <c r="D6" s="1">
        <v>59.778571428571425</v>
      </c>
      <c r="E6" s="1"/>
      <c r="F6" s="1">
        <v>49.814</v>
      </c>
      <c r="G6" s="1">
        <v>52.814</v>
      </c>
      <c r="H6" s="1"/>
      <c r="I6" s="1">
        <v>53.83</v>
      </c>
      <c r="J6" s="1">
        <v>52.45</v>
      </c>
      <c r="K6" s="1"/>
      <c r="L6" s="1">
        <v>40.599999999999994</v>
      </c>
      <c r="M6" s="1">
        <v>36.35</v>
      </c>
      <c r="N6" s="1"/>
      <c r="O6" s="4">
        <v>38</v>
      </c>
      <c r="P6" s="4">
        <v>35.333333333333336</v>
      </c>
      <c r="S6">
        <v>4</v>
      </c>
      <c r="T6">
        <v>40.9375</v>
      </c>
      <c r="U6">
        <v>3.7309754254039813</v>
      </c>
      <c r="V6">
        <v>83</v>
      </c>
    </row>
    <row r="7" spans="1:22" x14ac:dyDescent="0.25">
      <c r="A7" t="s">
        <v>8</v>
      </c>
      <c r="B7" t="s">
        <v>8</v>
      </c>
      <c r="C7" s="1">
        <v>57.352500000000006</v>
      </c>
      <c r="D7" s="1">
        <v>61.587499999999999</v>
      </c>
      <c r="E7" s="1"/>
      <c r="F7" s="1">
        <v>51.488333333333323</v>
      </c>
      <c r="G7" s="1">
        <v>61.003333333333337</v>
      </c>
      <c r="H7" s="1"/>
      <c r="I7" s="1">
        <v>52.758000000000003</v>
      </c>
      <c r="J7" s="1">
        <v>53.165999999999997</v>
      </c>
      <c r="K7" s="1"/>
      <c r="L7" s="1">
        <v>40.599999999999994</v>
      </c>
      <c r="M7" s="1">
        <v>36.35</v>
      </c>
      <c r="N7" s="1"/>
      <c r="O7" s="4">
        <v>37</v>
      </c>
      <c r="P7" s="4">
        <v>38</v>
      </c>
      <c r="S7">
        <v>5</v>
      </c>
      <c r="T7">
        <v>39.5</v>
      </c>
      <c r="U7">
        <v>3.7345396967536968</v>
      </c>
      <c r="V7">
        <v>90</v>
      </c>
    </row>
    <row r="8" spans="1:22" x14ac:dyDescent="0.25">
      <c r="A8" t="s">
        <v>9</v>
      </c>
      <c r="B8" t="s">
        <v>9</v>
      </c>
      <c r="C8" s="1"/>
      <c r="D8" s="1"/>
      <c r="E8" s="1"/>
      <c r="F8" s="1">
        <v>51.948</v>
      </c>
      <c r="G8" s="1">
        <v>48.42</v>
      </c>
      <c r="H8" s="1"/>
      <c r="I8" s="1">
        <v>52.77</v>
      </c>
      <c r="J8" s="1">
        <v>54.298333333333325</v>
      </c>
      <c r="K8" s="1"/>
      <c r="L8" s="1">
        <v>39.200000000000003</v>
      </c>
      <c r="M8" s="1">
        <v>37.4</v>
      </c>
      <c r="N8" s="1"/>
      <c r="O8" s="4">
        <v>40</v>
      </c>
      <c r="P8" s="4">
        <v>36</v>
      </c>
      <c r="S8" t="s">
        <v>36</v>
      </c>
      <c r="T8">
        <f>AVERAGE(T3:T7)</f>
        <v>46.747088095238098</v>
      </c>
      <c r="U8">
        <f t="shared" ref="U8:V8" si="0">AVERAGE(U3:U7)</f>
        <v>9.4078747024465095</v>
      </c>
      <c r="V8">
        <f t="shared" si="0"/>
        <v>77</v>
      </c>
    </row>
    <row r="9" spans="1:22" x14ac:dyDescent="0.25">
      <c r="A9" t="s">
        <v>10</v>
      </c>
      <c r="B9" t="s">
        <v>10</v>
      </c>
      <c r="C9" s="1"/>
      <c r="D9" s="1"/>
      <c r="E9" s="1"/>
      <c r="F9" s="1"/>
      <c r="G9" s="1"/>
      <c r="H9" s="1"/>
      <c r="I9" s="1"/>
      <c r="J9" s="1"/>
      <c r="K9" s="1"/>
      <c r="L9" s="1">
        <v>40.700000000000003</v>
      </c>
      <c r="M9" s="1">
        <v>44.7</v>
      </c>
      <c r="N9" s="1"/>
      <c r="O9" s="1"/>
      <c r="P9" s="1"/>
      <c r="S9" t="s">
        <v>31</v>
      </c>
      <c r="T9">
        <f>_xlfn.STDEV.P(T3:T7)</f>
        <v>7.1494918965512637</v>
      </c>
      <c r="V9">
        <f>_xlfn.STDEV.P(V3:V7)</f>
        <v>8.9218832092781852</v>
      </c>
    </row>
    <row r="10" spans="1:22" x14ac:dyDescent="0.25">
      <c r="A10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2" x14ac:dyDescent="0.25">
      <c r="B11" t="s">
        <v>30</v>
      </c>
      <c r="C11" s="1">
        <f>AVERAGE(C4:C7)</f>
        <v>41.847767857142856</v>
      </c>
      <c r="D11" s="1">
        <f>AVERAGE(D4:D7)</f>
        <v>44.150446428571428</v>
      </c>
      <c r="F11" s="1">
        <f>AVERAGE(F4:F8)</f>
        <v>51.577399999999997</v>
      </c>
      <c r="G11" s="1">
        <f>AVERAGE(G4:G8)</f>
        <v>53.418799999999997</v>
      </c>
      <c r="I11" s="1">
        <f>AVERAGE(I4:I8)</f>
        <v>57.351266666666675</v>
      </c>
      <c r="J11" s="1">
        <f>AVERAGE(J4:J8)</f>
        <v>58.250200000000007</v>
      </c>
      <c r="L11" s="1">
        <f>AVERAGE(L4:L9)</f>
        <v>43.041666666666664</v>
      </c>
      <c r="M11" s="1">
        <f>AVERAGE(M4:M9)</f>
        <v>38.833333333333336</v>
      </c>
      <c r="O11" s="1">
        <f>AVERAGE(O4:O8)</f>
        <v>40.733333333333334</v>
      </c>
      <c r="P11" s="1">
        <f>AVERAGE(P4:P8)</f>
        <v>38.266666666666666</v>
      </c>
    </row>
    <row r="12" spans="1:22" x14ac:dyDescent="0.25">
      <c r="B12" t="s">
        <v>31</v>
      </c>
      <c r="C12">
        <f>_xlfn.STDEV.P(C4:C7)</f>
        <v>24.20286370196628</v>
      </c>
      <c r="D12">
        <f>_xlfn.STDEV.P(D4:D7)</f>
        <v>25.595088452549124</v>
      </c>
      <c r="F12">
        <f>_xlfn.STDEV.P(F4:F8)</f>
        <v>6.9493082642167474</v>
      </c>
      <c r="G12">
        <f>_xlfn.STDEV.P(G4:G8)</f>
        <v>6.4284523957516475</v>
      </c>
      <c r="I12">
        <f>_xlfn.STDEV.P(I4:I8)</f>
        <v>7.337601680234366</v>
      </c>
      <c r="J12">
        <f>_xlfn.STDEV.P(J4:J8)</f>
        <v>8.6344022854315554</v>
      </c>
      <c r="L12">
        <f>_xlfn.STDEV.P(L4:L9)</f>
        <v>4.4935524798191739</v>
      </c>
      <c r="M12">
        <f>_xlfn.STDEV.P(M4:M9)</f>
        <v>2.9683983709887882</v>
      </c>
      <c r="O12">
        <f>_xlfn.STDEV.P(O4:O8)</f>
        <v>4.2760313895532471</v>
      </c>
      <c r="P12">
        <f>_xlfn.STDEV.P(P4:P8)</f>
        <v>3.1930480039541465</v>
      </c>
    </row>
    <row r="14" spans="1:22" x14ac:dyDescent="0.25">
      <c r="B14" t="s">
        <v>34</v>
      </c>
      <c r="C14" s="1">
        <f>AVERAGE(C11:D11)</f>
        <v>42.999107142857142</v>
      </c>
      <c r="F14" s="1">
        <f>AVERAGE(F11:G11)</f>
        <v>52.498099999999994</v>
      </c>
      <c r="I14" s="1">
        <f>AVERAGE(I11:J11)</f>
        <v>57.800733333333341</v>
      </c>
      <c r="L14" s="1">
        <f>AVERAGE(L11:M11)</f>
        <v>40.9375</v>
      </c>
      <c r="O14" s="1">
        <f>AVERAGE(O11:P11)</f>
        <v>39.5</v>
      </c>
    </row>
    <row r="15" spans="1:22" x14ac:dyDescent="0.25">
      <c r="B15" t="s">
        <v>35</v>
      </c>
      <c r="C15">
        <f>AVERAGE(C12:D12)</f>
        <v>24.8989760772577</v>
      </c>
      <c r="F15">
        <f>AVERAGE(F12:G12)</f>
        <v>6.6888803299841975</v>
      </c>
      <c r="I15">
        <f>AVERAGE(I12:J12)</f>
        <v>7.9860019828329607</v>
      </c>
      <c r="L15">
        <f>AVERAGE(L12:M12)</f>
        <v>3.7309754254039813</v>
      </c>
      <c r="O15">
        <f>AVERAGE(O12:P12)</f>
        <v>3.7345396967536968</v>
      </c>
    </row>
    <row r="16" spans="1:22" s="5" customFormat="1" x14ac:dyDescent="0.25"/>
    <row r="17" spans="1:24" x14ac:dyDescent="0.25">
      <c r="A17" t="s">
        <v>29</v>
      </c>
      <c r="C17">
        <v>70</v>
      </c>
      <c r="F17">
        <v>65</v>
      </c>
      <c r="I17">
        <v>77</v>
      </c>
      <c r="L17">
        <v>83</v>
      </c>
      <c r="O17">
        <v>90</v>
      </c>
    </row>
    <row r="18" spans="1:24" x14ac:dyDescent="0.25">
      <c r="S18" t="s">
        <v>37</v>
      </c>
      <c r="T18" t="s">
        <v>38</v>
      </c>
      <c r="U18" t="s">
        <v>39</v>
      </c>
      <c r="V18" t="s">
        <v>40</v>
      </c>
    </row>
    <row r="19" spans="1:24" x14ac:dyDescent="0.25">
      <c r="R19" t="s">
        <v>4</v>
      </c>
      <c r="S19" s="1">
        <f>AVERAGE(C3,F3,I3,L3,O3)</f>
        <v>86.773333333333341</v>
      </c>
      <c r="T19">
        <f>_xlfn.STDEV.P(C3,F3,I3,L3,O3)</f>
        <v>4.0201381955240194</v>
      </c>
      <c r="U19" s="1">
        <f>AVERAGE(D3,G3,J3,M3,P3)</f>
        <v>85.192333333333337</v>
      </c>
      <c r="V19">
        <f>_xlfn.STDEV.P(D3,G3,J3,M3,P3)</f>
        <v>6.7180628490990228</v>
      </c>
      <c r="W19" s="1">
        <f>AVERAGE(S19,U19)</f>
        <v>85.982833333333332</v>
      </c>
      <c r="X19">
        <f>AVERAGE(T19,V19)</f>
        <v>5.3691005223115216</v>
      </c>
    </row>
    <row r="20" spans="1:24" x14ac:dyDescent="0.25">
      <c r="R20" t="s">
        <v>5</v>
      </c>
      <c r="S20" s="1">
        <f t="shared" ref="S20:S24" si="1">AVERAGE(C4,F4,I4,L4,O4)</f>
        <v>58.583000000000006</v>
      </c>
      <c r="T20">
        <f t="shared" ref="T20:T24" si="2">_xlfn.STDEV.P(C4,F4,I4,L4,O4)</f>
        <v>8.1728347047466432</v>
      </c>
      <c r="U20" s="1">
        <f t="shared" ref="U20:U24" si="3">AVERAGE(D4,G4,J4,M4,P4)</f>
        <v>54.570809523809523</v>
      </c>
      <c r="V20">
        <f t="shared" ref="V20:V24" si="4">_xlfn.STDEV.P(D4,G4,J4,M4,P4)</f>
        <v>13.067752909868579</v>
      </c>
      <c r="W20" s="1">
        <f t="shared" ref="W20:W24" si="5">AVERAGE(S20,U20)</f>
        <v>56.576904761904764</v>
      </c>
      <c r="X20">
        <f t="shared" ref="X20:X24" si="6">AVERAGE(T20,V20)</f>
        <v>10.620293807307611</v>
      </c>
    </row>
    <row r="21" spans="1:24" x14ac:dyDescent="0.25">
      <c r="R21" t="s">
        <v>6</v>
      </c>
      <c r="S21" s="1">
        <f t="shared" si="1"/>
        <v>36.291333333333327</v>
      </c>
      <c r="T21">
        <f t="shared" si="2"/>
        <v>18.960314179300358</v>
      </c>
      <c r="U21" s="1">
        <f t="shared" si="3"/>
        <v>35.754999999999995</v>
      </c>
      <c r="V21">
        <f t="shared" si="4"/>
        <v>18.933842129313792</v>
      </c>
      <c r="W21" s="1">
        <f t="shared" si="5"/>
        <v>36.023166666666661</v>
      </c>
      <c r="X21">
        <f t="shared" si="6"/>
        <v>18.947078154307075</v>
      </c>
    </row>
    <row r="22" spans="1:24" x14ac:dyDescent="0.25">
      <c r="R22" t="s">
        <v>7</v>
      </c>
      <c r="S22" s="1">
        <f t="shared" si="1"/>
        <v>47.152514285714282</v>
      </c>
      <c r="T22">
        <f t="shared" si="2"/>
        <v>6.6166905085949388</v>
      </c>
      <c r="U22" s="1">
        <f t="shared" si="3"/>
        <v>47.34518095238095</v>
      </c>
      <c r="V22">
        <f t="shared" si="4"/>
        <v>9.7543307860332682</v>
      </c>
      <c r="W22" s="1">
        <f t="shared" si="5"/>
        <v>47.248847619047616</v>
      </c>
      <c r="X22">
        <f t="shared" si="6"/>
        <v>8.1855106473141035</v>
      </c>
    </row>
    <row r="23" spans="1:24" x14ac:dyDescent="0.25">
      <c r="R23" t="s">
        <v>8</v>
      </c>
      <c r="S23" s="1">
        <f t="shared" si="1"/>
        <v>47.839766666666669</v>
      </c>
      <c r="T23">
        <f t="shared" si="2"/>
        <v>7.718910753323792</v>
      </c>
      <c r="U23" s="1">
        <f t="shared" si="3"/>
        <v>50.021366666666665</v>
      </c>
      <c r="V23">
        <f t="shared" si="4"/>
        <v>10.915010526996493</v>
      </c>
      <c r="W23" s="1">
        <f t="shared" si="5"/>
        <v>48.930566666666664</v>
      </c>
      <c r="X23">
        <f t="shared" si="6"/>
        <v>9.3169606401601435</v>
      </c>
    </row>
    <row r="24" spans="1:24" x14ac:dyDescent="0.25">
      <c r="R24" t="s">
        <v>9</v>
      </c>
      <c r="S24" s="1">
        <f t="shared" si="1"/>
        <v>45.979500000000002</v>
      </c>
      <c r="T24">
        <f t="shared" si="2"/>
        <v>6.392376768464139</v>
      </c>
      <c r="U24" s="1">
        <f t="shared" si="3"/>
        <v>44.029583333333335</v>
      </c>
      <c r="V24">
        <f t="shared" si="4"/>
        <v>7.6346016390836997</v>
      </c>
      <c r="W24" s="1">
        <f t="shared" si="5"/>
        <v>45.004541666666668</v>
      </c>
      <c r="X24">
        <f t="shared" si="6"/>
        <v>7.0134892037739194</v>
      </c>
    </row>
    <row r="25" spans="1:24" x14ac:dyDescent="0.25">
      <c r="R25" t="s">
        <v>41</v>
      </c>
      <c r="S25" s="1">
        <f>AVERAGE(S19:S24)</f>
        <v>53.769907936507934</v>
      </c>
      <c r="T25" s="1">
        <f t="shared" ref="T25:V25" si="7">AVERAGE(T19:T24)</f>
        <v>8.6468775183256472</v>
      </c>
      <c r="U25" s="1">
        <f t="shared" si="7"/>
        <v>52.819045634920634</v>
      </c>
      <c r="V25" s="1">
        <f t="shared" si="7"/>
        <v>11.170600140065808</v>
      </c>
      <c r="W25" s="1">
        <f>AVERAGE(S25,U25)</f>
        <v>53.294476785714281</v>
      </c>
      <c r="X25">
        <f>AVERAGE(T25,V25)</f>
        <v>9.9087388291957268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6"/>
  <sheetViews>
    <sheetView workbookViewId="0">
      <selection activeCell="X25" sqref="X25"/>
    </sheetView>
  </sheetViews>
  <sheetFormatPr defaultRowHeight="15" x14ac:dyDescent="0.25"/>
  <cols>
    <col min="1" max="1" width="23.140625" bestFit="1" customWidth="1"/>
    <col min="20" max="20" width="11.42578125" bestFit="1" customWidth="1"/>
  </cols>
  <sheetData>
    <row r="1" spans="1:23" x14ac:dyDescent="0.25">
      <c r="A1" t="s">
        <v>23</v>
      </c>
      <c r="B1" t="s">
        <v>27</v>
      </c>
    </row>
    <row r="2" spans="1:23" x14ac:dyDescent="0.25"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M2" t="s">
        <v>2</v>
      </c>
      <c r="O2" t="s">
        <v>3</v>
      </c>
      <c r="P2" t="s">
        <v>2</v>
      </c>
      <c r="T2" t="s">
        <v>32</v>
      </c>
      <c r="U2" t="s">
        <v>30</v>
      </c>
      <c r="V2" t="s">
        <v>31</v>
      </c>
      <c r="W2" t="s">
        <v>33</v>
      </c>
    </row>
    <row r="3" spans="1:23" x14ac:dyDescent="0.25">
      <c r="A3" t="s">
        <v>4</v>
      </c>
      <c r="C3">
        <v>90</v>
      </c>
      <c r="D3">
        <v>90</v>
      </c>
      <c r="F3">
        <v>90</v>
      </c>
      <c r="G3">
        <v>90</v>
      </c>
      <c r="I3">
        <v>90</v>
      </c>
      <c r="J3">
        <v>90</v>
      </c>
      <c r="L3">
        <v>90</v>
      </c>
      <c r="M3">
        <v>90</v>
      </c>
      <c r="O3">
        <v>90</v>
      </c>
      <c r="P3">
        <v>90</v>
      </c>
      <c r="T3">
        <v>1</v>
      </c>
      <c r="U3">
        <v>40.416666666666671</v>
      </c>
      <c r="V3">
        <v>2.9264368973853077</v>
      </c>
      <c r="W3">
        <v>59</v>
      </c>
    </row>
    <row r="4" spans="1:23" x14ac:dyDescent="0.25">
      <c r="A4" t="s">
        <v>5</v>
      </c>
      <c r="C4">
        <v>40</v>
      </c>
      <c r="D4">
        <v>42</v>
      </c>
      <c r="F4">
        <v>45</v>
      </c>
      <c r="G4">
        <v>41</v>
      </c>
      <c r="I4">
        <v>44</v>
      </c>
      <c r="J4">
        <v>42</v>
      </c>
      <c r="L4">
        <v>46</v>
      </c>
      <c r="M4">
        <v>46</v>
      </c>
      <c r="O4">
        <v>41</v>
      </c>
      <c r="P4">
        <v>44</v>
      </c>
      <c r="T4">
        <v>2</v>
      </c>
      <c r="U4">
        <v>40.642857142857139</v>
      </c>
      <c r="V4">
        <v>2.0537929101235446</v>
      </c>
      <c r="W4">
        <v>55</v>
      </c>
    </row>
    <row r="5" spans="1:23" x14ac:dyDescent="0.25">
      <c r="A5" t="s">
        <v>6</v>
      </c>
      <c r="C5">
        <v>35</v>
      </c>
      <c r="D5">
        <v>36</v>
      </c>
      <c r="F5">
        <v>41</v>
      </c>
      <c r="G5">
        <v>41</v>
      </c>
      <c r="I5">
        <v>42</v>
      </c>
      <c r="J5">
        <v>40</v>
      </c>
      <c r="L5">
        <v>45</v>
      </c>
      <c r="M5">
        <v>41</v>
      </c>
      <c r="O5">
        <v>43</v>
      </c>
      <c r="P5">
        <v>42</v>
      </c>
      <c r="T5">
        <v>3</v>
      </c>
      <c r="U5">
        <v>41</v>
      </c>
      <c r="V5">
        <v>2.1705340529014547</v>
      </c>
      <c r="W5">
        <v>58</v>
      </c>
    </row>
    <row r="6" spans="1:23" x14ac:dyDescent="0.25">
      <c r="A6" t="s">
        <v>7</v>
      </c>
      <c r="C6">
        <v>40</v>
      </c>
      <c r="D6">
        <v>42</v>
      </c>
      <c r="F6">
        <v>40</v>
      </c>
      <c r="G6">
        <v>40</v>
      </c>
      <c r="I6">
        <v>40</v>
      </c>
      <c r="J6">
        <v>36</v>
      </c>
      <c r="L6">
        <v>43</v>
      </c>
      <c r="M6">
        <v>43</v>
      </c>
      <c r="O6">
        <v>43</v>
      </c>
      <c r="P6">
        <v>42</v>
      </c>
      <c r="T6">
        <v>4</v>
      </c>
      <c r="U6">
        <v>41.583333333333329</v>
      </c>
      <c r="V6">
        <v>3.4241140702124575</v>
      </c>
      <c r="W6">
        <v>54</v>
      </c>
    </row>
    <row r="7" spans="1:23" x14ac:dyDescent="0.25">
      <c r="A7" t="s">
        <v>8</v>
      </c>
      <c r="C7">
        <v>38</v>
      </c>
      <c r="D7">
        <v>38</v>
      </c>
      <c r="F7">
        <v>38</v>
      </c>
      <c r="G7">
        <v>40</v>
      </c>
      <c r="I7">
        <v>44</v>
      </c>
      <c r="J7">
        <v>44</v>
      </c>
      <c r="L7">
        <v>35</v>
      </c>
      <c r="M7">
        <v>35</v>
      </c>
      <c r="O7">
        <v>44</v>
      </c>
      <c r="P7">
        <v>45</v>
      </c>
      <c r="T7">
        <v>5</v>
      </c>
      <c r="U7">
        <v>43.142857142857146</v>
      </c>
      <c r="V7">
        <v>1.3115783111223804</v>
      </c>
      <c r="W7">
        <v>51</v>
      </c>
    </row>
    <row r="8" spans="1:23" x14ac:dyDescent="0.25">
      <c r="A8" t="s">
        <v>9</v>
      </c>
      <c r="C8">
        <v>42</v>
      </c>
      <c r="D8">
        <v>44</v>
      </c>
      <c r="F8">
        <v>36</v>
      </c>
      <c r="G8">
        <v>38</v>
      </c>
      <c r="I8">
        <v>42</v>
      </c>
      <c r="J8">
        <v>40</v>
      </c>
      <c r="L8">
        <v>42</v>
      </c>
      <c r="M8">
        <v>40</v>
      </c>
      <c r="O8">
        <v>46</v>
      </c>
      <c r="P8">
        <v>42</v>
      </c>
      <c r="T8" t="s">
        <v>36</v>
      </c>
      <c r="U8">
        <f>AVERAGE(U3:U7)</f>
        <v>41.357142857142854</v>
      </c>
      <c r="V8">
        <f t="shared" ref="V8:W8" si="0">AVERAGE(V3:V7)</f>
        <v>2.3772912483490289</v>
      </c>
      <c r="W8">
        <f t="shared" si="0"/>
        <v>55.4</v>
      </c>
    </row>
    <row r="9" spans="1:23" x14ac:dyDescent="0.25">
      <c r="A9" t="s">
        <v>10</v>
      </c>
      <c r="C9">
        <v>44</v>
      </c>
      <c r="D9">
        <v>44</v>
      </c>
      <c r="F9">
        <v>43</v>
      </c>
      <c r="G9">
        <v>42</v>
      </c>
      <c r="I9">
        <v>39</v>
      </c>
      <c r="J9">
        <v>39</v>
      </c>
      <c r="L9">
        <v>42</v>
      </c>
      <c r="M9">
        <v>41</v>
      </c>
      <c r="O9">
        <v>45</v>
      </c>
      <c r="P9">
        <v>44</v>
      </c>
      <c r="T9" t="s">
        <v>31</v>
      </c>
      <c r="U9">
        <f>_xlfn.STDEV.P(U3:U7)</f>
        <v>0.97592911716136288</v>
      </c>
      <c r="W9">
        <f>_xlfn.STDEV.P(W3:W7)</f>
        <v>2.8705400188814649</v>
      </c>
    </row>
    <row r="10" spans="1:23" x14ac:dyDescent="0.25">
      <c r="A10" t="s">
        <v>11</v>
      </c>
      <c r="F10">
        <v>42</v>
      </c>
      <c r="G10">
        <v>42</v>
      </c>
      <c r="O10">
        <v>43</v>
      </c>
      <c r="P10">
        <v>43</v>
      </c>
    </row>
    <row r="11" spans="1:23" x14ac:dyDescent="0.25">
      <c r="A11" t="s">
        <v>30</v>
      </c>
      <c r="C11">
        <f>AVERAGE(C4:C9)</f>
        <v>39.833333333333336</v>
      </c>
      <c r="D11">
        <f>AVERAGE(D4:D9)</f>
        <v>41</v>
      </c>
      <c r="F11">
        <f>AVERAGE(F4:F10)</f>
        <v>40.714285714285715</v>
      </c>
      <c r="G11">
        <f>AVERAGE(G4:G10)</f>
        <v>40.571428571428569</v>
      </c>
      <c r="I11">
        <f>AVERAGE(I4:I9)</f>
        <v>41.833333333333336</v>
      </c>
      <c r="J11">
        <f>AVERAGE(J4:J9)</f>
        <v>40.166666666666664</v>
      </c>
      <c r="L11">
        <f>AVERAGE(L4:L9)</f>
        <v>42.166666666666664</v>
      </c>
      <c r="M11">
        <f>AVERAGE(M4:M9)</f>
        <v>41</v>
      </c>
      <c r="O11">
        <f>AVERAGE(O4:O10)</f>
        <v>43.571428571428569</v>
      </c>
      <c r="P11">
        <f>AVERAGE(P4:P10)</f>
        <v>43.142857142857146</v>
      </c>
    </row>
    <row r="12" spans="1:23" x14ac:dyDescent="0.25">
      <c r="A12" t="s">
        <v>31</v>
      </c>
      <c r="C12">
        <f>_xlfn.STDEV.P(C4:C9)</f>
        <v>2.8528737947706153</v>
      </c>
      <c r="D12">
        <f>_xlfn.STDEV.P(D4:D9)</f>
        <v>3</v>
      </c>
      <c r="F12">
        <f>_xlfn.STDEV.P(F4:F10)</f>
        <v>2.8139593719417442</v>
      </c>
      <c r="G12">
        <f>_xlfn.STDEV.P(G4:G10)</f>
        <v>1.2936264483053452</v>
      </c>
      <c r="I12">
        <f>_xlfn.STDEV.P(I4:I9)</f>
        <v>1.8633899812498247</v>
      </c>
      <c r="J12">
        <f>_xlfn.STDEV.P(J4:J9)</f>
        <v>2.4776781245530843</v>
      </c>
      <c r="L12">
        <f>_xlfn.STDEV.P(L4:L9)</f>
        <v>3.5316033500695152</v>
      </c>
      <c r="M12">
        <f>_xlfn.STDEV.P(M4:M9)</f>
        <v>3.3166247903553998</v>
      </c>
      <c r="O12">
        <f>_xlfn.STDEV.P(O4:O10)</f>
        <v>1.4982983545287878</v>
      </c>
      <c r="P12">
        <f>_xlfn.STDEV.P(P4:P10)</f>
        <v>1.1248582677159731</v>
      </c>
    </row>
    <row r="14" spans="1:23" x14ac:dyDescent="0.25">
      <c r="A14" t="s">
        <v>34</v>
      </c>
      <c r="C14">
        <f>AVERAGE(C11:D11)</f>
        <v>40.416666666666671</v>
      </c>
      <c r="F14">
        <f>AVERAGE(F11:G11)</f>
        <v>40.642857142857139</v>
      </c>
      <c r="I14">
        <f>AVERAGE(I11:J11)</f>
        <v>41</v>
      </c>
      <c r="L14">
        <f>AVERAGE(L11:M11)</f>
        <v>41.583333333333329</v>
      </c>
      <c r="O14">
        <f>AVERAGE(P11)</f>
        <v>43.142857142857146</v>
      </c>
    </row>
    <row r="15" spans="1:23" x14ac:dyDescent="0.25">
      <c r="A15" t="s">
        <v>35</v>
      </c>
      <c r="C15">
        <f>AVERAGE(C12:D12)</f>
        <v>2.9264368973853077</v>
      </c>
      <c r="F15">
        <f>AVERAGE(F12:G12)</f>
        <v>2.0537929101235446</v>
      </c>
      <c r="I15">
        <f>AVERAGE(I12:J12)</f>
        <v>2.1705340529014547</v>
      </c>
      <c r="L15">
        <f>AVERAGE(L12:M12)</f>
        <v>3.4241140702124575</v>
      </c>
      <c r="O15">
        <f>AVERAGE(O12:P12)</f>
        <v>1.3115783111223804</v>
      </c>
    </row>
    <row r="16" spans="1:23" s="5" customFormat="1" x14ac:dyDescent="0.25"/>
    <row r="17" spans="1:25" x14ac:dyDescent="0.25">
      <c r="A17" t="s">
        <v>29</v>
      </c>
      <c r="C17">
        <v>59</v>
      </c>
      <c r="F17">
        <v>55</v>
      </c>
      <c r="I17">
        <v>58</v>
      </c>
      <c r="L17">
        <v>54</v>
      </c>
      <c r="O17">
        <v>51</v>
      </c>
    </row>
    <row r="18" spans="1:25" x14ac:dyDescent="0.25">
      <c r="T18" t="s">
        <v>37</v>
      </c>
      <c r="U18" t="s">
        <v>38</v>
      </c>
      <c r="V18" t="s">
        <v>39</v>
      </c>
      <c r="W18" t="s">
        <v>40</v>
      </c>
    </row>
    <row r="19" spans="1:25" x14ac:dyDescent="0.25">
      <c r="S19" t="s">
        <v>4</v>
      </c>
      <c r="T19">
        <f>AVERAGE(C3,F3,I3,L3,O3)</f>
        <v>90</v>
      </c>
      <c r="U19">
        <f>_xlfn.STDEV.P(C3,F3,I3,L3,O3)</f>
        <v>0</v>
      </c>
      <c r="V19">
        <f>AVERAGE(D3,G3,J3,M3,P3)</f>
        <v>90</v>
      </c>
      <c r="W19">
        <f>_xlfn.STDEV.P(D3,G3,J3,M3,P3)</f>
        <v>0</v>
      </c>
      <c r="X19">
        <f>AVERAGE(T19,V19)</f>
        <v>90</v>
      </c>
      <c r="Y19">
        <f>AVERAGE(U19,W19)</f>
        <v>0</v>
      </c>
    </row>
    <row r="20" spans="1:25" x14ac:dyDescent="0.25">
      <c r="S20" t="s">
        <v>5</v>
      </c>
      <c r="T20">
        <f t="shared" ref="T20:T25" si="1">AVERAGE(C4,F4,I4,L4,O4)</f>
        <v>43.2</v>
      </c>
      <c r="U20">
        <f t="shared" ref="U20:U25" si="2">_xlfn.STDEV.P(C4,F4,I4,L4,O4)</f>
        <v>2.3151673805580448</v>
      </c>
      <c r="V20">
        <f t="shared" ref="V20:V25" si="3">AVERAGE(D4,G4,J4,M4,P4)</f>
        <v>43</v>
      </c>
      <c r="W20">
        <f t="shared" ref="W20:W25" si="4">_xlfn.STDEV.P(D4,G4,J4,M4,P4)</f>
        <v>1.7888543819998317</v>
      </c>
      <c r="X20">
        <f t="shared" ref="X20:X25" si="5">AVERAGE(T20,V20)</f>
        <v>43.1</v>
      </c>
      <c r="Y20">
        <f t="shared" ref="Y20:Y25" si="6">AVERAGE(U20,W20)</f>
        <v>2.0520108812789384</v>
      </c>
    </row>
    <row r="21" spans="1:25" x14ac:dyDescent="0.25">
      <c r="S21" t="s">
        <v>6</v>
      </c>
      <c r="T21">
        <f t="shared" si="1"/>
        <v>41.2</v>
      </c>
      <c r="U21">
        <f t="shared" si="2"/>
        <v>3.3704599092705432</v>
      </c>
      <c r="V21">
        <f t="shared" si="3"/>
        <v>40</v>
      </c>
      <c r="W21">
        <f t="shared" si="4"/>
        <v>2.0976176963403033</v>
      </c>
      <c r="X21">
        <f t="shared" si="5"/>
        <v>40.6</v>
      </c>
      <c r="Y21">
        <f t="shared" si="6"/>
        <v>2.734038802805423</v>
      </c>
    </row>
    <row r="22" spans="1:25" x14ac:dyDescent="0.25">
      <c r="S22" t="s">
        <v>7</v>
      </c>
      <c r="T22">
        <f t="shared" si="1"/>
        <v>41.2</v>
      </c>
      <c r="U22">
        <f t="shared" si="2"/>
        <v>1.4696938456699069</v>
      </c>
      <c r="V22">
        <f t="shared" si="3"/>
        <v>40.6</v>
      </c>
      <c r="W22">
        <f t="shared" si="4"/>
        <v>2.4979991993593593</v>
      </c>
      <c r="X22">
        <f t="shared" si="5"/>
        <v>40.900000000000006</v>
      </c>
      <c r="Y22">
        <f t="shared" si="6"/>
        <v>1.9838465225146331</v>
      </c>
    </row>
    <row r="23" spans="1:25" x14ac:dyDescent="0.25">
      <c r="S23" t="s">
        <v>8</v>
      </c>
      <c r="T23">
        <f t="shared" si="1"/>
        <v>39.799999999999997</v>
      </c>
      <c r="U23">
        <f t="shared" si="2"/>
        <v>3.6000000000000005</v>
      </c>
      <c r="V23">
        <f t="shared" si="3"/>
        <v>40.4</v>
      </c>
      <c r="W23">
        <f t="shared" si="4"/>
        <v>3.7202150475476548</v>
      </c>
      <c r="X23">
        <f t="shared" si="5"/>
        <v>40.099999999999994</v>
      </c>
      <c r="Y23">
        <f t="shared" si="6"/>
        <v>3.6601075237738279</v>
      </c>
    </row>
    <row r="24" spans="1:25" x14ac:dyDescent="0.25">
      <c r="S24" t="s">
        <v>9</v>
      </c>
      <c r="T24">
        <f t="shared" si="1"/>
        <v>41.6</v>
      </c>
      <c r="U24">
        <f t="shared" si="2"/>
        <v>3.2</v>
      </c>
      <c r="V24">
        <f t="shared" si="3"/>
        <v>40.799999999999997</v>
      </c>
      <c r="W24">
        <f t="shared" si="4"/>
        <v>2.0396078054371141</v>
      </c>
      <c r="X24">
        <f t="shared" si="5"/>
        <v>41.2</v>
      </c>
      <c r="Y24">
        <f t="shared" si="6"/>
        <v>2.6198039027185569</v>
      </c>
    </row>
    <row r="25" spans="1:25" x14ac:dyDescent="0.25">
      <c r="S25" t="s">
        <v>10</v>
      </c>
      <c r="T25">
        <f t="shared" si="1"/>
        <v>42.6</v>
      </c>
      <c r="U25">
        <f t="shared" si="2"/>
        <v>2.0591260281974</v>
      </c>
      <c r="V25">
        <f t="shared" si="3"/>
        <v>42</v>
      </c>
      <c r="W25">
        <f t="shared" si="4"/>
        <v>1.8973665961010275</v>
      </c>
      <c r="X25">
        <f t="shared" si="5"/>
        <v>42.3</v>
      </c>
      <c r="Y25">
        <f t="shared" si="6"/>
        <v>1.9782463121492138</v>
      </c>
    </row>
    <row r="26" spans="1:25" x14ac:dyDescent="0.25">
      <c r="S26" t="s">
        <v>41</v>
      </c>
      <c r="T26">
        <f>AVERAGE(T19:T25)</f>
        <v>48.51428571428572</v>
      </c>
      <c r="U26">
        <f t="shared" ref="U26:W26" si="7">AVERAGE(U19:U25)</f>
        <v>2.2877781662422705</v>
      </c>
      <c r="V26">
        <f t="shared" si="7"/>
        <v>48.114285714285714</v>
      </c>
      <c r="W26">
        <f t="shared" si="7"/>
        <v>2.0059515323978987</v>
      </c>
      <c r="X26">
        <f>AVERAGE(T26,V26)</f>
        <v>48.314285714285717</v>
      </c>
      <c r="Y26">
        <f>AVERAGE(U26,W26)</f>
        <v>2.1468648493200844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5"/>
  <sheetViews>
    <sheetView workbookViewId="0">
      <selection activeCell="Y24" sqref="Y24"/>
    </sheetView>
  </sheetViews>
  <sheetFormatPr defaultRowHeight="15" x14ac:dyDescent="0.25"/>
  <cols>
    <col min="1" max="1" width="23.140625" bestFit="1" customWidth="1"/>
  </cols>
  <sheetData>
    <row r="1" spans="1:23" x14ac:dyDescent="0.25">
      <c r="A1" t="s">
        <v>24</v>
      </c>
      <c r="B1" t="s">
        <v>27</v>
      </c>
    </row>
    <row r="2" spans="1:23" x14ac:dyDescent="0.25">
      <c r="C2" t="s">
        <v>3</v>
      </c>
      <c r="D2" s="3" t="s">
        <v>2</v>
      </c>
      <c r="E2" s="3"/>
      <c r="F2" s="3" t="s">
        <v>3</v>
      </c>
      <c r="G2" s="3" t="s">
        <v>2</v>
      </c>
      <c r="H2" s="3"/>
      <c r="I2" s="3" t="s">
        <v>3</v>
      </c>
      <c r="J2" s="3" t="s">
        <v>2</v>
      </c>
      <c r="K2" s="3"/>
      <c r="L2" s="3" t="s">
        <v>3</v>
      </c>
      <c r="M2" s="3" t="s">
        <v>2</v>
      </c>
      <c r="N2" s="3"/>
      <c r="O2" s="3" t="s">
        <v>3</v>
      </c>
      <c r="P2" s="3" t="s">
        <v>2</v>
      </c>
      <c r="Q2" s="3"/>
      <c r="R2" s="3"/>
      <c r="T2" t="s">
        <v>32</v>
      </c>
      <c r="U2" t="s">
        <v>30</v>
      </c>
      <c r="V2" t="s">
        <v>31</v>
      </c>
      <c r="W2" t="s">
        <v>33</v>
      </c>
    </row>
    <row r="3" spans="1:23" x14ac:dyDescent="0.25">
      <c r="A3" t="s">
        <v>4</v>
      </c>
      <c r="C3" s="2">
        <v>90</v>
      </c>
      <c r="D3" s="2">
        <v>90</v>
      </c>
      <c r="E3" s="2"/>
      <c r="F3" s="2">
        <v>90</v>
      </c>
      <c r="G3" s="2">
        <v>90</v>
      </c>
      <c r="H3" s="2"/>
      <c r="I3" s="2">
        <v>90</v>
      </c>
      <c r="J3" s="2">
        <v>90</v>
      </c>
      <c r="K3" s="2"/>
      <c r="L3" s="2">
        <v>90</v>
      </c>
      <c r="M3" s="2">
        <v>90</v>
      </c>
      <c r="N3" s="2"/>
      <c r="O3" s="2">
        <v>90</v>
      </c>
      <c r="P3" s="2">
        <v>90</v>
      </c>
      <c r="Q3" s="2"/>
      <c r="R3" s="2"/>
      <c r="T3">
        <v>1</v>
      </c>
      <c r="U3">
        <v>53.599999999999994</v>
      </c>
      <c r="V3">
        <v>18.605976515804297</v>
      </c>
      <c r="W3">
        <v>21</v>
      </c>
    </row>
    <row r="4" spans="1:23" x14ac:dyDescent="0.25">
      <c r="A4" t="s">
        <v>5</v>
      </c>
      <c r="C4" s="2">
        <v>90</v>
      </c>
      <c r="D4" s="2">
        <v>90</v>
      </c>
      <c r="E4" s="2"/>
      <c r="F4" s="2">
        <v>90</v>
      </c>
      <c r="G4" s="2">
        <v>90</v>
      </c>
      <c r="H4" s="2"/>
      <c r="I4" s="2">
        <v>90</v>
      </c>
      <c r="J4" s="2">
        <v>90</v>
      </c>
      <c r="K4" s="2"/>
      <c r="L4" s="2">
        <v>90</v>
      </c>
      <c r="M4" s="2">
        <v>90</v>
      </c>
      <c r="N4" s="2"/>
      <c r="O4" s="2">
        <v>90</v>
      </c>
      <c r="P4" s="2">
        <v>90</v>
      </c>
      <c r="Q4" s="2"/>
      <c r="R4" s="2"/>
      <c r="T4">
        <v>2</v>
      </c>
      <c r="U4">
        <v>55.2</v>
      </c>
      <c r="V4">
        <v>17.467540198550555</v>
      </c>
      <c r="W4">
        <v>21.1</v>
      </c>
    </row>
    <row r="5" spans="1:23" x14ac:dyDescent="0.25">
      <c r="A5" t="s">
        <v>6</v>
      </c>
      <c r="C5" s="2">
        <v>50</v>
      </c>
      <c r="D5" s="2">
        <v>52</v>
      </c>
      <c r="E5" s="2"/>
      <c r="F5" s="2">
        <v>48</v>
      </c>
      <c r="G5" s="2">
        <v>50</v>
      </c>
      <c r="H5" s="2"/>
      <c r="I5" s="2">
        <v>46</v>
      </c>
      <c r="J5" s="2">
        <v>47</v>
      </c>
      <c r="K5" s="2"/>
      <c r="L5" s="2">
        <v>41</v>
      </c>
      <c r="M5" s="2">
        <v>43</v>
      </c>
      <c r="N5" s="2"/>
      <c r="O5" s="2">
        <v>53</v>
      </c>
      <c r="P5" s="2">
        <v>53</v>
      </c>
      <c r="Q5" s="2"/>
      <c r="R5" s="2"/>
      <c r="T5">
        <v>3</v>
      </c>
      <c r="U5">
        <v>54.6</v>
      </c>
      <c r="V5">
        <v>17.709883345643711</v>
      </c>
      <c r="W5">
        <v>22.2</v>
      </c>
    </row>
    <row r="6" spans="1:23" x14ac:dyDescent="0.25">
      <c r="A6" t="s">
        <v>7</v>
      </c>
      <c r="C6" s="2">
        <v>45</v>
      </c>
      <c r="D6" s="2">
        <v>45</v>
      </c>
      <c r="E6" s="2"/>
      <c r="F6" s="2">
        <v>47</v>
      </c>
      <c r="G6" s="2">
        <v>47</v>
      </c>
      <c r="H6" s="2"/>
      <c r="I6" s="2">
        <v>46</v>
      </c>
      <c r="J6" s="2">
        <v>45</v>
      </c>
      <c r="K6" s="2"/>
      <c r="L6" s="2">
        <v>42</v>
      </c>
      <c r="M6" s="2">
        <v>44</v>
      </c>
      <c r="N6" s="2"/>
      <c r="O6" s="2">
        <v>46</v>
      </c>
      <c r="P6" s="2">
        <v>45</v>
      </c>
      <c r="Q6" s="2"/>
      <c r="R6" s="2"/>
      <c r="T6">
        <v>4</v>
      </c>
      <c r="U6">
        <v>52.8</v>
      </c>
      <c r="V6">
        <v>18.631991404919617</v>
      </c>
      <c r="W6">
        <v>26</v>
      </c>
    </row>
    <row r="7" spans="1:23" x14ac:dyDescent="0.25">
      <c r="A7" t="s">
        <v>8</v>
      </c>
      <c r="C7" s="2">
        <v>42</v>
      </c>
      <c r="D7" s="2">
        <v>43</v>
      </c>
      <c r="E7" s="2"/>
      <c r="F7" s="2">
        <v>45</v>
      </c>
      <c r="G7" s="2">
        <v>45</v>
      </c>
      <c r="H7" s="2"/>
      <c r="I7" s="2">
        <v>46</v>
      </c>
      <c r="J7" s="2">
        <v>46</v>
      </c>
      <c r="K7" s="2"/>
      <c r="L7" s="2">
        <v>44</v>
      </c>
      <c r="M7" s="2">
        <v>44</v>
      </c>
      <c r="N7" s="2"/>
      <c r="O7" s="2">
        <v>45</v>
      </c>
      <c r="P7" s="2">
        <v>47</v>
      </c>
      <c r="Q7" s="2"/>
      <c r="R7" s="2"/>
      <c r="T7">
        <v>5</v>
      </c>
      <c r="U7">
        <v>54.7</v>
      </c>
      <c r="V7">
        <v>18.206391491048766</v>
      </c>
      <c r="W7">
        <v>22.2</v>
      </c>
    </row>
    <row r="8" spans="1:23" x14ac:dyDescent="0.25">
      <c r="A8" t="s">
        <v>9</v>
      </c>
      <c r="C8" s="2">
        <v>37</v>
      </c>
      <c r="D8" s="2">
        <v>42</v>
      </c>
      <c r="E8" s="2"/>
      <c r="F8" s="2">
        <v>45</v>
      </c>
      <c r="G8" s="2">
        <v>45</v>
      </c>
      <c r="H8" s="2"/>
      <c r="I8" s="2">
        <v>45</v>
      </c>
      <c r="J8" s="2">
        <v>45</v>
      </c>
      <c r="K8" s="2"/>
      <c r="L8" s="2">
        <v>45</v>
      </c>
      <c r="M8" s="2">
        <v>45</v>
      </c>
      <c r="N8" s="2"/>
      <c r="O8" s="2">
        <v>38</v>
      </c>
      <c r="P8" s="2">
        <v>40</v>
      </c>
      <c r="Q8" s="2"/>
      <c r="R8" s="2"/>
      <c r="T8" t="s">
        <v>36</v>
      </c>
      <c r="U8">
        <f>AVERAGE(U3:U7)</f>
        <v>54.179999999999993</v>
      </c>
      <c r="V8">
        <f t="shared" ref="V8:W8" si="0">AVERAGE(V3:V7)</f>
        <v>18.124356591193386</v>
      </c>
      <c r="W8">
        <f t="shared" si="0"/>
        <v>22.5</v>
      </c>
    </row>
    <row r="9" spans="1:23" x14ac:dyDescent="0.25">
      <c r="A9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t="s">
        <v>31</v>
      </c>
      <c r="U9">
        <f>_xlfn.STDEV.P(U3:U7)</f>
        <v>0.86348132579691894</v>
      </c>
      <c r="W9">
        <f>_xlfn.STDEV.P(W3:W7)</f>
        <v>1.8242806801586207</v>
      </c>
    </row>
    <row r="11" spans="1:23" x14ac:dyDescent="0.25">
      <c r="A11" t="s">
        <v>30</v>
      </c>
      <c r="C11">
        <f>AVERAGE(C4:C8)</f>
        <v>52.8</v>
      </c>
      <c r="D11">
        <f>AVERAGE(D4:D8)</f>
        <v>54.4</v>
      </c>
      <c r="F11">
        <f>AVERAGE(F4:F8)</f>
        <v>55</v>
      </c>
      <c r="G11">
        <f>AVERAGE(G4:G8)</f>
        <v>55.4</v>
      </c>
      <c r="I11">
        <f>AVERAGE(I4:I8)</f>
        <v>54.6</v>
      </c>
      <c r="J11">
        <f>AVERAGE(J4:J8)</f>
        <v>54.6</v>
      </c>
      <c r="L11">
        <f>AVERAGE(L4:L8)</f>
        <v>52.4</v>
      </c>
      <c r="M11">
        <f>AVERAGE(M4:M8)</f>
        <v>53.2</v>
      </c>
      <c r="O11">
        <f>AVERAGE(O4:O8)</f>
        <v>54.4</v>
      </c>
      <c r="P11">
        <f>AVERAGE(P4:P8)</f>
        <v>55</v>
      </c>
    </row>
    <row r="12" spans="1:23" x14ac:dyDescent="0.25">
      <c r="A12" t="s">
        <v>31</v>
      </c>
      <c r="C12">
        <f>_xlfn.STDEV.P(C4:C8)</f>
        <v>19.072493282211425</v>
      </c>
      <c r="D12">
        <f>_xlfn.STDEV.P(D4:D8)</f>
        <v>18.139459749397169</v>
      </c>
      <c r="F12">
        <f>_xlfn.STDEV.P(F4:F8)</f>
        <v>17.538529014715003</v>
      </c>
      <c r="G12">
        <f>_xlfn.STDEV.P(G4:G8)</f>
        <v>17.396551382386107</v>
      </c>
      <c r="I12">
        <f>_xlfn.STDEV.P(I4:I8)</f>
        <v>17.704236781064584</v>
      </c>
      <c r="J12">
        <f>_xlfn.STDEV.P(J4:J8)</f>
        <v>17.715529910222838</v>
      </c>
      <c r="L12">
        <f>_xlfn.STDEV.P(L4:L8)</f>
        <v>18.853116453255147</v>
      </c>
      <c r="M12">
        <f>_xlfn.STDEV.P(M4:M8)</f>
        <v>18.410866356584091</v>
      </c>
      <c r="O12">
        <f>_xlfn.STDEV.P(O4:O8)</f>
        <v>18.423897524682445</v>
      </c>
      <c r="P12">
        <f>_xlfn.STDEV.P(P4:P8)</f>
        <v>17.988885457415087</v>
      </c>
    </row>
    <row r="14" spans="1:23" x14ac:dyDescent="0.25">
      <c r="A14" t="s">
        <v>34</v>
      </c>
      <c r="C14">
        <f>AVERAGE(C11:D11)</f>
        <v>53.599999999999994</v>
      </c>
      <c r="F14">
        <f>AVERAGE(F11:G11)</f>
        <v>55.2</v>
      </c>
      <c r="I14">
        <f>AVERAGE(I11:J11)</f>
        <v>54.6</v>
      </c>
      <c r="L14">
        <f>AVERAGE(L11:M11)</f>
        <v>52.8</v>
      </c>
      <c r="O14">
        <f>AVERAGE(O11:P11)</f>
        <v>54.7</v>
      </c>
    </row>
    <row r="15" spans="1:23" x14ac:dyDescent="0.25">
      <c r="A15" t="s">
        <v>35</v>
      </c>
      <c r="C15">
        <f>AVERAGE(C12:D12)</f>
        <v>18.605976515804297</v>
      </c>
      <c r="F15">
        <f>AVERAGE(F12:G12)</f>
        <v>17.467540198550555</v>
      </c>
      <c r="I15">
        <f>AVERAGE(I12:J12)</f>
        <v>17.709883345643711</v>
      </c>
      <c r="L15">
        <f>AVERAGE(L12:M12)</f>
        <v>18.631991404919617</v>
      </c>
      <c r="O15">
        <f>AVERAGE(O12:P12)</f>
        <v>18.206391491048766</v>
      </c>
    </row>
    <row r="16" spans="1:23" s="5" customFormat="1" x14ac:dyDescent="0.25"/>
    <row r="17" spans="1:25" x14ac:dyDescent="0.25">
      <c r="A17" t="s">
        <v>29</v>
      </c>
      <c r="C17">
        <v>21</v>
      </c>
      <c r="F17">
        <v>21.1</v>
      </c>
      <c r="I17">
        <v>22.2</v>
      </c>
      <c r="L17">
        <v>26</v>
      </c>
      <c r="O17">
        <v>22.2</v>
      </c>
    </row>
    <row r="18" spans="1:25" x14ac:dyDescent="0.25">
      <c r="T18" t="s">
        <v>37</v>
      </c>
      <c r="U18" t="s">
        <v>38</v>
      </c>
      <c r="V18" t="s">
        <v>39</v>
      </c>
      <c r="W18" t="s">
        <v>40</v>
      </c>
    </row>
    <row r="19" spans="1:25" x14ac:dyDescent="0.25">
      <c r="S19" t="s">
        <v>4</v>
      </c>
      <c r="T19">
        <f>AVERAGE(C3,F3,I3,L3,O3)</f>
        <v>90</v>
      </c>
      <c r="U19">
        <f>_xlfn.STDEV.P(C3,F3,I3,L3,O3)</f>
        <v>0</v>
      </c>
      <c r="V19">
        <f>AVERAGE(D3,G3,J3,M3,P3)</f>
        <v>90</v>
      </c>
      <c r="W19">
        <f>_xlfn.STDEV.P(D3,G3,J3,M3,P3)</f>
        <v>0</v>
      </c>
      <c r="X19">
        <f>AVERAGE(T19,V19)</f>
        <v>90</v>
      </c>
      <c r="Y19">
        <f>AVERAGE(U19,W19)</f>
        <v>0</v>
      </c>
    </row>
    <row r="20" spans="1:25" x14ac:dyDescent="0.25">
      <c r="S20" t="s">
        <v>5</v>
      </c>
      <c r="T20">
        <f t="shared" ref="T20:T24" si="1">AVERAGE(C4,F4,I4,L4,O4)</f>
        <v>90</v>
      </c>
      <c r="U20">
        <f t="shared" ref="U20:U24" si="2">_xlfn.STDEV.P(C4,F4,I4,L4,O4)</f>
        <v>0</v>
      </c>
      <c r="V20">
        <f t="shared" ref="V20:V24" si="3">AVERAGE(D4,G4,J4,M4,P4)</f>
        <v>90</v>
      </c>
      <c r="W20">
        <f t="shared" ref="W20:W24" si="4">_xlfn.STDEV.P(D4,G4,J4,M4,P4)</f>
        <v>0</v>
      </c>
      <c r="X20">
        <f t="shared" ref="X20:X24" si="5">AVERAGE(T20,V20)</f>
        <v>90</v>
      </c>
      <c r="Y20">
        <f t="shared" ref="Y20:Y24" si="6">AVERAGE(U20,W20)</f>
        <v>0</v>
      </c>
    </row>
    <row r="21" spans="1:25" x14ac:dyDescent="0.25">
      <c r="S21" t="s">
        <v>6</v>
      </c>
      <c r="T21">
        <f t="shared" si="1"/>
        <v>47.6</v>
      </c>
      <c r="U21">
        <f t="shared" si="2"/>
        <v>4.029888335921977</v>
      </c>
      <c r="V21">
        <f t="shared" si="3"/>
        <v>49</v>
      </c>
      <c r="W21">
        <f t="shared" si="4"/>
        <v>3.6331804249169899</v>
      </c>
      <c r="X21">
        <f t="shared" si="5"/>
        <v>48.3</v>
      </c>
      <c r="Y21">
        <f t="shared" si="6"/>
        <v>3.8315343804194835</v>
      </c>
    </row>
    <row r="22" spans="1:25" x14ac:dyDescent="0.25">
      <c r="S22" t="s">
        <v>7</v>
      </c>
      <c r="T22">
        <f t="shared" si="1"/>
        <v>45.2</v>
      </c>
      <c r="U22">
        <f t="shared" si="2"/>
        <v>1.7204650534085253</v>
      </c>
      <c r="V22">
        <f t="shared" si="3"/>
        <v>45.2</v>
      </c>
      <c r="W22">
        <f t="shared" si="4"/>
        <v>0.97979589711327109</v>
      </c>
      <c r="X22">
        <f t="shared" si="5"/>
        <v>45.2</v>
      </c>
      <c r="Y22">
        <f t="shared" si="6"/>
        <v>1.3501304752608982</v>
      </c>
    </row>
    <row r="23" spans="1:25" x14ac:dyDescent="0.25">
      <c r="S23" t="s">
        <v>8</v>
      </c>
      <c r="T23">
        <f t="shared" si="1"/>
        <v>44.4</v>
      </c>
      <c r="U23">
        <f t="shared" si="2"/>
        <v>1.3564659966250536</v>
      </c>
      <c r="V23">
        <f t="shared" si="3"/>
        <v>45</v>
      </c>
      <c r="W23">
        <f t="shared" si="4"/>
        <v>1.4142135623730951</v>
      </c>
      <c r="X23">
        <f t="shared" si="5"/>
        <v>44.7</v>
      </c>
      <c r="Y23">
        <f t="shared" si="6"/>
        <v>1.3853397794990743</v>
      </c>
    </row>
    <row r="24" spans="1:25" x14ac:dyDescent="0.25">
      <c r="S24" t="s">
        <v>9</v>
      </c>
      <c r="T24">
        <f t="shared" si="1"/>
        <v>42</v>
      </c>
      <c r="U24">
        <f t="shared" si="2"/>
        <v>3.687817782917155</v>
      </c>
      <c r="V24">
        <f t="shared" si="3"/>
        <v>43.4</v>
      </c>
      <c r="W24">
        <f t="shared" si="4"/>
        <v>2.0591260281974</v>
      </c>
      <c r="X24">
        <f t="shared" si="5"/>
        <v>42.7</v>
      </c>
      <c r="Y24">
        <f t="shared" si="6"/>
        <v>2.8734719055572775</v>
      </c>
    </row>
    <row r="25" spans="1:25" x14ac:dyDescent="0.25">
      <c r="S25" t="s">
        <v>41</v>
      </c>
      <c r="T25">
        <f>AVERAGE(T19:T24)</f>
        <v>59.866666666666667</v>
      </c>
      <c r="U25">
        <f t="shared" ref="U25:W25" si="7">AVERAGE(U19:U24)</f>
        <v>1.7991061948121185</v>
      </c>
      <c r="V25">
        <f t="shared" si="7"/>
        <v>60.43333333333333</v>
      </c>
      <c r="W25">
        <f t="shared" si="7"/>
        <v>1.3477193187667929</v>
      </c>
      <c r="X25">
        <f>AVERAGE(T25,V25)</f>
        <v>60.15</v>
      </c>
      <c r="Y25">
        <f>AVERAGE(U25,W25)</f>
        <v>1.5734127567894558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6"/>
  <sheetViews>
    <sheetView tabSelected="1" workbookViewId="0">
      <selection activeCell="W24" sqref="W24"/>
    </sheetView>
  </sheetViews>
  <sheetFormatPr defaultRowHeight="15" x14ac:dyDescent="0.25"/>
  <cols>
    <col min="1" max="1" width="23.140625" bestFit="1" customWidth="1"/>
  </cols>
  <sheetData>
    <row r="1" spans="1:22" x14ac:dyDescent="0.25">
      <c r="A1" t="s">
        <v>25</v>
      </c>
      <c r="B1" t="s">
        <v>27</v>
      </c>
    </row>
    <row r="2" spans="1:22" x14ac:dyDescent="0.25"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M2" t="s">
        <v>2</v>
      </c>
      <c r="O2" t="s">
        <v>3</v>
      </c>
      <c r="P2" t="s">
        <v>2</v>
      </c>
      <c r="S2" t="s">
        <v>32</v>
      </c>
      <c r="T2" t="s">
        <v>30</v>
      </c>
      <c r="U2" t="s">
        <v>31</v>
      </c>
      <c r="V2" t="s">
        <v>33</v>
      </c>
    </row>
    <row r="3" spans="1:22" x14ac:dyDescent="0.25">
      <c r="A3" t="s">
        <v>4</v>
      </c>
      <c r="C3" s="1">
        <v>90</v>
      </c>
      <c r="D3" s="1">
        <v>90</v>
      </c>
      <c r="E3" s="1"/>
      <c r="F3" s="1">
        <v>90</v>
      </c>
      <c r="G3" s="1">
        <v>90</v>
      </c>
      <c r="H3" s="1"/>
      <c r="I3" s="1">
        <v>90</v>
      </c>
      <c r="J3" s="1">
        <v>90</v>
      </c>
      <c r="K3" s="1"/>
      <c r="L3" s="1">
        <v>90</v>
      </c>
      <c r="M3" s="1">
        <v>90</v>
      </c>
      <c r="N3" s="1"/>
      <c r="O3" s="1">
        <v>90</v>
      </c>
      <c r="P3" s="1">
        <v>90</v>
      </c>
      <c r="Q3" s="1"/>
      <c r="S3">
        <v>1</v>
      </c>
      <c r="T3">
        <v>49.885416666666664</v>
      </c>
      <c r="U3">
        <v>2.0580345041948269</v>
      </c>
      <c r="V3">
        <v>57</v>
      </c>
    </row>
    <row r="4" spans="1:22" x14ac:dyDescent="0.25">
      <c r="A4" t="s">
        <v>5</v>
      </c>
      <c r="C4" s="1">
        <v>50</v>
      </c>
      <c r="D4" s="1">
        <v>42.666666666666664</v>
      </c>
      <c r="E4" s="1"/>
      <c r="F4" s="1">
        <v>62</v>
      </c>
      <c r="G4" s="1">
        <v>57</v>
      </c>
      <c r="H4" s="1"/>
      <c r="I4" s="1">
        <v>45</v>
      </c>
      <c r="J4" s="1">
        <v>45</v>
      </c>
      <c r="K4" s="1"/>
      <c r="L4" s="1">
        <v>46</v>
      </c>
      <c r="M4" s="1">
        <v>45</v>
      </c>
      <c r="N4" s="1"/>
      <c r="O4" s="1">
        <v>45</v>
      </c>
      <c r="P4" s="1">
        <v>44</v>
      </c>
      <c r="Q4" s="1"/>
      <c r="S4">
        <v>2</v>
      </c>
      <c r="T4">
        <v>48.178571428571431</v>
      </c>
      <c r="U4">
        <v>5.1674072312363766</v>
      </c>
      <c r="V4">
        <v>40</v>
      </c>
    </row>
    <row r="5" spans="1:22" x14ac:dyDescent="0.25">
      <c r="A5" t="s">
        <v>6</v>
      </c>
      <c r="C5" s="1">
        <v>52.5</v>
      </c>
      <c r="D5" s="1">
        <v>48.5</v>
      </c>
      <c r="E5" s="1"/>
      <c r="F5" s="1">
        <v>49</v>
      </c>
      <c r="G5" s="1">
        <v>49.5</v>
      </c>
      <c r="H5" s="1"/>
      <c r="I5" s="1">
        <v>37</v>
      </c>
      <c r="J5" s="1">
        <v>34</v>
      </c>
      <c r="K5" s="1"/>
      <c r="L5" s="1">
        <v>43</v>
      </c>
      <c r="M5" s="1">
        <v>44</v>
      </c>
      <c r="N5" s="1"/>
      <c r="O5" s="1">
        <v>42</v>
      </c>
      <c r="P5" s="1">
        <v>42</v>
      </c>
      <c r="Q5" s="1"/>
      <c r="S5">
        <v>3</v>
      </c>
      <c r="T5">
        <v>40</v>
      </c>
      <c r="U5">
        <v>3.5620075907067577</v>
      </c>
      <c r="V5">
        <v>43</v>
      </c>
    </row>
    <row r="6" spans="1:22" x14ac:dyDescent="0.25">
      <c r="A6" t="s">
        <v>7</v>
      </c>
      <c r="C6" s="1">
        <v>50.5</v>
      </c>
      <c r="D6" s="1">
        <v>47</v>
      </c>
      <c r="E6" s="1"/>
      <c r="F6" s="1">
        <v>48</v>
      </c>
      <c r="G6" s="1">
        <v>48</v>
      </c>
      <c r="H6" s="1"/>
      <c r="I6" s="1">
        <v>38</v>
      </c>
      <c r="J6" s="1">
        <v>35</v>
      </c>
      <c r="K6" s="1"/>
      <c r="L6" s="1">
        <v>46</v>
      </c>
      <c r="M6" s="1">
        <v>45</v>
      </c>
      <c r="N6" s="1"/>
      <c r="O6" s="1">
        <v>44</v>
      </c>
      <c r="P6" s="1">
        <v>40</v>
      </c>
      <c r="Q6" s="1"/>
      <c r="S6">
        <v>4</v>
      </c>
      <c r="T6">
        <v>45.875</v>
      </c>
      <c r="U6">
        <v>1.2609167681802376</v>
      </c>
      <c r="V6">
        <v>43</v>
      </c>
    </row>
    <row r="7" spans="1:22" x14ac:dyDescent="0.25">
      <c r="A7" t="s">
        <v>8</v>
      </c>
      <c r="C7" s="1">
        <v>52</v>
      </c>
      <c r="D7" s="1">
        <v>45</v>
      </c>
      <c r="E7" s="1"/>
      <c r="F7" s="1">
        <v>45</v>
      </c>
      <c r="G7" s="1">
        <v>45</v>
      </c>
      <c r="H7" s="1"/>
      <c r="I7" s="1">
        <v>42</v>
      </c>
      <c r="J7" s="1">
        <v>37</v>
      </c>
      <c r="K7" s="1"/>
      <c r="L7" s="1">
        <v>46</v>
      </c>
      <c r="M7" s="1">
        <v>48</v>
      </c>
      <c r="N7" s="1"/>
      <c r="O7" s="1">
        <v>44</v>
      </c>
      <c r="P7" s="1">
        <v>45</v>
      </c>
      <c r="Q7" s="1"/>
      <c r="S7">
        <v>5</v>
      </c>
      <c r="T7">
        <v>42.5625</v>
      </c>
      <c r="U7">
        <v>1.6077748288451557</v>
      </c>
      <c r="V7">
        <v>42</v>
      </c>
    </row>
    <row r="8" spans="1:22" x14ac:dyDescent="0.25">
      <c r="A8" t="s">
        <v>9</v>
      </c>
      <c r="C8" s="1">
        <v>52</v>
      </c>
      <c r="D8" s="1">
        <v>47.5</v>
      </c>
      <c r="E8" s="1"/>
      <c r="F8" s="1">
        <v>43</v>
      </c>
      <c r="G8" s="1">
        <v>41</v>
      </c>
      <c r="H8" s="1"/>
      <c r="I8" s="1">
        <v>37</v>
      </c>
      <c r="J8" s="1">
        <v>36</v>
      </c>
      <c r="K8" s="1"/>
      <c r="L8" s="1">
        <v>48</v>
      </c>
      <c r="M8" s="1">
        <v>46</v>
      </c>
      <c r="N8" s="1"/>
      <c r="O8" s="1">
        <v>44</v>
      </c>
      <c r="P8" s="1">
        <v>43</v>
      </c>
      <c r="Q8" s="1"/>
      <c r="S8" t="s">
        <v>36</v>
      </c>
      <c r="T8">
        <f>AVERAGE(T3:T7)</f>
        <v>45.300297619047619</v>
      </c>
      <c r="U8">
        <f t="shared" ref="U8:V8" si="0">AVERAGE(U3:U7)</f>
        <v>2.7312281846326707</v>
      </c>
      <c r="V8">
        <f t="shared" si="0"/>
        <v>45</v>
      </c>
    </row>
    <row r="9" spans="1:22" x14ac:dyDescent="0.25">
      <c r="A9" t="s">
        <v>10</v>
      </c>
      <c r="C9" s="1">
        <v>53</v>
      </c>
      <c r="D9" s="1">
        <v>47</v>
      </c>
      <c r="E9" s="1"/>
      <c r="F9" s="1">
        <v>46</v>
      </c>
      <c r="G9" s="1">
        <v>48</v>
      </c>
      <c r="H9" s="1"/>
      <c r="I9" s="1">
        <v>42</v>
      </c>
      <c r="J9" s="1">
        <v>40</v>
      </c>
      <c r="K9" s="1"/>
      <c r="L9" s="1">
        <v>47</v>
      </c>
      <c r="M9" s="1">
        <v>46</v>
      </c>
      <c r="N9" s="1"/>
      <c r="O9" s="1">
        <v>40</v>
      </c>
      <c r="P9" s="1">
        <v>41</v>
      </c>
      <c r="Q9" s="1"/>
      <c r="S9" t="s">
        <v>31</v>
      </c>
      <c r="T9">
        <f>_xlfn.STDEV.P(T3:T7)</f>
        <v>3.6118347216739224</v>
      </c>
      <c r="V9">
        <f>_xlfn.STDEV.P(V3:V7)</f>
        <v>6.0991802727907629</v>
      </c>
    </row>
    <row r="10" spans="1:22" x14ac:dyDescent="0.25">
      <c r="A10" t="s">
        <v>11</v>
      </c>
      <c r="C10" s="1">
        <v>54</v>
      </c>
      <c r="D10" s="1">
        <v>52</v>
      </c>
      <c r="E10" s="1"/>
      <c r="F10" s="1">
        <v>46</v>
      </c>
      <c r="G10" s="1">
        <v>47</v>
      </c>
      <c r="H10" s="1"/>
      <c r="I10" s="1">
        <v>44</v>
      </c>
      <c r="J10" s="1">
        <v>45</v>
      </c>
      <c r="K10" s="1"/>
      <c r="L10" s="1">
        <v>46</v>
      </c>
      <c r="M10" s="1">
        <v>47</v>
      </c>
      <c r="N10" s="1"/>
      <c r="O10" s="1">
        <v>42</v>
      </c>
      <c r="P10" s="1">
        <v>43</v>
      </c>
      <c r="Q10" s="1"/>
    </row>
    <row r="11" spans="1:22" x14ac:dyDescent="0.25">
      <c r="A11" t="s">
        <v>15</v>
      </c>
      <c r="C11" s="1">
        <v>54</v>
      </c>
      <c r="D11" s="1">
        <v>50.5</v>
      </c>
      <c r="E11" s="1"/>
      <c r="F11" s="1"/>
      <c r="G11" s="1"/>
      <c r="H11" s="1"/>
      <c r="I11" s="1">
        <v>40</v>
      </c>
      <c r="J11" s="1">
        <v>43</v>
      </c>
      <c r="K11" s="1"/>
      <c r="L11" s="1">
        <v>46</v>
      </c>
      <c r="M11" s="1">
        <v>45</v>
      </c>
      <c r="N11" s="1"/>
      <c r="O11" s="1">
        <v>41</v>
      </c>
      <c r="P11" s="1">
        <v>41</v>
      </c>
      <c r="Q11" s="1"/>
    </row>
    <row r="12" spans="1:22" x14ac:dyDescent="0.25">
      <c r="A12" t="s">
        <v>30</v>
      </c>
      <c r="C12" s="1">
        <f>AVERAGE(C4:C11)</f>
        <v>52.25</v>
      </c>
      <c r="D12" s="1">
        <f>AVERAGE(D4:D11)</f>
        <v>47.520833333333329</v>
      </c>
      <c r="F12" s="1">
        <f>AVERAGE(F4:F10)</f>
        <v>48.428571428571431</v>
      </c>
      <c r="G12" s="1">
        <f>AVERAGE(G4:G10)</f>
        <v>47.928571428571431</v>
      </c>
      <c r="I12" s="1">
        <f>AVERAGE(I4:I11)</f>
        <v>40.625</v>
      </c>
      <c r="J12" s="1">
        <f>AVERAGE(J4:J11)</f>
        <v>39.375</v>
      </c>
      <c r="K12" s="1"/>
      <c r="L12" s="1">
        <f>AVERAGE(L4:L11)</f>
        <v>46</v>
      </c>
      <c r="M12" s="1">
        <f>AVERAGE(M4:M11)</f>
        <v>45.75</v>
      </c>
      <c r="N12" s="1"/>
      <c r="O12" s="1">
        <f>AVERAGE(O4:O11)</f>
        <v>42.75</v>
      </c>
      <c r="P12" s="1">
        <f>AVERAGE(P4:P11)</f>
        <v>42.375</v>
      </c>
      <c r="Q12" s="1"/>
    </row>
    <row r="13" spans="1:22" x14ac:dyDescent="0.25">
      <c r="A13" t="s">
        <v>31</v>
      </c>
      <c r="C13">
        <f>_xlfn.STDEV.P(C4:C11)</f>
        <v>1.3693063937629153</v>
      </c>
      <c r="D13">
        <f>_xlfn.STDEV.P(D4:D11)</f>
        <v>2.7467626146267383</v>
      </c>
      <c r="F13">
        <f>_xlfn.STDEV.P(F4:F10)</f>
        <v>5.8274508726774688</v>
      </c>
      <c r="G13">
        <f>_xlfn.STDEV.P(G4:G10)</f>
        <v>4.5073635897952853</v>
      </c>
      <c r="I13">
        <f>_xlfn.STDEV.P(I4:I11)</f>
        <v>2.912795049432761</v>
      </c>
      <c r="J13">
        <f>_xlfn.STDEV.P(J4:J11)</f>
        <v>4.2112201319807543</v>
      </c>
      <c r="K13" s="1"/>
      <c r="L13" s="1">
        <f>_xlfn.STDEV.P(L4:L11)</f>
        <v>1.3228756555322954</v>
      </c>
      <c r="M13" s="1">
        <f>_xlfn.STDEV.P(M4:M11)</f>
        <v>1.1989578808281798</v>
      </c>
      <c r="N13" s="1"/>
      <c r="O13" s="1">
        <f>_xlfn.STDEV.P(O4:O11)</f>
        <v>1.6393596310755001</v>
      </c>
      <c r="P13" s="1">
        <f>_xlfn.STDEV.P(P4:P11)</f>
        <v>1.5761900266148114</v>
      </c>
      <c r="Q13" s="1"/>
    </row>
    <row r="14" spans="1:2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2" x14ac:dyDescent="0.25">
      <c r="A15" t="s">
        <v>34</v>
      </c>
      <c r="C15" s="1">
        <f>AVERAGE(C12:D12)</f>
        <v>49.885416666666664</v>
      </c>
      <c r="D15" s="1"/>
      <c r="E15" s="1"/>
      <c r="F15" s="1">
        <f t="shared" ref="F15:I15" si="1">AVERAGE(F12:G12)</f>
        <v>48.178571428571431</v>
      </c>
      <c r="G15" s="1"/>
      <c r="H15" s="1"/>
      <c r="I15" s="1">
        <f t="shared" si="1"/>
        <v>40</v>
      </c>
      <c r="J15" s="1"/>
      <c r="K15" s="1"/>
      <c r="L15" s="1">
        <f>AVERAGE(L12:M12)</f>
        <v>45.875</v>
      </c>
      <c r="M15" s="1"/>
      <c r="N15" s="1"/>
      <c r="O15" s="1">
        <f>AVERAGE(O12:P12)</f>
        <v>42.5625</v>
      </c>
      <c r="P15" s="1"/>
    </row>
    <row r="16" spans="1:22" x14ac:dyDescent="0.25">
      <c r="A16" t="s">
        <v>35</v>
      </c>
      <c r="C16">
        <f>AVERAGE(C13:D13)</f>
        <v>2.0580345041948269</v>
      </c>
      <c r="F16">
        <f t="shared" ref="F16:O16" si="2">AVERAGE(F13:G13)</f>
        <v>5.1674072312363766</v>
      </c>
      <c r="I16">
        <f t="shared" si="2"/>
        <v>3.5620075907067577</v>
      </c>
      <c r="L16" s="1">
        <f>AVERAGE(L13:M13)</f>
        <v>1.2609167681802376</v>
      </c>
      <c r="O16">
        <f t="shared" si="2"/>
        <v>1.6077748288451557</v>
      </c>
      <c r="S16" t="s">
        <v>37</v>
      </c>
      <c r="T16" t="s">
        <v>38</v>
      </c>
      <c r="U16" t="s">
        <v>39</v>
      </c>
      <c r="V16" t="s">
        <v>40</v>
      </c>
    </row>
    <row r="17" spans="1:24" x14ac:dyDescent="0.25">
      <c r="R17" t="s">
        <v>4</v>
      </c>
      <c r="S17" s="1">
        <f>AVERAGE(C3,F3,I3,L3,O3)</f>
        <v>90</v>
      </c>
      <c r="T17">
        <f>_xlfn.STDEV.P(C3,F3,I3,L3,O3)</f>
        <v>0</v>
      </c>
      <c r="U17" s="1">
        <f>AVERAGE(D3,G3,J3,M3,P3)</f>
        <v>90</v>
      </c>
      <c r="V17">
        <f>_xlfn.STDEV.P(D3,G3,J3,M3,P3)</f>
        <v>0</v>
      </c>
      <c r="W17" s="1">
        <f>AVERAGE(S17,U17)</f>
        <v>90</v>
      </c>
      <c r="X17">
        <f>AVERAGE(T17,V17)</f>
        <v>0</v>
      </c>
    </row>
    <row r="18" spans="1:24" x14ac:dyDescent="0.25">
      <c r="R18" t="s">
        <v>5</v>
      </c>
      <c r="S18" s="1">
        <f t="shared" ref="S18:S25" si="3">AVERAGE(C4,F4,I4,L4,O4)</f>
        <v>49.6</v>
      </c>
      <c r="T18">
        <f t="shared" ref="T18:T25" si="4">_xlfn.STDEV.P(C4,F4,I4,L4,O4)</f>
        <v>6.468384651518492</v>
      </c>
      <c r="U18" s="1">
        <f t="shared" ref="U18:U25" si="5">AVERAGE(D4,G4,J4,M4,P4)</f>
        <v>46.733333333333334</v>
      </c>
      <c r="V18">
        <f t="shared" ref="V18:V25" si="6">_xlfn.STDEV.P(D4,G4,J4,M4,P4)</f>
        <v>5.2042717496730191</v>
      </c>
      <c r="W18" s="1">
        <f t="shared" ref="W18:W26" si="7">AVERAGE(S18,U18)</f>
        <v>48.166666666666671</v>
      </c>
      <c r="X18">
        <f t="shared" ref="X18:X26" si="8">AVERAGE(T18,V18)</f>
        <v>5.8363282005957551</v>
      </c>
    </row>
    <row r="19" spans="1:24" x14ac:dyDescent="0.25">
      <c r="R19" t="s">
        <v>6</v>
      </c>
      <c r="S19" s="1">
        <f t="shared" si="3"/>
        <v>44.7</v>
      </c>
      <c r="T19">
        <f t="shared" si="4"/>
        <v>5.4552726787943424</v>
      </c>
      <c r="U19" s="1">
        <f t="shared" si="5"/>
        <v>43.6</v>
      </c>
      <c r="V19">
        <f t="shared" si="6"/>
        <v>5.5443665102516446</v>
      </c>
      <c r="W19" s="1">
        <f t="shared" si="7"/>
        <v>44.150000000000006</v>
      </c>
      <c r="X19">
        <f t="shared" si="8"/>
        <v>5.4998195945229931</v>
      </c>
    </row>
    <row r="20" spans="1:24" x14ac:dyDescent="0.25">
      <c r="R20" t="s">
        <v>7</v>
      </c>
      <c r="S20" s="1">
        <f t="shared" si="3"/>
        <v>45.3</v>
      </c>
      <c r="T20">
        <f t="shared" si="4"/>
        <v>4.2379240200834181</v>
      </c>
      <c r="U20" s="1">
        <f t="shared" si="5"/>
        <v>43</v>
      </c>
      <c r="V20">
        <f t="shared" si="6"/>
        <v>4.8579831205964474</v>
      </c>
      <c r="W20" s="1">
        <f t="shared" si="7"/>
        <v>44.15</v>
      </c>
      <c r="X20">
        <f t="shared" si="8"/>
        <v>4.5479535703399332</v>
      </c>
    </row>
    <row r="21" spans="1:24" x14ac:dyDescent="0.25">
      <c r="A21" t="s">
        <v>29</v>
      </c>
      <c r="C21">
        <v>57</v>
      </c>
      <c r="F21">
        <v>40</v>
      </c>
      <c r="I21">
        <v>43</v>
      </c>
      <c r="L21">
        <v>43</v>
      </c>
      <c r="O21">
        <v>42</v>
      </c>
      <c r="R21" t="s">
        <v>8</v>
      </c>
      <c r="S21" s="1">
        <f t="shared" si="3"/>
        <v>45.8</v>
      </c>
      <c r="T21">
        <f t="shared" si="4"/>
        <v>3.3704599092705432</v>
      </c>
      <c r="U21" s="1">
        <f t="shared" si="5"/>
        <v>44</v>
      </c>
      <c r="V21">
        <f t="shared" si="6"/>
        <v>3.687817782917155</v>
      </c>
      <c r="W21" s="1">
        <f t="shared" si="7"/>
        <v>44.9</v>
      </c>
      <c r="X21">
        <f t="shared" si="8"/>
        <v>3.5291388460938489</v>
      </c>
    </row>
    <row r="22" spans="1:24" x14ac:dyDescent="0.25">
      <c r="R22" t="s">
        <v>9</v>
      </c>
      <c r="S22" s="1">
        <f t="shared" si="3"/>
        <v>44.8</v>
      </c>
      <c r="T22">
        <f t="shared" si="4"/>
        <v>5.0358713248056688</v>
      </c>
      <c r="U22" s="1">
        <f t="shared" si="5"/>
        <v>42.7</v>
      </c>
      <c r="V22">
        <f t="shared" si="6"/>
        <v>4.0447496832313377</v>
      </c>
      <c r="W22" s="1">
        <f t="shared" si="7"/>
        <v>43.75</v>
      </c>
      <c r="X22">
        <f t="shared" si="8"/>
        <v>4.5403105040185032</v>
      </c>
    </row>
    <row r="23" spans="1:24" x14ac:dyDescent="0.25">
      <c r="R23" t="s">
        <v>10</v>
      </c>
      <c r="S23" s="1">
        <f t="shared" si="3"/>
        <v>45.6</v>
      </c>
      <c r="T23">
        <f t="shared" si="4"/>
        <v>4.4988887516807967</v>
      </c>
      <c r="U23" s="1">
        <f t="shared" si="5"/>
        <v>44.4</v>
      </c>
      <c r="V23">
        <f t="shared" si="6"/>
        <v>3.2619012860600178</v>
      </c>
      <c r="W23" s="1">
        <f t="shared" si="7"/>
        <v>45</v>
      </c>
      <c r="X23">
        <f t="shared" si="8"/>
        <v>3.8803950188704075</v>
      </c>
    </row>
    <row r="24" spans="1:24" x14ac:dyDescent="0.25">
      <c r="R24" t="s">
        <v>11</v>
      </c>
      <c r="S24" s="1">
        <f t="shared" si="3"/>
        <v>46.4</v>
      </c>
      <c r="T24">
        <f t="shared" si="4"/>
        <v>4.0792156108742272</v>
      </c>
      <c r="U24" s="1">
        <f t="shared" si="5"/>
        <v>46.8</v>
      </c>
      <c r="V24">
        <f t="shared" si="6"/>
        <v>2.9933259094191533</v>
      </c>
      <c r="W24" s="1">
        <f t="shared" si="7"/>
        <v>46.599999999999994</v>
      </c>
      <c r="X24">
        <f t="shared" si="8"/>
        <v>3.5362707601466905</v>
      </c>
    </row>
    <row r="25" spans="1:24" x14ac:dyDescent="0.25">
      <c r="R25" t="s">
        <v>15</v>
      </c>
      <c r="S25" s="1">
        <f t="shared" si="3"/>
        <v>45.25</v>
      </c>
      <c r="T25">
        <f t="shared" si="4"/>
        <v>5.5396299515400846</v>
      </c>
      <c r="U25" s="1">
        <f t="shared" si="5"/>
        <v>44.875</v>
      </c>
      <c r="V25">
        <f t="shared" si="6"/>
        <v>3.5421568288261884</v>
      </c>
      <c r="W25" s="1">
        <f t="shared" si="7"/>
        <v>45.0625</v>
      </c>
      <c r="X25">
        <f t="shared" si="8"/>
        <v>4.5408933901831361</v>
      </c>
    </row>
    <row r="26" spans="1:24" x14ac:dyDescent="0.25">
      <c r="R26" t="s">
        <v>41</v>
      </c>
      <c r="S26" s="1">
        <f>AVERAGE(S17:S25)</f>
        <v>50.827777777777783</v>
      </c>
      <c r="T26" s="1">
        <f t="shared" ref="T26:V26" si="9">AVERAGE(T17:T25)</f>
        <v>4.2984052109519526</v>
      </c>
      <c r="U26" s="1">
        <f t="shared" si="9"/>
        <v>49.567592592592597</v>
      </c>
      <c r="V26" s="1">
        <f t="shared" si="9"/>
        <v>3.6818414301083289</v>
      </c>
      <c r="W26" s="1">
        <f t="shared" si="7"/>
        <v>50.197685185185193</v>
      </c>
      <c r="X26">
        <f t="shared" si="8"/>
        <v>3.9901233205301407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N18" sqref="N18"/>
    </sheetView>
  </sheetViews>
  <sheetFormatPr defaultRowHeight="15" x14ac:dyDescent="0.25"/>
  <cols>
    <col min="1" max="1" width="23.140625" bestFit="1" customWidth="1"/>
  </cols>
  <sheetData>
    <row r="1" spans="1:15" x14ac:dyDescent="0.25">
      <c r="A1" t="s">
        <v>13</v>
      </c>
    </row>
    <row r="2" spans="1:15" x14ac:dyDescent="0.25">
      <c r="A2" t="s">
        <v>1</v>
      </c>
      <c r="C2" t="s">
        <v>26</v>
      </c>
    </row>
    <row r="4" spans="1:15" x14ac:dyDescent="0.25">
      <c r="B4" t="s">
        <v>3</v>
      </c>
      <c r="C4" t="s">
        <v>2</v>
      </c>
      <c r="E4" t="s">
        <v>3</v>
      </c>
      <c r="F4" t="s">
        <v>2</v>
      </c>
      <c r="J4" t="s">
        <v>32</v>
      </c>
      <c r="K4" t="s">
        <v>30</v>
      </c>
      <c r="L4" t="s">
        <v>31</v>
      </c>
      <c r="M4" t="s">
        <v>33</v>
      </c>
    </row>
    <row r="5" spans="1:15" x14ac:dyDescent="0.25">
      <c r="A5" t="s">
        <v>4</v>
      </c>
      <c r="B5">
        <v>90</v>
      </c>
      <c r="C5">
        <v>90</v>
      </c>
      <c r="E5">
        <v>90</v>
      </c>
      <c r="F5">
        <v>90</v>
      </c>
      <c r="J5">
        <v>1</v>
      </c>
      <c r="K5">
        <v>61.5</v>
      </c>
      <c r="L5">
        <v>15.910455021388598</v>
      </c>
      <c r="M5">
        <v>13.2</v>
      </c>
    </row>
    <row r="6" spans="1:15" x14ac:dyDescent="0.25">
      <c r="A6" t="s">
        <v>5</v>
      </c>
      <c r="B6">
        <v>90</v>
      </c>
      <c r="C6">
        <v>90</v>
      </c>
      <c r="E6">
        <v>90</v>
      </c>
      <c r="F6">
        <v>90</v>
      </c>
      <c r="J6">
        <v>2</v>
      </c>
      <c r="K6">
        <v>68.571428571428569</v>
      </c>
      <c r="L6">
        <v>16.3599163291228</v>
      </c>
      <c r="M6">
        <v>11.6</v>
      </c>
    </row>
    <row r="7" spans="1:15" x14ac:dyDescent="0.25">
      <c r="A7" t="s">
        <v>6</v>
      </c>
      <c r="B7">
        <v>68</v>
      </c>
      <c r="C7">
        <v>65</v>
      </c>
      <c r="E7">
        <v>90</v>
      </c>
      <c r="F7">
        <v>90</v>
      </c>
      <c r="J7" t="s">
        <v>36</v>
      </c>
      <c r="K7">
        <f>AVERAGE(K5:K6)</f>
        <v>65.035714285714278</v>
      </c>
      <c r="L7">
        <f>AVERAGE(L5:L6)</f>
        <v>16.135185675255698</v>
      </c>
      <c r="M7">
        <f>AVERAGE(M5:M6)</f>
        <v>12.399999999999999</v>
      </c>
    </row>
    <row r="8" spans="1:15" x14ac:dyDescent="0.25">
      <c r="A8" t="s">
        <v>7</v>
      </c>
      <c r="B8">
        <v>57</v>
      </c>
      <c r="C8">
        <v>55</v>
      </c>
      <c r="E8">
        <v>75</v>
      </c>
      <c r="F8">
        <v>76</v>
      </c>
      <c r="J8" t="s">
        <v>31</v>
      </c>
      <c r="K8">
        <f>_xlfn.STDEV.P(K5:K6)</f>
        <v>3.5357142857142847</v>
      </c>
      <c r="M8">
        <f>_xlfn.STDEV.P(M5:M6)</f>
        <v>0.79999999999999982</v>
      </c>
    </row>
    <row r="9" spans="1:15" x14ac:dyDescent="0.25">
      <c r="A9" t="s">
        <v>8</v>
      </c>
      <c r="B9">
        <v>50</v>
      </c>
      <c r="C9">
        <v>48</v>
      </c>
      <c r="E9">
        <v>66</v>
      </c>
      <c r="F9">
        <v>68</v>
      </c>
    </row>
    <row r="10" spans="1:15" x14ac:dyDescent="0.25">
      <c r="A10" t="s">
        <v>9</v>
      </c>
      <c r="B10">
        <v>46</v>
      </c>
      <c r="C10">
        <v>46</v>
      </c>
      <c r="E10">
        <v>58</v>
      </c>
      <c r="F10">
        <v>65</v>
      </c>
    </row>
    <row r="11" spans="1:15" x14ac:dyDescent="0.25">
      <c r="A11" t="s">
        <v>10</v>
      </c>
      <c r="E11">
        <v>48</v>
      </c>
      <c r="F11">
        <v>50</v>
      </c>
      <c r="J11" t="s">
        <v>37</v>
      </c>
      <c r="K11" t="s">
        <v>38</v>
      </c>
      <c r="L11" t="s">
        <v>39</v>
      </c>
      <c r="M11" t="s">
        <v>40</v>
      </c>
    </row>
    <row r="12" spans="1:15" x14ac:dyDescent="0.25">
      <c r="A12" t="s">
        <v>11</v>
      </c>
      <c r="E12">
        <v>46</v>
      </c>
      <c r="F12">
        <v>48</v>
      </c>
      <c r="I12" t="s">
        <v>4</v>
      </c>
      <c r="J12">
        <f t="shared" ref="J12:J17" si="0">AVERAGE(B5,E5)</f>
        <v>90</v>
      </c>
      <c r="K12">
        <f t="shared" ref="K12:K17" si="1">_xlfn.STDEV.P(B5,E5)</f>
        <v>0</v>
      </c>
      <c r="L12">
        <f t="shared" ref="L12:L17" si="2">AVERAGE(C5,F5)</f>
        <v>90</v>
      </c>
      <c r="M12">
        <f>_xlfn.STDEV.P(C5,F5)</f>
        <v>0</v>
      </c>
      <c r="N12">
        <f>AVERAGE(J12,L12)</f>
        <v>90</v>
      </c>
      <c r="O12">
        <f>AVERAGE(K12,M12)</f>
        <v>0</v>
      </c>
    </row>
    <row r="13" spans="1:15" x14ac:dyDescent="0.25">
      <c r="A13" t="s">
        <v>30</v>
      </c>
      <c r="B13">
        <f>AVERAGE(B6:B10)</f>
        <v>62.2</v>
      </c>
      <c r="C13">
        <f>AVERAGE(C6:C10)</f>
        <v>60.8</v>
      </c>
      <c r="E13">
        <f>AVERAGE(E6:E12)</f>
        <v>67.571428571428569</v>
      </c>
      <c r="F13">
        <f>AVERAGE(F6:F12)</f>
        <v>69.571428571428569</v>
      </c>
      <c r="I13" t="s">
        <v>5</v>
      </c>
      <c r="J13">
        <f t="shared" si="0"/>
        <v>90</v>
      </c>
      <c r="K13">
        <f t="shared" si="1"/>
        <v>0</v>
      </c>
      <c r="L13">
        <f t="shared" si="2"/>
        <v>90</v>
      </c>
      <c r="M13">
        <f>_xlfn.STDEV.P(C6,F6)</f>
        <v>0</v>
      </c>
      <c r="N13">
        <f t="shared" ref="N13:N18" si="3">AVERAGE(J13,L13)</f>
        <v>90</v>
      </c>
      <c r="O13">
        <f t="shared" ref="O13:O18" si="4">AVERAGE(K13,M13)</f>
        <v>0</v>
      </c>
    </row>
    <row r="14" spans="1:15" x14ac:dyDescent="0.25">
      <c r="A14" t="s">
        <v>31</v>
      </c>
      <c r="B14">
        <f>_xlfn.STDEV.P(B6:B10)</f>
        <v>15.778466338652816</v>
      </c>
      <c r="C14">
        <f>_xlfn.STDEV.P(C6:C10)</f>
        <v>16.042443704124381</v>
      </c>
      <c r="E14">
        <f>_xlfn.STDEV.P(E6:E12)</f>
        <v>16.918773535903355</v>
      </c>
      <c r="F14">
        <f>_xlfn.STDEV.P(F6:F12)</f>
        <v>15.801059122342245</v>
      </c>
      <c r="I14" t="s">
        <v>6</v>
      </c>
      <c r="J14">
        <f t="shared" si="0"/>
        <v>79</v>
      </c>
      <c r="K14">
        <f t="shared" si="1"/>
        <v>11</v>
      </c>
      <c r="L14">
        <f t="shared" si="2"/>
        <v>77.5</v>
      </c>
      <c r="M14">
        <f>_xlfn.STDEV.P(C7,F7)</f>
        <v>12.5</v>
      </c>
      <c r="N14">
        <f t="shared" si="3"/>
        <v>78.25</v>
      </c>
      <c r="O14">
        <f t="shared" si="4"/>
        <v>11.75</v>
      </c>
    </row>
    <row r="15" spans="1:15" x14ac:dyDescent="0.25">
      <c r="I15" t="s">
        <v>7</v>
      </c>
      <c r="J15">
        <f t="shared" si="0"/>
        <v>66</v>
      </c>
      <c r="K15">
        <f t="shared" si="1"/>
        <v>9</v>
      </c>
      <c r="L15">
        <f t="shared" si="2"/>
        <v>65.5</v>
      </c>
      <c r="M15">
        <f>_xlfn.STDEV.P(C8,F8)</f>
        <v>10.5</v>
      </c>
      <c r="N15">
        <f t="shared" si="3"/>
        <v>65.75</v>
      </c>
      <c r="O15">
        <f t="shared" si="4"/>
        <v>9.75</v>
      </c>
    </row>
    <row r="16" spans="1:15" x14ac:dyDescent="0.25">
      <c r="A16" t="s">
        <v>34</v>
      </c>
      <c r="B16">
        <f>AVERAGE(B13:C13)</f>
        <v>61.5</v>
      </c>
      <c r="E16">
        <f>AVERAGE(E13:F13)</f>
        <v>68.571428571428569</v>
      </c>
      <c r="I16" t="s">
        <v>8</v>
      </c>
      <c r="J16">
        <f t="shared" si="0"/>
        <v>58</v>
      </c>
      <c r="K16">
        <f t="shared" si="1"/>
        <v>8</v>
      </c>
      <c r="L16">
        <f t="shared" si="2"/>
        <v>58</v>
      </c>
      <c r="M16">
        <f>_xlfn.STDEV.P(C9,F9)</f>
        <v>10</v>
      </c>
      <c r="N16">
        <f t="shared" si="3"/>
        <v>58</v>
      </c>
      <c r="O16">
        <f t="shared" si="4"/>
        <v>9</v>
      </c>
    </row>
    <row r="17" spans="1:15" x14ac:dyDescent="0.25">
      <c r="A17" t="s">
        <v>35</v>
      </c>
      <c r="B17">
        <f>AVERAGE(B14:C14)</f>
        <v>15.910455021388598</v>
      </c>
      <c r="E17">
        <f>AVERAGE(E14:F14)</f>
        <v>16.3599163291228</v>
      </c>
      <c r="I17" t="s">
        <v>9</v>
      </c>
      <c r="J17">
        <f t="shared" si="0"/>
        <v>52</v>
      </c>
      <c r="K17">
        <f t="shared" si="1"/>
        <v>6</v>
      </c>
      <c r="L17">
        <f t="shared" si="2"/>
        <v>55.5</v>
      </c>
      <c r="M17">
        <f t="shared" ref="M17" si="5">_xlfn.STDEV.P(C10,F10)</f>
        <v>9.5</v>
      </c>
      <c r="N17">
        <f t="shared" si="3"/>
        <v>53.75</v>
      </c>
      <c r="O17">
        <f t="shared" si="4"/>
        <v>7.75</v>
      </c>
    </row>
    <row r="18" spans="1:15" x14ac:dyDescent="0.25">
      <c r="I18" t="s">
        <v>41</v>
      </c>
      <c r="J18">
        <f>AVERAGE(J12:J17)</f>
        <v>72.5</v>
      </c>
      <c r="K18">
        <f t="shared" ref="K18:M18" si="6">AVERAGE(K12:K17)</f>
        <v>5.666666666666667</v>
      </c>
      <c r="L18">
        <f t="shared" si="6"/>
        <v>72.75</v>
      </c>
      <c r="M18">
        <f t="shared" si="6"/>
        <v>7.083333333333333</v>
      </c>
      <c r="N18">
        <f t="shared" si="3"/>
        <v>72.625</v>
      </c>
      <c r="O18">
        <f t="shared" si="4"/>
        <v>6.375</v>
      </c>
    </row>
    <row r="20" spans="1:15" x14ac:dyDescent="0.25">
      <c r="A20" t="s">
        <v>29</v>
      </c>
      <c r="B20">
        <v>13.2</v>
      </c>
      <c r="E20">
        <v>11.6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5"/>
  <sheetViews>
    <sheetView topLeftCell="I1" workbookViewId="0">
      <selection activeCell="AC24" sqref="AC24"/>
    </sheetView>
  </sheetViews>
  <sheetFormatPr defaultRowHeight="15" x14ac:dyDescent="0.25"/>
  <cols>
    <col min="1" max="1" width="23.140625" bestFit="1" customWidth="1"/>
    <col min="25" max="25" width="11.42578125" bestFit="1" customWidth="1"/>
  </cols>
  <sheetData>
    <row r="1" spans="1:28" x14ac:dyDescent="0.25">
      <c r="A1" t="s">
        <v>14</v>
      </c>
      <c r="B1" t="s">
        <v>16</v>
      </c>
    </row>
    <row r="2" spans="1:28" x14ac:dyDescent="0.25">
      <c r="A2" t="s">
        <v>1</v>
      </c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M2" t="s">
        <v>2</v>
      </c>
      <c r="O2" t="s">
        <v>3</v>
      </c>
      <c r="P2" t="s">
        <v>2</v>
      </c>
      <c r="R2" t="s">
        <v>3</v>
      </c>
      <c r="S2" t="s">
        <v>2</v>
      </c>
      <c r="U2" t="s">
        <v>3</v>
      </c>
      <c r="V2" t="s">
        <v>2</v>
      </c>
    </row>
    <row r="4" spans="1:28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A5" t="s">
        <v>4</v>
      </c>
      <c r="C5" s="1">
        <v>76.2</v>
      </c>
      <c r="D5" s="1">
        <v>80.63333333333334</v>
      </c>
      <c r="E5" s="1"/>
      <c r="F5" s="1">
        <v>64</v>
      </c>
      <c r="G5" s="1">
        <v>66</v>
      </c>
      <c r="H5" s="1"/>
      <c r="I5" s="1">
        <v>67</v>
      </c>
      <c r="J5" s="1">
        <v>66</v>
      </c>
      <c r="K5" s="1"/>
      <c r="L5" s="1">
        <v>67</v>
      </c>
      <c r="M5" s="1">
        <v>66</v>
      </c>
      <c r="N5" s="1"/>
      <c r="O5" s="1">
        <v>64</v>
      </c>
      <c r="P5" s="1">
        <v>63</v>
      </c>
      <c r="Q5" s="1"/>
      <c r="R5" s="1">
        <v>59</v>
      </c>
      <c r="S5" s="1">
        <v>63</v>
      </c>
      <c r="T5" s="1"/>
      <c r="U5" s="1">
        <v>65</v>
      </c>
      <c r="V5" s="1">
        <v>62</v>
      </c>
      <c r="W5" s="1"/>
      <c r="Y5" t="s">
        <v>32</v>
      </c>
      <c r="Z5" t="s">
        <v>30</v>
      </c>
      <c r="AA5" t="s">
        <v>31</v>
      </c>
      <c r="AB5" t="s">
        <v>33</v>
      </c>
    </row>
    <row r="6" spans="1:28" x14ac:dyDescent="0.25">
      <c r="A6" t="s">
        <v>5</v>
      </c>
      <c r="C6" s="1">
        <v>52.675000000000004</v>
      </c>
      <c r="D6" s="1">
        <v>53.55</v>
      </c>
      <c r="E6" s="1"/>
      <c r="F6" s="1">
        <v>50</v>
      </c>
      <c r="G6" s="1">
        <v>52</v>
      </c>
      <c r="H6" s="1"/>
      <c r="I6" s="1">
        <v>49</v>
      </c>
      <c r="J6" s="1">
        <v>51</v>
      </c>
      <c r="K6" s="1"/>
      <c r="L6" s="1">
        <v>45</v>
      </c>
      <c r="M6" s="1">
        <v>45</v>
      </c>
      <c r="N6" s="1"/>
      <c r="O6" s="1">
        <v>47</v>
      </c>
      <c r="P6" s="1">
        <v>46</v>
      </c>
      <c r="Q6" s="1"/>
      <c r="R6" s="1">
        <v>46</v>
      </c>
      <c r="S6" s="1">
        <v>46</v>
      </c>
      <c r="T6" s="1"/>
      <c r="U6" s="1">
        <v>52</v>
      </c>
      <c r="V6" s="1">
        <v>48</v>
      </c>
      <c r="W6" s="1"/>
      <c r="Y6">
        <v>1</v>
      </c>
      <c r="Z6">
        <v>52.172619047619051</v>
      </c>
      <c r="AA6" s="1">
        <v>4.0367357992421162</v>
      </c>
      <c r="AB6">
        <v>109</v>
      </c>
    </row>
    <row r="7" spans="1:28" x14ac:dyDescent="0.25">
      <c r="A7" t="s">
        <v>6</v>
      </c>
      <c r="C7" s="1">
        <v>62.933333333333337</v>
      </c>
      <c r="D7" s="1">
        <v>57.066666666666663</v>
      </c>
      <c r="E7" s="1"/>
      <c r="F7" s="1">
        <v>48</v>
      </c>
      <c r="G7" s="1">
        <v>48</v>
      </c>
      <c r="H7" s="1"/>
      <c r="I7" s="1">
        <v>49</v>
      </c>
      <c r="J7" s="1">
        <v>50</v>
      </c>
      <c r="K7" s="1"/>
      <c r="L7" s="1">
        <v>44</v>
      </c>
      <c r="M7" s="1">
        <v>44</v>
      </c>
      <c r="N7" s="1"/>
      <c r="O7" s="1">
        <v>44</v>
      </c>
      <c r="P7" s="1">
        <v>46</v>
      </c>
      <c r="Q7" s="1"/>
      <c r="R7" s="1">
        <v>41</v>
      </c>
      <c r="S7" s="1">
        <v>43</v>
      </c>
      <c r="T7" s="1"/>
      <c r="U7" s="1">
        <v>46</v>
      </c>
      <c r="V7" s="1">
        <v>45</v>
      </c>
      <c r="W7" s="1"/>
      <c r="Y7">
        <v>2</v>
      </c>
      <c r="Z7">
        <v>51.416666666666671</v>
      </c>
      <c r="AA7">
        <v>1.6886741400390148</v>
      </c>
      <c r="AB7">
        <v>107</v>
      </c>
    </row>
    <row r="8" spans="1:28" x14ac:dyDescent="0.25">
      <c r="A8" t="s">
        <v>7</v>
      </c>
      <c r="C8" s="1">
        <v>57.033333333333339</v>
      </c>
      <c r="D8" s="1">
        <v>48.1</v>
      </c>
      <c r="E8" s="1"/>
      <c r="F8" s="1">
        <v>52</v>
      </c>
      <c r="G8" s="1">
        <v>53</v>
      </c>
      <c r="H8" s="1"/>
      <c r="I8" s="1">
        <v>47</v>
      </c>
      <c r="J8" s="1">
        <v>50</v>
      </c>
      <c r="K8" s="1"/>
      <c r="L8" s="1">
        <v>44</v>
      </c>
      <c r="M8" s="1">
        <v>45</v>
      </c>
      <c r="N8" s="1"/>
      <c r="O8" s="1">
        <v>46</v>
      </c>
      <c r="P8" s="1">
        <v>48</v>
      </c>
      <c r="Q8" s="1"/>
      <c r="R8" s="1">
        <v>43</v>
      </c>
      <c r="S8" s="1">
        <v>44</v>
      </c>
      <c r="T8" s="1"/>
      <c r="U8" s="1">
        <v>42</v>
      </c>
      <c r="V8" s="1">
        <v>43</v>
      </c>
      <c r="W8" s="1"/>
      <c r="Y8">
        <v>3</v>
      </c>
      <c r="Z8">
        <v>48.25</v>
      </c>
      <c r="AA8">
        <v>1.2954494857678425</v>
      </c>
      <c r="AB8">
        <v>136</v>
      </c>
    </row>
    <row r="9" spans="1:28" x14ac:dyDescent="0.25">
      <c r="A9" t="s">
        <v>8</v>
      </c>
      <c r="C9" s="1">
        <v>53.675000000000004</v>
      </c>
      <c r="D9" s="1">
        <v>51.45</v>
      </c>
      <c r="E9" s="1"/>
      <c r="F9" s="1">
        <v>52</v>
      </c>
      <c r="G9" s="1">
        <v>53</v>
      </c>
      <c r="H9" s="1"/>
      <c r="I9" s="1">
        <v>47</v>
      </c>
      <c r="J9" s="1">
        <v>49</v>
      </c>
      <c r="K9" s="1"/>
      <c r="L9" s="1">
        <v>44</v>
      </c>
      <c r="M9" s="1">
        <v>44</v>
      </c>
      <c r="N9" s="1"/>
      <c r="O9" s="1">
        <v>43</v>
      </c>
      <c r="P9" s="1">
        <v>43</v>
      </c>
      <c r="Q9" s="1"/>
      <c r="R9" s="1">
        <v>42</v>
      </c>
      <c r="S9" s="1">
        <v>43</v>
      </c>
      <c r="T9" s="1"/>
      <c r="U9" s="1">
        <v>42</v>
      </c>
      <c r="V9" s="1">
        <v>42</v>
      </c>
      <c r="W9" s="1"/>
      <c r="Y9">
        <v>4</v>
      </c>
      <c r="Z9">
        <v>43.7</v>
      </c>
      <c r="AA9">
        <v>5.661392452242664E-2</v>
      </c>
      <c r="AB9">
        <v>103</v>
      </c>
    </row>
    <row r="10" spans="1:28" x14ac:dyDescent="0.25">
      <c r="A10" t="s">
        <v>9</v>
      </c>
      <c r="C10" s="1">
        <v>52.133333333333333</v>
      </c>
      <c r="D10" s="1">
        <v>49.4</v>
      </c>
      <c r="E10" s="1"/>
      <c r="F10" s="1">
        <v>52</v>
      </c>
      <c r="G10" s="1">
        <v>54</v>
      </c>
      <c r="H10" s="1"/>
      <c r="I10" s="1">
        <v>47</v>
      </c>
      <c r="J10" s="1">
        <v>49</v>
      </c>
      <c r="K10" s="1"/>
      <c r="L10" s="1">
        <v>41</v>
      </c>
      <c r="M10" s="1">
        <v>41</v>
      </c>
      <c r="N10" s="1"/>
      <c r="O10" s="1">
        <v>41</v>
      </c>
      <c r="P10" s="1">
        <v>41</v>
      </c>
      <c r="Q10" s="1"/>
      <c r="R10" s="1">
        <v>42</v>
      </c>
      <c r="S10" s="1">
        <v>41</v>
      </c>
      <c r="T10" s="1"/>
      <c r="U10" s="1">
        <v>44</v>
      </c>
      <c r="V10" s="1">
        <v>45</v>
      </c>
      <c r="W10" s="1"/>
      <c r="Y10">
        <v>5</v>
      </c>
      <c r="Z10">
        <v>44.5</v>
      </c>
      <c r="AA10">
        <v>1.994865067422249</v>
      </c>
      <c r="AB10">
        <v>94</v>
      </c>
    </row>
    <row r="11" spans="1:28" x14ac:dyDescent="0.25">
      <c r="A11" t="s">
        <v>10</v>
      </c>
      <c r="C11" s="1">
        <v>48.375</v>
      </c>
      <c r="D11" s="1">
        <v>47.875</v>
      </c>
      <c r="E11" s="1"/>
      <c r="F11" s="1">
        <v>51</v>
      </c>
      <c r="G11" s="1">
        <v>52</v>
      </c>
      <c r="H11" s="1"/>
      <c r="I11" s="1">
        <v>47</v>
      </c>
      <c r="J11" s="1">
        <v>50</v>
      </c>
      <c r="K11" s="1"/>
      <c r="L11" s="1"/>
      <c r="M11" s="1"/>
      <c r="N11" s="1"/>
      <c r="O11" s="1">
        <v>44</v>
      </c>
      <c r="P11" s="1">
        <v>46</v>
      </c>
      <c r="Q11" s="1"/>
      <c r="R11" s="1">
        <v>39</v>
      </c>
      <c r="S11" s="1">
        <v>40</v>
      </c>
      <c r="T11" s="1"/>
      <c r="U11" s="1">
        <v>43</v>
      </c>
      <c r="V11" s="1">
        <v>43</v>
      </c>
      <c r="W11" s="1"/>
      <c r="Y11">
        <v>6</v>
      </c>
      <c r="Z11">
        <v>42.5</v>
      </c>
      <c r="AA11">
        <v>2.032773120930762</v>
      </c>
      <c r="AB11">
        <v>116</v>
      </c>
    </row>
    <row r="12" spans="1:28" x14ac:dyDescent="0.25">
      <c r="A12" t="s">
        <v>11</v>
      </c>
      <c r="C12" s="1">
        <v>50.85</v>
      </c>
      <c r="D12" s="1">
        <v>45.3</v>
      </c>
      <c r="E12" s="1"/>
      <c r="F12" s="1"/>
      <c r="G12" s="1"/>
      <c r="H12" s="1"/>
      <c r="I12" s="1">
        <v>47</v>
      </c>
      <c r="J12" s="1">
        <v>49</v>
      </c>
      <c r="K12" s="1"/>
      <c r="L12" s="1"/>
      <c r="M12" s="1"/>
      <c r="N12" s="1"/>
      <c r="O12" s="1">
        <v>43</v>
      </c>
      <c r="P12" s="1">
        <v>45</v>
      </c>
      <c r="Q12" s="1"/>
      <c r="R12" s="1"/>
      <c r="S12" s="1"/>
      <c r="T12" s="1"/>
      <c r="U12" s="1">
        <v>42</v>
      </c>
      <c r="V12" s="1">
        <v>43</v>
      </c>
      <c r="W12" s="1"/>
      <c r="Y12">
        <v>7</v>
      </c>
      <c r="Z12">
        <v>44.285714285714292</v>
      </c>
      <c r="AA12">
        <v>2.6294949700220251</v>
      </c>
      <c r="AB12">
        <v>126</v>
      </c>
    </row>
    <row r="13" spans="1:28" x14ac:dyDescent="0.25">
      <c r="C13" s="1"/>
      <c r="D13" s="1"/>
      <c r="E13" s="1"/>
      <c r="F13" s="1"/>
      <c r="G13" s="1"/>
      <c r="H13" s="1"/>
      <c r="I13" s="1">
        <v>45</v>
      </c>
      <c r="J13" s="1">
        <v>46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Y13" t="s">
        <v>36</v>
      </c>
      <c r="Z13">
        <f>AVERAGE(Z6:Z12)</f>
        <v>46.68928571428571</v>
      </c>
      <c r="AA13">
        <f>AVERAGE(AA6:AA12)</f>
        <v>1.9620866439923481</v>
      </c>
      <c r="AB13">
        <f t="shared" ref="AB13" si="0">AVERAGE(AB6:AB12)</f>
        <v>113</v>
      </c>
    </row>
    <row r="14" spans="1:28" x14ac:dyDescent="0.25">
      <c r="A14" t="s">
        <v>36</v>
      </c>
      <c r="C14" s="1">
        <f>AVERAGE(C6:C12)</f>
        <v>53.953571428571436</v>
      </c>
      <c r="D14" s="1">
        <f>AVERAGE(D6:D12)</f>
        <v>50.391666666666666</v>
      </c>
      <c r="F14" s="1">
        <f>AVERAGE(F6:F11)</f>
        <v>50.833333333333336</v>
      </c>
      <c r="G14" s="1">
        <f>AVERAGE(G6:G11)</f>
        <v>52</v>
      </c>
      <c r="I14" s="1">
        <f>AVERAGE(I6:I13)</f>
        <v>47.25</v>
      </c>
      <c r="J14" s="1">
        <f>AVERAGE(J6:J13)</f>
        <v>49.25</v>
      </c>
      <c r="L14" s="1">
        <f>AVERAGE(L6:L10)</f>
        <v>43.6</v>
      </c>
      <c r="M14" s="1">
        <f>AVERAGE(M6:M10)</f>
        <v>43.8</v>
      </c>
      <c r="O14" s="1">
        <f>AVERAGE(O6:O12)</f>
        <v>44</v>
      </c>
      <c r="P14" s="1">
        <f>AVERAGE(P6:P12)</f>
        <v>45</v>
      </c>
      <c r="R14" s="1">
        <f>AVERAGE(R6:R11)</f>
        <v>42.166666666666664</v>
      </c>
      <c r="S14" s="1">
        <f>AVERAGE(S6:S11)</f>
        <v>42.833333333333336</v>
      </c>
      <c r="U14" s="1">
        <f>AVERAGE(U6:U12)</f>
        <v>44.428571428571431</v>
      </c>
      <c r="V14" s="1">
        <f>AVERAGE(V6:V12)</f>
        <v>44.142857142857146</v>
      </c>
      <c r="Y14" t="s">
        <v>31</v>
      </c>
      <c r="Z14">
        <f>_xlfn.STDEV.P(Z6:Z12)</f>
        <v>3.6234745681770852</v>
      </c>
      <c r="AB14">
        <f>_xlfn.STDEV.P(AB6:AB12)</f>
        <v>13.201731488169052</v>
      </c>
    </row>
    <row r="15" spans="1:28" x14ac:dyDescent="0.25">
      <c r="A15" t="s">
        <v>31</v>
      </c>
      <c r="C15">
        <f>_xlfn.STDEV.P(C6:C12)</f>
        <v>4.4061529335089364</v>
      </c>
      <c r="D15">
        <f>_xlfn.STDEV.P(D6:D12)</f>
        <v>3.6673186649752956</v>
      </c>
      <c r="F15">
        <f>_xlfn.STDEV.P(F6:F11)</f>
        <v>1.4624940645653537</v>
      </c>
      <c r="G15">
        <f>_xlfn.STDEV.P(G6:G11)</f>
        <v>1.9148542155126762</v>
      </c>
      <c r="I15">
        <f>_xlfn.STDEV.P(I6:I13)</f>
        <v>1.1989578808281798</v>
      </c>
      <c r="J15">
        <f>_xlfn.STDEV.P(J6:J13)</f>
        <v>1.3919410907075054</v>
      </c>
      <c r="L15">
        <f>_xlfn.STDEV.P(L6:L10)</f>
        <v>1.3564659966250536</v>
      </c>
      <c r="M15">
        <f>_xlfn.STDEV.P(M6:M10)</f>
        <v>1.4696938456699069</v>
      </c>
      <c r="O15">
        <f>_xlfn.STDEV.P(O6:O12)</f>
        <v>1.8516401995451028</v>
      </c>
      <c r="P15">
        <f>_xlfn.STDEV.P(P6:P12)</f>
        <v>2.1380899352993952</v>
      </c>
      <c r="R15">
        <f>_xlfn.STDEV.P(R6:R11)</f>
        <v>2.1147629234082532</v>
      </c>
      <c r="S15">
        <f>_xlfn.STDEV.P(S6:S11)</f>
        <v>1.9507833184532708</v>
      </c>
      <c r="U15">
        <f>_xlfn.STDEV.P(U6:U12)</f>
        <v>3.3745748031479188</v>
      </c>
      <c r="V15">
        <f>_xlfn.STDEV.P(V6:V12)</f>
        <v>1.8844151368961315</v>
      </c>
    </row>
    <row r="16" spans="1:28" x14ac:dyDescent="0.25">
      <c r="Y16" t="s">
        <v>37</v>
      </c>
      <c r="Z16" t="s">
        <v>38</v>
      </c>
      <c r="AA16" t="s">
        <v>39</v>
      </c>
      <c r="AB16" t="s">
        <v>40</v>
      </c>
    </row>
    <row r="17" spans="1:30" x14ac:dyDescent="0.25">
      <c r="A17" t="s">
        <v>34</v>
      </c>
      <c r="C17" s="1">
        <f>AVERAGE(C14:D14)</f>
        <v>52.172619047619051</v>
      </c>
      <c r="F17" s="1">
        <f>AVERAGE(F14:G14)</f>
        <v>51.416666666666671</v>
      </c>
      <c r="I17" s="1">
        <f>AVERAGE(I14:J14)</f>
        <v>48.25</v>
      </c>
      <c r="L17" s="1">
        <f>AVERAGE(L14:M14)</f>
        <v>43.7</v>
      </c>
      <c r="O17" s="1">
        <f>AVERAGE(O14:P14)</f>
        <v>44.5</v>
      </c>
      <c r="R17" s="1">
        <f>AVERAGE(R14:S14)</f>
        <v>42.5</v>
      </c>
      <c r="U17" s="1">
        <f>AVERAGE(U14:V14)</f>
        <v>44.285714285714292</v>
      </c>
      <c r="X17" t="s">
        <v>4</v>
      </c>
      <c r="Y17" s="1">
        <f>AVERAGE(C5,F5,L5,O5,R5,U5)</f>
        <v>65.86666666666666</v>
      </c>
      <c r="Z17">
        <f>_xlfn.STDEV.P(C5,F5,I5,L5,O5,R5,U5)</f>
        <v>4.8408128850178782</v>
      </c>
      <c r="AA17" s="1">
        <f>AVERAGE(D5,G5,J5,M5,P5,S5,V5)</f>
        <v>66.661904761904765</v>
      </c>
      <c r="AB17">
        <f>_xlfn.STDEV.P(D5,G5,J5,M5,P5,S5,V5)</f>
        <v>5.9168961342874358</v>
      </c>
      <c r="AC17" s="1">
        <f>AVERAGE(Y17,AA17)</f>
        <v>66.264285714285705</v>
      </c>
      <c r="AD17">
        <f>AVERAGE(Z17,AB17)</f>
        <v>5.3788545096526565</v>
      </c>
    </row>
    <row r="18" spans="1:30" x14ac:dyDescent="0.25">
      <c r="A18" t="s">
        <v>35</v>
      </c>
      <c r="C18">
        <f>AVERAGE(C15:D15)</f>
        <v>4.0367357992421162</v>
      </c>
      <c r="F18">
        <f>AVERAGE(F15:G15)</f>
        <v>1.6886741400390148</v>
      </c>
      <c r="I18">
        <f>AVERAGE(I15:J15)</f>
        <v>1.2954494857678425</v>
      </c>
      <c r="L18">
        <f>_xlfn.STDEV.P(L15:M15)</f>
        <v>5.661392452242664E-2</v>
      </c>
      <c r="O18">
        <f>AVERAGE(O15:P15)</f>
        <v>1.994865067422249</v>
      </c>
      <c r="R18">
        <f>AVERAGE(R15:S15)</f>
        <v>2.032773120930762</v>
      </c>
      <c r="U18">
        <f>AVERAGE(U15:V15)</f>
        <v>2.6294949700220251</v>
      </c>
      <c r="X18" t="s">
        <v>5</v>
      </c>
      <c r="Y18" s="1">
        <f t="shared" ref="Y18:Y24" si="1">AVERAGE(C6,F6,L6,O6,R6,U6)</f>
        <v>48.779166666666669</v>
      </c>
      <c r="Z18">
        <f>_xlfn.STDEV.P(C6,F6,I6,L6,O6,R6,U6)</f>
        <v>2.7322105500484257</v>
      </c>
      <c r="AA18" s="1">
        <f t="shared" ref="AA18:AA24" si="2">AVERAGE(D6,G6,J6,M6,P6,S6,V6)</f>
        <v>48.792857142857144</v>
      </c>
      <c r="AB18">
        <f t="shared" ref="AB18:AB24" si="3">_xlfn.STDEV.P(D6,G6,J6,M6,P6,S6,V6)</f>
        <v>3.1259773981712584</v>
      </c>
      <c r="AC18" s="1">
        <f t="shared" ref="AC18:AC25" si="4">AVERAGE(Y18,AA18)</f>
        <v>48.786011904761907</v>
      </c>
      <c r="AD18">
        <f t="shared" ref="AD18:AD25" si="5">AVERAGE(Z18,AB18)</f>
        <v>2.9290939741098421</v>
      </c>
    </row>
    <row r="19" spans="1:30" x14ac:dyDescent="0.25">
      <c r="X19" t="s">
        <v>6</v>
      </c>
      <c r="Y19" s="1">
        <f t="shared" si="1"/>
        <v>47.655555555555559</v>
      </c>
      <c r="Z19">
        <f t="shared" ref="Z19:Z24" si="6">_xlfn.STDEV.P(C7,F7,I7,L7,O7,R7,U7)</f>
        <v>6.6423092451980645</v>
      </c>
      <c r="AA19" s="1">
        <f t="shared" si="2"/>
        <v>47.580952380952382</v>
      </c>
      <c r="AB19">
        <f t="shared" si="3"/>
        <v>4.4557384844913042</v>
      </c>
      <c r="AC19" s="1">
        <f t="shared" si="4"/>
        <v>47.618253968253967</v>
      </c>
      <c r="AD19">
        <f t="shared" si="5"/>
        <v>5.5490238648446848</v>
      </c>
    </row>
    <row r="20" spans="1:30" x14ac:dyDescent="0.25">
      <c r="X20" t="s">
        <v>7</v>
      </c>
      <c r="Y20" s="1">
        <f t="shared" si="1"/>
        <v>47.338888888888881</v>
      </c>
      <c r="Z20">
        <f t="shared" si="6"/>
        <v>5.0153641493934291</v>
      </c>
      <c r="AA20" s="1">
        <f t="shared" si="2"/>
        <v>47.300000000000004</v>
      </c>
      <c r="AB20">
        <f t="shared" si="3"/>
        <v>3.2859006158346999</v>
      </c>
      <c r="AC20" s="1">
        <f t="shared" si="4"/>
        <v>47.319444444444443</v>
      </c>
      <c r="AD20">
        <f t="shared" si="5"/>
        <v>4.1506323826140648</v>
      </c>
    </row>
    <row r="21" spans="1:30" x14ac:dyDescent="0.25">
      <c r="X21" t="s">
        <v>8</v>
      </c>
      <c r="Y21" s="1">
        <f t="shared" si="1"/>
        <v>46.112500000000004</v>
      </c>
      <c r="Z21">
        <f t="shared" si="6"/>
        <v>4.48019166408523</v>
      </c>
      <c r="AA21" s="1">
        <f t="shared" si="2"/>
        <v>46.49285714285714</v>
      </c>
      <c r="AB21">
        <f t="shared" si="3"/>
        <v>4.2088706129714533</v>
      </c>
      <c r="AC21" s="1">
        <f t="shared" si="4"/>
        <v>46.302678571428572</v>
      </c>
      <c r="AD21">
        <f t="shared" si="5"/>
        <v>4.3445311385283416</v>
      </c>
    </row>
    <row r="22" spans="1:30" x14ac:dyDescent="0.25">
      <c r="A22" t="s">
        <v>29</v>
      </c>
      <c r="C22">
        <v>109</v>
      </c>
      <c r="F22">
        <v>107</v>
      </c>
      <c r="I22">
        <v>136</v>
      </c>
      <c r="L22">
        <v>103</v>
      </c>
      <c r="O22">
        <v>94</v>
      </c>
      <c r="R22">
        <v>116</v>
      </c>
      <c r="U22">
        <v>126</v>
      </c>
      <c r="X22" t="s">
        <v>9</v>
      </c>
      <c r="Y22" s="1">
        <f t="shared" si="1"/>
        <v>45.355555555555554</v>
      </c>
      <c r="Z22">
        <f t="shared" si="6"/>
        <v>4.5268060251258442</v>
      </c>
      <c r="AA22" s="1">
        <f t="shared" si="2"/>
        <v>45.771428571428565</v>
      </c>
      <c r="AB22">
        <f t="shared" si="3"/>
        <v>4.7838162547472471</v>
      </c>
      <c r="AC22" s="1">
        <f t="shared" si="4"/>
        <v>45.563492063492063</v>
      </c>
      <c r="AD22">
        <f t="shared" si="5"/>
        <v>4.6553111399365452</v>
      </c>
    </row>
    <row r="23" spans="1:30" x14ac:dyDescent="0.25">
      <c r="X23" t="s">
        <v>10</v>
      </c>
      <c r="Y23" s="1">
        <f t="shared" si="1"/>
        <v>45.075000000000003</v>
      </c>
      <c r="Z23">
        <f t="shared" si="6"/>
        <v>3.9040688354871795</v>
      </c>
      <c r="AA23" s="1">
        <f t="shared" si="2"/>
        <v>46.479166666666664</v>
      </c>
      <c r="AB23">
        <f t="shared" si="3"/>
        <v>4.064849747803998</v>
      </c>
      <c r="AC23" s="1">
        <f t="shared" si="4"/>
        <v>45.777083333333337</v>
      </c>
      <c r="AD23">
        <f t="shared" si="5"/>
        <v>3.9844592916455888</v>
      </c>
    </row>
    <row r="24" spans="1:30" x14ac:dyDescent="0.25">
      <c r="X24" t="s">
        <v>11</v>
      </c>
      <c r="Y24" s="1">
        <f t="shared" si="1"/>
        <v>45.283333333333331</v>
      </c>
      <c r="Z24">
        <f t="shared" si="6"/>
        <v>3.506845983216258</v>
      </c>
      <c r="AA24" s="1">
        <f t="shared" si="2"/>
        <v>45.575000000000003</v>
      </c>
      <c r="AB24">
        <f t="shared" si="3"/>
        <v>2.1660736367907716</v>
      </c>
      <c r="AC24" s="1">
        <f t="shared" si="4"/>
        <v>45.429166666666667</v>
      </c>
      <c r="AD24">
        <f t="shared" si="5"/>
        <v>2.8364598100035145</v>
      </c>
    </row>
    <row r="25" spans="1:30" x14ac:dyDescent="0.25">
      <c r="X25" t="s">
        <v>41</v>
      </c>
      <c r="Y25" s="1">
        <f>AVERAGE(Y17:Y24)</f>
        <v>48.933333333333337</v>
      </c>
      <c r="Z25" s="1">
        <f t="shared" ref="Z25:AB25" si="7">AVERAGE(Z17:Z24)</f>
        <v>4.4560761671965379</v>
      </c>
      <c r="AA25" s="1">
        <f t="shared" si="7"/>
        <v>49.33177083333333</v>
      </c>
      <c r="AB25" s="1">
        <f t="shared" si="7"/>
        <v>4.0010153606372709</v>
      </c>
      <c r="AC25" s="1">
        <f t="shared" si="4"/>
        <v>49.132552083333337</v>
      </c>
      <c r="AD25">
        <f t="shared" si="5"/>
        <v>4.2285457639169044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"/>
  <sheetViews>
    <sheetView workbookViewId="0">
      <selection activeCell="X26" sqref="X26"/>
    </sheetView>
  </sheetViews>
  <sheetFormatPr defaultRowHeight="15" x14ac:dyDescent="0.25"/>
  <cols>
    <col min="1" max="1" width="23.140625" bestFit="1" customWidth="1"/>
  </cols>
  <sheetData>
    <row r="1" spans="1:21" x14ac:dyDescent="0.25">
      <c r="A1" t="s">
        <v>17</v>
      </c>
      <c r="B1" t="s">
        <v>27</v>
      </c>
    </row>
    <row r="2" spans="1:21" x14ac:dyDescent="0.25">
      <c r="B2" t="s">
        <v>3</v>
      </c>
      <c r="C2" t="s">
        <v>2</v>
      </c>
      <c r="E2" t="s">
        <v>3</v>
      </c>
      <c r="F2" t="s">
        <v>2</v>
      </c>
      <c r="H2" t="s">
        <v>3</v>
      </c>
      <c r="I2" t="s">
        <v>2</v>
      </c>
      <c r="K2" t="s">
        <v>3</v>
      </c>
      <c r="L2" t="s">
        <v>2</v>
      </c>
      <c r="N2" t="s">
        <v>3</v>
      </c>
      <c r="O2" t="s">
        <v>2</v>
      </c>
      <c r="R2" t="s">
        <v>32</v>
      </c>
      <c r="S2" t="s">
        <v>30</v>
      </c>
      <c r="T2" t="s">
        <v>31</v>
      </c>
      <c r="U2" t="s">
        <v>33</v>
      </c>
    </row>
    <row r="3" spans="1:21" x14ac:dyDescent="0.25">
      <c r="A3" t="s">
        <v>4</v>
      </c>
      <c r="B3">
        <v>90</v>
      </c>
      <c r="C3">
        <v>90</v>
      </c>
      <c r="E3">
        <v>90</v>
      </c>
      <c r="F3">
        <v>90</v>
      </c>
      <c r="H3">
        <v>90</v>
      </c>
      <c r="I3">
        <v>90</v>
      </c>
      <c r="K3">
        <v>90</v>
      </c>
      <c r="L3">
        <v>90</v>
      </c>
      <c r="N3">
        <v>90</v>
      </c>
      <c r="O3">
        <v>90</v>
      </c>
      <c r="R3">
        <v>1</v>
      </c>
      <c r="S3">
        <v>53.357142857142861</v>
      </c>
      <c r="T3">
        <v>16.973235334556733</v>
      </c>
      <c r="U3">
        <v>27</v>
      </c>
    </row>
    <row r="4" spans="1:21" x14ac:dyDescent="0.25">
      <c r="A4" t="s">
        <v>5</v>
      </c>
      <c r="B4">
        <v>90</v>
      </c>
      <c r="C4">
        <v>90</v>
      </c>
      <c r="E4">
        <v>71</v>
      </c>
      <c r="F4">
        <v>69</v>
      </c>
      <c r="H4">
        <v>90</v>
      </c>
      <c r="I4">
        <v>90</v>
      </c>
      <c r="K4">
        <v>90</v>
      </c>
      <c r="L4">
        <v>90</v>
      </c>
      <c r="N4">
        <v>90</v>
      </c>
      <c r="O4">
        <v>90</v>
      </c>
      <c r="R4">
        <v>2</v>
      </c>
      <c r="S4">
        <v>52.400000000000006</v>
      </c>
      <c r="T4">
        <v>10.156559713950205</v>
      </c>
      <c r="U4">
        <v>24</v>
      </c>
    </row>
    <row r="5" spans="1:21" x14ac:dyDescent="0.25">
      <c r="A5" t="s">
        <v>6</v>
      </c>
      <c r="B5">
        <v>64</v>
      </c>
      <c r="C5">
        <v>69</v>
      </c>
      <c r="E5">
        <v>55</v>
      </c>
      <c r="F5">
        <v>60</v>
      </c>
      <c r="H5">
        <v>65</v>
      </c>
      <c r="I5">
        <v>62</v>
      </c>
      <c r="K5">
        <v>47</v>
      </c>
      <c r="L5">
        <v>48</v>
      </c>
      <c r="N5">
        <v>60</v>
      </c>
      <c r="O5">
        <v>60</v>
      </c>
      <c r="R5">
        <v>3</v>
      </c>
      <c r="S5">
        <v>63.625</v>
      </c>
      <c r="T5">
        <v>16.354305580341414</v>
      </c>
      <c r="U5">
        <v>22</v>
      </c>
    </row>
    <row r="6" spans="1:21" x14ac:dyDescent="0.25">
      <c r="A6" t="s">
        <v>7</v>
      </c>
      <c r="B6">
        <v>43</v>
      </c>
      <c r="C6">
        <v>44</v>
      </c>
      <c r="E6">
        <v>45</v>
      </c>
      <c r="F6">
        <v>46</v>
      </c>
      <c r="H6">
        <v>54</v>
      </c>
      <c r="I6">
        <v>54</v>
      </c>
      <c r="K6">
        <v>45</v>
      </c>
      <c r="L6">
        <v>45</v>
      </c>
      <c r="N6">
        <v>45</v>
      </c>
      <c r="O6">
        <v>45</v>
      </c>
      <c r="R6">
        <v>4</v>
      </c>
      <c r="S6">
        <v>56.375</v>
      </c>
      <c r="T6">
        <v>19.479874402059032</v>
      </c>
      <c r="U6">
        <v>27</v>
      </c>
    </row>
    <row r="7" spans="1:21" x14ac:dyDescent="0.25">
      <c r="A7" t="s">
        <v>8</v>
      </c>
      <c r="B7">
        <v>43</v>
      </c>
      <c r="C7">
        <v>44</v>
      </c>
      <c r="E7">
        <v>42</v>
      </c>
      <c r="F7">
        <v>46</v>
      </c>
      <c r="H7">
        <v>45</v>
      </c>
      <c r="I7">
        <v>49</v>
      </c>
      <c r="K7">
        <v>43</v>
      </c>
      <c r="L7">
        <v>43</v>
      </c>
      <c r="N7">
        <v>45</v>
      </c>
      <c r="O7">
        <v>45</v>
      </c>
      <c r="R7">
        <v>5</v>
      </c>
      <c r="S7">
        <v>56.5</v>
      </c>
      <c r="T7">
        <v>17.861518873024398</v>
      </c>
      <c r="U7">
        <v>24.5</v>
      </c>
    </row>
    <row r="8" spans="1:21" x14ac:dyDescent="0.25">
      <c r="A8" t="s">
        <v>9</v>
      </c>
      <c r="B8">
        <v>42</v>
      </c>
      <c r="C8">
        <v>44</v>
      </c>
      <c r="E8">
        <v>45</v>
      </c>
      <c r="F8">
        <v>45</v>
      </c>
      <c r="N8">
        <v>43</v>
      </c>
      <c r="O8">
        <v>42</v>
      </c>
      <c r="R8" t="s">
        <v>36</v>
      </c>
      <c r="S8">
        <f>AVERAGE(S3:S7)</f>
        <v>56.451428571428572</v>
      </c>
      <c r="T8">
        <f>AVERAGE(T3:T7)</f>
        <v>16.165098780786359</v>
      </c>
      <c r="U8">
        <f t="shared" ref="U8" si="0">AVERAGE(U3:U7)</f>
        <v>24.9</v>
      </c>
    </row>
    <row r="9" spans="1:21" x14ac:dyDescent="0.25">
      <c r="A9" t="s">
        <v>10</v>
      </c>
      <c r="B9">
        <v>43</v>
      </c>
      <c r="C9">
        <v>44</v>
      </c>
      <c r="R9" t="s">
        <v>31</v>
      </c>
      <c r="S9">
        <f>_xlfn.STDEV.P(S3:S7)</f>
        <v>3.9359117140007278</v>
      </c>
      <c r="U9">
        <f>_xlfn.STDEV.P(U3:U7)</f>
        <v>1.9078784028338915</v>
      </c>
    </row>
    <row r="10" spans="1:21" x14ac:dyDescent="0.25">
      <c r="A10" t="s">
        <v>11</v>
      </c>
      <c r="B10">
        <v>44</v>
      </c>
      <c r="C10">
        <v>43</v>
      </c>
    </row>
    <row r="11" spans="1:21" x14ac:dyDescent="0.25">
      <c r="A11" t="s">
        <v>30</v>
      </c>
      <c r="B11">
        <f>AVERAGE(B4:B10)</f>
        <v>52.714285714285715</v>
      </c>
      <c r="C11">
        <f>AVERAGE(C4:C10)</f>
        <v>54</v>
      </c>
      <c r="E11">
        <f>AVERAGE(E4:E8)</f>
        <v>51.6</v>
      </c>
      <c r="F11">
        <f>AVERAGE(F4:F8)</f>
        <v>53.2</v>
      </c>
      <c r="H11">
        <f>AVERAGE(H4:H7)</f>
        <v>63.5</v>
      </c>
      <c r="I11">
        <f>AVERAGE(I4:I7)</f>
        <v>63.75</v>
      </c>
      <c r="K11">
        <f>AVERAGE(K4:K7)</f>
        <v>56.25</v>
      </c>
      <c r="L11">
        <f>AVERAGE(L4:L7)</f>
        <v>56.5</v>
      </c>
      <c r="N11">
        <f>AVERAGE(N4:N8)</f>
        <v>56.6</v>
      </c>
      <c r="O11">
        <f>AVERAGE(O4:O8)</f>
        <v>56.4</v>
      </c>
    </row>
    <row r="12" spans="1:21" x14ac:dyDescent="0.25">
      <c r="A12" t="s">
        <v>31</v>
      </c>
      <c r="B12">
        <f>_xlfn.STDEV.P(B4:B10)</f>
        <v>16.866825306451933</v>
      </c>
      <c r="C12">
        <f>_xlfn.STDEV.P(C4:C10)</f>
        <v>17.079645362661537</v>
      </c>
      <c r="E12">
        <f>_xlfn.STDEV.P(E4:E8)</f>
        <v>10.650821564555478</v>
      </c>
      <c r="F12">
        <f>_xlfn.STDEV.P(F4:F8)</f>
        <v>9.6622978633449303</v>
      </c>
      <c r="H12">
        <f>_xlfn.STDEV.P(H4:H7)</f>
        <v>16.859715300087366</v>
      </c>
      <c r="I12">
        <f>_xlfn.STDEV.P(I4:I7)</f>
        <v>15.848895860595462</v>
      </c>
      <c r="K12">
        <f>_xlfn.STDEV.P(K4:K7)</f>
        <v>19.536824204563032</v>
      </c>
      <c r="L12">
        <f>_xlfn.STDEV.P(L4:L7)</f>
        <v>19.422924599555031</v>
      </c>
      <c r="N12">
        <f>_xlfn.STDEV.P(N4:N8)</f>
        <v>17.783138080777533</v>
      </c>
      <c r="O12">
        <f>_xlfn.STDEV.P(O4:O8)</f>
        <v>17.939899665271263</v>
      </c>
    </row>
    <row r="14" spans="1:21" x14ac:dyDescent="0.25">
      <c r="A14" t="s">
        <v>34</v>
      </c>
      <c r="B14">
        <f>AVERAGE(B11:C11)</f>
        <v>53.357142857142861</v>
      </c>
      <c r="E14">
        <f>AVERAGE(E11:F11)</f>
        <v>52.400000000000006</v>
      </c>
      <c r="H14">
        <f>AVERAGE(H11:I11)</f>
        <v>63.625</v>
      </c>
      <c r="K14">
        <f>AVERAGE(K11:L11)</f>
        <v>56.375</v>
      </c>
      <c r="N14">
        <f>AVERAGE(N11:O11)</f>
        <v>56.5</v>
      </c>
    </row>
    <row r="15" spans="1:21" x14ac:dyDescent="0.25">
      <c r="A15" t="s">
        <v>35</v>
      </c>
      <c r="B15">
        <f>AVERAGE(B12:C12)</f>
        <v>16.973235334556733</v>
      </c>
      <c r="E15">
        <f>AVERAGE(E12:F12)</f>
        <v>10.156559713950205</v>
      </c>
      <c r="H15">
        <f>AVERAGE(H12:I12)</f>
        <v>16.354305580341414</v>
      </c>
      <c r="K15">
        <f>AVERAGE(K12:L12)</f>
        <v>19.479874402059032</v>
      </c>
      <c r="N15">
        <f>AVERAGE(N12:O12)</f>
        <v>17.861518873024398</v>
      </c>
    </row>
    <row r="16" spans="1:21" s="5" customFormat="1" x14ac:dyDescent="0.25"/>
    <row r="17" spans="1:24" x14ac:dyDescent="0.25">
      <c r="A17" t="s">
        <v>29</v>
      </c>
      <c r="B17">
        <v>27</v>
      </c>
      <c r="E17">
        <v>24</v>
      </c>
      <c r="H17">
        <v>22</v>
      </c>
      <c r="K17">
        <v>27</v>
      </c>
      <c r="N17">
        <v>24.5</v>
      </c>
    </row>
    <row r="19" spans="1:24" x14ac:dyDescent="0.25">
      <c r="S19" t="s">
        <v>37</v>
      </c>
      <c r="T19" t="s">
        <v>38</v>
      </c>
      <c r="U19" t="s">
        <v>39</v>
      </c>
      <c r="V19" t="s">
        <v>40</v>
      </c>
    </row>
    <row r="20" spans="1:24" x14ac:dyDescent="0.25">
      <c r="R20" t="s">
        <v>4</v>
      </c>
      <c r="S20">
        <f>AVERAGE(B3,E3,H3,K3,N3)</f>
        <v>90</v>
      </c>
      <c r="T20">
        <f>_xlfn.STDEV.P(B3,E3,H3,K3,N3)</f>
        <v>0</v>
      </c>
      <c r="U20">
        <f>AVERAGE(C3,F3,I3,L3,O3)</f>
        <v>90</v>
      </c>
      <c r="V20">
        <f>_xlfn.STDEV.P(C3,F3,I3,L3,O3)</f>
        <v>0</v>
      </c>
      <c r="W20">
        <f>AVERAGE(S20,U20)</f>
        <v>90</v>
      </c>
      <c r="X20">
        <f>AVERAGE(T20,V20)</f>
        <v>0</v>
      </c>
    </row>
    <row r="21" spans="1:24" x14ac:dyDescent="0.25">
      <c r="R21" t="s">
        <v>5</v>
      </c>
      <c r="S21">
        <f t="shared" ref="S21:S25" si="1">AVERAGE(B4,E4,H4,K4,N4)</f>
        <v>86.2</v>
      </c>
      <c r="T21">
        <f t="shared" ref="T21:T25" si="2">_xlfn.STDEV.P(B4,E4,H4,K4,N4)</f>
        <v>7.6000000000000005</v>
      </c>
      <c r="U21">
        <f t="shared" ref="U21:U25" si="3">AVERAGE(C4,F4,I4,L4,O4)</f>
        <v>85.8</v>
      </c>
      <c r="V21">
        <f t="shared" ref="V21:V25" si="4">_xlfn.STDEV.P(C4,F4,I4,L4,O4)</f>
        <v>8.4</v>
      </c>
      <c r="W21">
        <f t="shared" ref="W21:W25" si="5">AVERAGE(S21,U21)</f>
        <v>86</v>
      </c>
      <c r="X21">
        <f t="shared" ref="X21:X25" si="6">AVERAGE(T21,V21)</f>
        <v>8</v>
      </c>
    </row>
    <row r="22" spans="1:24" x14ac:dyDescent="0.25">
      <c r="R22" t="s">
        <v>6</v>
      </c>
      <c r="S22">
        <f t="shared" si="1"/>
        <v>58.2</v>
      </c>
      <c r="T22">
        <f t="shared" si="2"/>
        <v>6.6151341634164913</v>
      </c>
      <c r="U22">
        <f t="shared" si="3"/>
        <v>59.8</v>
      </c>
      <c r="V22">
        <f t="shared" si="4"/>
        <v>6.7646138101151054</v>
      </c>
      <c r="W22">
        <f t="shared" si="5"/>
        <v>59</v>
      </c>
      <c r="X22">
        <f t="shared" si="6"/>
        <v>6.6898739867657984</v>
      </c>
    </row>
    <row r="23" spans="1:24" x14ac:dyDescent="0.25">
      <c r="R23" t="s">
        <v>7</v>
      </c>
      <c r="S23">
        <f t="shared" si="1"/>
        <v>46.4</v>
      </c>
      <c r="T23">
        <f t="shared" si="2"/>
        <v>3.878143885933063</v>
      </c>
      <c r="U23">
        <f t="shared" si="3"/>
        <v>46.8</v>
      </c>
      <c r="V23">
        <f t="shared" si="4"/>
        <v>3.6551333764994132</v>
      </c>
      <c r="W23">
        <f t="shared" si="5"/>
        <v>46.599999999999994</v>
      </c>
      <c r="X23">
        <f t="shared" si="6"/>
        <v>3.7666386312162379</v>
      </c>
    </row>
    <row r="24" spans="1:24" x14ac:dyDescent="0.25">
      <c r="R24" t="s">
        <v>8</v>
      </c>
      <c r="S24">
        <f t="shared" si="1"/>
        <v>43.6</v>
      </c>
      <c r="T24">
        <f t="shared" si="2"/>
        <v>1.2000000000000002</v>
      </c>
      <c r="U24">
        <f t="shared" si="3"/>
        <v>45.4</v>
      </c>
      <c r="V24">
        <f t="shared" si="4"/>
        <v>2.0591260281974</v>
      </c>
      <c r="W24">
        <f t="shared" si="5"/>
        <v>44.5</v>
      </c>
      <c r="X24">
        <f t="shared" si="6"/>
        <v>1.6295630140987001</v>
      </c>
    </row>
    <row r="25" spans="1:24" x14ac:dyDescent="0.25">
      <c r="R25" t="s">
        <v>9</v>
      </c>
      <c r="S25">
        <f t="shared" si="1"/>
        <v>43.333333333333336</v>
      </c>
      <c r="T25">
        <f t="shared" si="2"/>
        <v>1.247219128924647</v>
      </c>
      <c r="U25">
        <f t="shared" si="3"/>
        <v>43.666666666666664</v>
      </c>
      <c r="V25">
        <f t="shared" si="4"/>
        <v>1.247219128924647</v>
      </c>
      <c r="W25">
        <f t="shared" si="5"/>
        <v>43.5</v>
      </c>
      <c r="X25">
        <f t="shared" si="6"/>
        <v>1.247219128924647</v>
      </c>
    </row>
    <row r="26" spans="1:24" x14ac:dyDescent="0.25">
      <c r="R26" t="s">
        <v>41</v>
      </c>
      <c r="S26">
        <f>AVERAGE(S20:S25)</f>
        <v>61.288888888888884</v>
      </c>
      <c r="T26">
        <f t="shared" ref="T26:V26" si="7">AVERAGE(T20:T25)</f>
        <v>3.4234161963790335</v>
      </c>
      <c r="U26">
        <f t="shared" si="7"/>
        <v>61.911111111111119</v>
      </c>
      <c r="V26">
        <f t="shared" si="7"/>
        <v>3.6876820572894284</v>
      </c>
      <c r="W26">
        <f>AVERAGE(S26,U26)</f>
        <v>61.6</v>
      </c>
      <c r="X26">
        <f>AVERAGE(T26,V26)</f>
        <v>3.5555491268342312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5"/>
  <sheetViews>
    <sheetView workbookViewId="0">
      <selection activeCell="Y24" sqref="Y24"/>
    </sheetView>
  </sheetViews>
  <sheetFormatPr defaultRowHeight="15" x14ac:dyDescent="0.25"/>
  <cols>
    <col min="1" max="1" width="23.140625" bestFit="1" customWidth="1"/>
  </cols>
  <sheetData>
    <row r="1" spans="1:23" x14ac:dyDescent="0.25">
      <c r="A1" t="s">
        <v>18</v>
      </c>
      <c r="B1" t="s">
        <v>28</v>
      </c>
    </row>
    <row r="2" spans="1:23" x14ac:dyDescent="0.25">
      <c r="B2" t="s">
        <v>3</v>
      </c>
      <c r="C2" t="s">
        <v>2</v>
      </c>
      <c r="E2" t="s">
        <v>3</v>
      </c>
      <c r="F2" t="s">
        <v>2</v>
      </c>
      <c r="H2" t="s">
        <v>3</v>
      </c>
      <c r="I2" t="s">
        <v>2</v>
      </c>
      <c r="K2" t="s">
        <v>3</v>
      </c>
      <c r="L2" t="s">
        <v>2</v>
      </c>
      <c r="N2" t="s">
        <v>3</v>
      </c>
      <c r="O2" t="s">
        <v>2</v>
      </c>
      <c r="Q2" t="s">
        <v>3</v>
      </c>
      <c r="R2" t="s">
        <v>2</v>
      </c>
      <c r="T2" t="s">
        <v>32</v>
      </c>
      <c r="U2" t="s">
        <v>30</v>
      </c>
      <c r="V2" t="s">
        <v>31</v>
      </c>
      <c r="W2" t="s">
        <v>33</v>
      </c>
    </row>
    <row r="3" spans="1:23" x14ac:dyDescent="0.25">
      <c r="A3" t="s">
        <v>4</v>
      </c>
      <c r="B3">
        <v>90</v>
      </c>
      <c r="C3">
        <v>90</v>
      </c>
      <c r="E3">
        <v>90</v>
      </c>
      <c r="F3">
        <v>90</v>
      </c>
      <c r="H3">
        <v>90</v>
      </c>
      <c r="I3">
        <v>90</v>
      </c>
      <c r="K3">
        <v>90</v>
      </c>
      <c r="L3">
        <v>90</v>
      </c>
      <c r="N3">
        <v>90</v>
      </c>
      <c r="O3">
        <v>90</v>
      </c>
      <c r="Q3">
        <v>90</v>
      </c>
      <c r="R3">
        <v>90</v>
      </c>
      <c r="T3">
        <v>1</v>
      </c>
      <c r="U3">
        <v>53.25</v>
      </c>
      <c r="V3">
        <v>9.9886519334755057</v>
      </c>
      <c r="W3">
        <v>45</v>
      </c>
    </row>
    <row r="4" spans="1:23" x14ac:dyDescent="0.25">
      <c r="A4" t="s">
        <v>5</v>
      </c>
      <c r="B4">
        <v>70</v>
      </c>
      <c r="C4">
        <v>70</v>
      </c>
      <c r="E4">
        <v>70</v>
      </c>
      <c r="F4">
        <v>72</v>
      </c>
      <c r="H4">
        <v>73</v>
      </c>
      <c r="I4">
        <v>73</v>
      </c>
      <c r="K4">
        <v>53</v>
      </c>
      <c r="L4">
        <v>49</v>
      </c>
      <c r="N4">
        <v>90</v>
      </c>
      <c r="O4">
        <v>90</v>
      </c>
      <c r="Q4">
        <v>54</v>
      </c>
      <c r="R4">
        <v>52</v>
      </c>
      <c r="T4">
        <v>2</v>
      </c>
      <c r="U4">
        <v>54.6</v>
      </c>
      <c r="V4">
        <v>10.403080442163688</v>
      </c>
      <c r="W4">
        <v>34</v>
      </c>
    </row>
    <row r="5" spans="1:23" x14ac:dyDescent="0.25">
      <c r="A5" t="s">
        <v>6</v>
      </c>
      <c r="B5">
        <v>53</v>
      </c>
      <c r="C5">
        <v>50</v>
      </c>
      <c r="E5">
        <v>64</v>
      </c>
      <c r="F5">
        <v>60</v>
      </c>
      <c r="H5">
        <v>55</v>
      </c>
      <c r="I5">
        <v>51</v>
      </c>
      <c r="K5">
        <v>50</v>
      </c>
      <c r="L5">
        <v>48</v>
      </c>
      <c r="N5">
        <v>46</v>
      </c>
      <c r="O5">
        <v>46</v>
      </c>
      <c r="Q5">
        <v>49</v>
      </c>
      <c r="R5">
        <v>49</v>
      </c>
      <c r="T5">
        <v>3</v>
      </c>
      <c r="U5">
        <v>54.099999999999994</v>
      </c>
      <c r="V5">
        <v>9.9799405231286133</v>
      </c>
      <c r="W5">
        <v>38</v>
      </c>
    </row>
    <row r="6" spans="1:23" x14ac:dyDescent="0.25">
      <c r="A6" t="s">
        <v>7</v>
      </c>
      <c r="B6">
        <v>48</v>
      </c>
      <c r="C6">
        <v>45</v>
      </c>
      <c r="E6">
        <v>52</v>
      </c>
      <c r="F6">
        <v>49</v>
      </c>
      <c r="H6">
        <v>52</v>
      </c>
      <c r="I6">
        <v>53</v>
      </c>
      <c r="K6">
        <v>46</v>
      </c>
      <c r="L6">
        <v>46</v>
      </c>
      <c r="N6">
        <v>45</v>
      </c>
      <c r="O6">
        <v>43</v>
      </c>
      <c r="Q6">
        <v>48</v>
      </c>
      <c r="R6">
        <v>49</v>
      </c>
      <c r="T6">
        <v>4</v>
      </c>
      <c r="U6">
        <v>47</v>
      </c>
      <c r="V6">
        <v>2.6185153020783467</v>
      </c>
      <c r="W6">
        <v>43</v>
      </c>
    </row>
    <row r="7" spans="1:23" x14ac:dyDescent="0.25">
      <c r="A7" t="s">
        <v>8</v>
      </c>
      <c r="B7">
        <v>45</v>
      </c>
      <c r="C7">
        <v>45</v>
      </c>
      <c r="E7">
        <v>46</v>
      </c>
      <c r="F7">
        <v>45</v>
      </c>
      <c r="H7">
        <v>47</v>
      </c>
      <c r="I7">
        <v>47</v>
      </c>
      <c r="K7">
        <v>44</v>
      </c>
      <c r="L7">
        <v>44</v>
      </c>
      <c r="N7">
        <v>43</v>
      </c>
      <c r="O7">
        <v>45</v>
      </c>
      <c r="Q7">
        <v>51</v>
      </c>
      <c r="R7">
        <v>50</v>
      </c>
      <c r="T7">
        <v>5</v>
      </c>
      <c r="U7">
        <v>53.6</v>
      </c>
      <c r="V7">
        <v>18.227451824103117</v>
      </c>
      <c r="W7">
        <v>42</v>
      </c>
    </row>
    <row r="8" spans="1:23" x14ac:dyDescent="0.25">
      <c r="A8" t="s">
        <v>9</v>
      </c>
      <c r="E8">
        <v>44</v>
      </c>
      <c r="F8">
        <v>44</v>
      </c>
      <c r="H8">
        <v>45</v>
      </c>
      <c r="I8">
        <v>45</v>
      </c>
      <c r="K8">
        <v>45</v>
      </c>
      <c r="L8">
        <v>45</v>
      </c>
      <c r="N8">
        <v>44</v>
      </c>
      <c r="O8">
        <v>44</v>
      </c>
      <c r="Q8">
        <v>52</v>
      </c>
      <c r="R8">
        <v>50</v>
      </c>
      <c r="T8">
        <v>6</v>
      </c>
      <c r="U8">
        <v>50.4</v>
      </c>
      <c r="V8">
        <v>1.6154303827082972</v>
      </c>
      <c r="W8">
        <v>40</v>
      </c>
    </row>
    <row r="9" spans="1:23" x14ac:dyDescent="0.25">
      <c r="A9" t="s">
        <v>10</v>
      </c>
      <c r="T9" t="s">
        <v>36</v>
      </c>
      <c r="U9">
        <f>AVERAGE(U3:U8)</f>
        <v>52.158333333333331</v>
      </c>
      <c r="V9">
        <f>AVERAGE(V3:V8)</f>
        <v>8.8055117346095937</v>
      </c>
      <c r="W9">
        <f t="shared" ref="W9" si="0">AVERAGE(W3:W8)</f>
        <v>40.333333333333336</v>
      </c>
    </row>
    <row r="10" spans="1:23" x14ac:dyDescent="0.25">
      <c r="A10" t="s">
        <v>11</v>
      </c>
      <c r="T10" t="s">
        <v>31</v>
      </c>
      <c r="U10">
        <f>_xlfn.STDEV.P(U3:U8)</f>
        <v>2.6677732079187106</v>
      </c>
      <c r="W10">
        <f>_xlfn.STDEV.P(W3:W8)</f>
        <v>3.5901098714230031</v>
      </c>
    </row>
    <row r="11" spans="1:23" x14ac:dyDescent="0.25">
      <c r="A11" t="s">
        <v>30</v>
      </c>
      <c r="B11">
        <f>AVERAGE(B4:B7)</f>
        <v>54</v>
      </c>
      <c r="C11">
        <f>AVERAGE(C4:C7)</f>
        <v>52.5</v>
      </c>
      <c r="E11">
        <f>AVERAGE(E4:E8)</f>
        <v>55.2</v>
      </c>
      <c r="F11">
        <f>AVERAGE(F4:F8)</f>
        <v>54</v>
      </c>
      <c r="H11">
        <f>AVERAGE(H4:H8)</f>
        <v>54.4</v>
      </c>
      <c r="I11">
        <f>AVERAGE(I4:I8)</f>
        <v>53.8</v>
      </c>
      <c r="K11">
        <f>AVERAGE(K4:K8)</f>
        <v>47.6</v>
      </c>
      <c r="L11">
        <f>AVERAGE(L4:L8)</f>
        <v>46.4</v>
      </c>
      <c r="N11">
        <f>AVERAGE(N4:N8)</f>
        <v>53.6</v>
      </c>
      <c r="O11">
        <f>AVERAGE(O4:O8)</f>
        <v>53.6</v>
      </c>
      <c r="Q11">
        <f>AVERAGE(Q4:Q8)</f>
        <v>50.8</v>
      </c>
      <c r="R11">
        <f>AVERAGE(R4:R8)</f>
        <v>50</v>
      </c>
    </row>
    <row r="12" spans="1:23" x14ac:dyDescent="0.25">
      <c r="A12" t="s">
        <v>31</v>
      </c>
      <c r="B12">
        <f>_xlfn.STDEV.P(B4:B7)</f>
        <v>9.6695398029068578</v>
      </c>
      <c r="C12">
        <f>_xlfn.STDEV.P(C4:C7)</f>
        <v>10.307764064044152</v>
      </c>
      <c r="E12">
        <f>_xlfn.STDEV.P(E4:E8)</f>
        <v>10.166612021711067</v>
      </c>
      <c r="F12">
        <f>_xlfn.STDEV.P(F4:F8)</f>
        <v>10.639548862616309</v>
      </c>
      <c r="H12">
        <f>_xlfn.STDEV.P(H4:H8)</f>
        <v>9.9518842436997836</v>
      </c>
      <c r="I12">
        <f>_xlfn.STDEV.P(I4:I8)</f>
        <v>10.007996802557443</v>
      </c>
      <c r="K12">
        <f>_xlfn.STDEV.P(K4:K8)</f>
        <v>3.3823069050575527</v>
      </c>
      <c r="L12">
        <f>_xlfn.STDEV.P(L4:L8)</f>
        <v>1.8547236990991409</v>
      </c>
      <c r="N12">
        <f>_xlfn.STDEV.P(N4:N8)</f>
        <v>18.227451824103117</v>
      </c>
      <c r="O12">
        <f>_xlfn.STDEV.P(O4:O8)</f>
        <v>18.227451824103117</v>
      </c>
      <c r="Q12">
        <f>_xlfn.STDEV.P(Q4:Q8)</f>
        <v>2.1354156504062622</v>
      </c>
      <c r="R12">
        <f>_xlfn.STDEV.P(R4:R8)</f>
        <v>1.0954451150103321</v>
      </c>
    </row>
    <row r="14" spans="1:23" x14ac:dyDescent="0.25">
      <c r="A14" t="s">
        <v>34</v>
      </c>
      <c r="B14">
        <f>AVERAGE(B11:C11)</f>
        <v>53.25</v>
      </c>
      <c r="E14">
        <f>AVERAGE(E11:F11)</f>
        <v>54.6</v>
      </c>
      <c r="H14">
        <f>AVERAGE(H11:I11)</f>
        <v>54.099999999999994</v>
      </c>
      <c r="K14">
        <f>AVERAGE(K11:L11)</f>
        <v>47</v>
      </c>
      <c r="N14">
        <f>AVERAGE(N11:O11)</f>
        <v>53.6</v>
      </c>
      <c r="Q14">
        <f>AVERAGE(Q11:R11)</f>
        <v>50.4</v>
      </c>
    </row>
    <row r="15" spans="1:23" x14ac:dyDescent="0.25">
      <c r="A15" t="s">
        <v>35</v>
      </c>
      <c r="B15">
        <f>AVERAGE(B12:C12)</f>
        <v>9.9886519334755057</v>
      </c>
      <c r="E15">
        <f>AVERAGE(E12:F12)</f>
        <v>10.403080442163688</v>
      </c>
      <c r="H15">
        <f>AVERAGE(H12:I12)</f>
        <v>9.9799405231286133</v>
      </c>
      <c r="K15">
        <f>AVERAGE(K12:L12)</f>
        <v>2.6185153020783467</v>
      </c>
      <c r="N15">
        <f>AVERAGE(N12:O12)</f>
        <v>18.227451824103117</v>
      </c>
      <c r="Q15">
        <f>AVERAGE(Q12:R12)</f>
        <v>1.6154303827082972</v>
      </c>
    </row>
    <row r="16" spans="1:23" s="5" customFormat="1" x14ac:dyDescent="0.25"/>
    <row r="17" spans="1:26" x14ac:dyDescent="0.25">
      <c r="A17" t="s">
        <v>29</v>
      </c>
      <c r="B17">
        <v>45</v>
      </c>
      <c r="E17">
        <v>34</v>
      </c>
      <c r="H17">
        <v>38</v>
      </c>
      <c r="K17">
        <v>43</v>
      </c>
      <c r="N17">
        <v>42</v>
      </c>
      <c r="Q17">
        <v>40</v>
      </c>
    </row>
    <row r="18" spans="1:26" x14ac:dyDescent="0.25">
      <c r="U18" t="s">
        <v>37</v>
      </c>
      <c r="V18" t="s">
        <v>38</v>
      </c>
      <c r="W18" t="s">
        <v>39</v>
      </c>
      <c r="X18" t="s">
        <v>40</v>
      </c>
    </row>
    <row r="19" spans="1:26" x14ac:dyDescent="0.25">
      <c r="T19" t="s">
        <v>4</v>
      </c>
      <c r="U19">
        <f>AVERAGE(B3,E3,H3,K3,N3,Q3)</f>
        <v>90</v>
      </c>
      <c r="V19">
        <f>_xlfn.STDEV.P(B3,E3,H3,K3,N3,Q3)</f>
        <v>0</v>
      </c>
      <c r="W19">
        <f>AVERAGE(C3,F3,I3,L3,O3,R3)</f>
        <v>90</v>
      </c>
      <c r="X19">
        <f>_xlfn.STDEV.P(C3,F3,I3,L3,O3,R3)</f>
        <v>0</v>
      </c>
      <c r="Y19">
        <f>AVERAGE(U19,W19)</f>
        <v>90</v>
      </c>
      <c r="Z19">
        <f>AVERAGE(V19,X19)</f>
        <v>0</v>
      </c>
    </row>
    <row r="20" spans="1:26" x14ac:dyDescent="0.25">
      <c r="T20" t="s">
        <v>5</v>
      </c>
      <c r="U20">
        <f t="shared" ref="U20:U24" si="1">AVERAGE(B4,E4,H4,K4,N4,Q4)</f>
        <v>68.333333333333329</v>
      </c>
      <c r="V20">
        <f t="shared" ref="V20:V24" si="2">_xlfn.STDEV.P(B4,E4,H4,K4,N4,Q4)</f>
        <v>12.498888839501783</v>
      </c>
      <c r="W20">
        <f t="shared" ref="W20:W24" si="3">AVERAGE(C4,F4,I4,L4,O4,R4)</f>
        <v>67.666666666666671</v>
      </c>
      <c r="X20">
        <f t="shared" ref="X20:X24" si="4">_xlfn.STDEV.P(C4,F4,I4,L4,O4,R4)</f>
        <v>13.816254517375137</v>
      </c>
      <c r="Y20">
        <f t="shared" ref="Y20:Y24" si="5">AVERAGE(U20,W20)</f>
        <v>68</v>
      </c>
      <c r="Z20">
        <f t="shared" ref="Z20:Z24" si="6">AVERAGE(V20,X20)</f>
        <v>13.15757167843846</v>
      </c>
    </row>
    <row r="21" spans="1:26" x14ac:dyDescent="0.25">
      <c r="T21" t="s">
        <v>6</v>
      </c>
      <c r="U21">
        <f t="shared" si="1"/>
        <v>52.833333333333336</v>
      </c>
      <c r="V21">
        <f t="shared" si="2"/>
        <v>5.7566386797235145</v>
      </c>
      <c r="W21">
        <f t="shared" si="3"/>
        <v>50.666666666666664</v>
      </c>
      <c r="X21">
        <f t="shared" si="4"/>
        <v>4.4596960534198837</v>
      </c>
      <c r="Y21">
        <f t="shared" si="5"/>
        <v>51.75</v>
      </c>
      <c r="Z21">
        <f t="shared" si="6"/>
        <v>5.1081673665716991</v>
      </c>
    </row>
    <row r="22" spans="1:26" x14ac:dyDescent="0.25">
      <c r="T22" t="s">
        <v>7</v>
      </c>
      <c r="U22">
        <f t="shared" si="1"/>
        <v>48.5</v>
      </c>
      <c r="V22">
        <f t="shared" si="2"/>
        <v>2.6925824035672519</v>
      </c>
      <c r="W22">
        <f t="shared" si="3"/>
        <v>47.5</v>
      </c>
      <c r="X22">
        <f t="shared" si="4"/>
        <v>3.2532035493238558</v>
      </c>
      <c r="Y22">
        <f t="shared" si="5"/>
        <v>48</v>
      </c>
      <c r="Z22">
        <f t="shared" si="6"/>
        <v>2.9728929764455536</v>
      </c>
    </row>
    <row r="23" spans="1:26" x14ac:dyDescent="0.25">
      <c r="T23" t="s">
        <v>8</v>
      </c>
      <c r="U23">
        <f t="shared" si="1"/>
        <v>46</v>
      </c>
      <c r="V23">
        <f t="shared" si="2"/>
        <v>2.5819888974716112</v>
      </c>
      <c r="W23">
        <f t="shared" si="3"/>
        <v>46</v>
      </c>
      <c r="X23">
        <f t="shared" si="4"/>
        <v>2</v>
      </c>
      <c r="Y23">
        <f t="shared" si="5"/>
        <v>46</v>
      </c>
      <c r="Z23">
        <f t="shared" si="6"/>
        <v>2.2909944487358054</v>
      </c>
    </row>
    <row r="24" spans="1:26" x14ac:dyDescent="0.25">
      <c r="T24" t="s">
        <v>9</v>
      </c>
      <c r="U24">
        <f t="shared" si="1"/>
        <v>46</v>
      </c>
      <c r="V24">
        <f t="shared" si="2"/>
        <v>3.03315017762062</v>
      </c>
      <c r="W24">
        <f t="shared" si="3"/>
        <v>45.6</v>
      </c>
      <c r="X24">
        <f t="shared" si="4"/>
        <v>2.2449944320643649</v>
      </c>
      <c r="Y24">
        <f t="shared" si="5"/>
        <v>45.8</v>
      </c>
      <c r="Z24">
        <f t="shared" si="6"/>
        <v>2.6390723048424922</v>
      </c>
    </row>
    <row r="25" spans="1:26" x14ac:dyDescent="0.25">
      <c r="T25" t="s">
        <v>41</v>
      </c>
      <c r="U25">
        <f>AVERAGE(U19:U24)</f>
        <v>58.611111111111107</v>
      </c>
      <c r="V25">
        <f t="shared" ref="V25:X25" si="7">AVERAGE(V19:V24)</f>
        <v>4.4272081663141298</v>
      </c>
      <c r="W25">
        <f t="shared" si="7"/>
        <v>57.905555555555566</v>
      </c>
      <c r="X25">
        <f t="shared" si="7"/>
        <v>4.2956914253638736</v>
      </c>
      <c r="Y25">
        <f>AVERAGE(U25,W25)</f>
        <v>58.25833333333334</v>
      </c>
      <c r="Z25">
        <f>AVERAGE(V25,X25)</f>
        <v>4.3614497958390022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7"/>
  <sheetViews>
    <sheetView workbookViewId="0">
      <selection activeCell="Z26" sqref="Z26"/>
    </sheetView>
  </sheetViews>
  <sheetFormatPr defaultRowHeight="15" x14ac:dyDescent="0.25"/>
  <cols>
    <col min="1" max="1" width="23.140625" bestFit="1" customWidth="1"/>
    <col min="21" max="21" width="11.42578125" bestFit="1" customWidth="1"/>
  </cols>
  <sheetData>
    <row r="1" spans="1:24" x14ac:dyDescent="0.25">
      <c r="A1" t="s">
        <v>19</v>
      </c>
      <c r="B1" t="s">
        <v>28</v>
      </c>
    </row>
    <row r="2" spans="1:24" x14ac:dyDescent="0.25">
      <c r="B2" t="s">
        <v>3</v>
      </c>
      <c r="C2" t="s">
        <v>2</v>
      </c>
      <c r="E2" t="s">
        <v>3</v>
      </c>
      <c r="F2" t="s">
        <v>2</v>
      </c>
      <c r="H2" t="s">
        <v>3</v>
      </c>
      <c r="I2" t="s">
        <v>2</v>
      </c>
      <c r="K2" t="s">
        <v>3</v>
      </c>
      <c r="L2" t="s">
        <v>2</v>
      </c>
      <c r="N2" t="s">
        <v>3</v>
      </c>
      <c r="O2" t="s">
        <v>2</v>
      </c>
      <c r="Q2" t="s">
        <v>3</v>
      </c>
      <c r="R2" t="s">
        <v>2</v>
      </c>
      <c r="U2" t="s">
        <v>32</v>
      </c>
      <c r="V2" t="s">
        <v>30</v>
      </c>
      <c r="W2" t="s">
        <v>31</v>
      </c>
      <c r="X2" t="s">
        <v>33</v>
      </c>
    </row>
    <row r="3" spans="1:24" x14ac:dyDescent="0.25">
      <c r="A3" t="s">
        <v>4</v>
      </c>
      <c r="B3">
        <v>90</v>
      </c>
      <c r="C3">
        <v>90</v>
      </c>
      <c r="E3">
        <v>90</v>
      </c>
      <c r="F3">
        <v>90</v>
      </c>
      <c r="H3">
        <v>90</v>
      </c>
      <c r="I3">
        <v>90</v>
      </c>
      <c r="K3">
        <v>90</v>
      </c>
      <c r="L3">
        <v>90</v>
      </c>
      <c r="N3">
        <v>90</v>
      </c>
      <c r="O3">
        <v>90</v>
      </c>
      <c r="Q3">
        <v>90</v>
      </c>
      <c r="R3">
        <v>90</v>
      </c>
      <c r="U3">
        <v>1</v>
      </c>
      <c r="V3">
        <v>74.4375</v>
      </c>
      <c r="W3">
        <v>16.225798326631704</v>
      </c>
      <c r="X3">
        <v>46</v>
      </c>
    </row>
    <row r="4" spans="1:24" x14ac:dyDescent="0.25">
      <c r="A4" t="s">
        <v>5</v>
      </c>
      <c r="B4">
        <v>90</v>
      </c>
      <c r="C4">
        <v>90</v>
      </c>
      <c r="E4">
        <v>90</v>
      </c>
      <c r="F4">
        <v>90</v>
      </c>
      <c r="H4">
        <v>90</v>
      </c>
      <c r="I4">
        <v>90</v>
      </c>
      <c r="K4">
        <v>90</v>
      </c>
      <c r="L4">
        <v>90</v>
      </c>
      <c r="N4">
        <v>90</v>
      </c>
      <c r="O4">
        <v>90</v>
      </c>
      <c r="Q4">
        <v>90</v>
      </c>
      <c r="R4">
        <v>90</v>
      </c>
      <c r="U4">
        <v>2</v>
      </c>
      <c r="V4">
        <v>81.928571428571416</v>
      </c>
      <c r="W4">
        <v>9.5674422647721009</v>
      </c>
      <c r="X4">
        <v>38</v>
      </c>
    </row>
    <row r="5" spans="1:24" x14ac:dyDescent="0.25">
      <c r="A5" t="s">
        <v>6</v>
      </c>
      <c r="B5">
        <v>63</v>
      </c>
      <c r="C5">
        <v>72</v>
      </c>
      <c r="E5">
        <v>90</v>
      </c>
      <c r="F5">
        <v>90</v>
      </c>
      <c r="H5">
        <v>82</v>
      </c>
      <c r="I5">
        <v>80</v>
      </c>
      <c r="K5">
        <v>90</v>
      </c>
      <c r="L5">
        <v>90</v>
      </c>
      <c r="N5">
        <v>90</v>
      </c>
      <c r="O5">
        <v>90</v>
      </c>
      <c r="Q5">
        <v>90</v>
      </c>
      <c r="R5">
        <v>90</v>
      </c>
      <c r="U5">
        <v>3</v>
      </c>
      <c r="V5">
        <v>84.166666666666657</v>
      </c>
      <c r="W5">
        <v>9.6059751760279468</v>
      </c>
      <c r="X5">
        <v>38</v>
      </c>
    </row>
    <row r="6" spans="1:24" x14ac:dyDescent="0.25">
      <c r="A6" t="s">
        <v>7</v>
      </c>
      <c r="B6">
        <v>54</v>
      </c>
      <c r="C6">
        <v>51</v>
      </c>
      <c r="E6">
        <v>60</v>
      </c>
      <c r="F6">
        <v>65</v>
      </c>
      <c r="H6">
        <v>90</v>
      </c>
      <c r="I6">
        <v>90</v>
      </c>
      <c r="K6">
        <v>60</v>
      </c>
      <c r="L6">
        <v>57</v>
      </c>
      <c r="N6">
        <v>74</v>
      </c>
      <c r="O6">
        <v>75</v>
      </c>
      <c r="Q6">
        <v>61</v>
      </c>
      <c r="R6">
        <v>67</v>
      </c>
      <c r="U6">
        <v>4</v>
      </c>
      <c r="V6">
        <v>71.9375</v>
      </c>
      <c r="W6">
        <v>14.525629438492279</v>
      </c>
      <c r="X6">
        <v>32.5</v>
      </c>
    </row>
    <row r="7" spans="1:24" x14ac:dyDescent="0.25">
      <c r="A7" t="s">
        <v>8</v>
      </c>
      <c r="B7">
        <v>90</v>
      </c>
      <c r="C7">
        <v>90</v>
      </c>
      <c r="E7">
        <v>81</v>
      </c>
      <c r="F7">
        <v>80</v>
      </c>
      <c r="H7">
        <v>90</v>
      </c>
      <c r="I7">
        <v>90</v>
      </c>
      <c r="K7">
        <v>72</v>
      </c>
      <c r="L7">
        <v>66</v>
      </c>
      <c r="N7">
        <v>53</v>
      </c>
      <c r="O7">
        <v>53</v>
      </c>
      <c r="Q7">
        <v>80</v>
      </c>
      <c r="R7">
        <v>81</v>
      </c>
      <c r="U7">
        <v>5</v>
      </c>
      <c r="V7">
        <v>74.1875</v>
      </c>
      <c r="W7">
        <v>14.00176074573689</v>
      </c>
      <c r="X7">
        <v>35</v>
      </c>
    </row>
    <row r="8" spans="1:24" x14ac:dyDescent="0.25">
      <c r="A8" t="s">
        <v>9</v>
      </c>
      <c r="B8">
        <v>63</v>
      </c>
      <c r="C8">
        <v>58</v>
      </c>
      <c r="E8">
        <v>85</v>
      </c>
      <c r="F8">
        <v>86</v>
      </c>
      <c r="H8">
        <v>64</v>
      </c>
      <c r="I8">
        <v>64</v>
      </c>
      <c r="K8">
        <v>63</v>
      </c>
      <c r="L8">
        <v>57</v>
      </c>
      <c r="N8">
        <v>70</v>
      </c>
      <c r="O8">
        <v>70</v>
      </c>
      <c r="Q8">
        <v>76</v>
      </c>
      <c r="R8">
        <v>80</v>
      </c>
      <c r="U8">
        <v>6</v>
      </c>
      <c r="V8">
        <v>82.357142857142861</v>
      </c>
      <c r="W8">
        <v>8.7709650571768289</v>
      </c>
      <c r="X8">
        <v>38</v>
      </c>
    </row>
    <row r="9" spans="1:24" x14ac:dyDescent="0.25">
      <c r="A9" t="s">
        <v>10</v>
      </c>
      <c r="B9">
        <v>90</v>
      </c>
      <c r="C9">
        <v>90</v>
      </c>
      <c r="E9">
        <v>76</v>
      </c>
      <c r="F9">
        <v>74</v>
      </c>
      <c r="K9">
        <v>63</v>
      </c>
      <c r="L9">
        <v>63</v>
      </c>
      <c r="N9">
        <v>68</v>
      </c>
      <c r="O9">
        <v>72</v>
      </c>
      <c r="Q9">
        <v>84</v>
      </c>
      <c r="R9">
        <v>84</v>
      </c>
      <c r="U9" t="s">
        <v>36</v>
      </c>
      <c r="V9">
        <f>AVERAGE(V3:V8)</f>
        <v>78.169146825396822</v>
      </c>
      <c r="W9">
        <f t="shared" ref="W9:X9" si="0">AVERAGE(W3:W8)</f>
        <v>12.116261834806293</v>
      </c>
      <c r="X9">
        <f t="shared" si="0"/>
        <v>37.916666666666664</v>
      </c>
    </row>
    <row r="10" spans="1:24" x14ac:dyDescent="0.25">
      <c r="A10" t="s">
        <v>11</v>
      </c>
      <c r="B10">
        <v>52</v>
      </c>
      <c r="C10">
        <v>58</v>
      </c>
      <c r="K10">
        <v>55</v>
      </c>
      <c r="L10">
        <v>55</v>
      </c>
      <c r="N10">
        <v>56</v>
      </c>
      <c r="O10">
        <v>56</v>
      </c>
      <c r="U10" t="s">
        <v>31</v>
      </c>
      <c r="V10">
        <f>_xlfn.STDEV.P(V3:V8)</f>
        <v>4.7654127135619193</v>
      </c>
      <c r="X10">
        <f>_xlfn.STDEV.P(X3:X8)</f>
        <v>4.1474557127097675</v>
      </c>
    </row>
    <row r="11" spans="1:24" x14ac:dyDescent="0.25">
      <c r="A11" t="s">
        <v>30</v>
      </c>
      <c r="B11">
        <f>AVERAGE(B3:B10)</f>
        <v>74</v>
      </c>
      <c r="C11">
        <f>AVERAGE(C3:C10)</f>
        <v>74.875</v>
      </c>
      <c r="E11">
        <f>AVERAGE(E3:E9)</f>
        <v>81.714285714285708</v>
      </c>
      <c r="F11">
        <f>AVERAGE(F3:F9)</f>
        <v>82.142857142857139</v>
      </c>
      <c r="H11">
        <f>AVERAGE(H3:H8)</f>
        <v>84.333333333333329</v>
      </c>
      <c r="I11">
        <f>AVERAGE(I3:I8)</f>
        <v>84</v>
      </c>
      <c r="K11">
        <f>AVERAGE(K3:K10)</f>
        <v>72.875</v>
      </c>
      <c r="L11">
        <f>AVERAGE(L3:L10)</f>
        <v>71</v>
      </c>
      <c r="N11">
        <f>AVERAGE(N3:N10)</f>
        <v>73.875</v>
      </c>
      <c r="O11">
        <f>AVERAGE(O3:O10)</f>
        <v>74.5</v>
      </c>
      <c r="Q11">
        <f>AVERAGE(Q3:Q9)</f>
        <v>81.571428571428569</v>
      </c>
      <c r="R11">
        <f>AVERAGE(R3:R9)</f>
        <v>83.142857142857139</v>
      </c>
    </row>
    <row r="12" spans="1:24" x14ac:dyDescent="0.25">
      <c r="A12" t="s">
        <v>31</v>
      </c>
      <c r="B12">
        <f>_xlfn.STDEV.P(B3:B10)</f>
        <v>16.393596310755001</v>
      </c>
      <c r="C12">
        <f>_xlfn.STDEV.P(C3:C10)</f>
        <v>16.058000342508404</v>
      </c>
      <c r="E12">
        <f>_xlfn.STDEV.P(E3:E9)</f>
        <v>10.151907431108496</v>
      </c>
      <c r="F12">
        <f>_xlfn.STDEV.P(F3:F9)</f>
        <v>8.9829770984357076</v>
      </c>
      <c r="H12">
        <f>_xlfn.STDEV.P(H3:H8)</f>
        <v>9.5510325212629361</v>
      </c>
      <c r="I12">
        <f>_xlfn.STDEV.P(I3:I8)</f>
        <v>9.6609178307929593</v>
      </c>
      <c r="K12">
        <f>_xlfn.STDEV.P(K3:K10)</f>
        <v>13.968155747986202</v>
      </c>
      <c r="L12">
        <f>_xlfn.STDEV.P(L3:L10)</f>
        <v>15.083103128998356</v>
      </c>
      <c r="N12">
        <f>_xlfn.STDEV.P(N3:N10)</f>
        <v>14.075133214289661</v>
      </c>
      <c r="O12">
        <f>_xlfn.STDEV.P(O3:O10)</f>
        <v>13.928388277184119</v>
      </c>
      <c r="Q12">
        <f>_xlfn.STDEV.P(Q3:Q9)</f>
        <v>9.8249993508853706</v>
      </c>
      <c r="R12">
        <f>_xlfn.STDEV.P(R3:R9)</f>
        <v>7.7169307634682882</v>
      </c>
    </row>
    <row r="14" spans="1:24" x14ac:dyDescent="0.25">
      <c r="A14" t="s">
        <v>34</v>
      </c>
      <c r="B14">
        <f>AVERAGE(B11:C11)</f>
        <v>74.4375</v>
      </c>
      <c r="E14">
        <f>AVERAGE(E11:F11)</f>
        <v>81.928571428571416</v>
      </c>
      <c r="H14">
        <f>AVERAGE(H11:I11)</f>
        <v>84.166666666666657</v>
      </c>
      <c r="K14">
        <f>AVERAGE(K11:L11)</f>
        <v>71.9375</v>
      </c>
      <c r="N14">
        <f>AVERAGE(N11:O11)</f>
        <v>74.1875</v>
      </c>
      <c r="Q14">
        <f>AVERAGE(Q11:R11)</f>
        <v>82.357142857142861</v>
      </c>
    </row>
    <row r="15" spans="1:24" x14ac:dyDescent="0.25">
      <c r="A15" t="s">
        <v>35</v>
      </c>
      <c r="B15">
        <f>AVERAGE(B12:C12)</f>
        <v>16.225798326631704</v>
      </c>
      <c r="E15">
        <f>AVERAGE(E12:F12)</f>
        <v>9.5674422647721009</v>
      </c>
      <c r="H15">
        <f>AVERAGE(H12:I12)</f>
        <v>9.6059751760279468</v>
      </c>
      <c r="K15">
        <f>AVERAGE(K12:L12)</f>
        <v>14.525629438492279</v>
      </c>
      <c r="N15">
        <f>AVERAGE(N12:O12)</f>
        <v>14.00176074573689</v>
      </c>
      <c r="Q15">
        <f>AVERAGE(Q12:R12)</f>
        <v>8.7709650571768289</v>
      </c>
    </row>
    <row r="16" spans="1:24" s="5" customFormat="1" x14ac:dyDescent="0.25"/>
    <row r="17" spans="1:27" x14ac:dyDescent="0.25">
      <c r="A17" t="s">
        <v>29</v>
      </c>
      <c r="B17">
        <v>46</v>
      </c>
      <c r="E17">
        <v>38</v>
      </c>
      <c r="H17">
        <v>38</v>
      </c>
      <c r="K17">
        <v>32.5</v>
      </c>
      <c r="N17">
        <v>35</v>
      </c>
      <c r="Q17">
        <v>38</v>
      </c>
    </row>
    <row r="18" spans="1:27" x14ac:dyDescent="0.25">
      <c r="V18" t="s">
        <v>37</v>
      </c>
      <c r="W18" t="s">
        <v>38</v>
      </c>
      <c r="X18" t="s">
        <v>39</v>
      </c>
      <c r="Y18" t="s">
        <v>40</v>
      </c>
    </row>
    <row r="19" spans="1:27" x14ac:dyDescent="0.25">
      <c r="U19" t="s">
        <v>4</v>
      </c>
      <c r="V19">
        <f>AVERAGE(B3,E3,H3,K3,N3,Q3)</f>
        <v>90</v>
      </c>
      <c r="W19">
        <f>_xlfn.STDEV.P(B3,E3,H3,K3,N3,Q3)</f>
        <v>0</v>
      </c>
      <c r="X19">
        <f>AVERAGE(C3,F3,I3,L3,O3,R3)</f>
        <v>90</v>
      </c>
      <c r="Y19">
        <f>_xlfn.STDEV.P(C3,F3,I3,L3,O3,R3)</f>
        <v>0</v>
      </c>
      <c r="Z19">
        <f>AVERAGE(V19,X19)</f>
        <v>90</v>
      </c>
      <c r="AA19">
        <f>AVERAGE(W19,Y19)</f>
        <v>0</v>
      </c>
    </row>
    <row r="20" spans="1:27" x14ac:dyDescent="0.25">
      <c r="U20" t="s">
        <v>5</v>
      </c>
      <c r="V20">
        <f t="shared" ref="V20:V26" si="1">AVERAGE(B4,E4,H4,K4,N4,Q4)</f>
        <v>90</v>
      </c>
      <c r="W20">
        <f t="shared" ref="W20:W26" si="2">_xlfn.STDEV.P(B4,E4,H4,K4,N4,Q4)</f>
        <v>0</v>
      </c>
      <c r="X20">
        <f t="shared" ref="X20:X26" si="3">AVERAGE(C4,F4,I4,L4,O4,R4)</f>
        <v>90</v>
      </c>
      <c r="Y20">
        <f t="shared" ref="Y20:Y26" si="4">_xlfn.STDEV.P(C4,F4,I4,L4,O4,R4)</f>
        <v>0</v>
      </c>
      <c r="Z20">
        <f t="shared" ref="Z20:Z27" si="5">AVERAGE(V20,X20)</f>
        <v>90</v>
      </c>
      <c r="AA20">
        <f t="shared" ref="AA20:AA27" si="6">AVERAGE(W20,Y20)</f>
        <v>0</v>
      </c>
    </row>
    <row r="21" spans="1:27" x14ac:dyDescent="0.25">
      <c r="U21" t="s">
        <v>6</v>
      </c>
      <c r="V21">
        <f t="shared" si="1"/>
        <v>84.166666666666671</v>
      </c>
      <c r="W21">
        <f t="shared" si="2"/>
        <v>9.9065074011423864</v>
      </c>
      <c r="X21">
        <f t="shared" si="3"/>
        <v>85.333333333333329</v>
      </c>
      <c r="Y21">
        <f t="shared" si="4"/>
        <v>6.9920589878010109</v>
      </c>
      <c r="Z21">
        <f t="shared" si="5"/>
        <v>84.75</v>
      </c>
      <c r="AA21">
        <f t="shared" si="6"/>
        <v>8.4492831944716986</v>
      </c>
    </row>
    <row r="22" spans="1:27" x14ac:dyDescent="0.25">
      <c r="U22" t="s">
        <v>7</v>
      </c>
      <c r="V22">
        <f t="shared" si="1"/>
        <v>66.5</v>
      </c>
      <c r="W22">
        <f t="shared" si="2"/>
        <v>12.107160415776002</v>
      </c>
      <c r="X22">
        <f t="shared" si="3"/>
        <v>67.5</v>
      </c>
      <c r="Y22">
        <f t="shared" si="4"/>
        <v>12.592987466575726</v>
      </c>
      <c r="Z22">
        <f t="shared" si="5"/>
        <v>67</v>
      </c>
      <c r="AA22">
        <f t="shared" si="6"/>
        <v>12.350073941175864</v>
      </c>
    </row>
    <row r="23" spans="1:27" x14ac:dyDescent="0.25">
      <c r="U23" t="s">
        <v>8</v>
      </c>
      <c r="V23">
        <f t="shared" si="1"/>
        <v>77.666666666666671</v>
      </c>
      <c r="W23">
        <f t="shared" si="2"/>
        <v>12.657891697365017</v>
      </c>
      <c r="X23">
        <f t="shared" si="3"/>
        <v>76.666666666666671</v>
      </c>
      <c r="Y23">
        <f t="shared" si="4"/>
        <v>13.287420951996499</v>
      </c>
      <c r="Z23">
        <f t="shared" si="5"/>
        <v>77.166666666666671</v>
      </c>
      <c r="AA23">
        <f t="shared" si="6"/>
        <v>12.972656324680758</v>
      </c>
    </row>
    <row r="24" spans="1:27" x14ac:dyDescent="0.25">
      <c r="U24" t="s">
        <v>9</v>
      </c>
      <c r="V24">
        <f t="shared" si="1"/>
        <v>70.166666666666671</v>
      </c>
      <c r="W24">
        <f t="shared" si="2"/>
        <v>8.1120623490919712</v>
      </c>
      <c r="X24">
        <f t="shared" si="3"/>
        <v>69.166666666666671</v>
      </c>
      <c r="Y24">
        <f t="shared" si="4"/>
        <v>10.807661891248983</v>
      </c>
      <c r="Z24">
        <f t="shared" si="5"/>
        <v>69.666666666666671</v>
      </c>
      <c r="AA24">
        <f t="shared" si="6"/>
        <v>9.4598621201704773</v>
      </c>
    </row>
    <row r="25" spans="1:27" x14ac:dyDescent="0.25">
      <c r="U25" t="s">
        <v>10</v>
      </c>
      <c r="V25">
        <f t="shared" si="1"/>
        <v>76.2</v>
      </c>
      <c r="W25">
        <f t="shared" si="2"/>
        <v>9.9277389167926859</v>
      </c>
      <c r="X25">
        <f t="shared" si="3"/>
        <v>76.599999999999994</v>
      </c>
      <c r="Y25">
        <f t="shared" si="4"/>
        <v>9.4572723340295113</v>
      </c>
      <c r="Z25">
        <f t="shared" si="5"/>
        <v>76.400000000000006</v>
      </c>
      <c r="AA25">
        <f t="shared" si="6"/>
        <v>9.6925056254110977</v>
      </c>
    </row>
    <row r="26" spans="1:27" x14ac:dyDescent="0.25">
      <c r="U26" t="s">
        <v>11</v>
      </c>
      <c r="V26">
        <f t="shared" si="1"/>
        <v>54.333333333333336</v>
      </c>
      <c r="W26">
        <f t="shared" si="2"/>
        <v>1.699673171197595</v>
      </c>
      <c r="X26">
        <f t="shared" si="3"/>
        <v>56.333333333333336</v>
      </c>
      <c r="Y26">
        <f t="shared" si="4"/>
        <v>1.247219128924647</v>
      </c>
      <c r="Z26">
        <f t="shared" si="5"/>
        <v>55.333333333333336</v>
      </c>
      <c r="AA26">
        <f t="shared" si="6"/>
        <v>1.4734461500611209</v>
      </c>
    </row>
    <row r="27" spans="1:27" x14ac:dyDescent="0.25">
      <c r="U27" t="s">
        <v>41</v>
      </c>
      <c r="V27">
        <f>AVERAGE(V19:V26)</f>
        <v>76.129166666666677</v>
      </c>
      <c r="W27">
        <f t="shared" ref="W27:Y27" si="7">AVERAGE(W19:W26)</f>
        <v>6.8013792439207066</v>
      </c>
      <c r="X27">
        <f t="shared" si="7"/>
        <v>76.45</v>
      </c>
      <c r="Y27">
        <f t="shared" si="7"/>
        <v>6.7980775950720469</v>
      </c>
      <c r="Z27">
        <f t="shared" si="5"/>
        <v>76.28958333333334</v>
      </c>
      <c r="AA27">
        <f t="shared" si="6"/>
        <v>6.7997284194963772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7"/>
  <sheetViews>
    <sheetView workbookViewId="0">
      <selection activeCell="W25" sqref="W25"/>
    </sheetView>
  </sheetViews>
  <sheetFormatPr defaultRowHeight="15" x14ac:dyDescent="0.25"/>
  <cols>
    <col min="1" max="1" width="23.140625" bestFit="1" customWidth="1"/>
  </cols>
  <sheetData>
    <row r="1" spans="1:21" x14ac:dyDescent="0.25">
      <c r="A1" t="s">
        <v>20</v>
      </c>
      <c r="B1" t="s">
        <v>27</v>
      </c>
    </row>
    <row r="2" spans="1:21" x14ac:dyDescent="0.25">
      <c r="B2" t="s">
        <v>3</v>
      </c>
      <c r="C2" t="s">
        <v>2</v>
      </c>
      <c r="E2" t="s">
        <v>3</v>
      </c>
      <c r="F2" t="s">
        <v>2</v>
      </c>
      <c r="H2" t="s">
        <v>3</v>
      </c>
      <c r="I2" t="s">
        <v>2</v>
      </c>
      <c r="K2" t="s">
        <v>3</v>
      </c>
      <c r="L2" t="s">
        <v>2</v>
      </c>
      <c r="N2" t="s">
        <v>3</v>
      </c>
      <c r="O2" t="s">
        <v>2</v>
      </c>
      <c r="R2" t="s">
        <v>32</v>
      </c>
      <c r="S2" t="s">
        <v>30</v>
      </c>
      <c r="T2" t="s">
        <v>31</v>
      </c>
      <c r="U2" t="s">
        <v>33</v>
      </c>
    </row>
    <row r="3" spans="1:21" x14ac:dyDescent="0.25">
      <c r="A3" t="s">
        <v>4</v>
      </c>
      <c r="B3" s="1">
        <v>90</v>
      </c>
      <c r="C3" s="1">
        <v>90</v>
      </c>
      <c r="E3">
        <v>90</v>
      </c>
      <c r="F3">
        <v>90</v>
      </c>
      <c r="H3">
        <v>90</v>
      </c>
      <c r="I3">
        <v>90</v>
      </c>
      <c r="K3">
        <v>90</v>
      </c>
      <c r="L3">
        <v>90</v>
      </c>
      <c r="N3">
        <v>90</v>
      </c>
      <c r="O3">
        <v>90</v>
      </c>
      <c r="R3">
        <v>1</v>
      </c>
      <c r="S3">
        <v>59.260000000000005</v>
      </c>
      <c r="T3">
        <v>3.333015641324506</v>
      </c>
      <c r="U3">
        <v>31</v>
      </c>
    </row>
    <row r="4" spans="1:21" x14ac:dyDescent="0.25">
      <c r="A4" t="s">
        <v>5</v>
      </c>
      <c r="B4" s="1">
        <v>60.9</v>
      </c>
      <c r="C4" s="1">
        <v>65</v>
      </c>
      <c r="E4">
        <v>58</v>
      </c>
      <c r="F4">
        <v>56</v>
      </c>
      <c r="H4">
        <v>90</v>
      </c>
      <c r="I4">
        <v>90</v>
      </c>
      <c r="K4">
        <v>56</v>
      </c>
      <c r="L4">
        <v>57</v>
      </c>
      <c r="N4">
        <v>52</v>
      </c>
      <c r="O4">
        <v>52</v>
      </c>
      <c r="R4">
        <v>2</v>
      </c>
      <c r="S4">
        <v>48.357142857142861</v>
      </c>
      <c r="T4">
        <v>4.2529847377876528</v>
      </c>
      <c r="U4">
        <v>30</v>
      </c>
    </row>
    <row r="5" spans="1:21" x14ac:dyDescent="0.25">
      <c r="A5" t="s">
        <v>6</v>
      </c>
      <c r="B5" s="1">
        <v>63.65</v>
      </c>
      <c r="C5" s="1">
        <v>62</v>
      </c>
      <c r="E5">
        <v>52</v>
      </c>
      <c r="F5">
        <v>52</v>
      </c>
      <c r="H5">
        <v>51</v>
      </c>
      <c r="I5">
        <v>53</v>
      </c>
      <c r="K5">
        <v>50</v>
      </c>
      <c r="L5">
        <v>52</v>
      </c>
      <c r="N5">
        <v>47</v>
      </c>
      <c r="O5">
        <v>46</v>
      </c>
      <c r="R5">
        <v>3</v>
      </c>
      <c r="S5">
        <v>55.785714285714292</v>
      </c>
      <c r="T5">
        <v>14.147680645647693</v>
      </c>
      <c r="U5">
        <v>33.5</v>
      </c>
    </row>
    <row r="6" spans="1:21" x14ac:dyDescent="0.25">
      <c r="A6" t="s">
        <v>7</v>
      </c>
      <c r="B6" s="1">
        <v>59.3</v>
      </c>
      <c r="C6" s="1">
        <v>62.96</v>
      </c>
      <c r="E6">
        <v>49</v>
      </c>
      <c r="F6">
        <v>47</v>
      </c>
      <c r="H6">
        <v>51</v>
      </c>
      <c r="I6">
        <v>52</v>
      </c>
      <c r="K6">
        <v>45</v>
      </c>
      <c r="L6">
        <v>46</v>
      </c>
      <c r="N6">
        <v>47</v>
      </c>
      <c r="O6">
        <v>46</v>
      </c>
      <c r="R6">
        <v>4</v>
      </c>
      <c r="S6">
        <v>47.928571428571431</v>
      </c>
      <c r="T6">
        <v>4.0671830663935591</v>
      </c>
      <c r="U6">
        <v>32.6</v>
      </c>
    </row>
    <row r="7" spans="1:21" x14ac:dyDescent="0.25">
      <c r="A7" t="s">
        <v>8</v>
      </c>
      <c r="B7" s="1">
        <v>62</v>
      </c>
      <c r="C7" s="1">
        <v>60</v>
      </c>
      <c r="E7">
        <v>46</v>
      </c>
      <c r="F7">
        <v>47</v>
      </c>
      <c r="H7">
        <v>50</v>
      </c>
      <c r="I7">
        <v>50</v>
      </c>
      <c r="K7">
        <v>45</v>
      </c>
      <c r="L7">
        <v>45</v>
      </c>
      <c r="N7">
        <v>47</v>
      </c>
      <c r="O7">
        <v>46</v>
      </c>
      <c r="R7">
        <v>5</v>
      </c>
      <c r="S7">
        <v>46.583333333333329</v>
      </c>
      <c r="T7">
        <v>2.8065834734293666</v>
      </c>
      <c r="U7">
        <v>34</v>
      </c>
    </row>
    <row r="8" spans="1:21" x14ac:dyDescent="0.25">
      <c r="A8" t="s">
        <v>9</v>
      </c>
      <c r="B8" s="1">
        <v>60</v>
      </c>
      <c r="C8" s="1">
        <v>60.3</v>
      </c>
      <c r="E8">
        <v>45</v>
      </c>
      <c r="F8">
        <v>45</v>
      </c>
      <c r="H8">
        <v>53</v>
      </c>
      <c r="I8">
        <v>52</v>
      </c>
      <c r="K8">
        <v>45</v>
      </c>
      <c r="L8">
        <v>45</v>
      </c>
      <c r="N8">
        <v>46</v>
      </c>
      <c r="O8">
        <v>45</v>
      </c>
      <c r="R8" t="s">
        <v>36</v>
      </c>
      <c r="S8">
        <f>AVERAGE(S3:S7)</f>
        <v>51.582952380952385</v>
      </c>
      <c r="T8">
        <f>AVERAGE(T3:T7)</f>
        <v>5.7214895129165564</v>
      </c>
      <c r="U8">
        <f t="shared" ref="U8" si="0">AVERAGE(U3:U7)</f>
        <v>32.22</v>
      </c>
    </row>
    <row r="9" spans="1:21" x14ac:dyDescent="0.25">
      <c r="A9" t="s">
        <v>10</v>
      </c>
      <c r="B9" s="1">
        <v>55</v>
      </c>
      <c r="C9" s="1">
        <v>56.7</v>
      </c>
      <c r="E9">
        <v>45</v>
      </c>
      <c r="F9">
        <v>45</v>
      </c>
      <c r="H9">
        <v>45</v>
      </c>
      <c r="I9">
        <v>50</v>
      </c>
      <c r="K9">
        <v>48</v>
      </c>
      <c r="L9">
        <v>47</v>
      </c>
      <c r="N9">
        <v>43</v>
      </c>
      <c r="O9">
        <v>42</v>
      </c>
      <c r="R9" t="s">
        <v>31</v>
      </c>
      <c r="S9">
        <f>_xlfn.STDEV.P(S3:S7)</f>
        <v>5.007131027316599</v>
      </c>
      <c r="U9">
        <f>_xlfn.STDEV.P(U3:U7)</f>
        <v>1.5078461459976611</v>
      </c>
    </row>
    <row r="10" spans="1:21" x14ac:dyDescent="0.25">
      <c r="A10" t="s">
        <v>11</v>
      </c>
      <c r="B10" s="1">
        <v>55.35</v>
      </c>
      <c r="C10" s="1">
        <v>55</v>
      </c>
      <c r="E10">
        <v>45</v>
      </c>
      <c r="F10">
        <v>45</v>
      </c>
      <c r="H10">
        <v>48</v>
      </c>
      <c r="I10">
        <v>46</v>
      </c>
      <c r="K10">
        <v>45</v>
      </c>
      <c r="L10">
        <v>45</v>
      </c>
    </row>
    <row r="11" spans="1:21" x14ac:dyDescent="0.25">
      <c r="A11" t="s">
        <v>15</v>
      </c>
      <c r="B11" s="1">
        <v>55</v>
      </c>
      <c r="C11" s="1">
        <v>55</v>
      </c>
    </row>
    <row r="12" spans="1:21" x14ac:dyDescent="0.25">
      <c r="A12" t="s">
        <v>30</v>
      </c>
      <c r="B12" s="1">
        <f>AVERAGE(B4:B11)</f>
        <v>58.900000000000006</v>
      </c>
      <c r="C12" s="1">
        <f>AVERAGE(C4:C11)</f>
        <v>59.62</v>
      </c>
      <c r="E12">
        <f>AVERAGE(E4:E10)</f>
        <v>48.571428571428569</v>
      </c>
      <c r="F12">
        <f>AVERAGE(F4:F10)</f>
        <v>48.142857142857146</v>
      </c>
      <c r="H12">
        <f>AVERAGE(H4:H10)</f>
        <v>55.428571428571431</v>
      </c>
      <c r="I12">
        <f>AVERAGE(I4:I10)</f>
        <v>56.142857142857146</v>
      </c>
      <c r="K12">
        <f>AVERAGE(K4:K10)</f>
        <v>47.714285714285715</v>
      </c>
      <c r="L12">
        <f>AVERAGE(L4:L10)</f>
        <v>48.142857142857146</v>
      </c>
      <c r="N12">
        <f>AVERAGE(N4:N9)</f>
        <v>47</v>
      </c>
      <c r="O12">
        <f>AVERAGE(O4:O9)</f>
        <v>46.166666666666664</v>
      </c>
    </row>
    <row r="13" spans="1:21" x14ac:dyDescent="0.25">
      <c r="A13" t="s">
        <v>31</v>
      </c>
      <c r="B13">
        <f>_xlfn.STDEV.P(B4:B11)</f>
        <v>3.1734248061045967</v>
      </c>
      <c r="C13">
        <f>_xlfn.STDEV.P(C4:C11)</f>
        <v>3.4926064765444158</v>
      </c>
      <c r="E13">
        <f>_xlfn.STDEV.P(E4:E10)</f>
        <v>4.5624912636203749</v>
      </c>
      <c r="F13">
        <f>_xlfn.STDEV.P(F4:F10)</f>
        <v>3.9434782119549312</v>
      </c>
      <c r="H13">
        <f>_xlfn.STDEV.P(H4:H10)</f>
        <v>14.311405470135078</v>
      </c>
      <c r="I13">
        <f>_xlfn.STDEV.P(I4:I10)</f>
        <v>13.983955821160308</v>
      </c>
      <c r="K13">
        <f>_xlfn.STDEV.P(K4:K10)</f>
        <v>3.8438925848782026</v>
      </c>
      <c r="L13">
        <f>_xlfn.STDEV.P(L4:L10)</f>
        <v>4.290473547908916</v>
      </c>
      <c r="N13">
        <f>_xlfn.STDEV.P(N4:N9)</f>
        <v>2.6457513110645907</v>
      </c>
      <c r="O13">
        <f>_xlfn.STDEV.P(O4:O9)</f>
        <v>2.967415635794143</v>
      </c>
    </row>
    <row r="15" spans="1:21" x14ac:dyDescent="0.25">
      <c r="A15" t="s">
        <v>34</v>
      </c>
      <c r="B15" s="1">
        <f>AVERAGE(B12:C12)</f>
        <v>59.260000000000005</v>
      </c>
      <c r="E15">
        <f>AVERAGE(E12:F12)</f>
        <v>48.357142857142861</v>
      </c>
      <c r="H15">
        <f>AVERAGE(H12:I12)</f>
        <v>55.785714285714292</v>
      </c>
      <c r="K15">
        <f>AVERAGE(K12:L12)</f>
        <v>47.928571428571431</v>
      </c>
      <c r="N15">
        <f>AVERAGE(N12:O12)</f>
        <v>46.583333333333329</v>
      </c>
    </row>
    <row r="16" spans="1:21" x14ac:dyDescent="0.25">
      <c r="A16" t="s">
        <v>35</v>
      </c>
      <c r="B16">
        <f>AVERAGE(B13:C13)</f>
        <v>3.333015641324506</v>
      </c>
      <c r="E16">
        <f>AVERAGE(E13:F13)</f>
        <v>4.2529847377876528</v>
      </c>
      <c r="H16">
        <f>AVERAGE(H13:I13)</f>
        <v>14.147680645647693</v>
      </c>
      <c r="K16">
        <f>AVERAGE(K13:L13)</f>
        <v>4.0671830663935591</v>
      </c>
      <c r="N16">
        <f>AVERAGE(N13:O13)</f>
        <v>2.8065834734293666</v>
      </c>
    </row>
    <row r="18" spans="1:24" x14ac:dyDescent="0.25">
      <c r="S18" t="s">
        <v>37</v>
      </c>
      <c r="T18" t="s">
        <v>38</v>
      </c>
      <c r="U18" t="s">
        <v>39</v>
      </c>
      <c r="V18" t="s">
        <v>40</v>
      </c>
    </row>
    <row r="19" spans="1:24" x14ac:dyDescent="0.25">
      <c r="R19" t="s">
        <v>4</v>
      </c>
      <c r="S19" s="1">
        <f>AVERAGE(B3,E3,H3,K3,N3)</f>
        <v>90</v>
      </c>
      <c r="T19">
        <f>_xlfn.STDEV.P(B3,E3,H3,K3,N3)</f>
        <v>0</v>
      </c>
      <c r="U19" s="1">
        <f>AVERAGE(C3,F3,I3,L3,O3)</f>
        <v>90</v>
      </c>
      <c r="V19">
        <f>_xlfn.STDEV.P(C3,F3,I3,L3,O3)</f>
        <v>0</v>
      </c>
      <c r="W19" s="1">
        <f>AVERAGE(S19,U19)</f>
        <v>90</v>
      </c>
      <c r="X19">
        <f>AVERAGE(T19,V19)</f>
        <v>0</v>
      </c>
    </row>
    <row r="20" spans="1:24" x14ac:dyDescent="0.25">
      <c r="R20" t="s">
        <v>5</v>
      </c>
      <c r="S20" s="1">
        <f t="shared" ref="S20:S26" si="1">AVERAGE(B4,E4,H4,K4,N4)</f>
        <v>63.379999999999995</v>
      </c>
      <c r="T20">
        <f t="shared" ref="T20:T26" si="2">_xlfn.STDEV.P(B4,E4,H4,K4,N4)</f>
        <v>13.621218741360851</v>
      </c>
      <c r="U20" s="1">
        <f t="shared" ref="U20:U26" si="3">AVERAGE(C4,F4,I4,L4,O4)</f>
        <v>64</v>
      </c>
      <c r="V20">
        <f t="shared" ref="V20:V26" si="4">_xlfn.STDEV.P(C4,F4,I4,L4,O4)</f>
        <v>13.66747965061591</v>
      </c>
      <c r="W20" s="1">
        <f t="shared" ref="W20:W27" si="5">AVERAGE(S20,U20)</f>
        <v>63.69</v>
      </c>
      <c r="X20">
        <f t="shared" ref="X20:X27" si="6">AVERAGE(T20,V20)</f>
        <v>13.644349195988379</v>
      </c>
    </row>
    <row r="21" spans="1:24" x14ac:dyDescent="0.25">
      <c r="A21" t="s">
        <v>29</v>
      </c>
      <c r="B21">
        <v>31</v>
      </c>
      <c r="E21">
        <v>30</v>
      </c>
      <c r="H21">
        <v>33.5</v>
      </c>
      <c r="K21">
        <v>32.6</v>
      </c>
      <c r="N21">
        <v>34</v>
      </c>
      <c r="R21" t="s">
        <v>6</v>
      </c>
      <c r="S21" s="1">
        <f t="shared" si="1"/>
        <v>52.73</v>
      </c>
      <c r="T21">
        <f t="shared" si="2"/>
        <v>5.7106567047932693</v>
      </c>
      <c r="U21" s="1">
        <f t="shared" si="3"/>
        <v>53</v>
      </c>
      <c r="V21">
        <f t="shared" si="4"/>
        <v>5.1380930314660516</v>
      </c>
      <c r="W21" s="1">
        <f t="shared" si="5"/>
        <v>52.864999999999995</v>
      </c>
      <c r="X21">
        <f t="shared" si="6"/>
        <v>5.4243748681296609</v>
      </c>
    </row>
    <row r="22" spans="1:24" x14ac:dyDescent="0.25">
      <c r="R22" t="s">
        <v>7</v>
      </c>
      <c r="S22" s="1">
        <f t="shared" si="1"/>
        <v>50.260000000000005</v>
      </c>
      <c r="T22">
        <f t="shared" si="2"/>
        <v>4.9427118062860984</v>
      </c>
      <c r="U22" s="1">
        <f t="shared" si="3"/>
        <v>50.792000000000002</v>
      </c>
      <c r="V22">
        <f t="shared" si="4"/>
        <v>6.4780441492783947</v>
      </c>
      <c r="W22" s="1">
        <f t="shared" si="5"/>
        <v>50.526000000000003</v>
      </c>
      <c r="X22">
        <f t="shared" si="6"/>
        <v>5.7103779777822465</v>
      </c>
    </row>
    <row r="23" spans="1:24" x14ac:dyDescent="0.25">
      <c r="R23" t="s">
        <v>8</v>
      </c>
      <c r="S23" s="1">
        <f t="shared" si="1"/>
        <v>50</v>
      </c>
      <c r="T23">
        <f t="shared" si="2"/>
        <v>6.2289646009589745</v>
      </c>
      <c r="U23" s="1">
        <f t="shared" si="3"/>
        <v>49.6</v>
      </c>
      <c r="V23">
        <f t="shared" si="4"/>
        <v>5.4626001134990654</v>
      </c>
      <c r="W23" s="1">
        <f t="shared" si="5"/>
        <v>49.8</v>
      </c>
      <c r="X23">
        <f t="shared" si="6"/>
        <v>5.8457823572290195</v>
      </c>
    </row>
    <row r="24" spans="1:24" x14ac:dyDescent="0.25">
      <c r="R24" t="s">
        <v>9</v>
      </c>
      <c r="S24" s="1">
        <f t="shared" si="1"/>
        <v>49.8</v>
      </c>
      <c r="T24">
        <f t="shared" si="2"/>
        <v>5.9126981996377932</v>
      </c>
      <c r="U24" s="1">
        <f t="shared" si="3"/>
        <v>49.46</v>
      </c>
      <c r="V24">
        <f t="shared" si="4"/>
        <v>6.060231018698838</v>
      </c>
      <c r="W24" s="1">
        <f t="shared" si="5"/>
        <v>49.629999999999995</v>
      </c>
      <c r="X24">
        <f t="shared" si="6"/>
        <v>5.9864646091683156</v>
      </c>
    </row>
    <row r="25" spans="1:24" x14ac:dyDescent="0.25">
      <c r="R25" t="s">
        <v>10</v>
      </c>
      <c r="S25" s="1">
        <f t="shared" si="1"/>
        <v>47.2</v>
      </c>
      <c r="T25">
        <f t="shared" si="2"/>
        <v>4.2142615011410953</v>
      </c>
      <c r="U25" s="1">
        <f t="shared" si="3"/>
        <v>48.14</v>
      </c>
      <c r="V25">
        <f t="shared" si="4"/>
        <v>5.0118260145380109</v>
      </c>
      <c r="W25" s="1">
        <f t="shared" si="5"/>
        <v>47.67</v>
      </c>
      <c r="X25">
        <f t="shared" si="6"/>
        <v>4.6130437578395531</v>
      </c>
    </row>
    <row r="26" spans="1:24" x14ac:dyDescent="0.25">
      <c r="R26" t="s">
        <v>11</v>
      </c>
      <c r="S26" s="1">
        <f t="shared" si="1"/>
        <v>48.337499999999999</v>
      </c>
      <c r="T26">
        <f t="shared" si="2"/>
        <v>4.2298603700358726</v>
      </c>
      <c r="U26" s="1">
        <f t="shared" si="3"/>
        <v>47.75</v>
      </c>
      <c r="V26">
        <f t="shared" si="4"/>
        <v>4.2056509603151806</v>
      </c>
      <c r="W26" s="1">
        <f t="shared" si="5"/>
        <v>48.043750000000003</v>
      </c>
      <c r="X26">
        <f t="shared" si="6"/>
        <v>4.2177556651755266</v>
      </c>
    </row>
    <row r="27" spans="1:24" x14ac:dyDescent="0.25">
      <c r="R27" t="s">
        <v>41</v>
      </c>
      <c r="S27" s="1">
        <f>AVERAGE(S19:S26)</f>
        <v>56.463437499999998</v>
      </c>
      <c r="T27" s="1">
        <f t="shared" ref="T27:V27" si="7">AVERAGE(T19:T26)</f>
        <v>5.6075464905267447</v>
      </c>
      <c r="U27" s="1">
        <f t="shared" si="7"/>
        <v>56.592750000000002</v>
      </c>
      <c r="V27" s="1">
        <f t="shared" si="7"/>
        <v>5.7529906173014309</v>
      </c>
      <c r="W27" s="1">
        <f t="shared" si="5"/>
        <v>56.528093749999996</v>
      </c>
      <c r="X27">
        <f t="shared" si="6"/>
        <v>5.6802685539140878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3"/>
  <sheetViews>
    <sheetView workbookViewId="0">
      <selection activeCell="S14" sqref="S14:V14"/>
    </sheetView>
  </sheetViews>
  <sheetFormatPr defaultRowHeight="15" x14ac:dyDescent="0.25"/>
  <cols>
    <col min="1" max="1" width="23.140625" bestFit="1" customWidth="1"/>
    <col min="19" max="19" width="11.42578125" bestFit="1" customWidth="1"/>
  </cols>
  <sheetData>
    <row r="1" spans="1:24" x14ac:dyDescent="0.25">
      <c r="A1" t="s">
        <v>21</v>
      </c>
      <c r="B1" t="s">
        <v>27</v>
      </c>
    </row>
    <row r="2" spans="1:24" x14ac:dyDescent="0.25">
      <c r="C2" t="s">
        <v>3</v>
      </c>
      <c r="D2" t="s">
        <v>2</v>
      </c>
      <c r="F2" t="s">
        <v>3</v>
      </c>
      <c r="G2" t="s">
        <v>2</v>
      </c>
      <c r="I2" t="s">
        <v>3</v>
      </c>
      <c r="J2" t="s">
        <v>2</v>
      </c>
      <c r="L2" t="s">
        <v>3</v>
      </c>
      <c r="M2" t="s">
        <v>2</v>
      </c>
      <c r="O2" t="s">
        <v>3</v>
      </c>
      <c r="P2" t="s">
        <v>2</v>
      </c>
      <c r="S2" t="s">
        <v>32</v>
      </c>
      <c r="T2" t="s">
        <v>30</v>
      </c>
      <c r="U2" t="s">
        <v>31</v>
      </c>
      <c r="V2" t="s">
        <v>33</v>
      </c>
    </row>
    <row r="3" spans="1:24" x14ac:dyDescent="0.25">
      <c r="A3" t="s">
        <v>4</v>
      </c>
      <c r="C3" s="1">
        <v>87.533333333333346</v>
      </c>
      <c r="D3" s="1">
        <v>90</v>
      </c>
      <c r="E3" s="1"/>
      <c r="F3" s="1">
        <v>90</v>
      </c>
      <c r="G3" s="1">
        <v>90</v>
      </c>
      <c r="H3" s="1"/>
      <c r="I3" s="1">
        <v>90</v>
      </c>
      <c r="J3" s="1">
        <v>90</v>
      </c>
      <c r="K3" s="1"/>
      <c r="L3" s="1">
        <v>90</v>
      </c>
      <c r="M3" s="1">
        <v>90</v>
      </c>
      <c r="N3" s="1"/>
      <c r="O3" s="1">
        <v>90</v>
      </c>
      <c r="P3" s="1">
        <v>90</v>
      </c>
      <c r="S3">
        <v>1</v>
      </c>
      <c r="T3">
        <v>44.516666666666659</v>
      </c>
      <c r="U3">
        <v>3.6347785262721439</v>
      </c>
      <c r="V3">
        <v>100</v>
      </c>
    </row>
    <row r="4" spans="1:24" x14ac:dyDescent="0.25">
      <c r="A4" t="s">
        <v>5</v>
      </c>
      <c r="C4" s="1">
        <v>50.199999999999996</v>
      </c>
      <c r="D4" s="1">
        <v>52.699999999999996</v>
      </c>
      <c r="E4" s="1"/>
      <c r="F4" s="1">
        <v>55.333333333333336</v>
      </c>
      <c r="G4" s="1">
        <v>56.666666666666664</v>
      </c>
      <c r="H4" s="1"/>
      <c r="I4" s="1">
        <v>45</v>
      </c>
      <c r="J4" s="1">
        <v>45.333333333333336</v>
      </c>
      <c r="K4" s="1"/>
      <c r="L4" s="1">
        <v>37</v>
      </c>
      <c r="M4" s="1">
        <v>40</v>
      </c>
      <c r="N4" s="1"/>
      <c r="O4" s="1">
        <v>54.666666666666664</v>
      </c>
      <c r="P4" s="1">
        <v>58</v>
      </c>
      <c r="S4">
        <v>2</v>
      </c>
      <c r="T4">
        <v>52.464285714285708</v>
      </c>
      <c r="U4">
        <v>2.8012478595989316</v>
      </c>
      <c r="V4">
        <v>91</v>
      </c>
    </row>
    <row r="5" spans="1:24" x14ac:dyDescent="0.25">
      <c r="A5" t="s">
        <v>6</v>
      </c>
      <c r="C5" s="1">
        <v>39.5</v>
      </c>
      <c r="D5" s="1">
        <v>41.5</v>
      </c>
      <c r="E5" s="1"/>
      <c r="F5" s="1">
        <v>55.666666666666664</v>
      </c>
      <c r="G5" s="1">
        <v>54.333333333333336</v>
      </c>
      <c r="H5" s="1"/>
      <c r="I5" s="1">
        <v>40.666666666666664</v>
      </c>
      <c r="J5" s="1">
        <v>43</v>
      </c>
      <c r="K5" s="1"/>
      <c r="L5" s="1">
        <v>45.5</v>
      </c>
      <c r="M5" s="1">
        <v>43</v>
      </c>
      <c r="N5" s="1"/>
      <c r="O5" s="1">
        <v>45</v>
      </c>
      <c r="P5" s="1">
        <v>46.333333333333336</v>
      </c>
      <c r="S5">
        <v>3</v>
      </c>
      <c r="T5">
        <v>44.097222222222229</v>
      </c>
      <c r="U5">
        <v>1.5994286683785095</v>
      </c>
      <c r="V5">
        <v>94</v>
      </c>
    </row>
    <row r="6" spans="1:24" x14ac:dyDescent="0.25">
      <c r="A6" t="s">
        <v>7</v>
      </c>
      <c r="C6" s="1">
        <v>43.4</v>
      </c>
      <c r="D6" s="1">
        <v>41.6</v>
      </c>
      <c r="E6" s="1"/>
      <c r="F6" s="1">
        <v>52.666666666666664</v>
      </c>
      <c r="G6" s="1">
        <v>53.333333333333336</v>
      </c>
      <c r="H6" s="1"/>
      <c r="I6" s="1">
        <v>45.75</v>
      </c>
      <c r="J6" s="1">
        <v>45.25</v>
      </c>
      <c r="K6" s="1"/>
      <c r="L6" s="1">
        <v>40.5</v>
      </c>
      <c r="M6" s="1">
        <v>41.5</v>
      </c>
      <c r="N6" s="1"/>
      <c r="O6" s="1">
        <v>43.25</v>
      </c>
      <c r="P6" s="1">
        <v>44</v>
      </c>
      <c r="S6">
        <v>4</v>
      </c>
      <c r="T6">
        <v>41.671875</v>
      </c>
      <c r="U6">
        <v>1.7395254023175823</v>
      </c>
      <c r="V6">
        <v>67</v>
      </c>
    </row>
    <row r="7" spans="1:24" x14ac:dyDescent="0.25">
      <c r="A7" t="s">
        <v>8</v>
      </c>
      <c r="C7" s="1">
        <v>42.666666666666664</v>
      </c>
      <c r="D7" s="1">
        <v>44.333333333333336</v>
      </c>
      <c r="E7" s="1"/>
      <c r="F7" s="1">
        <v>54</v>
      </c>
      <c r="G7" s="1">
        <v>53</v>
      </c>
      <c r="H7" s="1"/>
      <c r="I7" s="1">
        <v>45.333333333333336</v>
      </c>
      <c r="J7" s="1">
        <v>45</v>
      </c>
      <c r="K7" s="1"/>
      <c r="L7" s="1">
        <v>41.5</v>
      </c>
      <c r="M7" s="1">
        <v>44.5</v>
      </c>
      <c r="N7" s="1"/>
      <c r="O7" s="1">
        <v>44</v>
      </c>
      <c r="P7" s="1">
        <v>42.5</v>
      </c>
      <c r="S7">
        <v>5</v>
      </c>
      <c r="T7">
        <v>45.173611111111114</v>
      </c>
      <c r="U7">
        <v>5.4645044332233592</v>
      </c>
      <c r="V7">
        <v>90</v>
      </c>
    </row>
    <row r="8" spans="1:24" x14ac:dyDescent="0.25">
      <c r="A8" t="s">
        <v>9</v>
      </c>
      <c r="C8" s="1">
        <v>39.666666666666664</v>
      </c>
      <c r="D8" s="1">
        <v>43.666666666666664</v>
      </c>
      <c r="E8" s="1"/>
      <c r="F8" s="1">
        <v>51.5</v>
      </c>
      <c r="G8" s="1">
        <v>50.5</v>
      </c>
      <c r="H8" s="1"/>
      <c r="I8" s="1">
        <v>44.5</v>
      </c>
      <c r="J8" s="1">
        <v>42</v>
      </c>
      <c r="K8" s="1"/>
      <c r="L8" s="1">
        <v>41</v>
      </c>
      <c r="M8" s="1">
        <v>41.5</v>
      </c>
      <c r="N8" s="1"/>
      <c r="O8" s="1">
        <v>38.333333333333336</v>
      </c>
      <c r="P8" s="1">
        <v>38.666666666666664</v>
      </c>
      <c r="S8" t="s">
        <v>36</v>
      </c>
      <c r="T8">
        <f>AVERAGE(T3:T7)</f>
        <v>45.584732142857142</v>
      </c>
      <c r="U8">
        <f t="shared" ref="U8:V8" si="0">AVERAGE(U3:U7)</f>
        <v>3.0478969779581053</v>
      </c>
      <c r="V8">
        <f t="shared" si="0"/>
        <v>88.4</v>
      </c>
    </row>
    <row r="9" spans="1:24" x14ac:dyDescent="0.25">
      <c r="A9" t="s">
        <v>10</v>
      </c>
      <c r="C9" s="1">
        <v>47</v>
      </c>
      <c r="D9" s="1">
        <v>48.5</v>
      </c>
      <c r="E9" s="1"/>
      <c r="F9" s="1">
        <v>52.75</v>
      </c>
      <c r="G9" s="1">
        <v>50.5</v>
      </c>
      <c r="H9" s="1"/>
      <c r="I9" s="1">
        <v>42</v>
      </c>
      <c r="J9" s="1">
        <v>45.333333333333336</v>
      </c>
      <c r="K9" s="1"/>
      <c r="L9" s="1">
        <v>42.5</v>
      </c>
      <c r="M9" s="1">
        <v>43</v>
      </c>
      <c r="N9" s="1"/>
      <c r="O9" s="1">
        <v>44</v>
      </c>
      <c r="P9" s="1">
        <v>43.333333333333336</v>
      </c>
      <c r="S9" t="s">
        <v>31</v>
      </c>
      <c r="T9">
        <f>_xlfn.STDEV.P(T3:T7)</f>
        <v>3.6376140117039606</v>
      </c>
      <c r="V9">
        <f>_xlfn.STDEV.P(V3:V7)</f>
        <v>11.253443917308159</v>
      </c>
    </row>
    <row r="10" spans="1:24" x14ac:dyDescent="0.25">
      <c r="A10" t="s">
        <v>11</v>
      </c>
      <c r="C10" s="1">
        <v>43.5</v>
      </c>
      <c r="D10" s="1">
        <v>45</v>
      </c>
      <c r="E10" s="1"/>
      <c r="F10" s="1">
        <v>46.25</v>
      </c>
      <c r="G10" s="1">
        <v>48</v>
      </c>
      <c r="H10" s="1"/>
      <c r="I10" s="1"/>
      <c r="J10" s="1"/>
      <c r="K10" s="1"/>
      <c r="L10" s="1">
        <v>40</v>
      </c>
      <c r="M10" s="1">
        <v>42</v>
      </c>
      <c r="N10" s="1"/>
      <c r="O10" s="1"/>
      <c r="P10" s="1"/>
    </row>
    <row r="11" spans="1:24" x14ac:dyDescent="0.25">
      <c r="C11" s="1"/>
      <c r="D11" s="1"/>
      <c r="E11" s="1"/>
      <c r="F11" s="1"/>
      <c r="G11" s="1"/>
      <c r="H11" s="1"/>
      <c r="I11" s="1"/>
      <c r="J11" s="1"/>
      <c r="K11" s="1"/>
      <c r="L11" s="1">
        <v>41</v>
      </c>
      <c r="M11" s="1">
        <v>42.25</v>
      </c>
      <c r="N11" s="1"/>
      <c r="O11" s="1"/>
      <c r="P11" s="1"/>
    </row>
    <row r="12" spans="1:24" x14ac:dyDescent="0.25">
      <c r="A12" t="s">
        <v>30</v>
      </c>
      <c r="C12" s="1">
        <f>AVERAGE(C4:C10)</f>
        <v>43.704761904761895</v>
      </c>
      <c r="D12" s="1">
        <f>AVERAGE(D4:D10)</f>
        <v>45.328571428571422</v>
      </c>
      <c r="F12" s="1">
        <f>AVERAGE(F4:F10)</f>
        <v>52.595238095238088</v>
      </c>
      <c r="G12" s="1">
        <f>AVERAGE(G4:G10)</f>
        <v>52.333333333333336</v>
      </c>
      <c r="I12" s="1">
        <f>AVERAGE(I4:I9)</f>
        <v>43.875</v>
      </c>
      <c r="J12" s="1">
        <f>AVERAGE(J4:J9)</f>
        <v>44.31944444444445</v>
      </c>
      <c r="L12" s="1">
        <f>AVERAGE(L4:L11)</f>
        <v>41.125</v>
      </c>
      <c r="M12" s="1">
        <f>AVERAGE(M4:M11)</f>
        <v>42.21875</v>
      </c>
      <c r="O12" s="1">
        <f>AVERAGE(O4:O9)</f>
        <v>44.875</v>
      </c>
      <c r="P12" s="1">
        <f>AVERAGE(P4:P9)</f>
        <v>45.472222222222221</v>
      </c>
    </row>
    <row r="13" spans="1:24" x14ac:dyDescent="0.25">
      <c r="A13" t="s">
        <v>31</v>
      </c>
      <c r="C13">
        <f>_xlfn.STDEV.P(C4:C10)</f>
        <v>3.5505612599659466</v>
      </c>
      <c r="D13">
        <f>_xlfn.STDEV.P(D4:D10)</f>
        <v>3.7189957925783417</v>
      </c>
      <c r="F13">
        <f>_xlfn.STDEV.P(F4:F10)</f>
        <v>2.9373175632062973</v>
      </c>
      <c r="G13">
        <f>_xlfn.STDEV.P(G4:G10)</f>
        <v>2.6651781559915659</v>
      </c>
      <c r="I13">
        <f>_xlfn.STDEV.P(I4:I9)</f>
        <v>1.8756171823735297</v>
      </c>
      <c r="J13">
        <f>_xlfn.STDEV.P(J4:J9)</f>
        <v>1.3232401543834895</v>
      </c>
      <c r="L13">
        <f>_xlfn.STDEV.P(L4:L11)</f>
        <v>2.2325713874364688</v>
      </c>
      <c r="M13">
        <f>_xlfn.STDEV.P(M4:M11)</f>
        <v>1.2464794171986957</v>
      </c>
      <c r="O13">
        <f>_xlfn.STDEV.P(O4:O9)</f>
        <v>4.8795088360901397</v>
      </c>
      <c r="P13">
        <f>_xlfn.STDEV.P(P4:P9)</f>
        <v>6.0495000303565796</v>
      </c>
    </row>
    <row r="14" spans="1:24" x14ac:dyDescent="0.25">
      <c r="S14" t="s">
        <v>37</v>
      </c>
      <c r="T14" t="s">
        <v>38</v>
      </c>
      <c r="U14" t="s">
        <v>39</v>
      </c>
      <c r="V14" t="s">
        <v>40</v>
      </c>
    </row>
    <row r="15" spans="1:24" x14ac:dyDescent="0.25">
      <c r="A15" t="s">
        <v>34</v>
      </c>
      <c r="C15" s="1">
        <f>AVERAGE(C12:D12)</f>
        <v>44.516666666666659</v>
      </c>
      <c r="F15" s="1">
        <f>AVERAGE(F12:G12)</f>
        <v>52.464285714285708</v>
      </c>
      <c r="I15" s="1">
        <f>AVERAGE(I12:J12)</f>
        <v>44.097222222222229</v>
      </c>
      <c r="L15" s="1">
        <f>AVERAGE(L12:M12)</f>
        <v>41.671875</v>
      </c>
      <c r="O15" s="1">
        <f>AVERAGE(O12:P12)</f>
        <v>45.173611111111114</v>
      </c>
      <c r="R15" t="s">
        <v>4</v>
      </c>
      <c r="S15" s="1">
        <f>AVERAGE(C3,F3,I3,L3,O3)</f>
        <v>89.506666666666675</v>
      </c>
      <c r="T15">
        <f>_xlfn.STDEV.P(C3,F3,I3,L3,O3)</f>
        <v>0.98666666666666181</v>
      </c>
      <c r="U15" s="1">
        <f>AVERAGE(D3,G3,J3,M3,P3)</f>
        <v>90</v>
      </c>
      <c r="V15">
        <f>_xlfn.STDEV.P(D3,G3,J3,M3,P3)</f>
        <v>0</v>
      </c>
      <c r="W15" s="1">
        <f>AVERAGE(S15,U15)</f>
        <v>89.75333333333333</v>
      </c>
      <c r="X15">
        <f>AVERAGE(T15,V15)</f>
        <v>0.4933333333333309</v>
      </c>
    </row>
    <row r="16" spans="1:24" x14ac:dyDescent="0.25">
      <c r="A16" t="s">
        <v>35</v>
      </c>
      <c r="C16">
        <f>AVERAGE(C13:D13)</f>
        <v>3.6347785262721439</v>
      </c>
      <c r="F16" s="1">
        <f>AVERAGE(F13:G13)</f>
        <v>2.8012478595989316</v>
      </c>
      <c r="I16">
        <f>AVERAGE(I13:J13)</f>
        <v>1.5994286683785095</v>
      </c>
      <c r="L16">
        <f>AVERAGE(L13:M13)</f>
        <v>1.7395254023175823</v>
      </c>
      <c r="O16">
        <f>AVERAGE(O13:P13)</f>
        <v>5.4645044332233592</v>
      </c>
      <c r="R16" t="s">
        <v>5</v>
      </c>
      <c r="S16" s="1">
        <f t="shared" ref="S16:S22" si="1">AVERAGE(C4,F4,I4,L4,O4)</f>
        <v>48.44</v>
      </c>
      <c r="T16">
        <f t="shared" ref="T16:T22" si="2">_xlfn.STDEV.P(C4,F4,I4,L4,O4)</f>
        <v>6.8131376358066467</v>
      </c>
      <c r="U16" s="1">
        <f t="shared" ref="U16:U22" si="3">AVERAGE(D4,G4,J4,M4,P4)</f>
        <v>50.54</v>
      </c>
      <c r="V16">
        <f t="shared" ref="V16:V22" si="4">_xlfn.STDEV.P(D4,G4,J4,M4,P4)</f>
        <v>6.8710148045572215</v>
      </c>
      <c r="W16" s="1">
        <f t="shared" ref="W16:W23" si="5">AVERAGE(S16,U16)</f>
        <v>49.489999999999995</v>
      </c>
      <c r="X16">
        <f t="shared" ref="X16:X23" si="6">AVERAGE(T16,V16)</f>
        <v>6.8420762201819336</v>
      </c>
    </row>
    <row r="17" spans="1:24" x14ac:dyDescent="0.25">
      <c r="R17" t="s">
        <v>6</v>
      </c>
      <c r="S17" s="1">
        <f t="shared" si="1"/>
        <v>45.266666666666666</v>
      </c>
      <c r="T17">
        <f t="shared" si="2"/>
        <v>5.7043842787806902</v>
      </c>
      <c r="U17" s="1">
        <f t="shared" si="3"/>
        <v>45.63333333333334</v>
      </c>
      <c r="V17">
        <f t="shared" si="4"/>
        <v>4.6288947564906113</v>
      </c>
      <c r="W17" s="1">
        <f t="shared" si="5"/>
        <v>45.45</v>
      </c>
      <c r="X17">
        <f t="shared" si="6"/>
        <v>5.1666395176356508</v>
      </c>
    </row>
    <row r="18" spans="1:24" x14ac:dyDescent="0.25">
      <c r="R18" t="s">
        <v>7</v>
      </c>
      <c r="S18" s="1">
        <f t="shared" si="1"/>
        <v>45.11333333333333</v>
      </c>
      <c r="T18">
        <f t="shared" si="2"/>
        <v>4.1267070541911632</v>
      </c>
      <c r="U18" s="1">
        <f t="shared" si="3"/>
        <v>45.13666666666667</v>
      </c>
      <c r="V18">
        <f t="shared" si="4"/>
        <v>4.3410495402737705</v>
      </c>
      <c r="W18" s="1">
        <f t="shared" si="5"/>
        <v>45.125</v>
      </c>
      <c r="X18">
        <f t="shared" si="6"/>
        <v>4.2338782972324669</v>
      </c>
    </row>
    <row r="19" spans="1:24" x14ac:dyDescent="0.25">
      <c r="R19" t="s">
        <v>8</v>
      </c>
      <c r="S19" s="1">
        <f t="shared" si="1"/>
        <v>45.5</v>
      </c>
      <c r="T19">
        <f t="shared" si="2"/>
        <v>4.4397197108726481</v>
      </c>
      <c r="U19" s="1">
        <f t="shared" si="3"/>
        <v>45.866666666666667</v>
      </c>
      <c r="V19">
        <f t="shared" si="4"/>
        <v>3.6657574630324055</v>
      </c>
      <c r="W19" s="1">
        <f t="shared" si="5"/>
        <v>45.683333333333337</v>
      </c>
      <c r="X19">
        <f t="shared" si="6"/>
        <v>4.0527385869525272</v>
      </c>
    </row>
    <row r="20" spans="1:24" x14ac:dyDescent="0.25">
      <c r="R20" t="s">
        <v>9</v>
      </c>
      <c r="S20" s="1">
        <f t="shared" si="1"/>
        <v>43</v>
      </c>
      <c r="T20">
        <f t="shared" si="2"/>
        <v>4.7199340861687684</v>
      </c>
      <c r="U20" s="1">
        <f t="shared" si="3"/>
        <v>43.266666666666666</v>
      </c>
      <c r="V20">
        <f t="shared" si="4"/>
        <v>3.9589560913621327</v>
      </c>
      <c r="W20" s="1">
        <f t="shared" si="5"/>
        <v>43.133333333333333</v>
      </c>
      <c r="X20">
        <f t="shared" si="6"/>
        <v>4.3394450887654505</v>
      </c>
    </row>
    <row r="21" spans="1:24" x14ac:dyDescent="0.25">
      <c r="A21" t="s">
        <v>29</v>
      </c>
      <c r="C21">
        <v>100</v>
      </c>
      <c r="F21">
        <v>91</v>
      </c>
      <c r="I21">
        <v>94</v>
      </c>
      <c r="L21">
        <v>67</v>
      </c>
      <c r="O21">
        <v>90</v>
      </c>
      <c r="R21" t="s">
        <v>10</v>
      </c>
      <c r="S21" s="1">
        <f t="shared" si="1"/>
        <v>45.65</v>
      </c>
      <c r="T21">
        <f t="shared" si="2"/>
        <v>3.9547439866570375</v>
      </c>
      <c r="U21" s="1">
        <f t="shared" si="3"/>
        <v>46.13333333333334</v>
      </c>
      <c r="V21">
        <f t="shared" si="4"/>
        <v>2.9314387821227532</v>
      </c>
      <c r="W21" s="1">
        <f t="shared" si="5"/>
        <v>45.891666666666666</v>
      </c>
      <c r="X21">
        <f t="shared" si="6"/>
        <v>3.4430913843898954</v>
      </c>
    </row>
    <row r="22" spans="1:24" x14ac:dyDescent="0.25">
      <c r="R22" t="s">
        <v>11</v>
      </c>
      <c r="S22" s="1">
        <f t="shared" si="1"/>
        <v>43.25</v>
      </c>
      <c r="T22">
        <f t="shared" si="2"/>
        <v>2.5576682088704676</v>
      </c>
      <c r="U22" s="1">
        <f t="shared" si="3"/>
        <v>45</v>
      </c>
      <c r="V22">
        <f t="shared" si="4"/>
        <v>2.4494897427831779</v>
      </c>
      <c r="W22" s="1">
        <f t="shared" si="5"/>
        <v>44.125</v>
      </c>
      <c r="X22">
        <f t="shared" si="6"/>
        <v>2.503578975826823</v>
      </c>
    </row>
    <row r="23" spans="1:24" x14ac:dyDescent="0.25">
      <c r="R23" t="s">
        <v>41</v>
      </c>
      <c r="S23" s="1">
        <f>AVERAGE(S15:S22)</f>
        <v>50.715833333333329</v>
      </c>
      <c r="T23" s="1">
        <f t="shared" ref="T23:V23" si="7">AVERAGE(T15:T22)</f>
        <v>4.1628702035017602</v>
      </c>
      <c r="U23" s="1">
        <f t="shared" si="7"/>
        <v>51.447083333333332</v>
      </c>
      <c r="V23" s="1">
        <f t="shared" si="7"/>
        <v>3.6058251475777592</v>
      </c>
      <c r="W23" s="1">
        <f t="shared" si="5"/>
        <v>51.08145833333333</v>
      </c>
      <c r="X23">
        <f t="shared" si="6"/>
        <v>3.8843476755397597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H15" sqref="H15"/>
    </sheetView>
  </sheetViews>
  <sheetFormatPr defaultRowHeight="15" x14ac:dyDescent="0.25"/>
  <cols>
    <col min="1" max="1" width="28.7109375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26</v>
      </c>
    </row>
    <row r="4" spans="1:14" x14ac:dyDescent="0.25">
      <c r="B4" t="s">
        <v>3</v>
      </c>
      <c r="C4" t="s">
        <v>2</v>
      </c>
      <c r="F4" t="s">
        <v>3</v>
      </c>
      <c r="G4" t="s">
        <v>2</v>
      </c>
      <c r="J4" t="s">
        <v>32</v>
      </c>
      <c r="K4" t="s">
        <v>30</v>
      </c>
      <c r="L4" t="s">
        <v>31</v>
      </c>
      <c r="M4" t="s">
        <v>33</v>
      </c>
    </row>
    <row r="5" spans="1:14" x14ac:dyDescent="0.25">
      <c r="J5">
        <v>1</v>
      </c>
      <c r="K5">
        <v>85.662857142857149</v>
      </c>
      <c r="L5">
        <v>5.6888500156333794</v>
      </c>
      <c r="M5">
        <v>33</v>
      </c>
    </row>
    <row r="6" spans="1:14" x14ac:dyDescent="0.25">
      <c r="A6" s="1" t="s">
        <v>4</v>
      </c>
      <c r="B6" s="1">
        <v>90</v>
      </c>
      <c r="C6" s="1">
        <v>90</v>
      </c>
      <c r="D6" s="1"/>
      <c r="E6" s="1"/>
      <c r="F6">
        <v>90</v>
      </c>
      <c r="G6">
        <v>90</v>
      </c>
      <c r="H6">
        <f>AVERAGE(F6:G6)</f>
        <v>90</v>
      </c>
      <c r="I6">
        <f>_xlfn.STDEV.S(F6:G6)</f>
        <v>0</v>
      </c>
      <c r="J6">
        <v>2</v>
      </c>
      <c r="K6">
        <v>51.8125</v>
      </c>
      <c r="L6">
        <v>3.9250753070815936</v>
      </c>
      <c r="M6">
        <v>40</v>
      </c>
    </row>
    <row r="7" spans="1:14" x14ac:dyDescent="0.25">
      <c r="A7" s="1" t="s">
        <v>5</v>
      </c>
      <c r="B7" s="1">
        <v>90</v>
      </c>
      <c r="C7" s="1">
        <v>90</v>
      </c>
      <c r="D7" s="1"/>
      <c r="E7" s="1"/>
      <c r="F7">
        <v>62</v>
      </c>
      <c r="G7">
        <v>59</v>
      </c>
      <c r="H7">
        <f t="shared" ref="H7:H14" si="0">AVERAGE(F7:G7)</f>
        <v>60.5</v>
      </c>
      <c r="I7">
        <f t="shared" ref="I7:I14" si="1">_xlfn.STDEV.S(F7:G7)</f>
        <v>2.1213203435596424</v>
      </c>
      <c r="J7" t="s">
        <v>36</v>
      </c>
      <c r="K7">
        <f>AVERAGE(K5:K6)</f>
        <v>68.737678571428575</v>
      </c>
      <c r="L7">
        <f t="shared" ref="L7:M7" si="2">AVERAGE(L5:L6)</f>
        <v>4.8069626613574865</v>
      </c>
      <c r="M7">
        <f t="shared" si="2"/>
        <v>36.5</v>
      </c>
    </row>
    <row r="8" spans="1:14" x14ac:dyDescent="0.25">
      <c r="A8" s="1" t="s">
        <v>6</v>
      </c>
      <c r="B8" s="1">
        <v>90</v>
      </c>
      <c r="C8" s="1">
        <v>90</v>
      </c>
      <c r="D8" s="1"/>
      <c r="E8" s="1"/>
      <c r="F8">
        <v>52</v>
      </c>
      <c r="G8">
        <v>53</v>
      </c>
      <c r="H8">
        <f t="shared" si="0"/>
        <v>52.5</v>
      </c>
      <c r="I8">
        <f t="shared" si="1"/>
        <v>0.70710678118654757</v>
      </c>
      <c r="J8" t="s">
        <v>31</v>
      </c>
      <c r="K8">
        <f>_xlfn.STDEV.P(K5:K6)</f>
        <v>16.925178571428582</v>
      </c>
      <c r="M8">
        <f>_xlfn.STDEV.P(M5:M6)</f>
        <v>3.5</v>
      </c>
    </row>
    <row r="9" spans="1:14" x14ac:dyDescent="0.25">
      <c r="A9" s="1" t="s">
        <v>7</v>
      </c>
      <c r="B9" s="1">
        <v>90</v>
      </c>
      <c r="C9" s="1">
        <v>90</v>
      </c>
      <c r="D9" s="1"/>
      <c r="E9" s="1"/>
      <c r="F9">
        <v>46</v>
      </c>
      <c r="G9">
        <v>48</v>
      </c>
      <c r="H9">
        <f t="shared" si="0"/>
        <v>47</v>
      </c>
      <c r="I9">
        <f t="shared" si="1"/>
        <v>1.4142135623730951</v>
      </c>
    </row>
    <row r="10" spans="1:14" x14ac:dyDescent="0.25">
      <c r="A10" s="1" t="s">
        <v>8</v>
      </c>
      <c r="B10" s="1">
        <v>90</v>
      </c>
      <c r="C10" s="1">
        <v>90</v>
      </c>
      <c r="D10" s="1"/>
      <c r="E10" s="1"/>
      <c r="F10">
        <v>48</v>
      </c>
      <c r="G10">
        <v>49</v>
      </c>
      <c r="H10">
        <f t="shared" si="0"/>
        <v>48.5</v>
      </c>
      <c r="I10">
        <f t="shared" si="1"/>
        <v>0.70710678118654757</v>
      </c>
    </row>
    <row r="11" spans="1:14" x14ac:dyDescent="0.25">
      <c r="A11" s="1" t="s">
        <v>9</v>
      </c>
      <c r="B11" s="1">
        <v>84.474999999999994</v>
      </c>
      <c r="C11" s="1">
        <v>83.425000000000011</v>
      </c>
      <c r="D11" s="1"/>
      <c r="E11" s="1"/>
      <c r="F11">
        <v>51</v>
      </c>
      <c r="G11">
        <v>54</v>
      </c>
      <c r="H11">
        <f t="shared" si="0"/>
        <v>52.5</v>
      </c>
      <c r="I11">
        <f t="shared" si="1"/>
        <v>2.1213203435596424</v>
      </c>
    </row>
    <row r="12" spans="1:14" x14ac:dyDescent="0.25">
      <c r="A12" s="1" t="s">
        <v>10</v>
      </c>
      <c r="B12" s="1">
        <v>81.599999999999994</v>
      </c>
      <c r="C12" s="1">
        <v>81.16</v>
      </c>
      <c r="D12" s="1"/>
      <c r="E12" s="1"/>
      <c r="F12">
        <v>53</v>
      </c>
      <c r="G12">
        <v>54</v>
      </c>
      <c r="H12">
        <f t="shared" si="0"/>
        <v>53.5</v>
      </c>
      <c r="I12">
        <f t="shared" si="1"/>
        <v>0.70710678118654757</v>
      </c>
    </row>
    <row r="13" spans="1:14" x14ac:dyDescent="0.25">
      <c r="A13" s="1" t="s">
        <v>11</v>
      </c>
      <c r="B13" s="1">
        <v>76.900000000000006</v>
      </c>
      <c r="C13" s="1">
        <v>71.72</v>
      </c>
      <c r="D13" s="1"/>
      <c r="E13" s="1"/>
      <c r="F13">
        <v>49</v>
      </c>
      <c r="G13">
        <v>52</v>
      </c>
      <c r="H13">
        <f t="shared" si="0"/>
        <v>50.5</v>
      </c>
      <c r="I13">
        <f t="shared" si="1"/>
        <v>2.1213203435596424</v>
      </c>
    </row>
    <row r="14" spans="1:14" x14ac:dyDescent="0.25">
      <c r="F14">
        <v>48</v>
      </c>
      <c r="G14">
        <v>51</v>
      </c>
      <c r="H14">
        <f t="shared" si="0"/>
        <v>49.5</v>
      </c>
      <c r="I14">
        <f t="shared" si="1"/>
        <v>2.1213203435596424</v>
      </c>
    </row>
    <row r="15" spans="1:14" x14ac:dyDescent="0.25">
      <c r="A15" s="1" t="s">
        <v>30</v>
      </c>
      <c r="B15" s="1">
        <f>AVERAGE(B7:B13)</f>
        <v>86.13928571428572</v>
      </c>
      <c r="C15" s="1">
        <f>AVERAGE(C7:C13)</f>
        <v>85.186428571428578</v>
      </c>
      <c r="F15">
        <f>AVERAGE(F7:F14)</f>
        <v>51.125</v>
      </c>
      <c r="G15">
        <f>AVERAGE(G7:G14)</f>
        <v>52.5</v>
      </c>
    </row>
    <row r="16" spans="1:14" x14ac:dyDescent="0.25">
      <c r="A16" s="1" t="s">
        <v>31</v>
      </c>
      <c r="B16">
        <f>_xlfn.STDEV.P(B7:B13)</f>
        <v>4.904222982412656</v>
      </c>
      <c r="C16">
        <f>_xlfn.STDEV.P(C7:C13)</f>
        <v>6.473477048854102</v>
      </c>
      <c r="F16">
        <f>_xlfn.STDEV.P(F7:F14)</f>
        <v>4.6485884954467629</v>
      </c>
      <c r="G16">
        <f>_xlfn.STDEV.P(G7:G14)</f>
        <v>3.2015621187164243</v>
      </c>
      <c r="K16" t="s">
        <v>37</v>
      </c>
      <c r="L16" t="s">
        <v>38</v>
      </c>
      <c r="M16" t="s">
        <v>39</v>
      </c>
      <c r="N16" t="s">
        <v>40</v>
      </c>
    </row>
    <row r="17" spans="1:16" x14ac:dyDescent="0.25">
      <c r="J17" t="s">
        <v>4</v>
      </c>
      <c r="K17" s="1">
        <f>AVERAGE(B6,F6)</f>
        <v>90</v>
      </c>
      <c r="L17">
        <f>_xlfn.STDEV.S(B6,F6)</f>
        <v>0</v>
      </c>
      <c r="M17" s="1">
        <f>AVERAGE(C6,G6)</f>
        <v>90</v>
      </c>
      <c r="N17">
        <f>_xlfn.STDEV.S(C6,G6)</f>
        <v>0</v>
      </c>
      <c r="O17" s="1">
        <f>AVERAGE(K17,M17)</f>
        <v>90</v>
      </c>
      <c r="P17">
        <f>AVERAGE(L17,N17)</f>
        <v>0</v>
      </c>
    </row>
    <row r="18" spans="1:16" x14ac:dyDescent="0.25">
      <c r="A18" s="1" t="s">
        <v>34</v>
      </c>
      <c r="B18" s="1">
        <f>AVERAGE(B15:C15)</f>
        <v>85.662857142857149</v>
      </c>
      <c r="F18">
        <f>AVERAGE(F15:G15)</f>
        <v>51.8125</v>
      </c>
      <c r="J18" t="s">
        <v>5</v>
      </c>
      <c r="K18" s="1">
        <f t="shared" ref="K18:K24" si="3">AVERAGE(B7,F7)</f>
        <v>76</v>
      </c>
      <c r="L18">
        <f t="shared" ref="L18:L24" si="4">_xlfn.STDEV.S(B7,F7)</f>
        <v>19.798989873223331</v>
      </c>
      <c r="M18" s="1">
        <f t="shared" ref="M18:M25" si="5">AVERAGE(C7,G7)</f>
        <v>74.5</v>
      </c>
      <c r="N18">
        <f t="shared" ref="N18:N26" si="6">_xlfn.STDEV.S(C7,G7)</f>
        <v>21.920310216782973</v>
      </c>
      <c r="O18" s="1">
        <f t="shared" ref="O18:O25" si="7">AVERAGE(K18,M18)</f>
        <v>75.25</v>
      </c>
      <c r="P18">
        <f t="shared" ref="P18:P26" si="8">AVERAGE(L18,N18)</f>
        <v>20.85965004500315</v>
      </c>
    </row>
    <row r="19" spans="1:16" x14ac:dyDescent="0.25">
      <c r="A19" s="1" t="s">
        <v>35</v>
      </c>
      <c r="B19">
        <f>AVERAGE(B16:C16)</f>
        <v>5.6888500156333794</v>
      </c>
      <c r="F19">
        <f>AVERAGE(F16:G16)</f>
        <v>3.9250753070815936</v>
      </c>
      <c r="J19" t="s">
        <v>6</v>
      </c>
      <c r="K19" s="1">
        <f t="shared" si="3"/>
        <v>71</v>
      </c>
      <c r="L19">
        <f t="shared" si="4"/>
        <v>26.870057685088806</v>
      </c>
      <c r="M19" s="1">
        <f t="shared" si="5"/>
        <v>71.5</v>
      </c>
      <c r="N19">
        <f t="shared" si="6"/>
        <v>26.16295090390226</v>
      </c>
      <c r="O19" s="1">
        <f t="shared" si="7"/>
        <v>71.25</v>
      </c>
      <c r="P19">
        <f t="shared" si="8"/>
        <v>26.516504294495533</v>
      </c>
    </row>
    <row r="20" spans="1:16" x14ac:dyDescent="0.25">
      <c r="J20" t="s">
        <v>7</v>
      </c>
      <c r="K20" s="1">
        <f t="shared" si="3"/>
        <v>68</v>
      </c>
      <c r="L20">
        <f t="shared" si="4"/>
        <v>31.11269837220809</v>
      </c>
      <c r="M20" s="1">
        <f t="shared" si="5"/>
        <v>69</v>
      </c>
      <c r="N20">
        <f t="shared" si="6"/>
        <v>29.698484809834994</v>
      </c>
      <c r="O20" s="1">
        <f t="shared" si="7"/>
        <v>68.5</v>
      </c>
      <c r="P20">
        <f t="shared" si="8"/>
        <v>30.40559159102154</v>
      </c>
    </row>
    <row r="21" spans="1:16" x14ac:dyDescent="0.25">
      <c r="J21" t="s">
        <v>8</v>
      </c>
      <c r="K21" s="1">
        <f t="shared" si="3"/>
        <v>69</v>
      </c>
      <c r="L21">
        <f t="shared" si="4"/>
        <v>29.698484809834994</v>
      </c>
      <c r="M21" s="1">
        <f t="shared" si="5"/>
        <v>69.5</v>
      </c>
      <c r="N21">
        <f t="shared" si="6"/>
        <v>28.991378028648448</v>
      </c>
      <c r="O21" s="1">
        <f t="shared" si="7"/>
        <v>69.25</v>
      </c>
      <c r="P21">
        <f t="shared" si="8"/>
        <v>29.344931419241721</v>
      </c>
    </row>
    <row r="22" spans="1:16" x14ac:dyDescent="0.25">
      <c r="J22" t="s">
        <v>9</v>
      </c>
      <c r="K22" s="1">
        <f t="shared" si="3"/>
        <v>67.737499999999997</v>
      </c>
      <c r="L22">
        <f t="shared" si="4"/>
        <v>23.670399500219652</v>
      </c>
      <c r="M22" s="1">
        <f t="shared" si="5"/>
        <v>68.712500000000006</v>
      </c>
      <c r="N22">
        <f t="shared" si="6"/>
        <v>20.806617036414188</v>
      </c>
      <c r="O22" s="1">
        <f t="shared" si="7"/>
        <v>68.224999999999994</v>
      </c>
      <c r="P22">
        <f t="shared" si="8"/>
        <v>22.23850826831692</v>
      </c>
    </row>
    <row r="23" spans="1:16" x14ac:dyDescent="0.25">
      <c r="A23" t="s">
        <v>29</v>
      </c>
      <c r="B23">
        <v>33</v>
      </c>
      <c r="F23">
        <v>40</v>
      </c>
      <c r="J23" t="s">
        <v>10</v>
      </c>
      <c r="K23" s="1">
        <f t="shared" si="3"/>
        <v>67.3</v>
      </c>
      <c r="L23">
        <f t="shared" si="4"/>
        <v>20.223253941935248</v>
      </c>
      <c r="M23" s="1">
        <f t="shared" si="5"/>
        <v>67.58</v>
      </c>
      <c r="N23">
        <f t="shared" si="6"/>
        <v>19.205020177026633</v>
      </c>
      <c r="O23" s="1">
        <f t="shared" si="7"/>
        <v>67.44</v>
      </c>
      <c r="P23">
        <f t="shared" si="8"/>
        <v>19.71413705948094</v>
      </c>
    </row>
    <row r="24" spans="1:16" x14ac:dyDescent="0.25">
      <c r="J24" t="s">
        <v>11</v>
      </c>
      <c r="K24" s="1">
        <f t="shared" si="3"/>
        <v>62.95</v>
      </c>
      <c r="L24">
        <f t="shared" si="4"/>
        <v>19.728279195104673</v>
      </c>
      <c r="M24" s="1">
        <f t="shared" si="5"/>
        <v>61.86</v>
      </c>
      <c r="N24">
        <f t="shared" si="6"/>
        <v>13.944145724998711</v>
      </c>
      <c r="O24" s="1">
        <f t="shared" si="7"/>
        <v>62.405000000000001</v>
      </c>
      <c r="P24">
        <f t="shared" si="8"/>
        <v>16.836212460051691</v>
      </c>
    </row>
    <row r="25" spans="1:16" x14ac:dyDescent="0.25">
      <c r="J25" t="s">
        <v>15</v>
      </c>
      <c r="K25">
        <v>0</v>
      </c>
      <c r="L25">
        <v>0</v>
      </c>
      <c r="M25" s="1">
        <f>AVERAGE(C14,G14)</f>
        <v>51</v>
      </c>
      <c r="N25">
        <v>0</v>
      </c>
      <c r="O25" s="1">
        <f>M25</f>
        <v>51</v>
      </c>
      <c r="P25">
        <f t="shared" si="8"/>
        <v>0</v>
      </c>
    </row>
    <row r="26" spans="1:16" x14ac:dyDescent="0.25">
      <c r="A26" s="1"/>
      <c r="B26" s="1"/>
      <c r="C26" s="1"/>
      <c r="D26">
        <f>AVERAGE(B23,F23)</f>
        <v>36.5</v>
      </c>
      <c r="J26" t="s">
        <v>41</v>
      </c>
      <c r="K26" s="1">
        <f>AVERAGE(K17:K24)</f>
        <v>71.498437500000009</v>
      </c>
      <c r="L26">
        <f>AVERAGE(L18:L24)</f>
        <v>24.443166196802114</v>
      </c>
      <c r="M26" s="1">
        <f>AVERAGE(M17:M25)</f>
        <v>69.294722222222219</v>
      </c>
      <c r="N26">
        <f>AVERAGE(N18:N24)</f>
        <v>22.961272413944034</v>
      </c>
      <c r="O26" s="1">
        <f>M26</f>
        <v>69.294722222222219</v>
      </c>
      <c r="P26">
        <f t="shared" si="8"/>
        <v>23.702219305373074</v>
      </c>
    </row>
    <row r="27" spans="1:16" x14ac:dyDescent="0.25">
      <c r="A27" s="1"/>
      <c r="D27">
        <f>_xlfn.STDEV.P(F23,B23)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M.quinquemaculata</vt:lpstr>
      <vt:lpstr>D.myron</vt:lpstr>
      <vt:lpstr>A.cingulata</vt:lpstr>
      <vt:lpstr>E.lugubris</vt:lpstr>
      <vt:lpstr>E.pandorus</vt:lpstr>
      <vt:lpstr>H.lineata</vt:lpstr>
      <vt:lpstr>X.tersa</vt:lpstr>
      <vt:lpstr>M.rustica</vt:lpstr>
      <vt:lpstr>E.fasciatus</vt:lpstr>
      <vt:lpstr>M.sexta</vt:lpstr>
      <vt:lpstr>P.plebeja</vt:lpstr>
      <vt:lpstr>H.thybse</vt:lpstr>
      <vt:lpstr>D.hyoleus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Kornev</dc:creator>
  <cp:lastModifiedBy>Alexandre Palaoro</cp:lastModifiedBy>
  <dcterms:created xsi:type="dcterms:W3CDTF">2022-10-07T20:59:19Z</dcterms:created>
  <dcterms:modified xsi:type="dcterms:W3CDTF">2023-01-31T15:32:08Z</dcterms:modified>
</cp:coreProperties>
</file>