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provas com questões deética" sheetId="2" r:id="rId1"/>
    <sheet name="Justificativas golden" sheetId="9" r:id="rId2"/>
    <sheet name="Nossos resultados" sheetId="11" r:id="rId3"/>
    <sheet name="Pivot Table analysis" sheetId="15" r:id="rId4"/>
  </sheets>
  <definedNames>
    <definedName name="_xlnm._FilterDatabase" localSheetId="1" hidden="1">'Justificativas golden'!$A$6:$I$128</definedName>
    <definedName name="_xlnm._FilterDatabase" localSheetId="2" hidden="1">'Nossos resultados'!$B$6:$Z$191</definedName>
    <definedName name="_xlnm._FilterDatabase" localSheetId="0" hidden="1">'provas com questões deética'!$A$1:$C$28</definedName>
  </definedNames>
  <calcPr calcId="125725"/>
  <pivotCaches>
    <pivotCache cacheId="14" r:id="rId5"/>
  </pivotCaches>
</workbook>
</file>

<file path=xl/calcChain.xml><?xml version="1.0" encoding="utf-8"?>
<calcChain xmlns="http://schemas.openxmlformats.org/spreadsheetml/2006/main">
  <c r="Q191" i="11"/>
  <c r="U191" s="1"/>
  <c r="Q190"/>
  <c r="W190" s="1"/>
  <c r="Q189"/>
  <c r="Q188"/>
  <c r="R188" s="1"/>
  <c r="Q187"/>
  <c r="W187" s="1"/>
  <c r="Q186"/>
  <c r="U186" s="1"/>
  <c r="Q185"/>
  <c r="U185" s="1"/>
  <c r="Q184"/>
  <c r="T184" s="1"/>
  <c r="Q183"/>
  <c r="U183" s="1"/>
  <c r="Q182"/>
  <c r="W182" s="1"/>
  <c r="Q181"/>
  <c r="W181" s="1"/>
  <c r="Q180"/>
  <c r="R180" s="1"/>
  <c r="Q179"/>
  <c r="W179" s="1"/>
  <c r="Q178"/>
  <c r="U178" s="1"/>
  <c r="Q177"/>
  <c r="Q176"/>
  <c r="T176" s="1"/>
  <c r="Q175"/>
  <c r="U175" s="1"/>
  <c r="Q174"/>
  <c r="W174" s="1"/>
  <c r="Q173"/>
  <c r="W173" s="1"/>
  <c r="Q172"/>
  <c r="V172" s="1"/>
  <c r="Q171"/>
  <c r="W171" s="1"/>
  <c r="Q170"/>
  <c r="U170" s="1"/>
  <c r="Q169"/>
  <c r="Q168"/>
  <c r="T168" s="1"/>
  <c r="Q127"/>
  <c r="U127" s="1"/>
  <c r="Q126"/>
  <c r="W126" s="1"/>
  <c r="Q125"/>
  <c r="S125" s="1"/>
  <c r="Q124"/>
  <c r="V124" s="1"/>
  <c r="Q123"/>
  <c r="W123" s="1"/>
  <c r="Q122"/>
  <c r="U122" s="1"/>
  <c r="Q121"/>
  <c r="T121" s="1"/>
  <c r="Q120"/>
  <c r="T120" s="1"/>
  <c r="Q119"/>
  <c r="U119" s="1"/>
  <c r="Q118"/>
  <c r="W118" s="1"/>
  <c r="Q117"/>
  <c r="W117" s="1"/>
  <c r="Q116"/>
  <c r="R116" s="1"/>
  <c r="Q115"/>
  <c r="W115" s="1"/>
  <c r="Q114"/>
  <c r="U114" s="1"/>
  <c r="Q113"/>
  <c r="Q112"/>
  <c r="T112" s="1"/>
  <c r="Q111"/>
  <c r="U111" s="1"/>
  <c r="Q110"/>
  <c r="W110" s="1"/>
  <c r="Q109"/>
  <c r="S109" s="1"/>
  <c r="Q108"/>
  <c r="V108" s="1"/>
  <c r="Q107"/>
  <c r="W107" s="1"/>
  <c r="Q106"/>
  <c r="U106" s="1"/>
  <c r="Q105"/>
  <c r="U105" s="1"/>
  <c r="Q104"/>
  <c r="T104" s="1"/>
  <c r="Q103"/>
  <c r="U103" s="1"/>
  <c r="Q102"/>
  <c r="W102" s="1"/>
  <c r="Q101"/>
  <c r="W101" s="1"/>
  <c r="Q100"/>
  <c r="R100" s="1"/>
  <c r="Q99"/>
  <c r="W99" s="1"/>
  <c r="Q98"/>
  <c r="U98" s="1"/>
  <c r="Q97"/>
  <c r="Q96"/>
  <c r="T96" s="1"/>
  <c r="Q95"/>
  <c r="U95" s="1"/>
  <c r="Q94"/>
  <c r="W94" s="1"/>
  <c r="Q93"/>
  <c r="S93" s="1"/>
  <c r="Q92"/>
  <c r="V92" s="1"/>
  <c r="Q91"/>
  <c r="W91" s="1"/>
  <c r="Q90"/>
  <c r="U90" s="1"/>
  <c r="Q89"/>
  <c r="U89" s="1"/>
  <c r="Q88"/>
  <c r="T88" s="1"/>
  <c r="Q87"/>
  <c r="U87" s="1"/>
  <c r="Q86"/>
  <c r="W86" s="1"/>
  <c r="Q85"/>
  <c r="W85" s="1"/>
  <c r="Q84"/>
  <c r="R84" s="1"/>
  <c r="Q83"/>
  <c r="W83" s="1"/>
  <c r="Q82"/>
  <c r="U82" s="1"/>
  <c r="Q81"/>
  <c r="Q80"/>
  <c r="T80" s="1"/>
  <c r="Q79"/>
  <c r="U79" s="1"/>
  <c r="Q78"/>
  <c r="W78" s="1"/>
  <c r="Q77"/>
  <c r="S77" s="1"/>
  <c r="Q76"/>
  <c r="V76" s="1"/>
  <c r="Q75"/>
  <c r="W75" s="1"/>
  <c r="Q74"/>
  <c r="U74" s="1"/>
  <c r="Q73"/>
  <c r="U73" s="1"/>
  <c r="Q72"/>
  <c r="T72" s="1"/>
  <c r="Q71"/>
  <c r="U71" s="1"/>
  <c r="Q70"/>
  <c r="W70" s="1"/>
  <c r="Q69"/>
  <c r="W69" s="1"/>
  <c r="Q68"/>
  <c r="R68" s="1"/>
  <c r="Q67"/>
  <c r="W67" s="1"/>
  <c r="Q66"/>
  <c r="U66" s="1"/>
  <c r="Q65"/>
  <c r="Q64"/>
  <c r="T64" s="1"/>
  <c r="Q63"/>
  <c r="U63" s="1"/>
  <c r="B146"/>
  <c r="B130" s="1"/>
  <c r="B152" s="1"/>
  <c r="B134" s="1"/>
  <c r="B156" s="1"/>
  <c r="B138" s="1"/>
  <c r="B160" s="1"/>
  <c r="B142" s="1"/>
  <c r="B164" s="1"/>
  <c r="B128" s="1"/>
  <c r="B150" s="1"/>
  <c r="Q150" s="1"/>
  <c r="B147"/>
  <c r="B148"/>
  <c r="B132" s="1"/>
  <c r="B154" s="1"/>
  <c r="B149"/>
  <c r="B133" s="1"/>
  <c r="B155" s="1"/>
  <c r="B137" s="1"/>
  <c r="B159" s="1"/>
  <c r="B141" s="1"/>
  <c r="B163" s="1"/>
  <c r="B145" s="1"/>
  <c r="B167" s="1"/>
  <c r="Q167" s="1"/>
  <c r="S167" s="1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G114" i="2"/>
  <c r="G113"/>
  <c r="G112"/>
  <c r="G111"/>
  <c r="G110"/>
  <c r="G109"/>
  <c r="G108"/>
  <c r="G107"/>
  <c r="G106"/>
  <c r="G105"/>
  <c r="G104"/>
  <c r="G103"/>
  <c r="G102"/>
  <c r="G101"/>
  <c r="G100"/>
  <c r="G99"/>
  <c r="G98"/>
  <c r="G87"/>
  <c r="G86"/>
  <c r="G85"/>
  <c r="G84"/>
  <c r="G83"/>
  <c r="G82"/>
  <c r="G81"/>
  <c r="G80"/>
  <c r="G79"/>
  <c r="G77"/>
  <c r="G76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A128" i="9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R125" i="11" l="1"/>
  <c r="T73"/>
  <c r="Y73" s="1"/>
  <c r="R109"/>
  <c r="X109" s="1"/>
  <c r="T102"/>
  <c r="T89"/>
  <c r="Y89" s="1"/>
  <c r="U121"/>
  <c r="Y121" s="1"/>
  <c r="U110"/>
  <c r="Q164"/>
  <c r="R77"/>
  <c r="X77" s="1"/>
  <c r="T105"/>
  <c r="Y105" s="1"/>
  <c r="T118"/>
  <c r="U126"/>
  <c r="R186"/>
  <c r="T86"/>
  <c r="U94"/>
  <c r="W178"/>
  <c r="T70"/>
  <c r="U78"/>
  <c r="R93"/>
  <c r="X93" s="1"/>
  <c r="S173"/>
  <c r="W66"/>
  <c r="W82"/>
  <c r="W98"/>
  <c r="W114"/>
  <c r="V170"/>
  <c r="V178"/>
  <c r="T190"/>
  <c r="Q141"/>
  <c r="W141" s="1"/>
  <c r="V66"/>
  <c r="Z66" s="1"/>
  <c r="W71"/>
  <c r="W74"/>
  <c r="V82"/>
  <c r="W87"/>
  <c r="W90"/>
  <c r="V98"/>
  <c r="Z98" s="1"/>
  <c r="W103"/>
  <c r="W106"/>
  <c r="V114"/>
  <c r="W119"/>
  <c r="W122"/>
  <c r="S170"/>
  <c r="R175"/>
  <c r="S183"/>
  <c r="T187"/>
  <c r="V191"/>
  <c r="Q152"/>
  <c r="T152" s="1"/>
  <c r="Q128"/>
  <c r="T128" s="1"/>
  <c r="R63"/>
  <c r="U70"/>
  <c r="Y70" s="1"/>
  <c r="V74"/>
  <c r="R79"/>
  <c r="U86"/>
  <c r="V90"/>
  <c r="R95"/>
  <c r="U102"/>
  <c r="Y102" s="1"/>
  <c r="V106"/>
  <c r="R111"/>
  <c r="U118"/>
  <c r="V122"/>
  <c r="Z122" s="1"/>
  <c r="R127"/>
  <c r="U174"/>
  <c r="W186"/>
  <c r="W64"/>
  <c r="V100"/>
  <c r="W112"/>
  <c r="Q137"/>
  <c r="R137" s="1"/>
  <c r="Q149"/>
  <c r="S149" s="1"/>
  <c r="W63"/>
  <c r="V71"/>
  <c r="R76"/>
  <c r="U84"/>
  <c r="W95"/>
  <c r="V103"/>
  <c r="Z103" s="1"/>
  <c r="R108"/>
  <c r="U116"/>
  <c r="U171"/>
  <c r="R183"/>
  <c r="S191"/>
  <c r="Q132"/>
  <c r="V132" s="1"/>
  <c r="Q145"/>
  <c r="W145" s="1"/>
  <c r="Q156"/>
  <c r="R156" s="1"/>
  <c r="S63"/>
  <c r="X63" s="1"/>
  <c r="R66"/>
  <c r="T67"/>
  <c r="V69"/>
  <c r="Z69" s="1"/>
  <c r="R71"/>
  <c r="S72"/>
  <c r="R74"/>
  <c r="T75"/>
  <c r="S79"/>
  <c r="R82"/>
  <c r="T83"/>
  <c r="V85"/>
  <c r="Z85" s="1"/>
  <c r="R87"/>
  <c r="S88"/>
  <c r="R90"/>
  <c r="T91"/>
  <c r="S95"/>
  <c r="R98"/>
  <c r="T99"/>
  <c r="V101"/>
  <c r="Z101" s="1"/>
  <c r="R103"/>
  <c r="S104"/>
  <c r="R106"/>
  <c r="T107"/>
  <c r="S111"/>
  <c r="R114"/>
  <c r="T115"/>
  <c r="V117"/>
  <c r="Z117" s="1"/>
  <c r="R119"/>
  <c r="S120"/>
  <c r="R122"/>
  <c r="T123"/>
  <c r="S127"/>
  <c r="X127" s="1"/>
  <c r="W170"/>
  <c r="S175"/>
  <c r="R178"/>
  <c r="T179"/>
  <c r="T182"/>
  <c r="V183"/>
  <c r="S186"/>
  <c r="U187"/>
  <c r="Y187" s="1"/>
  <c r="U190"/>
  <c r="W191"/>
  <c r="V68"/>
  <c r="W80"/>
  <c r="V84"/>
  <c r="W96"/>
  <c r="V116"/>
  <c r="U68"/>
  <c r="W79"/>
  <c r="V87"/>
  <c r="R92"/>
  <c r="U100"/>
  <c r="W111"/>
  <c r="V119"/>
  <c r="R124"/>
  <c r="W127"/>
  <c r="W175"/>
  <c r="V188"/>
  <c r="Q133"/>
  <c r="S133" s="1"/>
  <c r="Q148"/>
  <c r="V148" s="1"/>
  <c r="Q160"/>
  <c r="T160" s="1"/>
  <c r="V63"/>
  <c r="S66"/>
  <c r="U67"/>
  <c r="S71"/>
  <c r="S74"/>
  <c r="U75"/>
  <c r="T78"/>
  <c r="V79"/>
  <c r="S82"/>
  <c r="U83"/>
  <c r="S87"/>
  <c r="S90"/>
  <c r="U91"/>
  <c r="T94"/>
  <c r="V95"/>
  <c r="S98"/>
  <c r="X98" s="1"/>
  <c r="U99"/>
  <c r="S103"/>
  <c r="S106"/>
  <c r="U107"/>
  <c r="T110"/>
  <c r="V111"/>
  <c r="S114"/>
  <c r="U115"/>
  <c r="S119"/>
  <c r="S122"/>
  <c r="U123"/>
  <c r="T126"/>
  <c r="Y126" s="1"/>
  <c r="V127"/>
  <c r="R170"/>
  <c r="T171"/>
  <c r="T174"/>
  <c r="V175"/>
  <c r="S178"/>
  <c r="U179"/>
  <c r="Y179" s="1"/>
  <c r="U182"/>
  <c r="W183"/>
  <c r="V186"/>
  <c r="R191"/>
  <c r="W150"/>
  <c r="S150"/>
  <c r="V150"/>
  <c r="R150"/>
  <c r="T132"/>
  <c r="T164"/>
  <c r="U164"/>
  <c r="W164"/>
  <c r="S164"/>
  <c r="B131"/>
  <c r="Q147"/>
  <c r="W65"/>
  <c r="S65"/>
  <c r="V65"/>
  <c r="R65"/>
  <c r="U69"/>
  <c r="T69"/>
  <c r="W73"/>
  <c r="S73"/>
  <c r="V73"/>
  <c r="R73"/>
  <c r="U77"/>
  <c r="T77"/>
  <c r="W81"/>
  <c r="S81"/>
  <c r="V81"/>
  <c r="R81"/>
  <c r="U85"/>
  <c r="T85"/>
  <c r="W89"/>
  <c r="S89"/>
  <c r="V89"/>
  <c r="R89"/>
  <c r="U93"/>
  <c r="T93"/>
  <c r="W97"/>
  <c r="S97"/>
  <c r="V97"/>
  <c r="R97"/>
  <c r="U101"/>
  <c r="T101"/>
  <c r="W105"/>
  <c r="S105"/>
  <c r="V105"/>
  <c r="R105"/>
  <c r="U109"/>
  <c r="T109"/>
  <c r="W113"/>
  <c r="S113"/>
  <c r="V113"/>
  <c r="R113"/>
  <c r="U117"/>
  <c r="T117"/>
  <c r="W121"/>
  <c r="S121"/>
  <c r="V121"/>
  <c r="R121"/>
  <c r="U125"/>
  <c r="T125"/>
  <c r="W169"/>
  <c r="S169"/>
  <c r="T169"/>
  <c r="V169"/>
  <c r="R169"/>
  <c r="U173"/>
  <c r="T173"/>
  <c r="V173"/>
  <c r="Z173" s="1"/>
  <c r="R173"/>
  <c r="X173" s="1"/>
  <c r="W177"/>
  <c r="S177"/>
  <c r="T177"/>
  <c r="V177"/>
  <c r="R177"/>
  <c r="U181"/>
  <c r="T181"/>
  <c r="V181"/>
  <c r="Z181" s="1"/>
  <c r="R181"/>
  <c r="W185"/>
  <c r="S185"/>
  <c r="T185"/>
  <c r="Y185" s="1"/>
  <c r="V185"/>
  <c r="R185"/>
  <c r="U189"/>
  <c r="T189"/>
  <c r="V189"/>
  <c r="R189"/>
  <c r="X125"/>
  <c r="U132"/>
  <c r="U65"/>
  <c r="S69"/>
  <c r="W77"/>
  <c r="U81"/>
  <c r="S85"/>
  <c r="W93"/>
  <c r="U97"/>
  <c r="S101"/>
  <c r="W109"/>
  <c r="U113"/>
  <c r="S117"/>
  <c r="W125"/>
  <c r="U150"/>
  <c r="V164"/>
  <c r="U169"/>
  <c r="S181"/>
  <c r="W189"/>
  <c r="U167"/>
  <c r="V167"/>
  <c r="R167"/>
  <c r="X167" s="1"/>
  <c r="T167"/>
  <c r="U141"/>
  <c r="T141"/>
  <c r="B136"/>
  <c r="Q154"/>
  <c r="V64"/>
  <c r="R64"/>
  <c r="U64"/>
  <c r="Y64" s="1"/>
  <c r="T68"/>
  <c r="W68"/>
  <c r="S68"/>
  <c r="X68" s="1"/>
  <c r="V72"/>
  <c r="R72"/>
  <c r="U72"/>
  <c r="Y72" s="1"/>
  <c r="T76"/>
  <c r="W76"/>
  <c r="Z76" s="1"/>
  <c r="S76"/>
  <c r="V80"/>
  <c r="R80"/>
  <c r="U80"/>
  <c r="Y80" s="1"/>
  <c r="T84"/>
  <c r="W84"/>
  <c r="S84"/>
  <c r="X84" s="1"/>
  <c r="V88"/>
  <c r="R88"/>
  <c r="U88"/>
  <c r="Y88" s="1"/>
  <c r="T92"/>
  <c r="W92"/>
  <c r="Z92" s="1"/>
  <c r="S92"/>
  <c r="V96"/>
  <c r="R96"/>
  <c r="U96"/>
  <c r="Y96" s="1"/>
  <c r="T100"/>
  <c r="W100"/>
  <c r="S100"/>
  <c r="X100" s="1"/>
  <c r="V104"/>
  <c r="R104"/>
  <c r="U104"/>
  <c r="Y104" s="1"/>
  <c r="T108"/>
  <c r="W108"/>
  <c r="Z108" s="1"/>
  <c r="S108"/>
  <c r="V112"/>
  <c r="R112"/>
  <c r="U112"/>
  <c r="Y112" s="1"/>
  <c r="T116"/>
  <c r="W116"/>
  <c r="S116"/>
  <c r="X116" s="1"/>
  <c r="V120"/>
  <c r="R120"/>
  <c r="U120"/>
  <c r="Y120" s="1"/>
  <c r="T124"/>
  <c r="W124"/>
  <c r="Z124" s="1"/>
  <c r="S124"/>
  <c r="V168"/>
  <c r="R168"/>
  <c r="W168"/>
  <c r="S168"/>
  <c r="U168"/>
  <c r="Y168" s="1"/>
  <c r="T172"/>
  <c r="W172"/>
  <c r="Z172" s="1"/>
  <c r="S172"/>
  <c r="U172"/>
  <c r="V176"/>
  <c r="R176"/>
  <c r="W176"/>
  <c r="S176"/>
  <c r="U176"/>
  <c r="Y176" s="1"/>
  <c r="T180"/>
  <c r="W180"/>
  <c r="S180"/>
  <c r="X180" s="1"/>
  <c r="U180"/>
  <c r="V184"/>
  <c r="R184"/>
  <c r="W184"/>
  <c r="S184"/>
  <c r="U184"/>
  <c r="Y184" s="1"/>
  <c r="T188"/>
  <c r="W188"/>
  <c r="S188"/>
  <c r="X188" s="1"/>
  <c r="U188"/>
  <c r="S141"/>
  <c r="R141"/>
  <c r="W167"/>
  <c r="S64"/>
  <c r="T65"/>
  <c r="R69"/>
  <c r="W72"/>
  <c r="U76"/>
  <c r="V77"/>
  <c r="S80"/>
  <c r="T81"/>
  <c r="R85"/>
  <c r="W88"/>
  <c r="U92"/>
  <c r="V93"/>
  <c r="S96"/>
  <c r="T97"/>
  <c r="R101"/>
  <c r="W104"/>
  <c r="U108"/>
  <c r="V109"/>
  <c r="S112"/>
  <c r="T113"/>
  <c r="R117"/>
  <c r="W120"/>
  <c r="U124"/>
  <c r="V125"/>
  <c r="V141"/>
  <c r="Z141" s="1"/>
  <c r="T150"/>
  <c r="R164"/>
  <c r="R172"/>
  <c r="U177"/>
  <c r="V180"/>
  <c r="S189"/>
  <c r="Q130"/>
  <c r="Q134"/>
  <c r="Q138"/>
  <c r="Q142"/>
  <c r="Q146"/>
  <c r="T63"/>
  <c r="Y63" s="1"/>
  <c r="T66"/>
  <c r="Y66" s="1"/>
  <c r="R67"/>
  <c r="V67"/>
  <c r="Z67" s="1"/>
  <c r="R70"/>
  <c r="V70"/>
  <c r="Z70" s="1"/>
  <c r="T71"/>
  <c r="Y71" s="1"/>
  <c r="T74"/>
  <c r="Y74" s="1"/>
  <c r="R75"/>
  <c r="V75"/>
  <c r="Z75" s="1"/>
  <c r="R78"/>
  <c r="V78"/>
  <c r="Z78" s="1"/>
  <c r="T79"/>
  <c r="Y79" s="1"/>
  <c r="T82"/>
  <c r="Y82" s="1"/>
  <c r="R83"/>
  <c r="V83"/>
  <c r="Z83" s="1"/>
  <c r="R86"/>
  <c r="V86"/>
  <c r="Z86" s="1"/>
  <c r="T87"/>
  <c r="Y87" s="1"/>
  <c r="T90"/>
  <c r="Y90" s="1"/>
  <c r="R91"/>
  <c r="V91"/>
  <c r="Z91" s="1"/>
  <c r="R94"/>
  <c r="V94"/>
  <c r="Z94" s="1"/>
  <c r="T95"/>
  <c r="Y95" s="1"/>
  <c r="T98"/>
  <c r="Y98" s="1"/>
  <c r="R99"/>
  <c r="V99"/>
  <c r="Z99" s="1"/>
  <c r="R102"/>
  <c r="V102"/>
  <c r="Z102" s="1"/>
  <c r="T103"/>
  <c r="Y103" s="1"/>
  <c r="T106"/>
  <c r="Y106" s="1"/>
  <c r="R107"/>
  <c r="V107"/>
  <c r="Z107" s="1"/>
  <c r="R110"/>
  <c r="V110"/>
  <c r="Z110" s="1"/>
  <c r="T111"/>
  <c r="Y111" s="1"/>
  <c r="T114"/>
  <c r="Y114" s="1"/>
  <c r="R115"/>
  <c r="V115"/>
  <c r="Z115" s="1"/>
  <c r="R118"/>
  <c r="V118"/>
  <c r="Z118" s="1"/>
  <c r="T119"/>
  <c r="Y119" s="1"/>
  <c r="T122"/>
  <c r="Y122" s="1"/>
  <c r="R123"/>
  <c r="V123"/>
  <c r="Z123" s="1"/>
  <c r="R126"/>
  <c r="V126"/>
  <c r="Z126" s="1"/>
  <c r="T127"/>
  <c r="Y127" s="1"/>
  <c r="T170"/>
  <c r="Y170" s="1"/>
  <c r="R171"/>
  <c r="V171"/>
  <c r="Z171" s="1"/>
  <c r="R174"/>
  <c r="V174"/>
  <c r="Z174" s="1"/>
  <c r="T175"/>
  <c r="Y175" s="1"/>
  <c r="T178"/>
  <c r="Y178" s="1"/>
  <c r="R179"/>
  <c r="V179"/>
  <c r="Z179" s="1"/>
  <c r="R182"/>
  <c r="V182"/>
  <c r="Z182" s="1"/>
  <c r="T183"/>
  <c r="Y183" s="1"/>
  <c r="T186"/>
  <c r="Y186" s="1"/>
  <c r="R187"/>
  <c r="V187"/>
  <c r="Z187" s="1"/>
  <c r="R190"/>
  <c r="V190"/>
  <c r="Z190" s="1"/>
  <c r="T191"/>
  <c r="Y191" s="1"/>
  <c r="Q155"/>
  <c r="Q159"/>
  <c r="Q163"/>
  <c r="S67"/>
  <c r="S70"/>
  <c r="S75"/>
  <c r="S78"/>
  <c r="S83"/>
  <c r="S86"/>
  <c r="S91"/>
  <c r="S94"/>
  <c r="S99"/>
  <c r="S102"/>
  <c r="S107"/>
  <c r="S110"/>
  <c r="S115"/>
  <c r="S118"/>
  <c r="S123"/>
  <c r="S126"/>
  <c r="S171"/>
  <c r="S174"/>
  <c r="S179"/>
  <c r="S182"/>
  <c r="S187"/>
  <c r="S190"/>
  <c r="T62"/>
  <c r="R8"/>
  <c r="T9"/>
  <c r="V10"/>
  <c r="R12"/>
  <c r="T13"/>
  <c r="V14"/>
  <c r="R16"/>
  <c r="T17"/>
  <c r="V18"/>
  <c r="R20"/>
  <c r="T21"/>
  <c r="V22"/>
  <c r="R24"/>
  <c r="T25"/>
  <c r="V26"/>
  <c r="R28"/>
  <c r="T29"/>
  <c r="V30"/>
  <c r="R32"/>
  <c r="T33"/>
  <c r="V34"/>
  <c r="R36"/>
  <c r="T37"/>
  <c r="V38"/>
  <c r="R40"/>
  <c r="T41"/>
  <c r="V42"/>
  <c r="R44"/>
  <c r="T45"/>
  <c r="V46"/>
  <c r="R48"/>
  <c r="T49"/>
  <c r="V50"/>
  <c r="R52"/>
  <c r="T53"/>
  <c r="V54"/>
  <c r="R56"/>
  <c r="T57"/>
  <c r="V58"/>
  <c r="R60"/>
  <c r="T61"/>
  <c r="V62"/>
  <c r="W7"/>
  <c r="S9"/>
  <c r="U10"/>
  <c r="W11"/>
  <c r="S13"/>
  <c r="U14"/>
  <c r="W15"/>
  <c r="S17"/>
  <c r="U18"/>
  <c r="W19"/>
  <c r="S21"/>
  <c r="U22"/>
  <c r="W23"/>
  <c r="S25"/>
  <c r="U26"/>
  <c r="W27"/>
  <c r="S29"/>
  <c r="U30"/>
  <c r="S31"/>
  <c r="U32"/>
  <c r="W33"/>
  <c r="S35"/>
  <c r="U36"/>
  <c r="W37"/>
  <c r="S39"/>
  <c r="U40"/>
  <c r="W41"/>
  <c r="S43"/>
  <c r="U44"/>
  <c r="W45"/>
  <c r="S47"/>
  <c r="U48"/>
  <c r="W49"/>
  <c r="S51"/>
  <c r="U52"/>
  <c r="W53"/>
  <c r="S55"/>
  <c r="U56"/>
  <c r="W57"/>
  <c r="S59"/>
  <c r="U60"/>
  <c r="S61"/>
  <c r="U62"/>
  <c r="U7"/>
  <c r="S8"/>
  <c r="W8"/>
  <c r="U9"/>
  <c r="S10"/>
  <c r="W10"/>
  <c r="U11"/>
  <c r="S12"/>
  <c r="W12"/>
  <c r="U13"/>
  <c r="S14"/>
  <c r="W14"/>
  <c r="U15"/>
  <c r="S16"/>
  <c r="W16"/>
  <c r="U17"/>
  <c r="S18"/>
  <c r="W18"/>
  <c r="U19"/>
  <c r="S20"/>
  <c r="W20"/>
  <c r="U21"/>
  <c r="S22"/>
  <c r="W22"/>
  <c r="U23"/>
  <c r="S24"/>
  <c r="W24"/>
  <c r="U25"/>
  <c r="S26"/>
  <c r="W26"/>
  <c r="U27"/>
  <c r="S28"/>
  <c r="W28"/>
  <c r="U29"/>
  <c r="S30"/>
  <c r="W30"/>
  <c r="U31"/>
  <c r="S32"/>
  <c r="W32"/>
  <c r="U33"/>
  <c r="S34"/>
  <c r="W34"/>
  <c r="U35"/>
  <c r="S36"/>
  <c r="W36"/>
  <c r="U37"/>
  <c r="S38"/>
  <c r="W38"/>
  <c r="U39"/>
  <c r="S40"/>
  <c r="W40"/>
  <c r="U41"/>
  <c r="S42"/>
  <c r="W42"/>
  <c r="U43"/>
  <c r="S44"/>
  <c r="W44"/>
  <c r="U45"/>
  <c r="S46"/>
  <c r="W46"/>
  <c r="U47"/>
  <c r="S48"/>
  <c r="W48"/>
  <c r="U49"/>
  <c r="S50"/>
  <c r="W50"/>
  <c r="U51"/>
  <c r="S52"/>
  <c r="W52"/>
  <c r="U53"/>
  <c r="S54"/>
  <c r="W54"/>
  <c r="U55"/>
  <c r="S56"/>
  <c r="W56"/>
  <c r="U57"/>
  <c r="S58"/>
  <c r="W58"/>
  <c r="U59"/>
  <c r="S60"/>
  <c r="W60"/>
  <c r="U61"/>
  <c r="S62"/>
  <c r="W62"/>
  <c r="T7"/>
  <c r="Y7" s="1"/>
  <c r="V8"/>
  <c r="R10"/>
  <c r="T11"/>
  <c r="V12"/>
  <c r="Z12" s="1"/>
  <c r="R14"/>
  <c r="T15"/>
  <c r="V16"/>
  <c r="R18"/>
  <c r="X18" s="1"/>
  <c r="T19"/>
  <c r="V20"/>
  <c r="R22"/>
  <c r="T23"/>
  <c r="Y23" s="1"/>
  <c r="V24"/>
  <c r="R26"/>
  <c r="T27"/>
  <c r="V28"/>
  <c r="Z28" s="1"/>
  <c r="R30"/>
  <c r="T31"/>
  <c r="V32"/>
  <c r="R34"/>
  <c r="X34" s="1"/>
  <c r="T35"/>
  <c r="V36"/>
  <c r="R38"/>
  <c r="T39"/>
  <c r="Y39" s="1"/>
  <c r="V40"/>
  <c r="R42"/>
  <c r="T43"/>
  <c r="V44"/>
  <c r="Z44" s="1"/>
  <c r="R46"/>
  <c r="T47"/>
  <c r="V48"/>
  <c r="R50"/>
  <c r="X50" s="1"/>
  <c r="T51"/>
  <c r="V52"/>
  <c r="R54"/>
  <c r="T55"/>
  <c r="Y55" s="1"/>
  <c r="V56"/>
  <c r="R58"/>
  <c r="T59"/>
  <c r="V60"/>
  <c r="Z60" s="1"/>
  <c r="R62"/>
  <c r="S7"/>
  <c r="U8"/>
  <c r="W9"/>
  <c r="S11"/>
  <c r="U12"/>
  <c r="W13"/>
  <c r="S15"/>
  <c r="U16"/>
  <c r="W17"/>
  <c r="S19"/>
  <c r="U20"/>
  <c r="W21"/>
  <c r="S23"/>
  <c r="U24"/>
  <c r="W25"/>
  <c r="S27"/>
  <c r="U28"/>
  <c r="W29"/>
  <c r="W31"/>
  <c r="S33"/>
  <c r="U34"/>
  <c r="W35"/>
  <c r="S37"/>
  <c r="U38"/>
  <c r="W39"/>
  <c r="S41"/>
  <c r="U42"/>
  <c r="W43"/>
  <c r="S45"/>
  <c r="U46"/>
  <c r="W47"/>
  <c r="S49"/>
  <c r="U50"/>
  <c r="W51"/>
  <c r="S53"/>
  <c r="U54"/>
  <c r="W55"/>
  <c r="S57"/>
  <c r="U58"/>
  <c r="W59"/>
  <c r="W61"/>
  <c r="R7"/>
  <c r="V7"/>
  <c r="T8"/>
  <c r="R9"/>
  <c r="X9" s="1"/>
  <c r="V9"/>
  <c r="T10"/>
  <c r="R11"/>
  <c r="X11" s="1"/>
  <c r="V11"/>
  <c r="T12"/>
  <c r="R13"/>
  <c r="V13"/>
  <c r="T14"/>
  <c r="Y14" s="1"/>
  <c r="R15"/>
  <c r="V15"/>
  <c r="T16"/>
  <c r="Y16" s="1"/>
  <c r="R17"/>
  <c r="V17"/>
  <c r="T18"/>
  <c r="R19"/>
  <c r="V19"/>
  <c r="Z19" s="1"/>
  <c r="T20"/>
  <c r="R21"/>
  <c r="V21"/>
  <c r="Z21" s="1"/>
  <c r="T22"/>
  <c r="R23"/>
  <c r="V23"/>
  <c r="T24"/>
  <c r="R25"/>
  <c r="X25" s="1"/>
  <c r="V25"/>
  <c r="T26"/>
  <c r="R27"/>
  <c r="X27" s="1"/>
  <c r="V27"/>
  <c r="T28"/>
  <c r="R29"/>
  <c r="V29"/>
  <c r="T30"/>
  <c r="Y30" s="1"/>
  <c r="R31"/>
  <c r="X31" s="1"/>
  <c r="V31"/>
  <c r="Z31" s="1"/>
  <c r="T32"/>
  <c r="R33"/>
  <c r="V33"/>
  <c r="T34"/>
  <c r="R35"/>
  <c r="V35"/>
  <c r="T36"/>
  <c r="Y36" s="1"/>
  <c r="R37"/>
  <c r="X37" s="1"/>
  <c r="V37"/>
  <c r="T38"/>
  <c r="R39"/>
  <c r="V39"/>
  <c r="T40"/>
  <c r="R41"/>
  <c r="V41"/>
  <c r="Z41" s="1"/>
  <c r="T42"/>
  <c r="Y42" s="1"/>
  <c r="R43"/>
  <c r="V43"/>
  <c r="T44"/>
  <c r="R45"/>
  <c r="V45"/>
  <c r="T46"/>
  <c r="R47"/>
  <c r="X47" s="1"/>
  <c r="V47"/>
  <c r="Z47" s="1"/>
  <c r="T48"/>
  <c r="R49"/>
  <c r="V49"/>
  <c r="T50"/>
  <c r="R51"/>
  <c r="V51"/>
  <c r="T52"/>
  <c r="Y52" s="1"/>
  <c r="R53"/>
  <c r="X53" s="1"/>
  <c r="V53"/>
  <c r="T54"/>
  <c r="R55"/>
  <c r="V55"/>
  <c r="T56"/>
  <c r="R57"/>
  <c r="V57"/>
  <c r="Z57" s="1"/>
  <c r="T58"/>
  <c r="Y58" s="1"/>
  <c r="R59"/>
  <c r="V59"/>
  <c r="T60"/>
  <c r="R61"/>
  <c r="V61"/>
  <c r="X114" l="1"/>
  <c r="X175"/>
  <c r="W149"/>
  <c r="R149"/>
  <c r="X149" s="1"/>
  <c r="S160"/>
  <c r="V128"/>
  <c r="X120"/>
  <c r="Y116"/>
  <c r="X104"/>
  <c r="X88"/>
  <c r="Y84"/>
  <c r="X72"/>
  <c r="T148"/>
  <c r="W160"/>
  <c r="R132"/>
  <c r="S132"/>
  <c r="Z71"/>
  <c r="Z90"/>
  <c r="X79"/>
  <c r="S128"/>
  <c r="X117"/>
  <c r="U128"/>
  <c r="Y128" s="1"/>
  <c r="W132"/>
  <c r="Z132" s="1"/>
  <c r="X82"/>
  <c r="Y97"/>
  <c r="X108"/>
  <c r="Y100"/>
  <c r="Y68"/>
  <c r="Y190"/>
  <c r="Z80"/>
  <c r="X119"/>
  <c r="Y110"/>
  <c r="Z119"/>
  <c r="X122"/>
  <c r="X90"/>
  <c r="X111"/>
  <c r="Z106"/>
  <c r="Z170"/>
  <c r="R128"/>
  <c r="X103"/>
  <c r="Y94"/>
  <c r="X66"/>
  <c r="X178"/>
  <c r="X183"/>
  <c r="W128"/>
  <c r="Y118"/>
  <c r="Z74"/>
  <c r="Z114"/>
  <c r="Z178"/>
  <c r="Z82"/>
  <c r="Z186"/>
  <c r="R133"/>
  <c r="X133" s="1"/>
  <c r="R152"/>
  <c r="X124"/>
  <c r="X92"/>
  <c r="W133"/>
  <c r="Z95"/>
  <c r="Y78"/>
  <c r="Y67"/>
  <c r="U152"/>
  <c r="Y152" s="1"/>
  <c r="U156"/>
  <c r="Z79"/>
  <c r="X164"/>
  <c r="R160"/>
  <c r="V152"/>
  <c r="Z164"/>
  <c r="Z185"/>
  <c r="X177"/>
  <c r="S152"/>
  <c r="Y86"/>
  <c r="X106"/>
  <c r="S145"/>
  <c r="X179"/>
  <c r="X123"/>
  <c r="X107"/>
  <c r="X91"/>
  <c r="X75"/>
  <c r="W152"/>
  <c r="U160"/>
  <c r="Y160" s="1"/>
  <c r="V160"/>
  <c r="Z175"/>
  <c r="Y91"/>
  <c r="X186"/>
  <c r="X95"/>
  <c r="T145"/>
  <c r="Z77"/>
  <c r="Z112"/>
  <c r="Z84"/>
  <c r="U145"/>
  <c r="V145"/>
  <c r="Z145" s="1"/>
  <c r="W148"/>
  <c r="Z148" s="1"/>
  <c r="Y182"/>
  <c r="Y174"/>
  <c r="Y115"/>
  <c r="Z87"/>
  <c r="Z191"/>
  <c r="Z183"/>
  <c r="X85"/>
  <c r="X141"/>
  <c r="R148"/>
  <c r="R145"/>
  <c r="S148"/>
  <c r="Z127"/>
  <c r="Y99"/>
  <c r="X74"/>
  <c r="Z63"/>
  <c r="Z188"/>
  <c r="X87"/>
  <c r="X71"/>
  <c r="X76"/>
  <c r="Z109"/>
  <c r="Y65"/>
  <c r="U148"/>
  <c r="X170"/>
  <c r="Z111"/>
  <c r="Y83"/>
  <c r="T137"/>
  <c r="U137"/>
  <c r="Y141"/>
  <c r="W137"/>
  <c r="Z125"/>
  <c r="Z176"/>
  <c r="Y172"/>
  <c r="X168"/>
  <c r="Z116"/>
  <c r="Z100"/>
  <c r="Z96"/>
  <c r="Z68"/>
  <c r="Z64"/>
  <c r="U149"/>
  <c r="U133"/>
  <c r="Y167"/>
  <c r="Y145"/>
  <c r="Z189"/>
  <c r="X181"/>
  <c r="S137"/>
  <c r="X137" s="1"/>
  <c r="X121"/>
  <c r="Y117"/>
  <c r="X105"/>
  <c r="Y101"/>
  <c r="X89"/>
  <c r="Y85"/>
  <c r="X73"/>
  <c r="Y69"/>
  <c r="S156"/>
  <c r="X156" s="1"/>
  <c r="X191"/>
  <c r="Y123"/>
  <c r="X172"/>
  <c r="Y189"/>
  <c r="W156"/>
  <c r="Y75"/>
  <c r="Z180"/>
  <c r="V156"/>
  <c r="X101"/>
  <c r="Y81"/>
  <c r="V149"/>
  <c r="Z184"/>
  <c r="X176"/>
  <c r="X112"/>
  <c r="Y108"/>
  <c r="X80"/>
  <c r="Y76"/>
  <c r="T149"/>
  <c r="T133"/>
  <c r="V133"/>
  <c r="X185"/>
  <c r="V137"/>
  <c r="Z113"/>
  <c r="Z97"/>
  <c r="Z81"/>
  <c r="Z65"/>
  <c r="Y164"/>
  <c r="T156"/>
  <c r="Y156" s="1"/>
  <c r="Z150"/>
  <c r="Y107"/>
  <c r="Y171"/>
  <c r="U146"/>
  <c r="T146"/>
  <c r="V146"/>
  <c r="R146"/>
  <c r="S146"/>
  <c r="W146"/>
  <c r="U130"/>
  <c r="T130"/>
  <c r="V130"/>
  <c r="W130"/>
  <c r="R130"/>
  <c r="S130"/>
  <c r="W134"/>
  <c r="S134"/>
  <c r="V134"/>
  <c r="R134"/>
  <c r="T134"/>
  <c r="U134"/>
  <c r="B153"/>
  <c r="Q131"/>
  <c r="U159"/>
  <c r="V159"/>
  <c r="R159"/>
  <c r="T159"/>
  <c r="S159"/>
  <c r="W159"/>
  <c r="U138"/>
  <c r="T138"/>
  <c r="R138"/>
  <c r="V138"/>
  <c r="W138"/>
  <c r="S138"/>
  <c r="B158"/>
  <c r="Q136"/>
  <c r="W147"/>
  <c r="S147"/>
  <c r="V147"/>
  <c r="R147"/>
  <c r="T147"/>
  <c r="U147"/>
  <c r="X190"/>
  <c r="X118"/>
  <c r="X86"/>
  <c r="X70"/>
  <c r="Y180"/>
  <c r="X96"/>
  <c r="X64"/>
  <c r="X189"/>
  <c r="Y169"/>
  <c r="Z93"/>
  <c r="Y188"/>
  <c r="X184"/>
  <c r="Z120"/>
  <c r="Z104"/>
  <c r="Z88"/>
  <c r="Z72"/>
  <c r="Y150"/>
  <c r="Y181"/>
  <c r="Y177"/>
  <c r="Z169"/>
  <c r="Y125"/>
  <c r="X113"/>
  <c r="Y109"/>
  <c r="X97"/>
  <c r="Y93"/>
  <c r="X81"/>
  <c r="Y77"/>
  <c r="X65"/>
  <c r="Y148"/>
  <c r="X150"/>
  <c r="W155"/>
  <c r="S155"/>
  <c r="T155"/>
  <c r="V155"/>
  <c r="R155"/>
  <c r="U155"/>
  <c r="W163"/>
  <c r="S163"/>
  <c r="T163"/>
  <c r="V163"/>
  <c r="R163"/>
  <c r="U163"/>
  <c r="W142"/>
  <c r="S142"/>
  <c r="V142"/>
  <c r="R142"/>
  <c r="T142"/>
  <c r="U142"/>
  <c r="U154"/>
  <c r="V154"/>
  <c r="R154"/>
  <c r="T154"/>
  <c r="S154"/>
  <c r="W154"/>
  <c r="X174"/>
  <c r="X102"/>
  <c r="Y124"/>
  <c r="Y92"/>
  <c r="Z167"/>
  <c r="Y173"/>
  <c r="X187"/>
  <c r="X182"/>
  <c r="X171"/>
  <c r="X126"/>
  <c r="X115"/>
  <c r="X110"/>
  <c r="X99"/>
  <c r="X94"/>
  <c r="X83"/>
  <c r="X78"/>
  <c r="X67"/>
  <c r="Y113"/>
  <c r="X69"/>
  <c r="Z168"/>
  <c r="Z177"/>
  <c r="X169"/>
  <c r="Z121"/>
  <c r="Z105"/>
  <c r="Z89"/>
  <c r="Z73"/>
  <c r="Y132"/>
  <c r="Z7"/>
  <c r="Z25"/>
  <c r="Y20"/>
  <c r="X15"/>
  <c r="Z9"/>
  <c r="X7"/>
  <c r="Z61"/>
  <c r="Y56"/>
  <c r="X51"/>
  <c r="Z45"/>
  <c r="Y40"/>
  <c r="X35"/>
  <c r="X62"/>
  <c r="Z56"/>
  <c r="Y51"/>
  <c r="X46"/>
  <c r="Z40"/>
  <c r="Y35"/>
  <c r="X30"/>
  <c r="Z24"/>
  <c r="Y19"/>
  <c r="X14"/>
  <c r="Z8"/>
  <c r="Z59"/>
  <c r="Y54"/>
  <c r="X49"/>
  <c r="Z43"/>
  <c r="Y38"/>
  <c r="X33"/>
  <c r="Y60"/>
  <c r="X55"/>
  <c r="Z49"/>
  <c r="Y44"/>
  <c r="X39"/>
  <c r="Z33"/>
  <c r="Y28"/>
  <c r="X23"/>
  <c r="Z17"/>
  <c r="Y12"/>
  <c r="Y59"/>
  <c r="X54"/>
  <c r="Z48"/>
  <c r="Y43"/>
  <c r="X38"/>
  <c r="Z32"/>
  <c r="Y27"/>
  <c r="X22"/>
  <c r="Z16"/>
  <c r="Y11"/>
  <c r="Y61"/>
  <c r="X56"/>
  <c r="Z50"/>
  <c r="Y45"/>
  <c r="X40"/>
  <c r="Z34"/>
  <c r="Y29"/>
  <c r="X24"/>
  <c r="Z18"/>
  <c r="Y13"/>
  <c r="X8"/>
  <c r="X61"/>
  <c r="Z55"/>
  <c r="Y50"/>
  <c r="X45"/>
  <c r="Z39"/>
  <c r="Y34"/>
  <c r="X29"/>
  <c r="Z23"/>
  <c r="Y18"/>
  <c r="X13"/>
  <c r="Y26"/>
  <c r="X21"/>
  <c r="Z15"/>
  <c r="Y10"/>
  <c r="Y57"/>
  <c r="Z46"/>
  <c r="X36"/>
  <c r="Y25"/>
  <c r="Z14"/>
  <c r="X57"/>
  <c r="Z51"/>
  <c r="Y46"/>
  <c r="X41"/>
  <c r="Z35"/>
  <c r="Z27"/>
  <c r="Y22"/>
  <c r="X17"/>
  <c r="Z11"/>
  <c r="X58"/>
  <c r="Z52"/>
  <c r="Y47"/>
  <c r="X42"/>
  <c r="Z36"/>
  <c r="Y31"/>
  <c r="X26"/>
  <c r="Z20"/>
  <c r="Y15"/>
  <c r="X10"/>
  <c r="X60"/>
  <c r="Z54"/>
  <c r="Y49"/>
  <c r="X44"/>
  <c r="Z38"/>
  <c r="Y33"/>
  <c r="X28"/>
  <c r="Z22"/>
  <c r="Y17"/>
  <c r="X12"/>
  <c r="Y62"/>
  <c r="Z62"/>
  <c r="X52"/>
  <c r="Y41"/>
  <c r="Z30"/>
  <c r="X20"/>
  <c r="Y9"/>
  <c r="X59"/>
  <c r="Z53"/>
  <c r="Y48"/>
  <c r="X43"/>
  <c r="Z37"/>
  <c r="Y32"/>
  <c r="Z29"/>
  <c r="Y24"/>
  <c r="X19"/>
  <c r="Z13"/>
  <c r="Y8"/>
  <c r="Z58"/>
  <c r="Y53"/>
  <c r="X48"/>
  <c r="Z42"/>
  <c r="Y37"/>
  <c r="X32"/>
  <c r="Z26"/>
  <c r="Y21"/>
  <c r="X16"/>
  <c r="Z10"/>
  <c r="X160" l="1"/>
  <c r="Z149"/>
  <c r="Z137"/>
  <c r="X128"/>
  <c r="X132"/>
  <c r="Z128"/>
  <c r="Z152"/>
  <c r="Z160"/>
  <c r="X148"/>
  <c r="X145"/>
  <c r="Z163"/>
  <c r="Y155"/>
  <c r="Y133"/>
  <c r="Z133"/>
  <c r="X152"/>
  <c r="X142"/>
  <c r="Y163"/>
  <c r="Z155"/>
  <c r="Z147"/>
  <c r="X138"/>
  <c r="Y159"/>
  <c r="Z130"/>
  <c r="Y146"/>
  <c r="Y149"/>
  <c r="Y138"/>
  <c r="X130"/>
  <c r="Y130"/>
  <c r="Z142"/>
  <c r="Y147"/>
  <c r="X134"/>
  <c r="Z156"/>
  <c r="Y137"/>
  <c r="Y142"/>
  <c r="Z146"/>
  <c r="B140"/>
  <c r="Q158"/>
  <c r="V136"/>
  <c r="R136"/>
  <c r="U136"/>
  <c r="W136"/>
  <c r="S136"/>
  <c r="T136"/>
  <c r="Z154"/>
  <c r="X154"/>
  <c r="X155"/>
  <c r="X147"/>
  <c r="Z138"/>
  <c r="Z159"/>
  <c r="Y134"/>
  <c r="B135"/>
  <c r="Q153"/>
  <c r="X159"/>
  <c r="Z134"/>
  <c r="W131"/>
  <c r="S131"/>
  <c r="V131"/>
  <c r="R131"/>
  <c r="T131"/>
  <c r="U131"/>
  <c r="Y154"/>
  <c r="X163"/>
  <c r="X146"/>
  <c r="Y136" l="1"/>
  <c r="Z136"/>
  <c r="X131"/>
  <c r="W153"/>
  <c r="S153"/>
  <c r="V153"/>
  <c r="R153"/>
  <c r="T153"/>
  <c r="U153"/>
  <c r="B162"/>
  <c r="Q140"/>
  <c r="W158"/>
  <c r="S158"/>
  <c r="T158"/>
  <c r="V158"/>
  <c r="R158"/>
  <c r="U158"/>
  <c r="Y131"/>
  <c r="Z131"/>
  <c r="B157"/>
  <c r="Q135"/>
  <c r="X136"/>
  <c r="Z158" l="1"/>
  <c r="Z153"/>
  <c r="X158"/>
  <c r="X153"/>
  <c r="B144"/>
  <c r="Q162"/>
  <c r="B139"/>
  <c r="Q157"/>
  <c r="U135"/>
  <c r="T135"/>
  <c r="V135"/>
  <c r="W135"/>
  <c r="R135"/>
  <c r="S135"/>
  <c r="Y158"/>
  <c r="Y153"/>
  <c r="T140"/>
  <c r="W140"/>
  <c r="S140"/>
  <c r="U140"/>
  <c r="R140"/>
  <c r="V140"/>
  <c r="Z140" l="1"/>
  <c r="X135"/>
  <c r="Y135"/>
  <c r="Z135"/>
  <c r="B166"/>
  <c r="Q166" s="1"/>
  <c r="Q144"/>
  <c r="U162"/>
  <c r="V162"/>
  <c r="R162"/>
  <c r="T162"/>
  <c r="W162"/>
  <c r="S162"/>
  <c r="X140"/>
  <c r="Y140"/>
  <c r="B161"/>
  <c r="Q139"/>
  <c r="U157"/>
  <c r="V157"/>
  <c r="R157"/>
  <c r="T157"/>
  <c r="S157"/>
  <c r="W157"/>
  <c r="Z162" l="1"/>
  <c r="W166"/>
  <c r="S166"/>
  <c r="T166"/>
  <c r="V166"/>
  <c r="R166"/>
  <c r="U166"/>
  <c r="V144"/>
  <c r="R144"/>
  <c r="U144"/>
  <c r="S144"/>
  <c r="W144"/>
  <c r="T144"/>
  <c r="B143"/>
  <c r="Q161"/>
  <c r="Y157"/>
  <c r="X162"/>
  <c r="Z157"/>
  <c r="X157"/>
  <c r="Y162"/>
  <c r="W139"/>
  <c r="S139"/>
  <c r="V139"/>
  <c r="R139"/>
  <c r="T139"/>
  <c r="U139"/>
  <c r="Y144" l="1"/>
  <c r="Y166"/>
  <c r="X166"/>
  <c r="X144"/>
  <c r="Z166"/>
  <c r="B165"/>
  <c r="Q143"/>
  <c r="W161"/>
  <c r="S161"/>
  <c r="T161"/>
  <c r="V161"/>
  <c r="R161"/>
  <c r="U161"/>
  <c r="Z139"/>
  <c r="Y139"/>
  <c r="X139"/>
  <c r="Z144"/>
  <c r="X161" l="1"/>
  <c r="Y161"/>
  <c r="B129"/>
  <c r="Q165"/>
  <c r="U143"/>
  <c r="T143"/>
  <c r="R143"/>
  <c r="V143"/>
  <c r="W143"/>
  <c r="S143"/>
  <c r="Z161"/>
  <c r="Y143" l="1"/>
  <c r="B151"/>
  <c r="Q151" s="1"/>
  <c r="Q129"/>
  <c r="U165"/>
  <c r="V165"/>
  <c r="R165"/>
  <c r="T165"/>
  <c r="S165"/>
  <c r="W165"/>
  <c r="X143"/>
  <c r="Z143"/>
  <c r="U151" l="1"/>
  <c r="T151"/>
  <c r="V151"/>
  <c r="R151"/>
  <c r="S151"/>
  <c r="W151"/>
  <c r="W129"/>
  <c r="S129"/>
  <c r="V129"/>
  <c r="R129"/>
  <c r="T129"/>
  <c r="U129"/>
  <c r="X165"/>
  <c r="Y165"/>
  <c r="Z165"/>
  <c r="X129" l="1"/>
  <c r="Y129"/>
  <c r="Z129"/>
  <c r="Y151"/>
  <c r="Z151"/>
  <c r="X151"/>
</calcChain>
</file>

<file path=xl/sharedStrings.xml><?xml version="1.0" encoding="utf-8"?>
<sst xmlns="http://schemas.openxmlformats.org/spreadsheetml/2006/main" count="2006" uniqueCount="279">
  <si>
    <t>2010-02</t>
  </si>
  <si>
    <t>2013-12</t>
  </si>
  <si>
    <t>2011-03</t>
  </si>
  <si>
    <t>2011-04</t>
  </si>
  <si>
    <t>2011-05</t>
  </si>
  <si>
    <t>2012-06</t>
  </si>
  <si>
    <t>2012-06a</t>
  </si>
  <si>
    <t>2013-10</t>
  </si>
  <si>
    <t>2012-09</t>
  </si>
  <si>
    <t>2012-08</t>
  </si>
  <si>
    <t>2012-07</t>
  </si>
  <si>
    <t>2013-11</t>
  </si>
  <si>
    <t>2014-14</t>
  </si>
  <si>
    <t>2014-13</t>
  </si>
  <si>
    <t>2014-15</t>
  </si>
  <si>
    <t>2015-17</t>
  </si>
  <si>
    <t>2015-16</t>
  </si>
  <si>
    <t>2015-18</t>
  </si>
  <si>
    <t>2016-21</t>
  </si>
  <si>
    <t>2016-19</t>
  </si>
  <si>
    <t>2016-20</t>
  </si>
  <si>
    <t>2016-20a</t>
  </si>
  <si>
    <t>2017-22</t>
  </si>
  <si>
    <t>2017-23</t>
  </si>
  <si>
    <t>2017-24</t>
  </si>
  <si>
    <t>2018-25</t>
  </si>
  <si>
    <t>2010-01</t>
  </si>
  <si>
    <t>Artigo</t>
  </si>
  <si>
    <t>Exam</t>
  </si>
  <si>
    <t>Question</t>
  </si>
  <si>
    <t>Exame</t>
  </si>
  <si>
    <t>Questão</t>
  </si>
  <si>
    <t>Lei</t>
  </si>
  <si>
    <t>131-1</t>
  </si>
  <si>
    <t>First Ethics question</t>
  </si>
  <si>
    <t>Last Ethics question</t>
  </si>
  <si>
    <t xml:space="preserve">no area </t>
  </si>
  <si>
    <t>2010-0281</t>
  </si>
  <si>
    <t>2010-0282</t>
  </si>
  <si>
    <t>2010-0283</t>
  </si>
  <si>
    <t>2010-0284</t>
  </si>
  <si>
    <t>2010-0285</t>
  </si>
  <si>
    <t>2010-0286</t>
  </si>
  <si>
    <t>2010-0288</t>
  </si>
  <si>
    <t>2010-0289</t>
  </si>
  <si>
    <t>2010-0290</t>
  </si>
  <si>
    <t>2011-051</t>
  </si>
  <si>
    <t>2011-052</t>
  </si>
  <si>
    <t>2011-054</t>
  </si>
  <si>
    <t>2011-055</t>
  </si>
  <si>
    <t>2011-056</t>
  </si>
  <si>
    <t>2011-057</t>
  </si>
  <si>
    <t>2011-058</t>
  </si>
  <si>
    <t>2011-059</t>
  </si>
  <si>
    <t>2011-0510</t>
  </si>
  <si>
    <t>2011-0511</t>
  </si>
  <si>
    <t>2012-061</t>
  </si>
  <si>
    <t>2012-062</t>
  </si>
  <si>
    <t>2012-063</t>
  </si>
  <si>
    <t>2012-064</t>
  </si>
  <si>
    <t>2012-065</t>
  </si>
  <si>
    <t>2012-066</t>
  </si>
  <si>
    <t>2012-067</t>
  </si>
  <si>
    <t>2012-068</t>
  </si>
  <si>
    <t>2012-069</t>
  </si>
  <si>
    <t>2012-0610</t>
  </si>
  <si>
    <t>2012-0611</t>
  </si>
  <si>
    <t>2012-0612</t>
  </si>
  <si>
    <t>2012-071</t>
  </si>
  <si>
    <t>2012-072</t>
  </si>
  <si>
    <t>2012-073</t>
  </si>
  <si>
    <t>2012-074</t>
  </si>
  <si>
    <t>2012-075</t>
  </si>
  <si>
    <t>2012-076</t>
  </si>
  <si>
    <t>2012-077</t>
  </si>
  <si>
    <t>2012-078</t>
  </si>
  <si>
    <t>2012-079</t>
  </si>
  <si>
    <t>2012-0710</t>
  </si>
  <si>
    <t>2012-0711</t>
  </si>
  <si>
    <t>2012-0712</t>
  </si>
  <si>
    <t>2012-081</t>
  </si>
  <si>
    <t>2012-082</t>
  </si>
  <si>
    <t>2012-083</t>
  </si>
  <si>
    <t>2012-084</t>
  </si>
  <si>
    <t>2012-085</t>
  </si>
  <si>
    <t>2012-086</t>
  </si>
  <si>
    <t>2012-087</t>
  </si>
  <si>
    <t>2012-088</t>
  </si>
  <si>
    <t>2012-089</t>
  </si>
  <si>
    <t>2012-0810</t>
  </si>
  <si>
    <t>2012-0811</t>
  </si>
  <si>
    <t>2012-0812</t>
  </si>
  <si>
    <t>2012-097</t>
  </si>
  <si>
    <t>2012-098</t>
  </si>
  <si>
    <t>2013-101</t>
  </si>
  <si>
    <t>2013-102</t>
  </si>
  <si>
    <t>2013-103</t>
  </si>
  <si>
    <t>2013-104</t>
  </si>
  <si>
    <t>2013-105</t>
  </si>
  <si>
    <t>2013-106</t>
  </si>
  <si>
    <t>2013-107</t>
  </si>
  <si>
    <t>2013-108</t>
  </si>
  <si>
    <t>2013-109</t>
  </si>
  <si>
    <t>2013-1010</t>
  </si>
  <si>
    <t>2013-111</t>
  </si>
  <si>
    <t>2013-117</t>
  </si>
  <si>
    <t>2013-118</t>
  </si>
  <si>
    <t>2013-119</t>
  </si>
  <si>
    <t>2013-121</t>
  </si>
  <si>
    <t>2014-131</t>
  </si>
  <si>
    <t>2014-142</t>
  </si>
  <si>
    <t>2014-154</t>
  </si>
  <si>
    <t>2015-161</t>
  </si>
  <si>
    <t>2015-171</t>
  </si>
  <si>
    <t>2015-172</t>
  </si>
  <si>
    <t>2015-173</t>
  </si>
  <si>
    <t>2015-174</t>
  </si>
  <si>
    <t>2015-175</t>
  </si>
  <si>
    <t>2015-176</t>
  </si>
  <si>
    <t>2015-177</t>
  </si>
  <si>
    <t>2015-178</t>
  </si>
  <si>
    <t>2015-179</t>
  </si>
  <si>
    <t>2015-1710</t>
  </si>
  <si>
    <t>2015-181</t>
  </si>
  <si>
    <t>2015-182</t>
  </si>
  <si>
    <t>2015-183</t>
  </si>
  <si>
    <t>2015-184</t>
  </si>
  <si>
    <t>2015-185</t>
  </si>
  <si>
    <t>2015-186</t>
  </si>
  <si>
    <t>2015-187</t>
  </si>
  <si>
    <t>2015-188</t>
  </si>
  <si>
    <t>2015-189</t>
  </si>
  <si>
    <t>2015-1810</t>
  </si>
  <si>
    <t>2016-191</t>
  </si>
  <si>
    <t>2016-192</t>
  </si>
  <si>
    <t>2016-193</t>
  </si>
  <si>
    <t>2016-194</t>
  </si>
  <si>
    <t>2016-195</t>
  </si>
  <si>
    <t>2016-196</t>
  </si>
  <si>
    <t>2016-197</t>
  </si>
  <si>
    <t>2016-201</t>
  </si>
  <si>
    <t>2016-202</t>
  </si>
  <si>
    <t>2016-203</t>
  </si>
  <si>
    <t>2016-204</t>
  </si>
  <si>
    <t>2016-205</t>
  </si>
  <si>
    <t>2016-206</t>
  </si>
  <si>
    <t>2016-207</t>
  </si>
  <si>
    <t>2016-208</t>
  </si>
  <si>
    <t>2016-209</t>
  </si>
  <si>
    <t>2016-2010</t>
  </si>
  <si>
    <t>2016-211</t>
  </si>
  <si>
    <t>2016-212</t>
  </si>
  <si>
    <t>2016-213</t>
  </si>
  <si>
    <t>2016-214</t>
  </si>
  <si>
    <t>2016-215</t>
  </si>
  <si>
    <t>2016-216</t>
  </si>
  <si>
    <t>2016-218</t>
  </si>
  <si>
    <t>2016-219</t>
  </si>
  <si>
    <t>2016-2110</t>
  </si>
  <si>
    <t>2010-011</t>
  </si>
  <si>
    <t>2010-012</t>
  </si>
  <si>
    <t>2010-013</t>
  </si>
  <si>
    <t>2010-014</t>
  </si>
  <si>
    <t>2010-015</t>
  </si>
  <si>
    <t>2010-016</t>
  </si>
  <si>
    <t>2010-017</t>
  </si>
  <si>
    <t>2010-018</t>
  </si>
  <si>
    <t>2010-019</t>
  </si>
  <si>
    <t>2010-0110</t>
  </si>
  <si>
    <t>2010-0287</t>
  </si>
  <si>
    <t>2011-0344</t>
  </si>
  <si>
    <t>2011-0345</t>
  </si>
  <si>
    <t>2011-0346</t>
  </si>
  <si>
    <t>2011-0347</t>
  </si>
  <si>
    <t>2011-0348</t>
  </si>
  <si>
    <t>2011-0349</t>
  </si>
  <si>
    <t>2011-0350</t>
  </si>
  <si>
    <t>2011-0351</t>
  </si>
  <si>
    <t>2011-0352</t>
  </si>
  <si>
    <t>2011-0353</t>
  </si>
  <si>
    <t>2011-041</t>
  </si>
  <si>
    <t>2011-042</t>
  </si>
  <si>
    <t>2011-043</t>
  </si>
  <si>
    <t>2011-044</t>
  </si>
  <si>
    <t>2011-045</t>
  </si>
  <si>
    <t>2011-046</t>
  </si>
  <si>
    <t>2011-047</t>
  </si>
  <si>
    <t>2011-048</t>
  </si>
  <si>
    <t>2011-049</t>
  </si>
  <si>
    <t>2011-0410</t>
  </si>
  <si>
    <t>2011-0411</t>
  </si>
  <si>
    <t>2011-0412</t>
  </si>
  <si>
    <t>2011-053</t>
  </si>
  <si>
    <t>2011-0512</t>
  </si>
  <si>
    <t>2012-06a1</t>
  </si>
  <si>
    <t>2012-06a2</t>
  </si>
  <si>
    <t>2012-06a3</t>
  </si>
  <si>
    <t>2012-06a4</t>
  </si>
  <si>
    <t>2012-06a5</t>
  </si>
  <si>
    <t>2012-06a6</t>
  </si>
  <si>
    <t>2012-06a7</t>
  </si>
  <si>
    <t>2012-06a8</t>
  </si>
  <si>
    <t>2012-06a9</t>
  </si>
  <si>
    <t>2012-06a10</t>
  </si>
  <si>
    <t>2012-06a11</t>
  </si>
  <si>
    <t>2012-06a12</t>
  </si>
  <si>
    <t>2012-091</t>
  </si>
  <si>
    <t>2012-092</t>
  </si>
  <si>
    <t>2012-093</t>
  </si>
  <si>
    <t>2012-094</t>
  </si>
  <si>
    <t>2012-095</t>
  </si>
  <si>
    <t>2012-096</t>
  </si>
  <si>
    <t>2012-099</t>
  </si>
  <si>
    <t>2012-0910</t>
  </si>
  <si>
    <t>2012-0911</t>
  </si>
  <si>
    <t>2012-0912</t>
  </si>
  <si>
    <t>2013-112</t>
  </si>
  <si>
    <t>2013-113</t>
  </si>
  <si>
    <t>2013-114</t>
  </si>
  <si>
    <t>2013-115</t>
  </si>
  <si>
    <t>2013-116</t>
  </si>
  <si>
    <t>2013-1110</t>
  </si>
  <si>
    <t>2013-122</t>
  </si>
  <si>
    <t>2013-123</t>
  </si>
  <si>
    <t>2013-124</t>
  </si>
  <si>
    <t>2013-125</t>
  </si>
  <si>
    <t>2013-126</t>
  </si>
  <si>
    <t>2013-127</t>
  </si>
  <si>
    <t>2013-128</t>
  </si>
  <si>
    <t>2013-129</t>
  </si>
  <si>
    <t>2013-1210</t>
  </si>
  <si>
    <t>2014-132</t>
  </si>
  <si>
    <t>2014-133</t>
  </si>
  <si>
    <t>2014-134</t>
  </si>
  <si>
    <t>2014-135</t>
  </si>
  <si>
    <t>2014-136</t>
  </si>
  <si>
    <t>2014-137</t>
  </si>
  <si>
    <t>2014-138</t>
  </si>
  <si>
    <t>2014-139</t>
  </si>
  <si>
    <t>2014-1310</t>
  </si>
  <si>
    <t>2014-141</t>
  </si>
  <si>
    <t>2014-143</t>
  </si>
  <si>
    <t>2014-144</t>
  </si>
  <si>
    <t>2014-145</t>
  </si>
  <si>
    <t>2014-146</t>
  </si>
  <si>
    <t>2014-147</t>
  </si>
  <si>
    <t>2014-148</t>
  </si>
  <si>
    <t>2014-149</t>
  </si>
  <si>
    <t>2014-1410</t>
  </si>
  <si>
    <t>2016-217</t>
  </si>
  <si>
    <t>perguntas</t>
  </si>
  <si>
    <t>justificadas</t>
  </si>
  <si>
    <t>lei-8906</t>
  </si>
  <si>
    <t>regulamento-geral-oab</t>
  </si>
  <si>
    <t>codigo-de-etica-e-disciplina</t>
  </si>
  <si>
    <t>B</t>
  </si>
  <si>
    <t>#t</t>
  </si>
  <si>
    <t>A</t>
  </si>
  <si>
    <t>D</t>
  </si>
  <si>
    <t>#f</t>
  </si>
  <si>
    <t>C</t>
  </si>
  <si>
    <t>Gabarito</t>
  </si>
  <si>
    <t>Resposta</t>
  </si>
  <si>
    <t>Certo?</t>
  </si>
  <si>
    <t>menor distância</t>
  </si>
  <si>
    <t>Just certa?</t>
  </si>
  <si>
    <t>no golden</t>
  </si>
  <si>
    <t>complete mistake</t>
  </si>
  <si>
    <t>letra certa, just errada</t>
  </si>
  <si>
    <t>letra certa, no golden</t>
  </si>
  <si>
    <t>letra errada, no golden</t>
  </si>
  <si>
    <t>Ambos</t>
  </si>
  <si>
    <t>Nomenclatura Artigo 2</t>
  </si>
  <si>
    <t>QA+J</t>
  </si>
  <si>
    <t>QA</t>
  </si>
  <si>
    <t>2016-06a</t>
  </si>
  <si>
    <t>2016-06</t>
  </si>
  <si>
    <t>letra errada, just certa</t>
  </si>
  <si>
    <t>Contar de Ambos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</si>
</sst>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2" borderId="0" xfId="0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3373.264046180557" createdVersion="3" refreshedVersion="3" minRefreshableVersion="3" recordCount="185">
  <cacheSource type="worksheet">
    <worksheetSource ref="B6:L191" sheet="Nossos resultados"/>
  </cacheSource>
  <cacheFields count="11">
    <cacheField name="Exame" numFmtId="0">
      <sharedItems count="18">
        <s v="2012-07"/>
        <s v="2012-08"/>
        <s v="2012-09"/>
        <s v="2013-10"/>
        <s v="2013-11"/>
        <s v="2015-17"/>
        <s v="2013-12"/>
        <s v="2010-01"/>
        <s v="2014-14"/>
        <s v="2014-13"/>
        <s v="2016-21"/>
        <s v="2015-18"/>
        <s v="2011-04"/>
        <s v="2011-05"/>
        <s v="2010-02"/>
        <s v="2011-03"/>
        <s v="2016-06a"/>
        <s v="2016-06"/>
      </sharedItems>
    </cacheField>
    <cacheField name="Question" numFmtId="0">
      <sharedItems containsSemiMixedTypes="0" containsString="0" containsNumber="1" containsInteger="1" minValue="1" maxValue="90"/>
    </cacheField>
    <cacheField name="menor distância" numFmtId="0">
      <sharedItems containsSemiMixedTypes="0" containsString="0" containsNumber="1" minValue="1.15540378137251" maxValue="1.881009731"/>
    </cacheField>
    <cacheField name="Lei" numFmtId="0">
      <sharedItems/>
    </cacheField>
    <cacheField name="Artigo" numFmtId="0">
      <sharedItems containsSemiMixedTypes="0" containsString="0" containsNumber="1" containsInteger="1" minValue="1" maxValue="168"/>
    </cacheField>
    <cacheField name="Resposta" numFmtId="0">
      <sharedItems/>
    </cacheField>
    <cacheField name="Gabarito" numFmtId="0">
      <sharedItems/>
    </cacheField>
    <cacheField name="Certo?" numFmtId="0">
      <sharedItems/>
    </cacheField>
    <cacheField name="Just certa?" numFmtId="0">
      <sharedItems/>
    </cacheField>
    <cacheField name="Ambos" numFmtId="0">
      <sharedItems count="6">
        <s v="letra certa, just errada"/>
        <s v="complete mistake"/>
        <s v="#t"/>
        <s v="letra errada, just certa"/>
        <s v="letra errada, no golden"/>
        <s v="letra certa, no golden"/>
      </sharedItems>
    </cacheField>
    <cacheField name="Nomenclatura Artigo 2" numFmtId="0">
      <sharedItems containsBlank="1" count="3">
        <s v="QA"/>
        <m/>
        <s v="QA+J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x v="0"/>
    <n v="1"/>
    <n v="1.502606484"/>
    <s v="lei-8906"/>
    <n v="16"/>
    <s v="B"/>
    <s v="B"/>
    <s v="#t"/>
    <s v="#f"/>
    <x v="0"/>
    <x v="0"/>
  </r>
  <r>
    <x v="0"/>
    <n v="2"/>
    <n v="1.5396181499999999"/>
    <s v="lei-8906"/>
    <n v="39"/>
    <s v="B"/>
    <s v="B"/>
    <s v="#t"/>
    <s v="#f"/>
    <x v="0"/>
    <x v="0"/>
  </r>
  <r>
    <x v="0"/>
    <n v="3"/>
    <n v="1.7210961380000001"/>
    <s v="lei-8906"/>
    <n v="33"/>
    <s v="A"/>
    <s v="D"/>
    <s v="#f"/>
    <s v="#f"/>
    <x v="1"/>
    <x v="1"/>
  </r>
  <r>
    <x v="0"/>
    <n v="4"/>
    <n v="1.61038075"/>
    <s v="lei-8906"/>
    <n v="23"/>
    <s v="A"/>
    <s v="A"/>
    <s v="#t"/>
    <s v="#f"/>
    <x v="0"/>
    <x v="0"/>
  </r>
  <r>
    <x v="0"/>
    <n v="5"/>
    <n v="1.5782141510000001"/>
    <s v="lei-8906"/>
    <n v="2"/>
    <s v="B"/>
    <s v="B"/>
    <s v="#t"/>
    <s v="#t"/>
    <x v="2"/>
    <x v="2"/>
  </r>
  <r>
    <x v="0"/>
    <n v="6"/>
    <n v="1.7715554090000001"/>
    <s v="lei-8906"/>
    <n v="7"/>
    <s v="C"/>
    <s v="C"/>
    <s v="#t"/>
    <s v="#t"/>
    <x v="2"/>
    <x v="2"/>
  </r>
  <r>
    <x v="0"/>
    <n v="7"/>
    <n v="1.720932801"/>
    <s v="regulamento-geral-oab"/>
    <n v="2"/>
    <s v="C"/>
    <s v="B"/>
    <s v="#f"/>
    <s v="#t"/>
    <x v="3"/>
    <x v="1"/>
  </r>
  <r>
    <x v="0"/>
    <n v="8"/>
    <n v="1.464156392"/>
    <s v="regulamento-geral-oab"/>
    <n v="5"/>
    <s v="D"/>
    <s v="D"/>
    <s v="#t"/>
    <s v="#t"/>
    <x v="2"/>
    <x v="2"/>
  </r>
  <r>
    <x v="0"/>
    <n v="9"/>
    <n v="1.6856847660000001"/>
    <s v="regulamento-geral-oab"/>
    <n v="9"/>
    <s v="A"/>
    <s v="D"/>
    <s v="#f"/>
    <s v="#t"/>
    <x v="3"/>
    <x v="1"/>
  </r>
  <r>
    <x v="0"/>
    <n v="10"/>
    <n v="1.6606118299999999"/>
    <s v="regulamento-geral-oab"/>
    <n v="17"/>
    <s v="C"/>
    <s v="C"/>
    <s v="#t"/>
    <s v="#f"/>
    <x v="0"/>
    <x v="0"/>
  </r>
  <r>
    <x v="0"/>
    <n v="11"/>
    <n v="1.4597072680000001"/>
    <s v="regulamento-geral-oab"/>
    <n v="28"/>
    <s v="B"/>
    <s v="B"/>
    <s v="#t"/>
    <s v="#f"/>
    <x v="0"/>
    <x v="0"/>
  </r>
  <r>
    <x v="0"/>
    <n v="12"/>
    <n v="1.4654541969999999"/>
    <s v="regulamento-geral-oab"/>
    <n v="49"/>
    <s v="B"/>
    <s v="B"/>
    <s v="#t"/>
    <s v="#f"/>
    <x v="0"/>
    <x v="0"/>
  </r>
  <r>
    <x v="1"/>
    <n v="1"/>
    <n v="1.624423733"/>
    <s v="lei-8906"/>
    <n v="1"/>
    <s v="D"/>
    <s v="C"/>
    <s v="#f"/>
    <s v="#t"/>
    <x v="3"/>
    <x v="1"/>
  </r>
  <r>
    <x v="1"/>
    <n v="2"/>
    <n v="1.7487111710000001"/>
    <s v="lei-8906"/>
    <n v="23"/>
    <s v="B"/>
    <s v="C"/>
    <s v="#f"/>
    <s v="#f"/>
    <x v="1"/>
    <x v="1"/>
  </r>
  <r>
    <x v="1"/>
    <n v="3"/>
    <n v="1.836539693"/>
    <s v="codigo-de-etica-e-disciplina"/>
    <n v="60"/>
    <s v="A"/>
    <s v="B"/>
    <s v="#f"/>
    <s v="#f"/>
    <x v="1"/>
    <x v="1"/>
  </r>
  <r>
    <x v="1"/>
    <n v="4"/>
    <n v="1.7549980009999999"/>
    <s v="regulamento-geral-oab"/>
    <n v="29"/>
    <s v="B"/>
    <s v="B"/>
    <s v="#t"/>
    <s v="#f"/>
    <x v="0"/>
    <x v="0"/>
  </r>
  <r>
    <x v="1"/>
    <n v="5"/>
    <n v="1.7604715500000001"/>
    <s v="codigo-de-etica-e-disciplina"/>
    <n v="10"/>
    <s v="D"/>
    <s v="C"/>
    <s v="#f"/>
    <s v="#f"/>
    <x v="1"/>
    <x v="1"/>
  </r>
  <r>
    <x v="1"/>
    <n v="6"/>
    <n v="1.874458921"/>
    <s v="regulamento-geral-oab"/>
    <n v="23"/>
    <s v="B"/>
    <s v="C"/>
    <s v="#f"/>
    <s v="#f"/>
    <x v="1"/>
    <x v="1"/>
  </r>
  <r>
    <x v="1"/>
    <n v="7"/>
    <n v="1.5468122040000001"/>
    <s v="lei-8906"/>
    <n v="26"/>
    <s v="A"/>
    <s v="B"/>
    <s v="#f"/>
    <s v="#f"/>
    <x v="1"/>
    <x v="1"/>
  </r>
  <r>
    <x v="1"/>
    <n v="8"/>
    <n v="1.8017782920000001"/>
    <s v="lei-8906"/>
    <n v="30"/>
    <s v="A"/>
    <s v="B"/>
    <s v="#f"/>
    <s v="#f"/>
    <x v="1"/>
    <x v="1"/>
  </r>
  <r>
    <x v="1"/>
    <n v="9"/>
    <n v="1.881009731"/>
    <s v="regulamento-geral-oab"/>
    <n v="31"/>
    <s v="B"/>
    <s v="C"/>
    <s v="#f"/>
    <s v="#f"/>
    <x v="1"/>
    <x v="1"/>
  </r>
  <r>
    <x v="1"/>
    <n v="10"/>
    <n v="1.631483711"/>
    <s v="lei-8906"/>
    <n v="36"/>
    <s v="C"/>
    <s v="D"/>
    <s v="#f"/>
    <s v="#f"/>
    <x v="1"/>
    <x v="1"/>
  </r>
  <r>
    <x v="1"/>
    <n v="11"/>
    <n v="1.650095248"/>
    <s v="lei-8906"/>
    <n v="9"/>
    <s v="D"/>
    <s v="D"/>
    <s v="#t"/>
    <s v="#f"/>
    <x v="0"/>
    <x v="0"/>
  </r>
  <r>
    <x v="1"/>
    <n v="12"/>
    <n v="1.4379127169999999"/>
    <s v="regulamento-geral-oab"/>
    <n v="81"/>
    <s v="C"/>
    <s v="C"/>
    <s v="#t"/>
    <s v="#f"/>
    <x v="0"/>
    <x v="0"/>
  </r>
  <r>
    <x v="2"/>
    <n v="1"/>
    <n v="1.672186164"/>
    <s v="codigo-de-etica-e-disciplina"/>
    <n v="52"/>
    <s v="B"/>
    <s v="D"/>
    <s v="#f"/>
    <s v="no golden"/>
    <x v="4"/>
    <x v="1"/>
  </r>
  <r>
    <x v="2"/>
    <n v="2"/>
    <n v="1.732779246"/>
    <s v="codigo-de-etica-e-disciplina"/>
    <n v="53"/>
    <s v="C"/>
    <s v="C"/>
    <s v="#t"/>
    <s v="no golden"/>
    <x v="5"/>
    <x v="0"/>
  </r>
  <r>
    <x v="2"/>
    <n v="3"/>
    <n v="1.588636715"/>
    <s v="lei-8906"/>
    <n v="4"/>
    <s v="C"/>
    <s v="#f"/>
    <s v="#f"/>
    <s v="no golden"/>
    <x v="4"/>
    <x v="1"/>
  </r>
  <r>
    <x v="2"/>
    <n v="4"/>
    <n v="1.616646161"/>
    <s v="regulamento-geral-oab"/>
    <n v="114"/>
    <s v="C"/>
    <s v="B"/>
    <s v="#f"/>
    <s v="no golden"/>
    <x v="4"/>
    <x v="1"/>
  </r>
  <r>
    <x v="2"/>
    <n v="5"/>
    <n v="1.512663353"/>
    <s v="regulamento-geral-oab"/>
    <n v="22"/>
    <s v="D"/>
    <s v="D"/>
    <s v="#t"/>
    <s v="no golden"/>
    <x v="5"/>
    <x v="0"/>
  </r>
  <r>
    <x v="2"/>
    <n v="6"/>
    <n v="1.635670902"/>
    <s v="regulamento-geral-oab"/>
    <n v="30"/>
    <s v="A"/>
    <s v="B"/>
    <s v="#f"/>
    <s v="no golden"/>
    <x v="4"/>
    <x v="1"/>
  </r>
  <r>
    <x v="2"/>
    <n v="7"/>
    <n v="1.484669112"/>
    <s v="regulamento-geral-oab"/>
    <n v="47"/>
    <s v="D"/>
    <s v="D"/>
    <s v="#t"/>
    <s v="#f"/>
    <x v="0"/>
    <x v="0"/>
  </r>
  <r>
    <x v="2"/>
    <n v="8"/>
    <n v="1.740958607"/>
    <s v="lei-8906"/>
    <n v="13"/>
    <s v="B"/>
    <s v="B"/>
    <s v="#t"/>
    <s v="#f"/>
    <x v="0"/>
    <x v="0"/>
  </r>
  <r>
    <x v="2"/>
    <n v="9"/>
    <n v="1.6454756100000001"/>
    <s v="lei-8906"/>
    <n v="18"/>
    <s v="B"/>
    <s v="B"/>
    <s v="#t"/>
    <s v="no golden"/>
    <x v="5"/>
    <x v="0"/>
  </r>
  <r>
    <x v="2"/>
    <n v="10"/>
    <n v="1.8052239960000001"/>
    <s v="lei-8906"/>
    <n v="36"/>
    <s v="A"/>
    <s v="B"/>
    <s v="#f"/>
    <s v="no golden"/>
    <x v="4"/>
    <x v="1"/>
  </r>
  <r>
    <x v="2"/>
    <n v="11"/>
    <n v="1.603731577"/>
    <s v="lei-8906"/>
    <n v="11"/>
    <s v="B"/>
    <s v="C"/>
    <s v="#f"/>
    <s v="no golden"/>
    <x v="4"/>
    <x v="1"/>
  </r>
  <r>
    <x v="2"/>
    <n v="12"/>
    <n v="1.774612042"/>
    <s v="codigo-de-etica-e-disciplina"/>
    <n v="54"/>
    <s v="D"/>
    <s v="B"/>
    <s v="#f"/>
    <s v="no golden"/>
    <x v="4"/>
    <x v="1"/>
  </r>
  <r>
    <x v="3"/>
    <n v="1"/>
    <n v="1.8298793099999999"/>
    <s v="lei-8906"/>
    <n v="36"/>
    <s v="B"/>
    <s v="B"/>
    <s v="#t"/>
    <s v="#f"/>
    <x v="0"/>
    <x v="0"/>
  </r>
  <r>
    <x v="3"/>
    <n v="2"/>
    <n v="1.734460809"/>
    <s v="regulamento-geral-oab"/>
    <n v="2"/>
    <s v="C"/>
    <s v="D"/>
    <s v="#f"/>
    <s v="#t"/>
    <x v="3"/>
    <x v="1"/>
  </r>
  <r>
    <x v="3"/>
    <n v="3"/>
    <n v="1.751552094"/>
    <s v="regulamento-geral-oab"/>
    <n v="15"/>
    <s v="B"/>
    <s v="B"/>
    <s v="#t"/>
    <s v="#f"/>
    <x v="0"/>
    <x v="0"/>
  </r>
  <r>
    <x v="3"/>
    <n v="4"/>
    <n v="1.667580643"/>
    <s v="lei-8906"/>
    <n v="23"/>
    <s v="B"/>
    <s v="B"/>
    <s v="#t"/>
    <s v="#f"/>
    <x v="0"/>
    <x v="0"/>
  </r>
  <r>
    <x v="3"/>
    <n v="5"/>
    <n v="1.701015173"/>
    <s v="regulamento-geral-oab"/>
    <n v="97"/>
    <s v="D"/>
    <s v="A"/>
    <s v="#f"/>
    <s v="#f"/>
    <x v="1"/>
    <x v="1"/>
  </r>
  <r>
    <x v="3"/>
    <n v="6"/>
    <n v="1.8403741220000001"/>
    <s v="codigo-de-etica-e-disciplina"/>
    <n v="63"/>
    <s v="D"/>
    <s v="B"/>
    <s v="#f"/>
    <s v="#f"/>
    <x v="1"/>
    <x v="1"/>
  </r>
  <r>
    <x v="3"/>
    <n v="7"/>
    <n v="1.820766396"/>
    <s v="codigo-de-etica-e-disciplina"/>
    <n v="2"/>
    <s v="B"/>
    <s v="B"/>
    <s v="#t"/>
    <s v="#t"/>
    <x v="2"/>
    <x v="2"/>
  </r>
  <r>
    <x v="3"/>
    <n v="8"/>
    <n v="1.7578058640000001"/>
    <s v="codigo-de-etica-e-disciplina"/>
    <n v="54"/>
    <s v="D"/>
    <s v="B"/>
    <s v="#f"/>
    <s v="#f"/>
    <x v="1"/>
    <x v="1"/>
  </r>
  <r>
    <x v="3"/>
    <n v="9"/>
    <n v="1.673990399"/>
    <s v="regulamento-geral-oab"/>
    <n v="114"/>
    <s v="C"/>
    <s v="D"/>
    <s v="#f"/>
    <s v="#f"/>
    <x v="1"/>
    <x v="1"/>
  </r>
  <r>
    <x v="3"/>
    <n v="10"/>
    <n v="1.7562251129999999"/>
    <s v="lei-8906"/>
    <n v="5"/>
    <s v="B"/>
    <s v="C"/>
    <s v="#f"/>
    <s v="#f"/>
    <x v="1"/>
    <x v="1"/>
  </r>
  <r>
    <x v="4"/>
    <n v="1"/>
    <n v="1.480940191"/>
    <s v="regulamento-geral-oab"/>
    <n v="5"/>
    <s v="B"/>
    <s v="B"/>
    <s v="#t"/>
    <s v="#t"/>
    <x v="2"/>
    <x v="2"/>
  </r>
  <r>
    <x v="4"/>
    <n v="2"/>
    <n v="1.2406679270000001"/>
    <s v="regulamento-geral-oab"/>
    <n v="6"/>
    <s v="B"/>
    <s v="B"/>
    <s v="#t"/>
    <s v="no golden"/>
    <x v="5"/>
    <x v="0"/>
  </r>
  <r>
    <x v="4"/>
    <n v="3"/>
    <n v="1.666123689"/>
    <s v="lei-8906"/>
    <n v="24"/>
    <s v="C"/>
    <s v="B"/>
    <s v="#f"/>
    <s v="no golden"/>
    <x v="4"/>
    <x v="1"/>
  </r>
  <r>
    <x v="4"/>
    <n v="4"/>
    <n v="1.452114167"/>
    <s v="lei-8906"/>
    <n v="74"/>
    <s v="B"/>
    <s v="B"/>
    <s v="#t"/>
    <s v="no golden"/>
    <x v="5"/>
    <x v="0"/>
  </r>
  <r>
    <x v="4"/>
    <n v="5"/>
    <n v="1.5319918779999999"/>
    <s v="codigo-de-etica-e-disciplina"/>
    <n v="19"/>
    <s v="C"/>
    <s v="C"/>
    <s v="#t"/>
    <s v="no golden"/>
    <x v="5"/>
    <x v="0"/>
  </r>
  <r>
    <x v="4"/>
    <n v="6"/>
    <n v="1.752644141"/>
    <s v="codigo-de-etica-e-disciplina"/>
    <n v="48"/>
    <s v="A"/>
    <s v="C"/>
    <s v="#f"/>
    <s v="no golden"/>
    <x v="4"/>
    <x v="1"/>
  </r>
  <r>
    <x v="4"/>
    <n v="7"/>
    <n v="1.772089754"/>
    <s v="codigo-de-etica-e-disciplina"/>
    <n v="2"/>
    <s v="B"/>
    <s v="B"/>
    <s v="#t"/>
    <s v="#t"/>
    <x v="2"/>
    <x v="2"/>
  </r>
  <r>
    <x v="4"/>
    <n v="8"/>
    <n v="1.842497767"/>
    <s v="regulamento-geral-oab"/>
    <n v="53"/>
    <s v="A"/>
    <s v="B"/>
    <s v="#f"/>
    <s v="#f"/>
    <x v="1"/>
    <x v="1"/>
  </r>
  <r>
    <x v="4"/>
    <n v="9"/>
    <n v="1.582362762"/>
    <s v="lei-8906"/>
    <n v="5"/>
    <s v="B"/>
    <s v="D"/>
    <s v="#f"/>
    <s v="#f"/>
    <x v="1"/>
    <x v="1"/>
  </r>
  <r>
    <x v="4"/>
    <n v="10"/>
    <n v="1.7191066779999999"/>
    <s v="lei-8906"/>
    <n v="10"/>
    <s v="A"/>
    <s v="B"/>
    <s v="#f"/>
    <s v="no golden"/>
    <x v="4"/>
    <x v="1"/>
  </r>
  <r>
    <x v="5"/>
    <n v="1"/>
    <n v="1.8043028873303599"/>
    <s v="regulamento-geral-oab"/>
    <n v="10"/>
    <s v="D"/>
    <s v="C"/>
    <s v="#f"/>
    <s v="#f"/>
    <x v="1"/>
    <x v="1"/>
  </r>
  <r>
    <x v="6"/>
    <n v="1"/>
    <n v="1.5585995746102399"/>
    <s v="codigo-de-etica-e-disciplina"/>
    <n v="14"/>
    <s v="D"/>
    <s v="D"/>
    <s v="#t"/>
    <s v="#f"/>
    <x v="0"/>
    <x v="0"/>
  </r>
  <r>
    <x v="7"/>
    <n v="1"/>
    <n v="1.7853019589874199"/>
    <s v="codigo-de-etica-e-disciplina"/>
    <n v="20"/>
    <s v="A"/>
    <s v="A"/>
    <s v="#t"/>
    <s v="no golden"/>
    <x v="5"/>
    <x v="0"/>
  </r>
  <r>
    <x v="8"/>
    <n v="1"/>
    <n v="1.7954020143656"/>
    <s v="codigo-de-etica-e-disciplina"/>
    <n v="26"/>
    <s v="C"/>
    <s v="B"/>
    <s v="#f"/>
    <s v="no golden"/>
    <x v="4"/>
    <x v="1"/>
  </r>
  <r>
    <x v="9"/>
    <n v="1"/>
    <n v="1.6216493889647701"/>
    <s v="codigo-de-etica-e-disciplina"/>
    <n v="26"/>
    <s v="B"/>
    <s v="B"/>
    <s v="#t"/>
    <s v="#f"/>
    <x v="0"/>
    <x v="0"/>
  </r>
  <r>
    <x v="10"/>
    <n v="1"/>
    <n v="1.7374687561317901"/>
    <s v="codigo-de-etica-e-disciplina"/>
    <n v="39"/>
    <s v="B"/>
    <s v="A"/>
    <s v="#f"/>
    <s v="#f"/>
    <x v="1"/>
    <x v="1"/>
  </r>
  <r>
    <x v="11"/>
    <n v="1"/>
    <n v="1.4475193589338"/>
    <s v="codigo-de-etica-e-disciplina"/>
    <n v="17"/>
    <s v="A"/>
    <s v="A"/>
    <s v="#t"/>
    <s v="#t"/>
    <x v="2"/>
    <x v="2"/>
  </r>
  <r>
    <x v="6"/>
    <n v="2"/>
    <n v="1.6059951012117499"/>
    <s v="lei-8906"/>
    <n v="26"/>
    <s v="D"/>
    <s v="D"/>
    <s v="#t"/>
    <s v="no golden"/>
    <x v="5"/>
    <x v="0"/>
  </r>
  <r>
    <x v="7"/>
    <n v="2"/>
    <n v="1.77725346454274"/>
    <s v="lei-8906"/>
    <n v="9"/>
    <s v="A"/>
    <s v="D"/>
    <s v="#f"/>
    <s v="no golden"/>
    <x v="4"/>
    <x v="1"/>
  </r>
  <r>
    <x v="8"/>
    <n v="2"/>
    <n v="1.7952604525931399"/>
    <s v="codigo-de-etica-e-disciplina"/>
    <n v="38"/>
    <s v="D"/>
    <s v="B"/>
    <s v="#f"/>
    <s v="#f"/>
    <x v="1"/>
    <x v="1"/>
  </r>
  <r>
    <x v="9"/>
    <n v="2"/>
    <n v="1.27235206227079"/>
    <s v="lei-8906"/>
    <n v="26"/>
    <s v="B"/>
    <s v="B"/>
    <s v="#t"/>
    <s v="no golden"/>
    <x v="5"/>
    <x v="0"/>
  </r>
  <r>
    <x v="10"/>
    <n v="2"/>
    <n v="1.5611391358159199"/>
    <s v="lei-8906"/>
    <n v="58"/>
    <s v="B"/>
    <s v="D"/>
    <s v="#f"/>
    <s v="#f"/>
    <x v="1"/>
    <x v="1"/>
  </r>
  <r>
    <x v="11"/>
    <n v="2"/>
    <n v="1.81580706364735"/>
    <s v="lei-8906"/>
    <n v="7"/>
    <s v="D"/>
    <s v="D"/>
    <s v="#t"/>
    <s v="#t"/>
    <x v="2"/>
    <x v="2"/>
  </r>
  <r>
    <x v="6"/>
    <n v="5"/>
    <n v="1.3675878505716299"/>
    <s v="regulamento-geral-oab"/>
    <n v="39"/>
    <s v="C"/>
    <s v="C"/>
    <s v="#t"/>
    <s v="no golden"/>
    <x v="5"/>
    <x v="0"/>
  </r>
  <r>
    <x v="7"/>
    <n v="5"/>
    <n v="1.86889046028036"/>
    <s v="regulamento-geral-oab"/>
    <n v="168"/>
    <s v="C"/>
    <s v="B"/>
    <s v="#f"/>
    <s v="no golden"/>
    <x v="4"/>
    <x v="1"/>
  </r>
  <r>
    <x v="8"/>
    <n v="5"/>
    <n v="1.77819869326918"/>
    <s v="codigo-de-etica-e-disciplina"/>
    <n v="5"/>
    <s v="A"/>
    <s v="A"/>
    <s v="#t"/>
    <s v="no golden"/>
    <x v="5"/>
    <x v="0"/>
  </r>
  <r>
    <x v="9"/>
    <n v="5"/>
    <n v="1.70323802491906"/>
    <s v="regulamento-geral-oab"/>
    <n v="94"/>
    <s v="D"/>
    <s v="C"/>
    <s v="#f"/>
    <s v="no golden"/>
    <x v="4"/>
    <x v="1"/>
  </r>
  <r>
    <x v="10"/>
    <n v="5"/>
    <n v="1.8452135258801901"/>
    <s v="regulamento-geral-oab"/>
    <n v="49"/>
    <s v="A"/>
    <s v="C"/>
    <s v="#f"/>
    <s v="#f"/>
    <x v="1"/>
    <x v="1"/>
  </r>
  <r>
    <x v="11"/>
    <n v="5"/>
    <n v="1.41489166481311"/>
    <s v="codigo-de-etica-e-disciplina"/>
    <n v="14"/>
    <s v="C"/>
    <s v="A"/>
    <s v="#f"/>
    <s v="#t"/>
    <x v="3"/>
    <x v="1"/>
  </r>
  <r>
    <x v="6"/>
    <n v="8"/>
    <n v="1.4812844161321901"/>
    <s v="regulamento-geral-oab"/>
    <n v="17"/>
    <s v="B"/>
    <s v="C"/>
    <s v="#f"/>
    <s v="no golden"/>
    <x v="4"/>
    <x v="1"/>
  </r>
  <r>
    <x v="7"/>
    <n v="8"/>
    <n v="1.76667453751069"/>
    <s v="lei-8906"/>
    <n v="1"/>
    <s v="A"/>
    <s v="A"/>
    <s v="#t"/>
    <s v="no golden"/>
    <x v="5"/>
    <x v="0"/>
  </r>
  <r>
    <x v="8"/>
    <n v="8"/>
    <n v="1.6681694206261499"/>
    <s v="codigo-de-etica-e-disciplina"/>
    <n v="24"/>
    <s v="D"/>
    <s v="D"/>
    <s v="#t"/>
    <s v="no golden"/>
    <x v="5"/>
    <x v="0"/>
  </r>
  <r>
    <x v="9"/>
    <n v="8"/>
    <n v="1.7544872652458601"/>
    <s v="codigo-de-etica-e-disciplina"/>
    <n v="7"/>
    <s v="B"/>
    <s v="B"/>
    <s v="#t"/>
    <s v="no golden"/>
    <x v="5"/>
    <x v="0"/>
  </r>
  <r>
    <x v="10"/>
    <n v="8"/>
    <n v="1.60595238793683"/>
    <s v="codigo-de-etica-e-disciplina"/>
    <n v="51"/>
    <s v="B"/>
    <s v="B"/>
    <s v="#t"/>
    <s v="#t"/>
    <x v="2"/>
    <x v="2"/>
  </r>
  <r>
    <x v="11"/>
    <n v="8"/>
    <n v="1.5164701442215001"/>
    <s v="lei-8906"/>
    <n v="18"/>
    <s v="D"/>
    <s v="D"/>
    <s v="#t"/>
    <s v="#f"/>
    <x v="0"/>
    <x v="0"/>
  </r>
  <r>
    <x v="6"/>
    <n v="4"/>
    <n v="1.8441049959223299"/>
    <s v="lei-8906"/>
    <n v="1"/>
    <s v="D"/>
    <s v="B"/>
    <s v="#f"/>
    <s v="no golden"/>
    <x v="4"/>
    <x v="1"/>
  </r>
  <r>
    <x v="7"/>
    <n v="4"/>
    <n v="1.69127894316549"/>
    <s v="regulamento-geral-oab"/>
    <n v="22"/>
    <s v="C"/>
    <s v="A"/>
    <s v="#f"/>
    <s v="no golden"/>
    <x v="4"/>
    <x v="1"/>
  </r>
  <r>
    <x v="8"/>
    <n v="4"/>
    <n v="1.7006028803436799"/>
    <s v="regulamento-geral-oab"/>
    <n v="21"/>
    <s v="C"/>
    <s v="D"/>
    <s v="#f"/>
    <s v="no golden"/>
    <x v="4"/>
    <x v="1"/>
  </r>
  <r>
    <x v="9"/>
    <n v="4"/>
    <n v="1.5425515790498601"/>
    <s v="lei-8906"/>
    <n v="78"/>
    <s v="D"/>
    <s v="A"/>
    <s v="#f"/>
    <s v="no golden"/>
    <x v="4"/>
    <x v="1"/>
  </r>
  <r>
    <x v="10"/>
    <n v="4"/>
    <n v="1.81608137344488"/>
    <s v="lei-8906"/>
    <n v="7"/>
    <s v="B"/>
    <s v="B"/>
    <s v="#t"/>
    <s v="#t"/>
    <x v="2"/>
    <x v="2"/>
  </r>
  <r>
    <x v="11"/>
    <n v="4"/>
    <n v="1.7424082396237599"/>
    <s v="lei-8906"/>
    <n v="10"/>
    <s v="A"/>
    <s v="B"/>
    <s v="#f"/>
    <s v="#f"/>
    <x v="1"/>
    <x v="1"/>
  </r>
  <r>
    <x v="6"/>
    <n v="7"/>
    <n v="1.6256765304249099"/>
    <s v="regulamento-geral-oab"/>
    <n v="107"/>
    <s v="A"/>
    <s v="B"/>
    <s v="#f"/>
    <s v="no golden"/>
    <x v="4"/>
    <x v="1"/>
  </r>
  <r>
    <x v="7"/>
    <n v="7"/>
    <n v="1.31787906862497"/>
    <s v="lei-8906"/>
    <n v="28"/>
    <s v="C"/>
    <s v="D"/>
    <s v="#f"/>
    <s v="no golden"/>
    <x v="4"/>
    <x v="1"/>
  </r>
  <r>
    <x v="8"/>
    <n v="7"/>
    <n v="1.8102010858350801"/>
    <s v="regulamento-geral-oab"/>
    <n v="30"/>
    <s v="A"/>
    <s v="D"/>
    <s v="#f"/>
    <s v="no golden"/>
    <x v="4"/>
    <x v="1"/>
  </r>
  <r>
    <x v="9"/>
    <n v="7"/>
    <n v="1.56652307926608"/>
    <s v="lei-8906"/>
    <n v="63"/>
    <s v="B"/>
    <s v="B"/>
    <s v="#t"/>
    <s v="no golden"/>
    <x v="5"/>
    <x v="0"/>
  </r>
  <r>
    <x v="10"/>
    <n v="7"/>
    <n v="1.62332493808852"/>
    <s v="lei-8906"/>
    <n v="16"/>
    <s v="C"/>
    <s v="C"/>
    <s v="#t"/>
    <s v="no golden"/>
    <x v="5"/>
    <x v="0"/>
  </r>
  <r>
    <x v="11"/>
    <n v="7"/>
    <n v="1.5850561189907999"/>
    <s v="lei-8906"/>
    <n v="16"/>
    <s v="C"/>
    <s v="A"/>
    <s v="#f"/>
    <s v="#f"/>
    <x v="1"/>
    <x v="1"/>
  </r>
  <r>
    <x v="6"/>
    <n v="10"/>
    <n v="1.8463186638761799"/>
    <s v="regulamento-geral-oab"/>
    <n v="20"/>
    <s v="C"/>
    <s v="C"/>
    <s v="#t"/>
    <s v="no golden"/>
    <x v="5"/>
    <x v="0"/>
  </r>
  <r>
    <x v="7"/>
    <n v="10"/>
    <n v="1.6757700878830999"/>
    <s v="lei-8906"/>
    <n v="63"/>
    <s v="C"/>
    <s v="D"/>
    <s v="#f"/>
    <s v="no golden"/>
    <x v="4"/>
    <x v="1"/>
  </r>
  <r>
    <x v="8"/>
    <n v="10"/>
    <n v="1.79125710072361"/>
    <s v="codigo-de-etica-e-disciplina"/>
    <n v="40"/>
    <s v="D"/>
    <s v="C"/>
    <s v="#f"/>
    <s v="no golden"/>
    <x v="4"/>
    <x v="1"/>
  </r>
  <r>
    <x v="9"/>
    <n v="10"/>
    <n v="1.8316188603349299"/>
    <s v="codigo-de-etica-e-disciplina"/>
    <n v="21"/>
    <s v="C"/>
    <s v="C"/>
    <s v="#t"/>
    <s v="no golden"/>
    <x v="5"/>
    <x v="0"/>
  </r>
  <r>
    <x v="10"/>
    <n v="10"/>
    <n v="1.3678916884007499"/>
    <s v="codigo-de-etica-e-disciplina"/>
    <n v="30"/>
    <s v="B"/>
    <s v="B"/>
    <s v="#t"/>
    <s v="#t"/>
    <x v="2"/>
    <x v="2"/>
  </r>
  <r>
    <x v="11"/>
    <n v="10"/>
    <n v="1.7956411039720099"/>
    <s v="lei-8906"/>
    <n v="52"/>
    <s v="C"/>
    <s v="C"/>
    <s v="#t"/>
    <s v="#f"/>
    <x v="0"/>
    <x v="0"/>
  </r>
  <r>
    <x v="6"/>
    <n v="3"/>
    <n v="1.6924367457967699"/>
    <s v="lei-8906"/>
    <n v="10"/>
    <s v="B"/>
    <s v="B"/>
    <s v="#t"/>
    <s v="no golden"/>
    <x v="5"/>
    <x v="0"/>
  </r>
  <r>
    <x v="7"/>
    <n v="3"/>
    <n v="1.45782520293065"/>
    <s v="lei-8906"/>
    <n v="79"/>
    <s v="D"/>
    <s v="A"/>
    <s v="#f"/>
    <s v="no golden"/>
    <x v="4"/>
    <x v="1"/>
  </r>
  <r>
    <x v="8"/>
    <n v="3"/>
    <n v="1.80813071975174"/>
    <s v="lei-8906"/>
    <n v="7"/>
    <s v="D"/>
    <s v="A"/>
    <s v="#f"/>
    <s v="no golden"/>
    <x v="4"/>
    <x v="1"/>
  </r>
  <r>
    <x v="9"/>
    <n v="3"/>
    <n v="1.65283610021456"/>
    <s v="codigo-de-etica-e-disciplina"/>
    <n v="17"/>
    <s v="D"/>
    <s v="D"/>
    <s v="#t"/>
    <s v="no golden"/>
    <x v="5"/>
    <x v="0"/>
  </r>
  <r>
    <x v="10"/>
    <n v="3"/>
    <n v="1.4924886379876701"/>
    <s v="regulamento-geral-oab"/>
    <n v="152"/>
    <s v="C"/>
    <s v="B"/>
    <s v="#f"/>
    <s v="#f"/>
    <x v="1"/>
    <x v="1"/>
  </r>
  <r>
    <x v="11"/>
    <n v="3"/>
    <n v="1.7221649138052399"/>
    <s v="lei-8906"/>
    <n v="52"/>
    <s v="D"/>
    <s v="A"/>
    <s v="#f"/>
    <s v="#f"/>
    <x v="1"/>
    <x v="1"/>
  </r>
  <r>
    <x v="6"/>
    <n v="6"/>
    <n v="1.6480134276391101"/>
    <s v="codigo-de-etica-e-disciplina"/>
    <n v="13"/>
    <s v="D"/>
    <s v="D"/>
    <s v="#t"/>
    <s v="no golden"/>
    <x v="5"/>
    <x v="0"/>
  </r>
  <r>
    <x v="7"/>
    <n v="6"/>
    <n v="1.58450185186027"/>
    <s v="lei-8906"/>
    <n v="19"/>
    <s v="A"/>
    <s v="A"/>
    <s v="#t"/>
    <s v="no golden"/>
    <x v="5"/>
    <x v="0"/>
  </r>
  <r>
    <x v="8"/>
    <n v="6"/>
    <n v="1.8340060838313399"/>
    <s v="lei-8906"/>
    <n v="7"/>
    <s v="B"/>
    <s v="B"/>
    <s v="#t"/>
    <s v="no golden"/>
    <x v="5"/>
    <x v="0"/>
  </r>
  <r>
    <x v="9"/>
    <n v="6"/>
    <n v="1.76800949128241"/>
    <s v="lei-8906"/>
    <n v="21"/>
    <s v="A"/>
    <s v="B"/>
    <s v="#f"/>
    <s v="no golden"/>
    <x v="4"/>
    <x v="1"/>
  </r>
  <r>
    <x v="10"/>
    <n v="6"/>
    <n v="1.33397457444253"/>
    <s v="codigo-de-etica-e-disciplina"/>
    <n v="11"/>
    <s v="C"/>
    <s v="C"/>
    <s v="#t"/>
    <s v="#t"/>
    <x v="2"/>
    <x v="2"/>
  </r>
  <r>
    <x v="11"/>
    <n v="6"/>
    <n v="1.72333588595569"/>
    <s v="codigo-de-etica-e-disciplina"/>
    <n v="55"/>
    <s v="A"/>
    <s v="D"/>
    <s v="#f"/>
    <s v="#t"/>
    <x v="3"/>
    <x v="1"/>
  </r>
  <r>
    <x v="6"/>
    <n v="9"/>
    <n v="1.83483128542799"/>
    <s v="codigo-de-etica-e-disciplina"/>
    <n v="33"/>
    <s v="A"/>
    <s v="B"/>
    <s v="#f"/>
    <s v="no golden"/>
    <x v="4"/>
    <x v="1"/>
  </r>
  <r>
    <x v="7"/>
    <n v="9"/>
    <n v="1.6961880931936499"/>
    <s v="codigo-de-etica-e-disciplina"/>
    <n v="26"/>
    <s v="B"/>
    <s v="C"/>
    <s v="#f"/>
    <s v="no golden"/>
    <x v="4"/>
    <x v="1"/>
  </r>
  <r>
    <x v="8"/>
    <n v="9"/>
    <n v="1.57098845285831"/>
    <s v="codigo-de-etica-e-disciplina"/>
    <n v="35"/>
    <s v="B"/>
    <s v="D"/>
    <s v="#f"/>
    <s v="no golden"/>
    <x v="4"/>
    <x v="1"/>
  </r>
  <r>
    <x v="9"/>
    <n v="9"/>
    <n v="1.73901568636154"/>
    <s v="lei-8906"/>
    <n v="32"/>
    <s v="B"/>
    <s v="B"/>
    <s v="#t"/>
    <s v="no golden"/>
    <x v="5"/>
    <x v="0"/>
  </r>
  <r>
    <x v="10"/>
    <n v="9"/>
    <n v="1.15540378137251"/>
    <s v="codigo-de-etica-e-disciplina"/>
    <n v="25"/>
    <s v="D"/>
    <s v="D"/>
    <s v="#t"/>
    <s v="#t"/>
    <x v="2"/>
    <x v="2"/>
  </r>
  <r>
    <x v="11"/>
    <n v="9"/>
    <n v="1.52268037900788"/>
    <s v="lei-8906"/>
    <n v="16"/>
    <s v="A"/>
    <s v="A"/>
    <s v="#t"/>
    <s v="#f"/>
    <x v="0"/>
    <x v="0"/>
  </r>
  <r>
    <x v="12"/>
    <n v="1"/>
    <n v="1.7481133427141899"/>
    <s v="lei-8906"/>
    <n v="76"/>
    <s v="B"/>
    <s v="D"/>
    <s v="#f"/>
    <s v="no golden"/>
    <x v="4"/>
    <x v="1"/>
  </r>
  <r>
    <x v="13"/>
    <n v="1"/>
    <n v="1.63800492613594"/>
    <s v="lei-8906"/>
    <n v="50"/>
    <s v="B"/>
    <s v="A"/>
    <s v="#f"/>
    <s v="#f"/>
    <x v="1"/>
    <x v="1"/>
  </r>
  <r>
    <x v="14"/>
    <n v="81"/>
    <n v="1.7960980665905"/>
    <s v="lei-8906"/>
    <n v="7"/>
    <s v="D"/>
    <s v="D"/>
    <s v="#t"/>
    <s v="#t"/>
    <x v="2"/>
    <x v="2"/>
  </r>
  <r>
    <x v="15"/>
    <n v="44"/>
    <n v="1.81636898885594"/>
    <s v="codigo-de-etica-e-disciplina"/>
    <n v="48"/>
    <s v="D"/>
    <s v="C"/>
    <s v="#f"/>
    <s v="no golden"/>
    <x v="4"/>
    <x v="1"/>
  </r>
  <r>
    <x v="12"/>
    <n v="11"/>
    <n v="1.8390977465476701"/>
    <s v="lei-8906"/>
    <n v="32"/>
    <s v="A"/>
    <s v="A"/>
    <s v="#t"/>
    <s v="no golden"/>
    <x v="5"/>
    <x v="0"/>
  </r>
  <r>
    <x v="13"/>
    <n v="11"/>
    <n v="1.5301745333924599"/>
    <s v="lei-8906"/>
    <n v="2"/>
    <s v="D"/>
    <s v="B"/>
    <s v="#f"/>
    <s v="#f"/>
    <x v="1"/>
    <x v="1"/>
  </r>
  <r>
    <x v="12"/>
    <n v="3"/>
    <n v="1.8024693572694499"/>
    <s v="codigo-de-etica-e-disciplina"/>
    <n v="18"/>
    <s v="C"/>
    <s v="C"/>
    <s v="#t"/>
    <s v="no golden"/>
    <x v="5"/>
    <x v="0"/>
  </r>
  <r>
    <x v="13"/>
    <n v="3"/>
    <n v="1.65178090158444"/>
    <s v="codigo-de-etica-e-disciplina"/>
    <n v="63"/>
    <s v="A"/>
    <s v="B"/>
    <s v="#f"/>
    <s v="no golden"/>
    <x v="4"/>
    <x v="1"/>
  </r>
  <r>
    <x v="14"/>
    <n v="83"/>
    <n v="1.7227568773961901"/>
    <s v="codigo-de-etica-e-disciplina"/>
    <n v="26"/>
    <s v="D"/>
    <s v="A"/>
    <s v="#f"/>
    <s v="#f"/>
    <x v="1"/>
    <x v="1"/>
  </r>
  <r>
    <x v="15"/>
    <n v="46"/>
    <n v="1.80931861839598"/>
    <s v="lei-8906"/>
    <n v="52"/>
    <s v="A"/>
    <s v="A"/>
    <s v="#t"/>
    <s v="no golden"/>
    <x v="5"/>
    <x v="0"/>
  </r>
  <r>
    <x v="12"/>
    <n v="5"/>
    <n v="1.7472421296407801"/>
    <s v="lei-8906"/>
    <n v="44"/>
    <s v="A"/>
    <s v="B"/>
    <s v="#f"/>
    <s v="no golden"/>
    <x v="4"/>
    <x v="1"/>
  </r>
  <r>
    <x v="13"/>
    <n v="5"/>
    <n v="1.6991260233395"/>
    <s v="codigo-de-etica-e-disciplina"/>
    <n v="38"/>
    <s v="A"/>
    <s v="C"/>
    <s v="#f"/>
    <s v="#f"/>
    <x v="1"/>
    <x v="1"/>
  </r>
  <r>
    <x v="14"/>
    <n v="85"/>
    <n v="1.8246196717045799"/>
    <s v="lei-8906"/>
    <n v="21"/>
    <s v="A"/>
    <s v="C"/>
    <s v="#f"/>
    <s v="#f"/>
    <x v="1"/>
    <x v="1"/>
  </r>
  <r>
    <x v="15"/>
    <n v="48"/>
    <n v="1.8577271368470201"/>
    <s v="regulamento-geral-oab"/>
    <n v="168"/>
    <s v="B"/>
    <s v="B"/>
    <s v="#t"/>
    <s v="no golden"/>
    <x v="5"/>
    <x v="0"/>
  </r>
  <r>
    <x v="12"/>
    <n v="7"/>
    <n v="1.73140014613069"/>
    <s v="regulamento-geral-oab"/>
    <n v="86"/>
    <s v="B"/>
    <s v="B"/>
    <s v="#t"/>
    <s v="no golden"/>
    <x v="5"/>
    <x v="0"/>
  </r>
  <r>
    <x v="13"/>
    <n v="7"/>
    <n v="1.81004442465594"/>
    <s v="lei-8906"/>
    <n v="7"/>
    <s v="D"/>
    <s v="C"/>
    <s v="#f"/>
    <s v="#t"/>
    <x v="3"/>
    <x v="1"/>
  </r>
  <r>
    <x v="14"/>
    <n v="87"/>
    <n v="1.87760636707007"/>
    <s v="regulamento-geral-oab"/>
    <n v="168"/>
    <s v="A"/>
    <s v="C"/>
    <s v="#f"/>
    <s v="no golden"/>
    <x v="4"/>
    <x v="1"/>
  </r>
  <r>
    <x v="15"/>
    <n v="50"/>
    <n v="1.73996161088275"/>
    <s v="lei-8906"/>
    <n v="35"/>
    <s v="A"/>
    <s v="A"/>
    <s v="#t"/>
    <s v="no golden"/>
    <x v="5"/>
    <x v="0"/>
  </r>
  <r>
    <x v="12"/>
    <n v="9"/>
    <n v="1.65089906788463"/>
    <s v="lei-8906"/>
    <n v="26"/>
    <s v="C"/>
    <s v="C"/>
    <s v="#t"/>
    <s v="no golden"/>
    <x v="5"/>
    <x v="0"/>
  </r>
  <r>
    <x v="13"/>
    <n v="9"/>
    <n v="1.85419409521727"/>
    <s v="codigo-de-etica-e-disciplina"/>
    <n v="14"/>
    <s v="A"/>
    <s v="C"/>
    <s v="#f"/>
    <s v="#f"/>
    <x v="1"/>
    <x v="1"/>
  </r>
  <r>
    <x v="14"/>
    <n v="89"/>
    <n v="1.6053394085210699"/>
    <s v="lei-8906"/>
    <n v="18"/>
    <s v="B"/>
    <s v="C"/>
    <s v="#f"/>
    <s v="#f"/>
    <x v="1"/>
    <x v="1"/>
  </r>
  <r>
    <x v="15"/>
    <n v="52"/>
    <n v="1.7864968736411599"/>
    <s v="codigo-de-etica-e-disciplina"/>
    <n v="36"/>
    <s v="C"/>
    <s v="A"/>
    <s v="#f"/>
    <s v="no golden"/>
    <x v="4"/>
    <x v="1"/>
  </r>
  <r>
    <x v="12"/>
    <n v="2"/>
    <n v="1.65596242459889"/>
    <s v="lei-8906"/>
    <n v="16"/>
    <s v="B"/>
    <s v="A"/>
    <s v="#f"/>
    <s v="no golden"/>
    <x v="4"/>
    <x v="1"/>
  </r>
  <r>
    <x v="13"/>
    <n v="2"/>
    <n v="1.65203275537313"/>
    <s v="lei-8906"/>
    <n v="74"/>
    <s v="D"/>
    <s v="B"/>
    <s v="#f"/>
    <s v="#f"/>
    <x v="1"/>
    <x v="1"/>
  </r>
  <r>
    <x v="14"/>
    <n v="82"/>
    <n v="1.85004745195678"/>
    <s v="regulamento-geral-oab"/>
    <n v="168"/>
    <s v="D"/>
    <s v="C"/>
    <s v="#f"/>
    <s v="#f"/>
    <x v="1"/>
    <x v="1"/>
  </r>
  <r>
    <x v="15"/>
    <n v="45"/>
    <n v="1.87221962031602"/>
    <s v="regulamento-geral-oab"/>
    <n v="168"/>
    <s v="D"/>
    <s v="B"/>
    <s v="#f"/>
    <s v="no golden"/>
    <x v="4"/>
    <x v="1"/>
  </r>
  <r>
    <x v="12"/>
    <n v="12"/>
    <n v="1.8153740124239599"/>
    <s v="codigo-de-etica-e-disciplina"/>
    <n v="13"/>
    <s v="D"/>
    <s v="A"/>
    <s v="#f"/>
    <s v="no golden"/>
    <x v="4"/>
    <x v="1"/>
  </r>
  <r>
    <x v="13"/>
    <n v="12"/>
    <n v="1.70298338408992"/>
    <s v="codigo-de-etica-e-disciplina"/>
    <n v="17"/>
    <s v="D"/>
    <s v="C"/>
    <s v="#f"/>
    <s v="no golden"/>
    <x v="4"/>
    <x v="1"/>
  </r>
  <r>
    <x v="12"/>
    <n v="4"/>
    <n v="1.76084563524519"/>
    <s v="regulamento-geral-oab"/>
    <n v="49"/>
    <s v="C"/>
    <s v="D"/>
    <s v="#f"/>
    <s v="no golden"/>
    <x v="4"/>
    <x v="1"/>
  </r>
  <r>
    <x v="13"/>
    <n v="4"/>
    <n v="1.77618783260833"/>
    <s v="lei-8906"/>
    <n v="74"/>
    <s v="D"/>
    <s v="B"/>
    <s v="#f"/>
    <s v="#f"/>
    <x v="1"/>
    <x v="1"/>
  </r>
  <r>
    <x v="14"/>
    <n v="84"/>
    <n v="1.7025273338172699"/>
    <s v="regulamento-geral-oab"/>
    <n v="17"/>
    <s v="B"/>
    <s v="A"/>
    <s v="#f"/>
    <s v="#f"/>
    <x v="1"/>
    <x v="1"/>
  </r>
  <r>
    <x v="15"/>
    <n v="47"/>
    <n v="1.86104837746579"/>
    <s v="lei-8906"/>
    <n v="65"/>
    <s v="A"/>
    <s v="B"/>
    <s v="#f"/>
    <s v="no golden"/>
    <x v="4"/>
    <x v="1"/>
  </r>
  <r>
    <x v="12"/>
    <n v="6"/>
    <n v="1.748138087039"/>
    <s v="regulamento-geral-oab"/>
    <n v="154"/>
    <s v="D"/>
    <s v="A"/>
    <s v="#f"/>
    <s v="no golden"/>
    <x v="4"/>
    <x v="1"/>
  </r>
  <r>
    <x v="13"/>
    <n v="6"/>
    <n v="1.6577994573610499"/>
    <s v="lei-8906"/>
    <n v="43"/>
    <s v="C"/>
    <s v="D"/>
    <s v="#f"/>
    <s v="#f"/>
    <x v="1"/>
    <x v="1"/>
  </r>
  <r>
    <x v="14"/>
    <n v="86"/>
    <n v="1.8390646027714099"/>
    <s v="lei-8906"/>
    <n v="42"/>
    <s v="A"/>
    <s v="A"/>
    <s v="#t"/>
    <s v="#f"/>
    <x v="0"/>
    <x v="0"/>
  </r>
  <r>
    <x v="15"/>
    <n v="49"/>
    <n v="1.84774220259094"/>
    <s v="codigo-de-etica-e-disciplina"/>
    <n v="7"/>
    <s v="D"/>
    <s v="D"/>
    <s v="#t"/>
    <s v="no golden"/>
    <x v="5"/>
    <x v="0"/>
  </r>
  <r>
    <x v="12"/>
    <n v="8"/>
    <n v="1.37092109699012"/>
    <s v="lei-8906"/>
    <n v="11"/>
    <s v="D"/>
    <s v="D"/>
    <s v="#t"/>
    <s v="no golden"/>
    <x v="5"/>
    <x v="0"/>
  </r>
  <r>
    <x v="13"/>
    <n v="8"/>
    <n v="1.7285470328241099"/>
    <s v="lei-8906"/>
    <n v="76"/>
    <s v="A"/>
    <s v="D"/>
    <s v="#f"/>
    <s v="#f"/>
    <x v="1"/>
    <x v="1"/>
  </r>
  <r>
    <x v="14"/>
    <n v="88"/>
    <n v="1.8375529822129499"/>
    <s v="lei-8906"/>
    <n v="36"/>
    <s v="C"/>
    <s v="C"/>
    <s v="#t"/>
    <s v="#f"/>
    <x v="0"/>
    <x v="0"/>
  </r>
  <r>
    <x v="15"/>
    <n v="51"/>
    <n v="1.8093491769485199"/>
    <s v="lei-8906"/>
    <n v="89"/>
    <s v="A"/>
    <s v="B"/>
    <s v="#f"/>
    <s v="no golden"/>
    <x v="4"/>
    <x v="1"/>
  </r>
  <r>
    <x v="12"/>
    <n v="10"/>
    <n v="1.8015196858824201"/>
    <s v="regulamento-geral-oab"/>
    <n v="7"/>
    <s v="A"/>
    <s v="B"/>
    <s v="#f"/>
    <s v="no golden"/>
    <x v="4"/>
    <x v="1"/>
  </r>
  <r>
    <x v="13"/>
    <n v="10"/>
    <n v="1.7346418242745101"/>
    <s v="codigo-de-etica-e-disciplina"/>
    <n v="35"/>
    <s v="D"/>
    <s v="C"/>
    <s v="#f"/>
    <s v="#t"/>
    <x v="3"/>
    <x v="1"/>
  </r>
  <r>
    <x v="14"/>
    <n v="90"/>
    <n v="1.8089659188124301"/>
    <s v="regulamento-geral-oab"/>
    <n v="168"/>
    <s v="D"/>
    <s v="B"/>
    <s v="#f"/>
    <s v="#f"/>
    <x v="1"/>
    <x v="1"/>
  </r>
  <r>
    <x v="15"/>
    <n v="53"/>
    <n v="1.79768204694239"/>
    <s v="lei-8906"/>
    <n v="89"/>
    <s v="B"/>
    <s v="C"/>
    <s v="#f"/>
    <s v="no golden"/>
    <x v="4"/>
    <x v="1"/>
  </r>
  <r>
    <x v="16"/>
    <n v="1"/>
    <n v="1.64202206893831"/>
    <s v="codigo-de-etica-e-disciplina"/>
    <n v="45"/>
    <s v="C"/>
    <s v="A"/>
    <s v="#f"/>
    <s v="no golden"/>
    <x v="4"/>
    <x v="1"/>
  </r>
  <r>
    <x v="17"/>
    <n v="1"/>
    <n v="1.4847435473627999"/>
    <s v="regulamento-geral-oab"/>
    <n v="12"/>
    <s v="D"/>
    <s v="B"/>
    <s v="#f"/>
    <s v="no golden"/>
    <x v="4"/>
    <x v="1"/>
  </r>
  <r>
    <x v="16"/>
    <n v="9"/>
    <n v="1.70635271926905"/>
    <s v="codigo-de-etica-e-disciplina"/>
    <n v="71"/>
    <s v="B"/>
    <s v="D"/>
    <s v="#f"/>
    <s v="no golden"/>
    <x v="4"/>
    <x v="1"/>
  </r>
  <r>
    <x v="17"/>
    <n v="9"/>
    <n v="1.8135784874834999"/>
    <s v="regulamento-geral-oab"/>
    <n v="80"/>
    <s v="D"/>
    <s v="D"/>
    <s v="#t"/>
    <s v="no golden"/>
    <x v="5"/>
    <x v="0"/>
  </r>
  <r>
    <x v="16"/>
    <n v="5"/>
    <n v="1.80957707837703"/>
    <s v="regulamento-geral-oab"/>
    <n v="94"/>
    <s v="B"/>
    <s v="B"/>
    <s v="#t"/>
    <s v="no golden"/>
    <x v="5"/>
    <x v="0"/>
  </r>
  <r>
    <x v="17"/>
    <n v="5"/>
    <n v="1.44828747670396"/>
    <s v="lei-8906"/>
    <n v="4"/>
    <s v="C"/>
    <s v="C"/>
    <s v="#t"/>
    <s v="no golden"/>
    <x v="5"/>
    <x v="0"/>
  </r>
  <r>
    <x v="16"/>
    <n v="2"/>
    <n v="1.85269843406152"/>
    <s v="lei-8906"/>
    <n v="7"/>
    <s v="D"/>
    <s v="D"/>
    <s v="#t"/>
    <s v="no golden"/>
    <x v="5"/>
    <x v="0"/>
  </r>
  <r>
    <x v="17"/>
    <n v="2"/>
    <n v="1.74830271593353"/>
    <s v="lei-8906"/>
    <n v="12"/>
    <s v="A"/>
    <s v="C"/>
    <s v="#f"/>
    <s v="no golden"/>
    <x v="4"/>
    <x v="1"/>
  </r>
  <r>
    <x v="16"/>
    <n v="10"/>
    <n v="1.36530249033627"/>
    <s v="regulamento-geral-oab"/>
    <n v="30"/>
    <s v="B"/>
    <s v="B"/>
    <s v="#t"/>
    <s v="no golden"/>
    <x v="5"/>
    <x v="0"/>
  </r>
  <r>
    <x v="17"/>
    <n v="10"/>
    <n v="1.86976242620928"/>
    <s v="regulamento-geral-oab"/>
    <n v="94"/>
    <s v="D"/>
    <s v="D"/>
    <s v="#t"/>
    <s v="no golden"/>
    <x v="5"/>
    <x v="0"/>
  </r>
  <r>
    <x v="16"/>
    <n v="6"/>
    <n v="1.6541485230611701"/>
    <s v="codigo-de-etica-e-disciplina"/>
    <n v="74"/>
    <s v="B"/>
    <s v="B"/>
    <s v="#t"/>
    <s v="no golden"/>
    <x v="5"/>
    <x v="0"/>
  </r>
  <r>
    <x v="17"/>
    <n v="6"/>
    <n v="1.8544112266847099"/>
    <s v="regulamento-geral-oab"/>
    <n v="90"/>
    <s v="A"/>
    <s v="D"/>
    <s v="#f"/>
    <s v="no golden"/>
    <x v="4"/>
    <x v="1"/>
  </r>
  <r>
    <x v="16"/>
    <n v="3"/>
    <n v="1.5288515436914201"/>
    <s v="lei-8906"/>
    <n v="1"/>
    <s v="C"/>
    <s v="B"/>
    <s v="#f"/>
    <s v="no golden"/>
    <x v="4"/>
    <x v="1"/>
  </r>
  <r>
    <x v="17"/>
    <n v="3"/>
    <n v="1.6282997547603499"/>
    <s v="codigo-de-etica-e-disciplina"/>
    <n v="35"/>
    <s v="B"/>
    <s v="B"/>
    <s v="#t"/>
    <s v="no golden"/>
    <x v="5"/>
    <x v="0"/>
  </r>
  <r>
    <x v="16"/>
    <n v="11"/>
    <n v="1.47167521447503"/>
    <s v="regulamento-geral-oab"/>
    <n v="22"/>
    <s v="C"/>
    <s v="C"/>
    <s v="#t"/>
    <s v="no golden"/>
    <x v="5"/>
    <x v="0"/>
  </r>
  <r>
    <x v="17"/>
    <n v="11"/>
    <n v="1.5300871444814099"/>
    <s v="codigo-de-etica-e-disciplina"/>
    <n v="54"/>
    <s v="D"/>
    <s v="B"/>
    <s v="#f"/>
    <s v="no golden"/>
    <x v="4"/>
    <x v="1"/>
  </r>
  <r>
    <x v="16"/>
    <n v="7"/>
    <n v="1.7640585059187901"/>
    <s v="lei-8906"/>
    <n v="25"/>
    <s v="C"/>
    <s v="C"/>
    <s v="#t"/>
    <s v="no golden"/>
    <x v="5"/>
    <x v="0"/>
  </r>
  <r>
    <x v="17"/>
    <n v="7"/>
    <n v="1.7312407536667"/>
    <s v="codigo-de-etica-e-disciplina"/>
    <n v="63"/>
    <s v="A"/>
    <s v="D"/>
    <s v="#f"/>
    <s v="no golden"/>
    <x v="4"/>
    <x v="1"/>
  </r>
  <r>
    <x v="16"/>
    <n v="4"/>
    <n v="1.56104775606694"/>
    <s v="lei-8906"/>
    <n v="6"/>
    <s v="D"/>
    <s v="D"/>
    <s v="#t"/>
    <s v="no golden"/>
    <x v="5"/>
    <x v="0"/>
  </r>
  <r>
    <x v="17"/>
    <n v="4"/>
    <n v="1.54655185863865"/>
    <s v="lei-8906"/>
    <n v="75"/>
    <s v="C"/>
    <s v="B"/>
    <s v="#f"/>
    <s v="no golden"/>
    <x v="4"/>
    <x v="1"/>
  </r>
  <r>
    <x v="16"/>
    <n v="12"/>
    <n v="1.8440292790497299"/>
    <s v="lei-8906"/>
    <n v="68"/>
    <s v="C"/>
    <s v="B"/>
    <s v="#f"/>
    <s v="no golden"/>
    <x v="4"/>
    <x v="1"/>
  </r>
  <r>
    <x v="17"/>
    <n v="12"/>
    <n v="1.82138956079679"/>
    <s v="lei-8906"/>
    <n v="52"/>
    <s v="C"/>
    <s v="C"/>
    <s v="#t"/>
    <s v="no golden"/>
    <x v="5"/>
    <x v="0"/>
  </r>
  <r>
    <x v="16"/>
    <n v="8"/>
    <n v="1.80005919127958"/>
    <s v="regulamento-geral-oab"/>
    <n v="31"/>
    <s v="D"/>
    <s v="B"/>
    <s v="#f"/>
    <s v="no golden"/>
    <x v="4"/>
    <x v="1"/>
  </r>
  <r>
    <x v="17"/>
    <n v="8"/>
    <n v="1.8102787363588599"/>
    <s v="regulamento-geral-oab"/>
    <n v="20"/>
    <s v="D"/>
    <s v="A"/>
    <s v="#f"/>
    <s v="no golden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4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compact="0" compactData="0" multipleFieldFilters="0">
  <location ref="A3:S10" firstHeaderRow="1" firstDataRow="2" firstDataCol="1"/>
  <pivotFields count="11">
    <pivotField axis="axisCol" compact="0" outline="0" showAll="0" defaultSubtotal="0">
      <items count="18">
        <item x="7"/>
        <item x="14"/>
        <item x="15"/>
        <item x="12"/>
        <item x="13"/>
        <item x="0"/>
        <item x="1"/>
        <item x="2"/>
        <item x="3"/>
        <item x="4"/>
        <item x="6"/>
        <item x="9"/>
        <item x="8"/>
        <item x="5"/>
        <item x="11"/>
        <item x="17"/>
        <item x="16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6">
        <item x="2"/>
        <item x="0"/>
        <item x="3"/>
        <item x="1"/>
        <item x="5"/>
        <item x="4"/>
      </items>
    </pivotField>
    <pivotField compact="0" outline="0" showAll="0" defaultSubtotal="0">
      <items count="3">
        <item x="0"/>
        <item x="2"/>
        <item x="1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Contar de Ambos" fld="9" subtotal="count" baseField="0" baseItem="0"/>
  </dataFields>
  <formats count="8">
    <format dxfId="7">
      <pivotArea outline="0" collapsedLevelsAreSubtotals="1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outline="0" collapsedLevelsAreSubtotals="1" fieldPosition="0"/>
    </format>
    <format dxfId="2">
      <pivotArea field="0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6"/>
  <sheetViews>
    <sheetView workbookViewId="0">
      <selection activeCell="A6" sqref="A6"/>
    </sheetView>
  </sheetViews>
  <sheetFormatPr defaultRowHeight="15"/>
  <cols>
    <col min="1" max="1" width="8.7109375" style="1" bestFit="1" customWidth="1"/>
    <col min="2" max="2" width="19" style="1" bestFit="1" customWidth="1"/>
    <col min="3" max="3" width="18.5703125" style="1" bestFit="1" customWidth="1"/>
    <col min="6" max="6" width="9.7109375" bestFit="1" customWidth="1"/>
  </cols>
  <sheetData>
    <row r="1" spans="1:10">
      <c r="A1" s="1" t="s">
        <v>28</v>
      </c>
      <c r="B1" s="1" t="s">
        <v>34</v>
      </c>
      <c r="C1" s="1" t="s">
        <v>35</v>
      </c>
      <c r="F1" s="1" t="s">
        <v>251</v>
      </c>
      <c r="I1" t="s">
        <v>250</v>
      </c>
    </row>
    <row r="2" spans="1:10">
      <c r="A2" s="1" t="s">
        <v>26</v>
      </c>
      <c r="B2" s="1">
        <v>1</v>
      </c>
      <c r="C2" s="1">
        <v>10</v>
      </c>
      <c r="D2">
        <f>C2-B2</f>
        <v>9</v>
      </c>
      <c r="F2" t="s">
        <v>37</v>
      </c>
      <c r="I2" t="s">
        <v>159</v>
      </c>
      <c r="J2" t="e">
        <f>VLOOKUP(I2,$F$2:$F$123,1,0)</f>
        <v>#N/A</v>
      </c>
    </row>
    <row r="3" spans="1:10">
      <c r="A3" s="1" t="s">
        <v>0</v>
      </c>
      <c r="B3" s="1">
        <v>81</v>
      </c>
      <c r="C3" s="1">
        <v>90</v>
      </c>
      <c r="D3">
        <f t="shared" ref="D3:D28" si="0">C3-B3</f>
        <v>9</v>
      </c>
      <c r="F3" t="s">
        <v>38</v>
      </c>
      <c r="I3" t="s">
        <v>37</v>
      </c>
      <c r="J3" t="str">
        <f t="shared" ref="J3:J66" si="1">VLOOKUP(I3,$F$2:$F$123,1,0)</f>
        <v>2010-0281</v>
      </c>
    </row>
    <row r="4" spans="1:10">
      <c r="A4" s="1" t="s">
        <v>2</v>
      </c>
      <c r="B4" s="1">
        <v>44</v>
      </c>
      <c r="C4" s="1">
        <v>53</v>
      </c>
      <c r="D4">
        <f t="shared" si="0"/>
        <v>9</v>
      </c>
      <c r="F4" t="s">
        <v>39</v>
      </c>
      <c r="I4" t="s">
        <v>170</v>
      </c>
      <c r="J4" t="e">
        <f t="shared" si="1"/>
        <v>#N/A</v>
      </c>
    </row>
    <row r="5" spans="1:10">
      <c r="A5" s="1" t="s">
        <v>3</v>
      </c>
      <c r="B5" s="1">
        <v>1</v>
      </c>
      <c r="C5" s="1">
        <v>12</v>
      </c>
      <c r="D5">
        <f t="shared" si="0"/>
        <v>11</v>
      </c>
      <c r="F5" t="s">
        <v>40</v>
      </c>
      <c r="I5" t="s">
        <v>180</v>
      </c>
      <c r="J5" t="e">
        <f t="shared" si="1"/>
        <v>#N/A</v>
      </c>
    </row>
    <row r="6" spans="1:10">
      <c r="A6" s="1" t="s">
        <v>4</v>
      </c>
      <c r="B6" s="1">
        <v>1</v>
      </c>
      <c r="C6" s="1">
        <v>12</v>
      </c>
      <c r="D6">
        <f t="shared" si="0"/>
        <v>11</v>
      </c>
      <c r="F6" t="s">
        <v>41</v>
      </c>
      <c r="I6" t="s">
        <v>46</v>
      </c>
      <c r="J6" t="str">
        <f t="shared" si="1"/>
        <v>2011-051</v>
      </c>
    </row>
    <row r="7" spans="1:10">
      <c r="A7" s="3" t="s">
        <v>5</v>
      </c>
      <c r="B7" s="1">
        <v>1</v>
      </c>
      <c r="C7" s="1">
        <v>12</v>
      </c>
      <c r="D7">
        <f t="shared" si="0"/>
        <v>11</v>
      </c>
      <c r="F7" t="s">
        <v>42</v>
      </c>
      <c r="I7" t="s">
        <v>56</v>
      </c>
      <c r="J7" t="str">
        <f t="shared" si="1"/>
        <v>2012-061</v>
      </c>
    </row>
    <row r="8" spans="1:10">
      <c r="A8" s="3" t="s">
        <v>6</v>
      </c>
      <c r="B8" s="1">
        <v>1</v>
      </c>
      <c r="C8" s="1">
        <v>12</v>
      </c>
      <c r="D8">
        <f t="shared" si="0"/>
        <v>11</v>
      </c>
      <c r="F8" t="s">
        <v>43</v>
      </c>
      <c r="I8" t="s">
        <v>194</v>
      </c>
      <c r="J8" t="e">
        <f t="shared" si="1"/>
        <v>#N/A</v>
      </c>
    </row>
    <row r="9" spans="1:10">
      <c r="A9" s="1" t="s">
        <v>10</v>
      </c>
      <c r="B9" s="1">
        <v>1</v>
      </c>
      <c r="C9" s="1">
        <v>12</v>
      </c>
      <c r="D9">
        <f t="shared" si="0"/>
        <v>11</v>
      </c>
      <c r="F9" t="s">
        <v>44</v>
      </c>
      <c r="I9" t="s">
        <v>68</v>
      </c>
      <c r="J9" t="str">
        <f t="shared" si="1"/>
        <v>2012-071</v>
      </c>
    </row>
    <row r="10" spans="1:10">
      <c r="A10" s="1" t="s">
        <v>9</v>
      </c>
      <c r="B10" s="1">
        <v>1</v>
      </c>
      <c r="C10" s="1">
        <v>12</v>
      </c>
      <c r="D10">
        <f t="shared" si="0"/>
        <v>11</v>
      </c>
      <c r="F10" t="s">
        <v>45</v>
      </c>
      <c r="I10" t="s">
        <v>80</v>
      </c>
      <c r="J10" t="str">
        <f t="shared" si="1"/>
        <v>2012-081</v>
      </c>
    </row>
    <row r="11" spans="1:10">
      <c r="A11" s="1" t="s">
        <v>8</v>
      </c>
      <c r="B11" s="1">
        <v>1</v>
      </c>
      <c r="C11" s="1">
        <v>12</v>
      </c>
      <c r="D11">
        <f t="shared" si="0"/>
        <v>11</v>
      </c>
      <c r="F11" t="s">
        <v>46</v>
      </c>
      <c r="I11" t="s">
        <v>206</v>
      </c>
      <c r="J11" t="e">
        <f t="shared" si="1"/>
        <v>#N/A</v>
      </c>
    </row>
    <row r="12" spans="1:10">
      <c r="A12" s="1" t="s">
        <v>7</v>
      </c>
      <c r="B12" s="1">
        <v>1</v>
      </c>
      <c r="C12" s="1">
        <v>10</v>
      </c>
      <c r="D12">
        <f t="shared" si="0"/>
        <v>9</v>
      </c>
      <c r="F12" t="s">
        <v>47</v>
      </c>
      <c r="I12" t="s">
        <v>94</v>
      </c>
      <c r="J12" t="str">
        <f t="shared" si="1"/>
        <v>2013-101</v>
      </c>
    </row>
    <row r="13" spans="1:10">
      <c r="A13" s="1" t="s">
        <v>11</v>
      </c>
      <c r="B13" s="1">
        <v>1</v>
      </c>
      <c r="C13" s="1">
        <v>10</v>
      </c>
      <c r="D13">
        <f t="shared" si="0"/>
        <v>9</v>
      </c>
      <c r="F13" t="s">
        <v>48</v>
      </c>
      <c r="I13" t="s">
        <v>104</v>
      </c>
      <c r="J13" t="str">
        <f t="shared" si="1"/>
        <v>2013-111</v>
      </c>
    </row>
    <row r="14" spans="1:10">
      <c r="A14" s="1" t="s">
        <v>1</v>
      </c>
      <c r="B14" s="1">
        <v>1</v>
      </c>
      <c r="C14" s="1">
        <v>10</v>
      </c>
      <c r="D14">
        <f t="shared" si="0"/>
        <v>9</v>
      </c>
      <c r="F14" t="s">
        <v>49</v>
      </c>
      <c r="I14" t="s">
        <v>108</v>
      </c>
      <c r="J14" t="str">
        <f t="shared" si="1"/>
        <v>2013-121</v>
      </c>
    </row>
    <row r="15" spans="1:10">
      <c r="A15" s="1" t="s">
        <v>13</v>
      </c>
      <c r="B15" s="1">
        <v>1</v>
      </c>
      <c r="C15" s="1">
        <v>10</v>
      </c>
      <c r="D15">
        <f t="shared" si="0"/>
        <v>9</v>
      </c>
      <c r="F15" t="s">
        <v>50</v>
      </c>
      <c r="I15" t="s">
        <v>109</v>
      </c>
      <c r="J15" t="str">
        <f t="shared" si="1"/>
        <v>2014-131</v>
      </c>
    </row>
    <row r="16" spans="1:10">
      <c r="A16" s="1" t="s">
        <v>12</v>
      </c>
      <c r="B16" s="1">
        <v>1</v>
      </c>
      <c r="C16" s="1">
        <v>10</v>
      </c>
      <c r="D16">
        <f t="shared" si="0"/>
        <v>9</v>
      </c>
      <c r="F16" t="s">
        <v>51</v>
      </c>
      <c r="I16" t="s">
        <v>240</v>
      </c>
      <c r="J16" t="e">
        <f t="shared" si="1"/>
        <v>#N/A</v>
      </c>
    </row>
    <row r="17" spans="1:10">
      <c r="A17" s="1" t="s">
        <v>14</v>
      </c>
      <c r="B17" s="1" t="s">
        <v>36</v>
      </c>
      <c r="C17" s="1" t="s">
        <v>36</v>
      </c>
      <c r="D17" t="e">
        <f t="shared" si="0"/>
        <v>#VALUE!</v>
      </c>
      <c r="F17" t="s">
        <v>52</v>
      </c>
      <c r="I17" t="s">
        <v>113</v>
      </c>
      <c r="J17" t="str">
        <f t="shared" si="1"/>
        <v>2015-171</v>
      </c>
    </row>
    <row r="18" spans="1:10">
      <c r="A18" s="1" t="s">
        <v>16</v>
      </c>
      <c r="B18" s="1" t="s">
        <v>36</v>
      </c>
      <c r="C18" s="1" t="s">
        <v>36</v>
      </c>
      <c r="D18" t="e">
        <f t="shared" si="0"/>
        <v>#VALUE!</v>
      </c>
      <c r="F18" t="s">
        <v>53</v>
      </c>
      <c r="I18" t="s">
        <v>123</v>
      </c>
      <c r="J18" t="str">
        <f t="shared" si="1"/>
        <v>2015-181</v>
      </c>
    </row>
    <row r="19" spans="1:10">
      <c r="A19" s="1" t="s">
        <v>15</v>
      </c>
      <c r="B19" s="1">
        <v>1</v>
      </c>
      <c r="C19" s="1">
        <v>1</v>
      </c>
      <c r="D19">
        <f t="shared" si="0"/>
        <v>0</v>
      </c>
      <c r="F19" t="s">
        <v>54</v>
      </c>
      <c r="I19" t="s">
        <v>150</v>
      </c>
      <c r="J19" t="str">
        <f t="shared" si="1"/>
        <v>2016-211</v>
      </c>
    </row>
    <row r="20" spans="1:10">
      <c r="A20" s="1" t="s">
        <v>17</v>
      </c>
      <c r="B20" s="1">
        <v>1</v>
      </c>
      <c r="C20" s="1">
        <v>10</v>
      </c>
      <c r="D20">
        <f t="shared" si="0"/>
        <v>9</v>
      </c>
      <c r="F20" t="s">
        <v>55</v>
      </c>
      <c r="I20" t="s">
        <v>190</v>
      </c>
      <c r="J20" t="e">
        <f t="shared" si="1"/>
        <v>#N/A</v>
      </c>
    </row>
    <row r="21" spans="1:10">
      <c r="A21" s="1" t="s">
        <v>19</v>
      </c>
      <c r="B21" s="1" t="s">
        <v>36</v>
      </c>
      <c r="C21" s="1" t="s">
        <v>36</v>
      </c>
      <c r="D21" t="e">
        <f t="shared" si="0"/>
        <v>#VALUE!</v>
      </c>
      <c r="F21" t="s">
        <v>56</v>
      </c>
      <c r="I21" t="s">
        <v>55</v>
      </c>
      <c r="J21" t="str">
        <f t="shared" si="1"/>
        <v>2011-0511</v>
      </c>
    </row>
    <row r="22" spans="1:10">
      <c r="A22" s="1" t="s">
        <v>20</v>
      </c>
      <c r="B22" s="1" t="s">
        <v>36</v>
      </c>
      <c r="C22" s="1" t="s">
        <v>36</v>
      </c>
      <c r="D22" t="e">
        <f t="shared" si="0"/>
        <v>#VALUE!</v>
      </c>
      <c r="F22" t="s">
        <v>57</v>
      </c>
      <c r="I22" t="s">
        <v>66</v>
      </c>
      <c r="J22" t="str">
        <f t="shared" si="1"/>
        <v>2012-0611</v>
      </c>
    </row>
    <row r="23" spans="1:10">
      <c r="A23" s="1" t="s">
        <v>21</v>
      </c>
      <c r="B23" s="1" t="s">
        <v>36</v>
      </c>
      <c r="C23" s="1" t="s">
        <v>36</v>
      </c>
      <c r="D23" t="e">
        <f t="shared" si="0"/>
        <v>#VALUE!</v>
      </c>
      <c r="F23" t="s">
        <v>58</v>
      </c>
      <c r="I23" t="s">
        <v>204</v>
      </c>
      <c r="J23" t="e">
        <f t="shared" si="1"/>
        <v>#N/A</v>
      </c>
    </row>
    <row r="24" spans="1:10">
      <c r="A24" s="1" t="s">
        <v>18</v>
      </c>
      <c r="B24" s="1">
        <v>1</v>
      </c>
      <c r="C24" s="1">
        <v>10</v>
      </c>
      <c r="D24">
        <f t="shared" si="0"/>
        <v>9</v>
      </c>
      <c r="F24" t="s">
        <v>59</v>
      </c>
      <c r="I24" t="s">
        <v>78</v>
      </c>
      <c r="J24" t="str">
        <f t="shared" si="1"/>
        <v>2012-0711</v>
      </c>
    </row>
    <row r="25" spans="1:10">
      <c r="A25" s="1" t="s">
        <v>22</v>
      </c>
      <c r="B25" s="1" t="s">
        <v>36</v>
      </c>
      <c r="C25" s="1" t="s">
        <v>36</v>
      </c>
      <c r="D25" t="e">
        <f t="shared" si="0"/>
        <v>#VALUE!</v>
      </c>
      <c r="F25" t="s">
        <v>60</v>
      </c>
      <c r="I25" t="s">
        <v>90</v>
      </c>
      <c r="J25" t="str">
        <f t="shared" si="1"/>
        <v>2012-0811</v>
      </c>
    </row>
    <row r="26" spans="1:10">
      <c r="A26" s="1" t="s">
        <v>23</v>
      </c>
      <c r="B26" s="1" t="s">
        <v>36</v>
      </c>
      <c r="C26" s="1" t="s">
        <v>36</v>
      </c>
      <c r="D26" t="e">
        <f t="shared" si="0"/>
        <v>#VALUE!</v>
      </c>
      <c r="F26" t="s">
        <v>61</v>
      </c>
      <c r="I26" t="s">
        <v>214</v>
      </c>
      <c r="J26" t="e">
        <f t="shared" si="1"/>
        <v>#N/A</v>
      </c>
    </row>
    <row r="27" spans="1:10">
      <c r="A27" s="1" t="s">
        <v>24</v>
      </c>
      <c r="B27" s="1" t="s">
        <v>36</v>
      </c>
      <c r="C27" s="1" t="s">
        <v>36</v>
      </c>
      <c r="D27" t="e">
        <f t="shared" si="0"/>
        <v>#VALUE!</v>
      </c>
      <c r="F27" t="s">
        <v>62</v>
      </c>
      <c r="I27" t="s">
        <v>191</v>
      </c>
      <c r="J27" t="e">
        <f t="shared" si="1"/>
        <v>#N/A</v>
      </c>
    </row>
    <row r="28" spans="1:10">
      <c r="A28" s="1" t="s">
        <v>25</v>
      </c>
      <c r="B28" s="1" t="s">
        <v>36</v>
      </c>
      <c r="C28" s="1" t="s">
        <v>36</v>
      </c>
      <c r="D28" t="e">
        <f t="shared" si="0"/>
        <v>#VALUE!</v>
      </c>
      <c r="F28" t="s">
        <v>63</v>
      </c>
      <c r="I28" t="s">
        <v>193</v>
      </c>
      <c r="J28" t="e">
        <f t="shared" si="1"/>
        <v>#N/A</v>
      </c>
    </row>
    <row r="29" spans="1:10">
      <c r="F29" t="s">
        <v>64</v>
      </c>
      <c r="I29" t="s">
        <v>67</v>
      </c>
      <c r="J29" t="str">
        <f t="shared" si="1"/>
        <v>2012-0612</v>
      </c>
    </row>
    <row r="30" spans="1:10">
      <c r="F30" t="s">
        <v>65</v>
      </c>
      <c r="I30" t="s">
        <v>205</v>
      </c>
      <c r="J30" t="e">
        <f t="shared" si="1"/>
        <v>#N/A</v>
      </c>
    </row>
    <row r="31" spans="1:10">
      <c r="F31" t="s">
        <v>66</v>
      </c>
      <c r="I31" t="s">
        <v>79</v>
      </c>
      <c r="J31" t="str">
        <f t="shared" si="1"/>
        <v>2012-0712</v>
      </c>
    </row>
    <row r="32" spans="1:10">
      <c r="F32" t="s">
        <v>67</v>
      </c>
      <c r="I32" t="s">
        <v>91</v>
      </c>
      <c r="J32" t="str">
        <f t="shared" si="1"/>
        <v>2012-0812</v>
      </c>
    </row>
    <row r="33" spans="6:10">
      <c r="F33" t="s">
        <v>68</v>
      </c>
      <c r="I33" t="s">
        <v>215</v>
      </c>
      <c r="J33" t="e">
        <f t="shared" si="1"/>
        <v>#N/A</v>
      </c>
    </row>
    <row r="34" spans="6:10">
      <c r="F34" t="s">
        <v>69</v>
      </c>
      <c r="I34" t="s">
        <v>160</v>
      </c>
      <c r="J34" t="e">
        <f t="shared" si="1"/>
        <v>#N/A</v>
      </c>
    </row>
    <row r="35" spans="6:10">
      <c r="F35" t="s">
        <v>70</v>
      </c>
      <c r="I35" t="s">
        <v>38</v>
      </c>
      <c r="J35" t="str">
        <f t="shared" si="1"/>
        <v>2010-0282</v>
      </c>
    </row>
    <row r="36" spans="6:10">
      <c r="F36" t="s">
        <v>71</v>
      </c>
      <c r="I36" t="s">
        <v>171</v>
      </c>
      <c r="J36" t="e">
        <f t="shared" si="1"/>
        <v>#N/A</v>
      </c>
    </row>
    <row r="37" spans="6:10">
      <c r="F37" t="s">
        <v>72</v>
      </c>
      <c r="I37" t="s">
        <v>181</v>
      </c>
      <c r="J37" t="e">
        <f t="shared" si="1"/>
        <v>#N/A</v>
      </c>
    </row>
    <row r="38" spans="6:10">
      <c r="F38" t="s">
        <v>73</v>
      </c>
      <c r="I38" t="s">
        <v>47</v>
      </c>
      <c r="J38" t="str">
        <f t="shared" si="1"/>
        <v>2011-052</v>
      </c>
    </row>
    <row r="39" spans="6:10">
      <c r="F39" t="s">
        <v>74</v>
      </c>
      <c r="I39" t="s">
        <v>57</v>
      </c>
      <c r="J39" t="str">
        <f t="shared" si="1"/>
        <v>2012-062</v>
      </c>
    </row>
    <row r="40" spans="6:10">
      <c r="F40" t="s">
        <v>75</v>
      </c>
      <c r="I40" t="s">
        <v>195</v>
      </c>
      <c r="J40" t="e">
        <f t="shared" si="1"/>
        <v>#N/A</v>
      </c>
    </row>
    <row r="41" spans="6:10">
      <c r="F41" t="s">
        <v>76</v>
      </c>
      <c r="I41" t="s">
        <v>69</v>
      </c>
      <c r="J41" t="str">
        <f t="shared" si="1"/>
        <v>2012-072</v>
      </c>
    </row>
    <row r="42" spans="6:10">
      <c r="F42" t="s">
        <v>77</v>
      </c>
      <c r="I42" t="s">
        <v>81</v>
      </c>
      <c r="J42" t="str">
        <f t="shared" si="1"/>
        <v>2012-082</v>
      </c>
    </row>
    <row r="43" spans="6:10">
      <c r="F43" t="s">
        <v>78</v>
      </c>
      <c r="I43" t="s">
        <v>207</v>
      </c>
      <c r="J43" t="e">
        <f t="shared" si="1"/>
        <v>#N/A</v>
      </c>
    </row>
    <row r="44" spans="6:10">
      <c r="F44" t="s">
        <v>79</v>
      </c>
      <c r="I44" t="s">
        <v>95</v>
      </c>
      <c r="J44" t="str">
        <f t="shared" si="1"/>
        <v>2013-102</v>
      </c>
    </row>
    <row r="45" spans="6:10">
      <c r="F45" t="s">
        <v>80</v>
      </c>
      <c r="I45" t="s">
        <v>216</v>
      </c>
      <c r="J45" t="e">
        <f t="shared" si="1"/>
        <v>#N/A</v>
      </c>
    </row>
    <row r="46" spans="6:10">
      <c r="F46" t="s">
        <v>81</v>
      </c>
      <c r="I46" t="s">
        <v>222</v>
      </c>
      <c r="J46" t="e">
        <f t="shared" si="1"/>
        <v>#N/A</v>
      </c>
    </row>
    <row r="47" spans="6:10">
      <c r="F47" t="s">
        <v>82</v>
      </c>
      <c r="I47" t="s">
        <v>231</v>
      </c>
      <c r="J47" t="e">
        <f t="shared" si="1"/>
        <v>#N/A</v>
      </c>
    </row>
    <row r="48" spans="6:10">
      <c r="F48" t="s">
        <v>83</v>
      </c>
      <c r="I48" t="s">
        <v>110</v>
      </c>
      <c r="J48" t="str">
        <f t="shared" si="1"/>
        <v>2014-142</v>
      </c>
    </row>
    <row r="49" spans="6:10">
      <c r="F49" t="s">
        <v>84</v>
      </c>
      <c r="I49" t="s">
        <v>124</v>
      </c>
      <c r="J49" t="str">
        <f t="shared" si="1"/>
        <v>2015-182</v>
      </c>
    </row>
    <row r="50" spans="6:10">
      <c r="F50" t="s">
        <v>85</v>
      </c>
      <c r="I50" t="s">
        <v>151</v>
      </c>
      <c r="J50" t="str">
        <f t="shared" si="1"/>
        <v>2016-212</v>
      </c>
    </row>
    <row r="51" spans="6:10">
      <c r="F51" t="s">
        <v>86</v>
      </c>
      <c r="I51" t="s">
        <v>164</v>
      </c>
      <c r="J51" t="e">
        <f t="shared" si="1"/>
        <v>#N/A</v>
      </c>
    </row>
    <row r="52" spans="6:10">
      <c r="F52" t="s">
        <v>87</v>
      </c>
      <c r="I52" t="s">
        <v>42</v>
      </c>
      <c r="J52" t="str">
        <f t="shared" si="1"/>
        <v>2010-0286</v>
      </c>
    </row>
    <row r="53" spans="6:10">
      <c r="F53" t="s">
        <v>88</v>
      </c>
      <c r="I53" t="s">
        <v>175</v>
      </c>
      <c r="J53" t="e">
        <f t="shared" si="1"/>
        <v>#N/A</v>
      </c>
    </row>
    <row r="54" spans="6:10">
      <c r="F54" t="s">
        <v>89</v>
      </c>
      <c r="I54" t="s">
        <v>185</v>
      </c>
      <c r="J54" t="e">
        <f t="shared" si="1"/>
        <v>#N/A</v>
      </c>
    </row>
    <row r="55" spans="6:10">
      <c r="F55" t="s">
        <v>90</v>
      </c>
      <c r="I55" t="s">
        <v>50</v>
      </c>
      <c r="J55" t="str">
        <f t="shared" si="1"/>
        <v>2011-056</v>
      </c>
    </row>
    <row r="56" spans="6:10">
      <c r="F56" t="s">
        <v>91</v>
      </c>
      <c r="I56" t="s">
        <v>61</v>
      </c>
      <c r="J56" t="str">
        <f t="shared" si="1"/>
        <v>2012-066</v>
      </c>
    </row>
    <row r="57" spans="6:10">
      <c r="F57" t="s">
        <v>92</v>
      </c>
      <c r="I57" t="s">
        <v>199</v>
      </c>
      <c r="J57" t="e">
        <f t="shared" si="1"/>
        <v>#N/A</v>
      </c>
    </row>
    <row r="58" spans="6:10">
      <c r="F58" t="s">
        <v>93</v>
      </c>
      <c r="I58" t="s">
        <v>73</v>
      </c>
      <c r="J58" t="str">
        <f t="shared" si="1"/>
        <v>2012-076</v>
      </c>
    </row>
    <row r="59" spans="6:10">
      <c r="F59" t="s">
        <v>94</v>
      </c>
      <c r="I59" t="s">
        <v>85</v>
      </c>
      <c r="J59" t="str">
        <f t="shared" si="1"/>
        <v>2012-086</v>
      </c>
    </row>
    <row r="60" spans="6:10">
      <c r="F60" t="s">
        <v>95</v>
      </c>
      <c r="I60" t="s">
        <v>211</v>
      </c>
      <c r="J60" t="e">
        <f t="shared" si="1"/>
        <v>#N/A</v>
      </c>
    </row>
    <row r="61" spans="6:10">
      <c r="F61" t="s">
        <v>96</v>
      </c>
      <c r="I61" t="s">
        <v>99</v>
      </c>
      <c r="J61" t="str">
        <f t="shared" si="1"/>
        <v>2013-106</v>
      </c>
    </row>
    <row r="62" spans="6:10">
      <c r="F62" t="s">
        <v>97</v>
      </c>
      <c r="I62" t="s">
        <v>220</v>
      </c>
      <c r="J62" t="e">
        <f t="shared" si="1"/>
        <v>#N/A</v>
      </c>
    </row>
    <row r="63" spans="6:10">
      <c r="F63" t="s">
        <v>98</v>
      </c>
      <c r="I63" t="s">
        <v>226</v>
      </c>
      <c r="J63" t="e">
        <f t="shared" si="1"/>
        <v>#N/A</v>
      </c>
    </row>
    <row r="64" spans="6:10">
      <c r="F64" t="s">
        <v>99</v>
      </c>
      <c r="I64" t="s">
        <v>235</v>
      </c>
      <c r="J64" t="e">
        <f t="shared" si="1"/>
        <v>#N/A</v>
      </c>
    </row>
    <row r="65" spans="6:10">
      <c r="F65" t="s">
        <v>100</v>
      </c>
      <c r="I65" t="s">
        <v>244</v>
      </c>
      <c r="J65" t="e">
        <f t="shared" si="1"/>
        <v>#N/A</v>
      </c>
    </row>
    <row r="66" spans="6:10">
      <c r="F66" t="s">
        <v>101</v>
      </c>
      <c r="I66" t="s">
        <v>128</v>
      </c>
      <c r="J66" t="str">
        <f t="shared" si="1"/>
        <v>2015-186</v>
      </c>
    </row>
    <row r="67" spans="6:10">
      <c r="F67" t="s">
        <v>102</v>
      </c>
      <c r="I67" t="s">
        <v>155</v>
      </c>
      <c r="J67" t="str">
        <f t="shared" ref="J67:J130" si="2">VLOOKUP(I67,$F$2:$F$123,1,0)</f>
        <v>2016-216</v>
      </c>
    </row>
    <row r="68" spans="6:10">
      <c r="F68" t="s">
        <v>103</v>
      </c>
      <c r="I68" t="s">
        <v>168</v>
      </c>
      <c r="J68" t="e">
        <f t="shared" si="2"/>
        <v>#N/A</v>
      </c>
    </row>
    <row r="69" spans="6:10">
      <c r="F69" t="s">
        <v>104</v>
      </c>
      <c r="I69" t="s">
        <v>45</v>
      </c>
      <c r="J69" t="str">
        <f t="shared" si="2"/>
        <v>2010-0290</v>
      </c>
    </row>
    <row r="70" spans="6:10">
      <c r="F70" t="s">
        <v>105</v>
      </c>
      <c r="I70" t="s">
        <v>179</v>
      </c>
      <c r="J70" t="e">
        <f t="shared" si="2"/>
        <v>#N/A</v>
      </c>
    </row>
    <row r="71" spans="6:10">
      <c r="F71" t="s">
        <v>106</v>
      </c>
      <c r="I71" t="s">
        <v>189</v>
      </c>
      <c r="J71" t="e">
        <f t="shared" si="2"/>
        <v>#N/A</v>
      </c>
    </row>
    <row r="72" spans="6:10">
      <c r="F72" t="s">
        <v>107</v>
      </c>
      <c r="I72" t="s">
        <v>54</v>
      </c>
      <c r="J72" t="str">
        <f t="shared" si="2"/>
        <v>2011-0510</v>
      </c>
    </row>
    <row r="73" spans="6:10">
      <c r="F73" t="s">
        <v>108</v>
      </c>
      <c r="I73" t="s">
        <v>65</v>
      </c>
      <c r="J73" t="str">
        <f t="shared" si="2"/>
        <v>2012-0610</v>
      </c>
    </row>
    <row r="74" spans="6:10">
      <c r="F74" t="s">
        <v>109</v>
      </c>
      <c r="I74" t="s">
        <v>203</v>
      </c>
      <c r="J74" t="e">
        <f t="shared" si="2"/>
        <v>#N/A</v>
      </c>
    </row>
    <row r="75" spans="6:10">
      <c r="F75" t="s">
        <v>110</v>
      </c>
      <c r="I75" t="s">
        <v>77</v>
      </c>
      <c r="J75" t="str">
        <f t="shared" si="2"/>
        <v>2012-0710</v>
      </c>
    </row>
    <row r="76" spans="6:10">
      <c r="F76" t="s">
        <v>111</v>
      </c>
      <c r="G76" t="e">
        <f t="shared" ref="G67:G123" si="3">VLOOKUP(F76,$I$2:$I$186,1,0)</f>
        <v>#N/A</v>
      </c>
      <c r="I76" t="s">
        <v>89</v>
      </c>
      <c r="J76" t="str">
        <f t="shared" si="2"/>
        <v>2012-0810</v>
      </c>
    </row>
    <row r="77" spans="6:10">
      <c r="F77" t="s">
        <v>112</v>
      </c>
      <c r="G77" t="e">
        <f t="shared" si="3"/>
        <v>#N/A</v>
      </c>
      <c r="I77" t="s">
        <v>213</v>
      </c>
      <c r="J77" t="e">
        <f t="shared" si="2"/>
        <v>#N/A</v>
      </c>
    </row>
    <row r="78" spans="6:10">
      <c r="F78" t="s">
        <v>113</v>
      </c>
      <c r="I78" t="s">
        <v>103</v>
      </c>
      <c r="J78" t="str">
        <f t="shared" si="2"/>
        <v>2013-1010</v>
      </c>
    </row>
    <row r="79" spans="6:10">
      <c r="F79" t="s">
        <v>114</v>
      </c>
      <c r="G79" t="e">
        <f t="shared" si="3"/>
        <v>#N/A</v>
      </c>
      <c r="I79" t="s">
        <v>221</v>
      </c>
      <c r="J79" t="e">
        <f t="shared" si="2"/>
        <v>#N/A</v>
      </c>
    </row>
    <row r="80" spans="6:10">
      <c r="F80" t="s">
        <v>115</v>
      </c>
      <c r="G80" t="e">
        <f t="shared" si="3"/>
        <v>#N/A</v>
      </c>
      <c r="I80" t="s">
        <v>230</v>
      </c>
      <c r="J80" t="e">
        <f t="shared" si="2"/>
        <v>#N/A</v>
      </c>
    </row>
    <row r="81" spans="6:10">
      <c r="F81" t="s">
        <v>116</v>
      </c>
      <c r="G81" t="e">
        <f t="shared" si="3"/>
        <v>#N/A</v>
      </c>
      <c r="I81" t="s">
        <v>239</v>
      </c>
      <c r="J81" t="e">
        <f t="shared" si="2"/>
        <v>#N/A</v>
      </c>
    </row>
    <row r="82" spans="6:10">
      <c r="F82" t="s">
        <v>117</v>
      </c>
      <c r="G82" t="e">
        <f t="shared" si="3"/>
        <v>#N/A</v>
      </c>
      <c r="I82" t="s">
        <v>248</v>
      </c>
      <c r="J82" t="e">
        <f t="shared" si="2"/>
        <v>#N/A</v>
      </c>
    </row>
    <row r="83" spans="6:10">
      <c r="F83" t="s">
        <v>118</v>
      </c>
      <c r="G83" t="e">
        <f t="shared" si="3"/>
        <v>#N/A</v>
      </c>
      <c r="I83" t="s">
        <v>132</v>
      </c>
      <c r="J83" t="str">
        <f t="shared" si="2"/>
        <v>2015-1810</v>
      </c>
    </row>
    <row r="84" spans="6:10">
      <c r="F84" t="s">
        <v>119</v>
      </c>
      <c r="G84" t="e">
        <f t="shared" si="3"/>
        <v>#N/A</v>
      </c>
      <c r="I84" t="s">
        <v>158</v>
      </c>
      <c r="J84" t="str">
        <f t="shared" si="2"/>
        <v>2016-2110</v>
      </c>
    </row>
    <row r="85" spans="6:10">
      <c r="F85" t="s">
        <v>120</v>
      </c>
      <c r="G85" t="e">
        <f t="shared" si="3"/>
        <v>#N/A</v>
      </c>
      <c r="I85" t="s">
        <v>161</v>
      </c>
      <c r="J85" t="e">
        <f t="shared" si="2"/>
        <v>#N/A</v>
      </c>
    </row>
    <row r="86" spans="6:10">
      <c r="F86" t="s">
        <v>121</v>
      </c>
      <c r="G86" t="e">
        <f t="shared" si="3"/>
        <v>#N/A</v>
      </c>
      <c r="I86" t="s">
        <v>39</v>
      </c>
      <c r="J86" t="str">
        <f t="shared" si="2"/>
        <v>2010-0283</v>
      </c>
    </row>
    <row r="87" spans="6:10">
      <c r="F87" t="s">
        <v>122</v>
      </c>
      <c r="G87" t="e">
        <f t="shared" si="3"/>
        <v>#N/A</v>
      </c>
      <c r="I87" t="s">
        <v>172</v>
      </c>
      <c r="J87" t="e">
        <f t="shared" si="2"/>
        <v>#N/A</v>
      </c>
    </row>
    <row r="88" spans="6:10">
      <c r="F88" t="s">
        <v>123</v>
      </c>
      <c r="I88" t="s">
        <v>182</v>
      </c>
      <c r="J88" t="e">
        <f t="shared" si="2"/>
        <v>#N/A</v>
      </c>
    </row>
    <row r="89" spans="6:10">
      <c r="F89" t="s">
        <v>124</v>
      </c>
      <c r="I89" t="s">
        <v>192</v>
      </c>
      <c r="J89" t="e">
        <f t="shared" si="2"/>
        <v>#N/A</v>
      </c>
    </row>
    <row r="90" spans="6:10">
      <c r="F90" t="s">
        <v>125</v>
      </c>
      <c r="I90" t="s">
        <v>58</v>
      </c>
      <c r="J90" t="str">
        <f t="shared" si="2"/>
        <v>2012-063</v>
      </c>
    </row>
    <row r="91" spans="6:10">
      <c r="F91" t="s">
        <v>126</v>
      </c>
      <c r="I91" t="s">
        <v>196</v>
      </c>
      <c r="J91" t="e">
        <f t="shared" si="2"/>
        <v>#N/A</v>
      </c>
    </row>
    <row r="92" spans="6:10">
      <c r="F92" t="s">
        <v>127</v>
      </c>
      <c r="I92" t="s">
        <v>70</v>
      </c>
      <c r="J92" t="str">
        <f t="shared" si="2"/>
        <v>2012-073</v>
      </c>
    </row>
    <row r="93" spans="6:10">
      <c r="F93" t="s">
        <v>128</v>
      </c>
      <c r="I93" t="s">
        <v>82</v>
      </c>
      <c r="J93" t="str">
        <f t="shared" si="2"/>
        <v>2012-083</v>
      </c>
    </row>
    <row r="94" spans="6:10">
      <c r="F94" t="s">
        <v>129</v>
      </c>
      <c r="I94" t="s">
        <v>208</v>
      </c>
      <c r="J94" t="e">
        <f t="shared" si="2"/>
        <v>#N/A</v>
      </c>
    </row>
    <row r="95" spans="6:10">
      <c r="F95" t="s">
        <v>130</v>
      </c>
      <c r="I95" t="s">
        <v>96</v>
      </c>
      <c r="J95" t="str">
        <f t="shared" si="2"/>
        <v>2013-103</v>
      </c>
    </row>
    <row r="96" spans="6:10">
      <c r="F96" t="s">
        <v>131</v>
      </c>
      <c r="I96" t="s">
        <v>217</v>
      </c>
      <c r="J96" t="e">
        <f t="shared" si="2"/>
        <v>#N/A</v>
      </c>
    </row>
    <row r="97" spans="6:10">
      <c r="F97" t="s">
        <v>132</v>
      </c>
      <c r="I97" t="s">
        <v>223</v>
      </c>
      <c r="J97" t="e">
        <f t="shared" si="2"/>
        <v>#N/A</v>
      </c>
    </row>
    <row r="98" spans="6:10">
      <c r="F98" t="s">
        <v>133</v>
      </c>
      <c r="G98" t="e">
        <f t="shared" si="3"/>
        <v>#N/A</v>
      </c>
      <c r="I98" t="s">
        <v>232</v>
      </c>
      <c r="J98" t="e">
        <f t="shared" si="2"/>
        <v>#N/A</v>
      </c>
    </row>
    <row r="99" spans="6:10">
      <c r="F99" t="s">
        <v>134</v>
      </c>
      <c r="G99" t="e">
        <f t="shared" si="3"/>
        <v>#N/A</v>
      </c>
      <c r="I99" t="s">
        <v>241</v>
      </c>
      <c r="J99" t="e">
        <f t="shared" si="2"/>
        <v>#N/A</v>
      </c>
    </row>
    <row r="100" spans="6:10">
      <c r="F100" t="s">
        <v>135</v>
      </c>
      <c r="G100" t="e">
        <f t="shared" si="3"/>
        <v>#N/A</v>
      </c>
      <c r="I100" t="s">
        <v>125</v>
      </c>
      <c r="J100" t="str">
        <f t="shared" si="2"/>
        <v>2015-183</v>
      </c>
    </row>
    <row r="101" spans="6:10">
      <c r="F101" t="s">
        <v>136</v>
      </c>
      <c r="G101" t="e">
        <f t="shared" si="3"/>
        <v>#N/A</v>
      </c>
      <c r="I101" t="s">
        <v>152</v>
      </c>
      <c r="J101" t="str">
        <f t="shared" si="2"/>
        <v>2016-213</v>
      </c>
    </row>
    <row r="102" spans="6:10">
      <c r="F102" t="s">
        <v>137</v>
      </c>
      <c r="G102" t="e">
        <f t="shared" si="3"/>
        <v>#N/A</v>
      </c>
      <c r="I102" t="s">
        <v>165</v>
      </c>
      <c r="J102" t="e">
        <f t="shared" si="2"/>
        <v>#N/A</v>
      </c>
    </row>
    <row r="103" spans="6:10">
      <c r="F103" t="s">
        <v>138</v>
      </c>
      <c r="G103" t="e">
        <f t="shared" si="3"/>
        <v>#N/A</v>
      </c>
      <c r="I103" t="s">
        <v>169</v>
      </c>
      <c r="J103" t="e">
        <f t="shared" si="2"/>
        <v>#N/A</v>
      </c>
    </row>
    <row r="104" spans="6:10">
      <c r="F104" t="s">
        <v>139</v>
      </c>
      <c r="G104" t="e">
        <f t="shared" si="3"/>
        <v>#N/A</v>
      </c>
      <c r="I104" t="s">
        <v>176</v>
      </c>
      <c r="J104" t="e">
        <f t="shared" si="2"/>
        <v>#N/A</v>
      </c>
    </row>
    <row r="105" spans="6:10">
      <c r="F105" t="s">
        <v>140</v>
      </c>
      <c r="G105" t="e">
        <f t="shared" si="3"/>
        <v>#N/A</v>
      </c>
      <c r="I105" t="s">
        <v>186</v>
      </c>
      <c r="J105" t="e">
        <f t="shared" si="2"/>
        <v>#N/A</v>
      </c>
    </row>
    <row r="106" spans="6:10">
      <c r="F106" t="s">
        <v>141</v>
      </c>
      <c r="G106" t="e">
        <f t="shared" si="3"/>
        <v>#N/A</v>
      </c>
      <c r="I106" t="s">
        <v>51</v>
      </c>
      <c r="J106" t="str">
        <f t="shared" si="2"/>
        <v>2011-057</v>
      </c>
    </row>
    <row r="107" spans="6:10">
      <c r="F107" t="s">
        <v>142</v>
      </c>
      <c r="G107" t="e">
        <f t="shared" si="3"/>
        <v>#N/A</v>
      </c>
      <c r="I107" t="s">
        <v>62</v>
      </c>
      <c r="J107" t="str">
        <f t="shared" si="2"/>
        <v>2012-067</v>
      </c>
    </row>
    <row r="108" spans="6:10">
      <c r="F108" t="s">
        <v>143</v>
      </c>
      <c r="G108" t="e">
        <f t="shared" si="3"/>
        <v>#N/A</v>
      </c>
      <c r="I108" t="s">
        <v>200</v>
      </c>
      <c r="J108" t="e">
        <f t="shared" si="2"/>
        <v>#N/A</v>
      </c>
    </row>
    <row r="109" spans="6:10">
      <c r="F109" t="s">
        <v>144</v>
      </c>
      <c r="G109" t="e">
        <f t="shared" si="3"/>
        <v>#N/A</v>
      </c>
      <c r="I109" t="s">
        <v>74</v>
      </c>
      <c r="J109" t="str">
        <f t="shared" si="2"/>
        <v>2012-077</v>
      </c>
    </row>
    <row r="110" spans="6:10">
      <c r="F110" t="s">
        <v>145</v>
      </c>
      <c r="G110" t="e">
        <f t="shared" si="3"/>
        <v>#N/A</v>
      </c>
      <c r="I110" t="s">
        <v>86</v>
      </c>
      <c r="J110" t="str">
        <f t="shared" si="2"/>
        <v>2012-087</v>
      </c>
    </row>
    <row r="111" spans="6:10">
      <c r="F111" t="s">
        <v>146</v>
      </c>
      <c r="G111" t="e">
        <f t="shared" si="3"/>
        <v>#N/A</v>
      </c>
      <c r="I111" t="s">
        <v>92</v>
      </c>
      <c r="J111" t="str">
        <f t="shared" si="2"/>
        <v>2012-097</v>
      </c>
    </row>
    <row r="112" spans="6:10">
      <c r="F112" t="s">
        <v>147</v>
      </c>
      <c r="G112" t="e">
        <f t="shared" si="3"/>
        <v>#N/A</v>
      </c>
      <c r="I112" t="s">
        <v>100</v>
      </c>
      <c r="J112" t="str">
        <f t="shared" si="2"/>
        <v>2013-107</v>
      </c>
    </row>
    <row r="113" spans="6:10">
      <c r="F113" t="s">
        <v>148</v>
      </c>
      <c r="G113" t="e">
        <f t="shared" si="3"/>
        <v>#N/A</v>
      </c>
      <c r="I113" t="s">
        <v>105</v>
      </c>
      <c r="J113" t="str">
        <f t="shared" si="2"/>
        <v>2013-117</v>
      </c>
    </row>
    <row r="114" spans="6:10">
      <c r="F114" t="s">
        <v>149</v>
      </c>
      <c r="G114" t="e">
        <f t="shared" si="3"/>
        <v>#N/A</v>
      </c>
      <c r="I114" t="s">
        <v>227</v>
      </c>
      <c r="J114" t="e">
        <f t="shared" si="2"/>
        <v>#N/A</v>
      </c>
    </row>
    <row r="115" spans="6:10">
      <c r="F115" t="s">
        <v>150</v>
      </c>
      <c r="I115" t="s">
        <v>236</v>
      </c>
      <c r="J115" t="e">
        <f t="shared" si="2"/>
        <v>#N/A</v>
      </c>
    </row>
    <row r="116" spans="6:10">
      <c r="F116" t="s">
        <v>151</v>
      </c>
      <c r="I116" t="s">
        <v>245</v>
      </c>
      <c r="J116" t="e">
        <f t="shared" si="2"/>
        <v>#N/A</v>
      </c>
    </row>
    <row r="117" spans="6:10">
      <c r="F117" t="s">
        <v>152</v>
      </c>
      <c r="I117" t="s">
        <v>129</v>
      </c>
      <c r="J117" t="str">
        <f t="shared" si="2"/>
        <v>2015-187</v>
      </c>
    </row>
    <row r="118" spans="6:10">
      <c r="F118" t="s">
        <v>153</v>
      </c>
      <c r="I118" t="s">
        <v>249</v>
      </c>
      <c r="J118" t="e">
        <f t="shared" si="2"/>
        <v>#N/A</v>
      </c>
    </row>
    <row r="119" spans="6:10">
      <c r="F119" t="s">
        <v>154</v>
      </c>
      <c r="I119" t="s">
        <v>162</v>
      </c>
      <c r="J119" t="e">
        <f t="shared" si="2"/>
        <v>#N/A</v>
      </c>
    </row>
    <row r="120" spans="6:10">
      <c r="F120" t="s">
        <v>155</v>
      </c>
      <c r="I120" t="s">
        <v>40</v>
      </c>
      <c r="J120" t="str">
        <f t="shared" si="2"/>
        <v>2010-0284</v>
      </c>
    </row>
    <row r="121" spans="6:10">
      <c r="F121" t="s">
        <v>156</v>
      </c>
      <c r="I121" t="s">
        <v>173</v>
      </c>
      <c r="J121" t="e">
        <f t="shared" si="2"/>
        <v>#N/A</v>
      </c>
    </row>
    <row r="122" spans="6:10">
      <c r="F122" t="s">
        <v>157</v>
      </c>
      <c r="I122" t="s">
        <v>183</v>
      </c>
      <c r="J122" t="e">
        <f t="shared" si="2"/>
        <v>#N/A</v>
      </c>
    </row>
    <row r="123" spans="6:10">
      <c r="F123" t="s">
        <v>158</v>
      </c>
      <c r="I123" t="s">
        <v>48</v>
      </c>
      <c r="J123" t="str">
        <f t="shared" si="2"/>
        <v>2011-054</v>
      </c>
    </row>
    <row r="124" spans="6:10">
      <c r="I124" t="s">
        <v>59</v>
      </c>
      <c r="J124" t="str">
        <f t="shared" si="2"/>
        <v>2012-064</v>
      </c>
    </row>
    <row r="125" spans="6:10">
      <c r="I125" t="s">
        <v>197</v>
      </c>
      <c r="J125" t="e">
        <f t="shared" si="2"/>
        <v>#N/A</v>
      </c>
    </row>
    <row r="126" spans="6:10">
      <c r="I126" t="s">
        <v>71</v>
      </c>
      <c r="J126" t="str">
        <f t="shared" si="2"/>
        <v>2012-074</v>
      </c>
    </row>
    <row r="127" spans="6:10">
      <c r="I127" t="s">
        <v>83</v>
      </c>
      <c r="J127" t="str">
        <f t="shared" si="2"/>
        <v>2012-084</v>
      </c>
    </row>
    <row r="128" spans="6:10">
      <c r="I128" t="s">
        <v>209</v>
      </c>
      <c r="J128" t="e">
        <f t="shared" si="2"/>
        <v>#N/A</v>
      </c>
    </row>
    <row r="129" spans="9:10">
      <c r="I129" t="s">
        <v>97</v>
      </c>
      <c r="J129" t="str">
        <f t="shared" si="2"/>
        <v>2013-104</v>
      </c>
    </row>
    <row r="130" spans="9:10">
      <c r="I130" t="s">
        <v>218</v>
      </c>
      <c r="J130" t="e">
        <f t="shared" si="2"/>
        <v>#N/A</v>
      </c>
    </row>
    <row r="131" spans="9:10">
      <c r="I131" t="s">
        <v>224</v>
      </c>
      <c r="J131" t="e">
        <f t="shared" ref="J131:J186" si="4">VLOOKUP(I131,$F$2:$F$123,1,0)</f>
        <v>#N/A</v>
      </c>
    </row>
    <row r="132" spans="9:10">
      <c r="I132" t="s">
        <v>233</v>
      </c>
      <c r="J132" t="e">
        <f t="shared" si="4"/>
        <v>#N/A</v>
      </c>
    </row>
    <row r="133" spans="9:10">
      <c r="I133" t="s">
        <v>242</v>
      </c>
      <c r="J133" t="e">
        <f t="shared" si="4"/>
        <v>#N/A</v>
      </c>
    </row>
    <row r="134" spans="9:10">
      <c r="I134" t="s">
        <v>126</v>
      </c>
      <c r="J134" t="str">
        <f t="shared" si="4"/>
        <v>2015-184</v>
      </c>
    </row>
    <row r="135" spans="9:10">
      <c r="I135" t="s">
        <v>153</v>
      </c>
      <c r="J135" t="str">
        <f t="shared" si="4"/>
        <v>2016-214</v>
      </c>
    </row>
    <row r="136" spans="9:10">
      <c r="I136" t="s">
        <v>166</v>
      </c>
      <c r="J136" t="e">
        <f t="shared" si="4"/>
        <v>#N/A</v>
      </c>
    </row>
    <row r="137" spans="9:10">
      <c r="I137" t="s">
        <v>43</v>
      </c>
      <c r="J137" t="str">
        <f t="shared" si="4"/>
        <v>2010-0288</v>
      </c>
    </row>
    <row r="138" spans="9:10">
      <c r="I138" t="s">
        <v>177</v>
      </c>
      <c r="J138" t="e">
        <f t="shared" si="4"/>
        <v>#N/A</v>
      </c>
    </row>
    <row r="139" spans="9:10">
      <c r="I139" t="s">
        <v>187</v>
      </c>
      <c r="J139" t="e">
        <f t="shared" si="4"/>
        <v>#N/A</v>
      </c>
    </row>
    <row r="140" spans="9:10">
      <c r="I140" t="s">
        <v>52</v>
      </c>
      <c r="J140" t="str">
        <f t="shared" si="4"/>
        <v>2011-058</v>
      </c>
    </row>
    <row r="141" spans="9:10">
      <c r="I141" t="s">
        <v>63</v>
      </c>
      <c r="J141" t="str">
        <f t="shared" si="4"/>
        <v>2012-068</v>
      </c>
    </row>
    <row r="142" spans="9:10">
      <c r="I142" t="s">
        <v>201</v>
      </c>
      <c r="J142" t="e">
        <f t="shared" si="4"/>
        <v>#N/A</v>
      </c>
    </row>
    <row r="143" spans="9:10">
      <c r="I143" t="s">
        <v>75</v>
      </c>
      <c r="J143" t="str">
        <f t="shared" si="4"/>
        <v>2012-078</v>
      </c>
    </row>
    <row r="144" spans="9:10">
      <c r="I144" t="s">
        <v>87</v>
      </c>
      <c r="J144" t="str">
        <f t="shared" si="4"/>
        <v>2012-088</v>
      </c>
    </row>
    <row r="145" spans="9:10">
      <c r="I145" t="s">
        <v>93</v>
      </c>
      <c r="J145" t="str">
        <f t="shared" si="4"/>
        <v>2012-098</v>
      </c>
    </row>
    <row r="146" spans="9:10">
      <c r="I146" t="s">
        <v>101</v>
      </c>
      <c r="J146" t="str">
        <f t="shared" si="4"/>
        <v>2013-108</v>
      </c>
    </row>
    <row r="147" spans="9:10">
      <c r="I147" t="s">
        <v>106</v>
      </c>
      <c r="J147" t="str">
        <f t="shared" si="4"/>
        <v>2013-118</v>
      </c>
    </row>
    <row r="148" spans="9:10">
      <c r="I148" t="s">
        <v>228</v>
      </c>
      <c r="J148" t="e">
        <f t="shared" si="4"/>
        <v>#N/A</v>
      </c>
    </row>
    <row r="149" spans="9:10">
      <c r="I149" t="s">
        <v>237</v>
      </c>
      <c r="J149" t="e">
        <f t="shared" si="4"/>
        <v>#N/A</v>
      </c>
    </row>
    <row r="150" spans="9:10">
      <c r="I150" t="s">
        <v>246</v>
      </c>
      <c r="J150" t="e">
        <f t="shared" si="4"/>
        <v>#N/A</v>
      </c>
    </row>
    <row r="151" spans="9:10">
      <c r="I151" t="s">
        <v>130</v>
      </c>
      <c r="J151" t="str">
        <f t="shared" si="4"/>
        <v>2015-188</v>
      </c>
    </row>
    <row r="152" spans="9:10">
      <c r="I152" t="s">
        <v>156</v>
      </c>
      <c r="J152" t="str">
        <f t="shared" si="4"/>
        <v>2016-218</v>
      </c>
    </row>
    <row r="153" spans="9:10">
      <c r="I153" t="s">
        <v>163</v>
      </c>
      <c r="J153" t="e">
        <f t="shared" si="4"/>
        <v>#N/A</v>
      </c>
    </row>
    <row r="154" spans="9:10">
      <c r="I154" t="s">
        <v>41</v>
      </c>
      <c r="J154" t="str">
        <f t="shared" si="4"/>
        <v>2010-0285</v>
      </c>
    </row>
    <row r="155" spans="9:10">
      <c r="I155" t="s">
        <v>174</v>
      </c>
      <c r="J155" t="e">
        <f t="shared" si="4"/>
        <v>#N/A</v>
      </c>
    </row>
    <row r="156" spans="9:10">
      <c r="I156" t="s">
        <v>184</v>
      </c>
      <c r="J156" t="e">
        <f t="shared" si="4"/>
        <v>#N/A</v>
      </c>
    </row>
    <row r="157" spans="9:10">
      <c r="I157" t="s">
        <v>49</v>
      </c>
      <c r="J157" t="str">
        <f t="shared" si="4"/>
        <v>2011-055</v>
      </c>
    </row>
    <row r="158" spans="9:10">
      <c r="I158" t="s">
        <v>60</v>
      </c>
      <c r="J158" t="str">
        <f t="shared" si="4"/>
        <v>2012-065</v>
      </c>
    </row>
    <row r="159" spans="9:10">
      <c r="I159" t="s">
        <v>198</v>
      </c>
      <c r="J159" t="e">
        <f t="shared" si="4"/>
        <v>#N/A</v>
      </c>
    </row>
    <row r="160" spans="9:10">
      <c r="I160" t="s">
        <v>72</v>
      </c>
      <c r="J160" t="str">
        <f t="shared" si="4"/>
        <v>2012-075</v>
      </c>
    </row>
    <row r="161" spans="9:10">
      <c r="I161" t="s">
        <v>84</v>
      </c>
      <c r="J161" t="str">
        <f t="shared" si="4"/>
        <v>2012-085</v>
      </c>
    </row>
    <row r="162" spans="9:10">
      <c r="I162" t="s">
        <v>210</v>
      </c>
      <c r="J162" t="e">
        <f t="shared" si="4"/>
        <v>#N/A</v>
      </c>
    </row>
    <row r="163" spans="9:10">
      <c r="I163" t="s">
        <v>98</v>
      </c>
      <c r="J163" t="str">
        <f t="shared" si="4"/>
        <v>2013-105</v>
      </c>
    </row>
    <row r="164" spans="9:10">
      <c r="I164" t="s">
        <v>219</v>
      </c>
      <c r="J164" t="e">
        <f t="shared" si="4"/>
        <v>#N/A</v>
      </c>
    </row>
    <row r="165" spans="9:10">
      <c r="I165" t="s">
        <v>225</v>
      </c>
      <c r="J165" t="e">
        <f t="shared" si="4"/>
        <v>#N/A</v>
      </c>
    </row>
    <row r="166" spans="9:10">
      <c r="I166" t="s">
        <v>234</v>
      </c>
      <c r="J166" t="e">
        <f t="shared" si="4"/>
        <v>#N/A</v>
      </c>
    </row>
    <row r="167" spans="9:10">
      <c r="I167" t="s">
        <v>243</v>
      </c>
      <c r="J167" t="e">
        <f t="shared" si="4"/>
        <v>#N/A</v>
      </c>
    </row>
    <row r="168" spans="9:10">
      <c r="I168" t="s">
        <v>127</v>
      </c>
      <c r="J168" t="str">
        <f t="shared" si="4"/>
        <v>2015-185</v>
      </c>
    </row>
    <row r="169" spans="9:10">
      <c r="I169" t="s">
        <v>154</v>
      </c>
      <c r="J169" t="str">
        <f t="shared" si="4"/>
        <v>2016-215</v>
      </c>
    </row>
    <row r="170" spans="9:10">
      <c r="I170" t="s">
        <v>167</v>
      </c>
      <c r="J170" t="e">
        <f t="shared" si="4"/>
        <v>#N/A</v>
      </c>
    </row>
    <row r="171" spans="9:10">
      <c r="I171" t="s">
        <v>44</v>
      </c>
      <c r="J171" t="str">
        <f t="shared" si="4"/>
        <v>2010-0289</v>
      </c>
    </row>
    <row r="172" spans="9:10">
      <c r="I172" t="s">
        <v>178</v>
      </c>
      <c r="J172" t="e">
        <f t="shared" si="4"/>
        <v>#N/A</v>
      </c>
    </row>
    <row r="173" spans="9:10">
      <c r="I173" t="s">
        <v>188</v>
      </c>
      <c r="J173" t="e">
        <f t="shared" si="4"/>
        <v>#N/A</v>
      </c>
    </row>
    <row r="174" spans="9:10">
      <c r="I174" t="s">
        <v>53</v>
      </c>
      <c r="J174" t="str">
        <f t="shared" si="4"/>
        <v>2011-059</v>
      </c>
    </row>
    <row r="175" spans="9:10">
      <c r="I175" t="s">
        <v>64</v>
      </c>
      <c r="J175" t="str">
        <f t="shared" si="4"/>
        <v>2012-069</v>
      </c>
    </row>
    <row r="176" spans="9:10">
      <c r="I176" t="s">
        <v>202</v>
      </c>
      <c r="J176" t="e">
        <f t="shared" si="4"/>
        <v>#N/A</v>
      </c>
    </row>
    <row r="177" spans="9:10">
      <c r="I177" t="s">
        <v>76</v>
      </c>
      <c r="J177" t="str">
        <f t="shared" si="4"/>
        <v>2012-079</v>
      </c>
    </row>
    <row r="178" spans="9:10">
      <c r="I178" t="s">
        <v>88</v>
      </c>
      <c r="J178" t="str">
        <f t="shared" si="4"/>
        <v>2012-089</v>
      </c>
    </row>
    <row r="179" spans="9:10">
      <c r="I179" t="s">
        <v>212</v>
      </c>
      <c r="J179" t="e">
        <f t="shared" si="4"/>
        <v>#N/A</v>
      </c>
    </row>
    <row r="180" spans="9:10">
      <c r="I180" t="s">
        <v>102</v>
      </c>
      <c r="J180" t="str">
        <f t="shared" si="4"/>
        <v>2013-109</v>
      </c>
    </row>
    <row r="181" spans="9:10">
      <c r="I181" t="s">
        <v>107</v>
      </c>
      <c r="J181" t="str">
        <f t="shared" si="4"/>
        <v>2013-119</v>
      </c>
    </row>
    <row r="182" spans="9:10">
      <c r="I182" t="s">
        <v>229</v>
      </c>
      <c r="J182" t="e">
        <f t="shared" si="4"/>
        <v>#N/A</v>
      </c>
    </row>
    <row r="183" spans="9:10">
      <c r="I183" t="s">
        <v>238</v>
      </c>
      <c r="J183" t="e">
        <f t="shared" si="4"/>
        <v>#N/A</v>
      </c>
    </row>
    <row r="184" spans="9:10">
      <c r="I184" t="s">
        <v>247</v>
      </c>
      <c r="J184" t="e">
        <f t="shared" si="4"/>
        <v>#N/A</v>
      </c>
    </row>
    <row r="185" spans="9:10">
      <c r="I185" t="s">
        <v>131</v>
      </c>
      <c r="J185" t="str">
        <f t="shared" si="4"/>
        <v>2015-189</v>
      </c>
    </row>
    <row r="186" spans="9:10">
      <c r="I186" t="s">
        <v>157</v>
      </c>
      <c r="J186" t="str">
        <f t="shared" si="4"/>
        <v>2016-219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6:I128"/>
  <sheetViews>
    <sheetView topLeftCell="A6" workbookViewId="0">
      <selection activeCell="D10" sqref="D10:D119"/>
    </sheetView>
  </sheetViews>
  <sheetFormatPr defaultRowHeight="15"/>
  <sheetData>
    <row r="6" spans="1:9">
      <c r="B6" t="s">
        <v>30</v>
      </c>
      <c r="C6" t="s">
        <v>31</v>
      </c>
      <c r="D6" t="s">
        <v>32</v>
      </c>
      <c r="E6" t="s">
        <v>27</v>
      </c>
      <c r="F6" t="s">
        <v>32</v>
      </c>
      <c r="G6" t="s">
        <v>27</v>
      </c>
      <c r="H6" t="s">
        <v>32</v>
      </c>
      <c r="I6" t="s">
        <v>27</v>
      </c>
    </row>
    <row r="7" spans="1:9">
      <c r="A7" t="str">
        <f>B7&amp;C7</f>
        <v>2010-0281</v>
      </c>
      <c r="B7" t="s">
        <v>0</v>
      </c>
      <c r="C7">
        <v>81</v>
      </c>
      <c r="D7" t="s">
        <v>252</v>
      </c>
      <c r="E7">
        <v>7</v>
      </c>
    </row>
    <row r="8" spans="1:9">
      <c r="A8" t="str">
        <f>B8&amp;C8</f>
        <v>2010-0282</v>
      </c>
      <c r="B8" t="s">
        <v>0</v>
      </c>
      <c r="C8">
        <v>82</v>
      </c>
      <c r="D8" t="s">
        <v>254</v>
      </c>
      <c r="E8">
        <v>43</v>
      </c>
    </row>
    <row r="9" spans="1:9">
      <c r="A9" t="str">
        <f>B9&amp;C9</f>
        <v>2010-0283</v>
      </c>
      <c r="B9" t="s">
        <v>0</v>
      </c>
      <c r="C9">
        <v>83</v>
      </c>
      <c r="D9" t="s">
        <v>252</v>
      </c>
      <c r="E9">
        <v>11</v>
      </c>
      <c r="F9" t="s">
        <v>252</v>
      </c>
      <c r="G9">
        <v>28</v>
      </c>
    </row>
    <row r="10" spans="1:9">
      <c r="A10" t="str">
        <f>B10&amp;C10</f>
        <v>2010-0284</v>
      </c>
      <c r="B10" t="s">
        <v>0</v>
      </c>
      <c r="C10">
        <v>84</v>
      </c>
      <c r="D10" t="s">
        <v>253</v>
      </c>
      <c r="E10">
        <v>18</v>
      </c>
    </row>
    <row r="11" spans="1:9">
      <c r="A11" t="str">
        <f>B11&amp;C11</f>
        <v>2010-0285</v>
      </c>
      <c r="B11" t="s">
        <v>0</v>
      </c>
      <c r="C11">
        <v>85</v>
      </c>
      <c r="D11" t="s">
        <v>252</v>
      </c>
      <c r="E11">
        <v>7</v>
      </c>
    </row>
    <row r="12" spans="1:9">
      <c r="A12" t="str">
        <f>B12&amp;C12</f>
        <v>2010-0286</v>
      </c>
      <c r="B12" t="s">
        <v>0</v>
      </c>
      <c r="C12">
        <v>86</v>
      </c>
      <c r="D12" t="s">
        <v>252</v>
      </c>
      <c r="E12">
        <v>40</v>
      </c>
    </row>
    <row r="13" spans="1:9">
      <c r="A13" t="str">
        <f>B13&amp;C13</f>
        <v>2010-0288</v>
      </c>
      <c r="B13" t="s">
        <v>0</v>
      </c>
      <c r="C13">
        <v>88</v>
      </c>
      <c r="D13" t="s">
        <v>252</v>
      </c>
      <c r="E13">
        <v>34</v>
      </c>
    </row>
    <row r="14" spans="1:9">
      <c r="A14" t="str">
        <f>B14&amp;C14</f>
        <v>2010-0289</v>
      </c>
      <c r="B14" t="s">
        <v>0</v>
      </c>
      <c r="C14">
        <v>89</v>
      </c>
      <c r="D14" t="s">
        <v>252</v>
      </c>
      <c r="E14">
        <v>15</v>
      </c>
    </row>
    <row r="15" spans="1:9">
      <c r="A15" t="str">
        <f>B15&amp;C15</f>
        <v>2010-0290</v>
      </c>
      <c r="B15" t="s">
        <v>0</v>
      </c>
      <c r="C15">
        <v>90</v>
      </c>
      <c r="D15" t="s">
        <v>252</v>
      </c>
      <c r="E15">
        <v>7</v>
      </c>
    </row>
    <row r="16" spans="1:9">
      <c r="A16" t="str">
        <f>B16&amp;C16</f>
        <v>2011-051</v>
      </c>
      <c r="B16" t="s">
        <v>4</v>
      </c>
      <c r="C16">
        <v>1</v>
      </c>
      <c r="D16" t="s">
        <v>252</v>
      </c>
      <c r="E16">
        <v>11</v>
      </c>
      <c r="F16" t="s">
        <v>252</v>
      </c>
      <c r="G16">
        <v>28</v>
      </c>
    </row>
    <row r="17" spans="1:7">
      <c r="A17" t="str">
        <f>B17&amp;C17</f>
        <v>2011-052</v>
      </c>
      <c r="B17" t="s">
        <v>4</v>
      </c>
      <c r="C17">
        <v>2</v>
      </c>
      <c r="D17" t="s">
        <v>252</v>
      </c>
      <c r="E17">
        <v>7</v>
      </c>
    </row>
    <row r="18" spans="1:7">
      <c r="A18" t="str">
        <f>B18&amp;C18</f>
        <v>2011-054</v>
      </c>
      <c r="B18" t="s">
        <v>4</v>
      </c>
      <c r="C18">
        <v>4</v>
      </c>
      <c r="D18" t="s">
        <v>252</v>
      </c>
      <c r="E18">
        <v>7</v>
      </c>
    </row>
    <row r="19" spans="1:7">
      <c r="A19" t="str">
        <f>B19&amp;C19</f>
        <v>2011-055</v>
      </c>
      <c r="B19" t="s">
        <v>4</v>
      </c>
      <c r="C19">
        <v>5</v>
      </c>
      <c r="D19" t="s">
        <v>252</v>
      </c>
      <c r="E19">
        <v>7</v>
      </c>
    </row>
    <row r="20" spans="1:7">
      <c r="A20" t="str">
        <f>B20&amp;C20</f>
        <v>2011-056</v>
      </c>
      <c r="B20" t="s">
        <v>4</v>
      </c>
      <c r="C20">
        <v>6</v>
      </c>
      <c r="D20" t="s">
        <v>252</v>
      </c>
      <c r="E20">
        <v>41</v>
      </c>
    </row>
    <row r="21" spans="1:7">
      <c r="A21" t="str">
        <f>B21&amp;C21</f>
        <v>2011-057</v>
      </c>
      <c r="B21" t="s">
        <v>4</v>
      </c>
      <c r="C21">
        <v>7</v>
      </c>
      <c r="D21" t="s">
        <v>252</v>
      </c>
      <c r="E21">
        <v>7</v>
      </c>
    </row>
    <row r="22" spans="1:7">
      <c r="A22" t="str">
        <f>B22&amp;C22</f>
        <v>2011-058</v>
      </c>
      <c r="B22" t="s">
        <v>4</v>
      </c>
      <c r="C22">
        <v>8</v>
      </c>
      <c r="D22" t="s">
        <v>253</v>
      </c>
      <c r="E22">
        <v>18</v>
      </c>
    </row>
    <row r="23" spans="1:7">
      <c r="A23" t="str">
        <f>B23&amp;C23</f>
        <v>2011-059</v>
      </c>
      <c r="B23" t="s">
        <v>4</v>
      </c>
      <c r="C23">
        <v>9</v>
      </c>
      <c r="D23" t="s">
        <v>252</v>
      </c>
      <c r="E23">
        <v>34</v>
      </c>
    </row>
    <row r="24" spans="1:7">
      <c r="A24" t="str">
        <f>B24&amp;C24</f>
        <v>2011-0510</v>
      </c>
      <c r="B24" t="s">
        <v>4</v>
      </c>
      <c r="C24">
        <v>10</v>
      </c>
      <c r="D24" t="s">
        <v>252</v>
      </c>
      <c r="E24">
        <v>7</v>
      </c>
      <c r="F24" t="s">
        <v>254</v>
      </c>
      <c r="G24">
        <v>35</v>
      </c>
    </row>
    <row r="25" spans="1:7">
      <c r="A25" t="str">
        <f>B25&amp;C25</f>
        <v>2011-0511</v>
      </c>
      <c r="B25" t="s">
        <v>4</v>
      </c>
      <c r="C25">
        <v>11</v>
      </c>
      <c r="D25" t="s">
        <v>252</v>
      </c>
      <c r="E25">
        <v>7</v>
      </c>
    </row>
    <row r="26" spans="1:7">
      <c r="A26" t="str">
        <f>B26&amp;C26</f>
        <v>2012-061</v>
      </c>
      <c r="B26" t="s">
        <v>5</v>
      </c>
      <c r="C26">
        <v>1</v>
      </c>
      <c r="D26" t="s">
        <v>252</v>
      </c>
      <c r="E26">
        <v>18</v>
      </c>
    </row>
    <row r="27" spans="1:7">
      <c r="A27" t="str">
        <f>B27&amp;C27</f>
        <v>2012-062</v>
      </c>
      <c r="B27" t="s">
        <v>5</v>
      </c>
      <c r="C27">
        <v>2</v>
      </c>
      <c r="D27" t="s">
        <v>252</v>
      </c>
      <c r="E27">
        <v>12</v>
      </c>
    </row>
    <row r="28" spans="1:7">
      <c r="A28" t="str">
        <f>B28&amp;C28</f>
        <v>2012-063</v>
      </c>
      <c r="B28" t="s">
        <v>5</v>
      </c>
      <c r="C28">
        <v>3</v>
      </c>
      <c r="D28" t="s">
        <v>252</v>
      </c>
      <c r="E28">
        <v>7</v>
      </c>
      <c r="F28" t="s">
        <v>254</v>
      </c>
      <c r="G28">
        <v>35</v>
      </c>
    </row>
    <row r="29" spans="1:7">
      <c r="A29" t="str">
        <f>B29&amp;C29</f>
        <v>2012-064</v>
      </c>
      <c r="B29" t="s">
        <v>5</v>
      </c>
      <c r="C29">
        <v>4</v>
      </c>
      <c r="D29" t="s">
        <v>254</v>
      </c>
      <c r="E29">
        <v>58</v>
      </c>
    </row>
    <row r="30" spans="1:7">
      <c r="A30" t="str">
        <f>B30&amp;C30</f>
        <v>2012-065</v>
      </c>
      <c r="B30" t="s">
        <v>5</v>
      </c>
      <c r="C30">
        <v>5</v>
      </c>
      <c r="D30" t="s">
        <v>252</v>
      </c>
      <c r="E30">
        <v>4</v>
      </c>
    </row>
    <row r="31" spans="1:7">
      <c r="A31" t="str">
        <f>B31&amp;C31</f>
        <v>2012-066</v>
      </c>
      <c r="B31" t="s">
        <v>5</v>
      </c>
      <c r="C31">
        <v>6</v>
      </c>
      <c r="D31" t="s">
        <v>252</v>
      </c>
      <c r="E31">
        <v>34</v>
      </c>
    </row>
    <row r="32" spans="1:7">
      <c r="A32" t="str">
        <f>B32&amp;C32</f>
        <v>2012-067</v>
      </c>
      <c r="B32" t="s">
        <v>5</v>
      </c>
      <c r="C32">
        <v>7</v>
      </c>
      <c r="D32" t="s">
        <v>252</v>
      </c>
      <c r="E32">
        <v>7</v>
      </c>
    </row>
    <row r="33" spans="1:7">
      <c r="A33" t="str">
        <f>B33&amp;C33</f>
        <v>2012-068</v>
      </c>
      <c r="B33" t="s">
        <v>5</v>
      </c>
      <c r="C33">
        <v>8</v>
      </c>
      <c r="D33" t="s">
        <v>252</v>
      </c>
      <c r="E33">
        <v>34</v>
      </c>
    </row>
    <row r="34" spans="1:7">
      <c r="A34" t="str">
        <f>B34&amp;C34</f>
        <v>2012-069</v>
      </c>
      <c r="B34" t="s">
        <v>5</v>
      </c>
      <c r="C34">
        <v>9</v>
      </c>
      <c r="D34" t="s">
        <v>254</v>
      </c>
      <c r="E34">
        <v>40</v>
      </c>
    </row>
    <row r="35" spans="1:7">
      <c r="A35" t="str">
        <f>B35&amp;C35</f>
        <v>2012-0610</v>
      </c>
      <c r="B35" t="s">
        <v>5</v>
      </c>
      <c r="C35">
        <v>10</v>
      </c>
      <c r="D35" t="s">
        <v>252</v>
      </c>
      <c r="E35">
        <v>7</v>
      </c>
    </row>
    <row r="36" spans="1:7">
      <c r="A36" t="str">
        <f>B36&amp;C36</f>
        <v>2012-0611</v>
      </c>
      <c r="B36" t="s">
        <v>5</v>
      </c>
      <c r="C36">
        <v>11</v>
      </c>
      <c r="D36" t="s">
        <v>254</v>
      </c>
      <c r="E36">
        <v>49</v>
      </c>
    </row>
    <row r="37" spans="1:7">
      <c r="A37" t="str">
        <f>B37&amp;C37</f>
        <v>2012-0612</v>
      </c>
      <c r="B37" t="s">
        <v>5</v>
      </c>
      <c r="C37">
        <v>12</v>
      </c>
      <c r="D37" t="s">
        <v>252</v>
      </c>
      <c r="E37">
        <v>7</v>
      </c>
    </row>
    <row r="38" spans="1:7">
      <c r="A38" t="str">
        <f>B38&amp;C38</f>
        <v>2012-071</v>
      </c>
      <c r="B38" t="s">
        <v>10</v>
      </c>
      <c r="C38">
        <v>1</v>
      </c>
      <c r="D38" t="s">
        <v>252</v>
      </c>
      <c r="E38">
        <v>15</v>
      </c>
    </row>
    <row r="39" spans="1:7">
      <c r="A39" t="str">
        <f>B39&amp;C39</f>
        <v>2012-072</v>
      </c>
      <c r="B39" t="s">
        <v>10</v>
      </c>
      <c r="C39">
        <v>2</v>
      </c>
      <c r="D39" t="s">
        <v>252</v>
      </c>
      <c r="E39">
        <v>34</v>
      </c>
      <c r="F39" t="s">
        <v>252</v>
      </c>
      <c r="G39">
        <v>37</v>
      </c>
    </row>
    <row r="40" spans="1:7">
      <c r="A40" t="str">
        <f>B40&amp;C40</f>
        <v>2012-073</v>
      </c>
      <c r="B40" t="s">
        <v>10</v>
      </c>
      <c r="C40">
        <v>3</v>
      </c>
      <c r="D40" t="s">
        <v>252</v>
      </c>
      <c r="E40">
        <v>7</v>
      </c>
    </row>
    <row r="41" spans="1:7">
      <c r="A41" t="str">
        <f>B41&amp;C41</f>
        <v>2012-074</v>
      </c>
      <c r="B41" t="s">
        <v>10</v>
      </c>
      <c r="C41">
        <v>4</v>
      </c>
      <c r="D41" t="s">
        <v>252</v>
      </c>
      <c r="E41">
        <v>22</v>
      </c>
    </row>
    <row r="42" spans="1:7">
      <c r="A42" t="str">
        <f>B42&amp;C42</f>
        <v>2012-075</v>
      </c>
      <c r="B42" t="s">
        <v>10</v>
      </c>
      <c r="C42">
        <v>5</v>
      </c>
      <c r="D42" t="s">
        <v>252</v>
      </c>
      <c r="E42">
        <v>2</v>
      </c>
    </row>
    <row r="43" spans="1:7">
      <c r="A43" t="str">
        <f>B43&amp;C43</f>
        <v>2012-076</v>
      </c>
      <c r="B43" t="s">
        <v>10</v>
      </c>
      <c r="C43">
        <v>6</v>
      </c>
      <c r="D43" t="s">
        <v>252</v>
      </c>
      <c r="E43">
        <v>7</v>
      </c>
    </row>
    <row r="44" spans="1:7">
      <c r="A44" t="str">
        <f>B44&amp;C44</f>
        <v>2012-077</v>
      </c>
      <c r="B44" t="s">
        <v>10</v>
      </c>
      <c r="C44">
        <v>7</v>
      </c>
      <c r="D44" t="s">
        <v>253</v>
      </c>
      <c r="E44">
        <v>2</v>
      </c>
    </row>
    <row r="45" spans="1:7">
      <c r="A45" t="str">
        <f>B45&amp;C45</f>
        <v>2012-078</v>
      </c>
      <c r="B45" t="s">
        <v>10</v>
      </c>
      <c r="C45">
        <v>8</v>
      </c>
      <c r="D45" t="s">
        <v>253</v>
      </c>
      <c r="E45">
        <v>5</v>
      </c>
    </row>
    <row r="46" spans="1:7">
      <c r="A46" t="str">
        <f>B46&amp;C46</f>
        <v>2012-079</v>
      </c>
      <c r="B46" t="s">
        <v>10</v>
      </c>
      <c r="C46">
        <v>9</v>
      </c>
      <c r="D46" t="s">
        <v>253</v>
      </c>
      <c r="E46">
        <v>9</v>
      </c>
    </row>
    <row r="47" spans="1:7">
      <c r="A47" t="str">
        <f>B47&amp;C47</f>
        <v>2012-0710</v>
      </c>
      <c r="B47" t="s">
        <v>10</v>
      </c>
      <c r="C47">
        <v>10</v>
      </c>
      <c r="D47" t="s">
        <v>253</v>
      </c>
      <c r="E47">
        <v>18</v>
      </c>
    </row>
    <row r="48" spans="1:7">
      <c r="A48" t="str">
        <f>B48&amp;C48</f>
        <v>2012-0711</v>
      </c>
      <c r="B48" t="s">
        <v>10</v>
      </c>
      <c r="C48">
        <v>11</v>
      </c>
      <c r="D48" t="s">
        <v>253</v>
      </c>
      <c r="E48">
        <v>27</v>
      </c>
    </row>
    <row r="49" spans="1:7">
      <c r="A49" t="str">
        <f>B49&amp;C49</f>
        <v>2012-0712</v>
      </c>
      <c r="B49" t="s">
        <v>10</v>
      </c>
      <c r="C49">
        <v>12</v>
      </c>
      <c r="D49" t="s">
        <v>253</v>
      </c>
      <c r="E49">
        <v>48</v>
      </c>
    </row>
    <row r="50" spans="1:7">
      <c r="A50" t="str">
        <f>B50&amp;C50</f>
        <v>2012-081</v>
      </c>
      <c r="B50" t="s">
        <v>9</v>
      </c>
      <c r="C50">
        <v>1</v>
      </c>
      <c r="D50" t="s">
        <v>252</v>
      </c>
      <c r="E50">
        <v>1</v>
      </c>
    </row>
    <row r="51" spans="1:7">
      <c r="A51" t="str">
        <f>B51&amp;C51</f>
        <v>2012-082</v>
      </c>
      <c r="B51" t="s">
        <v>9</v>
      </c>
      <c r="C51">
        <v>2</v>
      </c>
      <c r="D51" t="s">
        <v>254</v>
      </c>
      <c r="E51">
        <v>40</v>
      </c>
    </row>
    <row r="52" spans="1:7">
      <c r="A52" t="str">
        <f>B52&amp;C52</f>
        <v>2012-083</v>
      </c>
      <c r="B52" t="s">
        <v>9</v>
      </c>
      <c r="C52">
        <v>3</v>
      </c>
      <c r="D52" t="s">
        <v>252</v>
      </c>
      <c r="E52">
        <v>28</v>
      </c>
    </row>
    <row r="53" spans="1:7">
      <c r="A53" t="str">
        <f>B53&amp;C53</f>
        <v>2012-084</v>
      </c>
      <c r="B53" t="s">
        <v>9</v>
      </c>
      <c r="C53">
        <v>4</v>
      </c>
      <c r="D53" t="s">
        <v>252</v>
      </c>
      <c r="E53">
        <v>28</v>
      </c>
    </row>
    <row r="54" spans="1:7">
      <c r="A54" t="str">
        <f>B54&amp;C54</f>
        <v>2012-085</v>
      </c>
      <c r="B54" t="s">
        <v>9</v>
      </c>
      <c r="C54">
        <v>5</v>
      </c>
      <c r="D54" t="s">
        <v>252</v>
      </c>
      <c r="E54">
        <v>43</v>
      </c>
    </row>
    <row r="55" spans="1:7">
      <c r="A55" t="str">
        <f>B55&amp;C55</f>
        <v>2012-086</v>
      </c>
      <c r="B55" t="s">
        <v>9</v>
      </c>
      <c r="C55">
        <v>6</v>
      </c>
      <c r="D55" t="s">
        <v>252</v>
      </c>
      <c r="E55">
        <v>24</v>
      </c>
    </row>
    <row r="56" spans="1:7">
      <c r="A56" t="str">
        <f>B56&amp;C56</f>
        <v>2012-087</v>
      </c>
      <c r="B56" t="s">
        <v>9</v>
      </c>
      <c r="C56">
        <v>7</v>
      </c>
      <c r="D56" t="s">
        <v>252</v>
      </c>
      <c r="E56">
        <v>25</v>
      </c>
    </row>
    <row r="57" spans="1:7">
      <c r="A57" t="str">
        <f>B57&amp;C57</f>
        <v>2012-088</v>
      </c>
      <c r="B57" t="s">
        <v>9</v>
      </c>
      <c r="C57">
        <v>8</v>
      </c>
      <c r="D57" t="s">
        <v>252</v>
      </c>
      <c r="E57">
        <v>28</v>
      </c>
    </row>
    <row r="58" spans="1:7">
      <c r="A58" t="str">
        <f>B58&amp;C58</f>
        <v>2012-089</v>
      </c>
      <c r="B58" t="s">
        <v>9</v>
      </c>
      <c r="C58">
        <v>9</v>
      </c>
      <c r="D58" t="s">
        <v>252</v>
      </c>
      <c r="E58">
        <v>28</v>
      </c>
      <c r="F58" t="s">
        <v>252</v>
      </c>
      <c r="G58">
        <v>30</v>
      </c>
    </row>
    <row r="59" spans="1:7">
      <c r="A59" t="str">
        <f>B59&amp;C59</f>
        <v>2012-0810</v>
      </c>
      <c r="B59" t="s">
        <v>9</v>
      </c>
      <c r="C59">
        <v>10</v>
      </c>
      <c r="D59" t="s">
        <v>252</v>
      </c>
      <c r="E59">
        <v>34</v>
      </c>
    </row>
    <row r="60" spans="1:7">
      <c r="A60" t="str">
        <f>B60&amp;C60</f>
        <v>2012-0811</v>
      </c>
      <c r="B60" t="s">
        <v>9</v>
      </c>
      <c r="C60">
        <v>11</v>
      </c>
      <c r="D60" t="s">
        <v>252</v>
      </c>
      <c r="E60">
        <v>8</v>
      </c>
      <c r="F60" t="s">
        <v>252</v>
      </c>
      <c r="G60">
        <v>11</v>
      </c>
    </row>
    <row r="61" spans="1:7">
      <c r="A61" t="str">
        <f>B61&amp;C61</f>
        <v>2012-0812</v>
      </c>
      <c r="B61" t="s">
        <v>9</v>
      </c>
      <c r="C61">
        <v>12</v>
      </c>
      <c r="D61" t="s">
        <v>252</v>
      </c>
      <c r="E61">
        <v>54</v>
      </c>
    </row>
    <row r="62" spans="1:7">
      <c r="A62" t="str">
        <f>B62&amp;C62</f>
        <v>2012-097</v>
      </c>
      <c r="B62" t="s">
        <v>8</v>
      </c>
      <c r="C62">
        <v>7</v>
      </c>
      <c r="D62" t="s">
        <v>253</v>
      </c>
      <c r="E62">
        <v>46</v>
      </c>
    </row>
    <row r="63" spans="1:7">
      <c r="A63" t="str">
        <f>B63&amp;C63</f>
        <v>2012-098</v>
      </c>
      <c r="B63" t="s">
        <v>8</v>
      </c>
      <c r="C63">
        <v>8</v>
      </c>
      <c r="D63" t="s">
        <v>252</v>
      </c>
      <c r="E63">
        <v>8</v>
      </c>
      <c r="F63" t="s">
        <v>252</v>
      </c>
      <c r="G63">
        <v>11</v>
      </c>
    </row>
    <row r="64" spans="1:7">
      <c r="A64" t="str">
        <f>B64&amp;C64</f>
        <v>2013-101</v>
      </c>
      <c r="B64" t="s">
        <v>7</v>
      </c>
      <c r="C64">
        <v>1</v>
      </c>
      <c r="D64" t="s">
        <v>252</v>
      </c>
      <c r="E64">
        <v>34</v>
      </c>
    </row>
    <row r="65" spans="1:9">
      <c r="A65" t="str">
        <f>B65&amp;C65</f>
        <v>2013-102</v>
      </c>
      <c r="B65" t="s">
        <v>7</v>
      </c>
      <c r="C65">
        <v>2</v>
      </c>
      <c r="D65" t="s">
        <v>253</v>
      </c>
      <c r="E65">
        <v>2</v>
      </c>
    </row>
    <row r="66" spans="1:9">
      <c r="A66" t="str">
        <f>B66&amp;C66</f>
        <v>2013-103</v>
      </c>
      <c r="B66" t="s">
        <v>7</v>
      </c>
      <c r="C66">
        <v>3</v>
      </c>
      <c r="D66" t="s">
        <v>253</v>
      </c>
      <c r="E66">
        <v>16</v>
      </c>
    </row>
    <row r="67" spans="1:9">
      <c r="A67" t="str">
        <f>B67&amp;C67</f>
        <v>2013-104</v>
      </c>
      <c r="B67" t="s">
        <v>7</v>
      </c>
      <c r="C67">
        <v>4</v>
      </c>
      <c r="D67" t="s">
        <v>252</v>
      </c>
      <c r="E67">
        <v>22</v>
      </c>
    </row>
    <row r="68" spans="1:9">
      <c r="A68" t="str">
        <f>B68&amp;C68</f>
        <v>2013-105</v>
      </c>
      <c r="B68" t="s">
        <v>7</v>
      </c>
      <c r="C68">
        <v>5</v>
      </c>
      <c r="D68" t="s">
        <v>252</v>
      </c>
      <c r="E68">
        <v>7</v>
      </c>
    </row>
    <row r="69" spans="1:9">
      <c r="A69" t="str">
        <f>B69&amp;C69</f>
        <v>2013-106</v>
      </c>
      <c r="B69" t="s">
        <v>7</v>
      </c>
      <c r="C69">
        <v>6</v>
      </c>
      <c r="D69" t="s">
        <v>252</v>
      </c>
      <c r="E69">
        <v>34</v>
      </c>
      <c r="F69" t="s">
        <v>252</v>
      </c>
      <c r="G69">
        <v>36</v>
      </c>
      <c r="H69" t="s">
        <v>254</v>
      </c>
      <c r="I69">
        <v>6</v>
      </c>
    </row>
    <row r="70" spans="1:9">
      <c r="A70" t="str">
        <f>B70&amp;C70</f>
        <v>2013-107</v>
      </c>
      <c r="B70" t="s">
        <v>7</v>
      </c>
      <c r="C70">
        <v>7</v>
      </c>
      <c r="D70" t="s">
        <v>254</v>
      </c>
      <c r="E70">
        <v>2</v>
      </c>
    </row>
    <row r="71" spans="1:9">
      <c r="A71" t="str">
        <f>B71&amp;C71</f>
        <v>2013-108</v>
      </c>
      <c r="B71" t="s">
        <v>7</v>
      </c>
      <c r="C71">
        <v>8</v>
      </c>
      <c r="D71" t="s">
        <v>254</v>
      </c>
      <c r="E71">
        <v>4</v>
      </c>
    </row>
    <row r="72" spans="1:9">
      <c r="A72" t="str">
        <f>B72&amp;C72</f>
        <v>2013-109</v>
      </c>
      <c r="B72" t="s">
        <v>7</v>
      </c>
      <c r="C72">
        <v>9</v>
      </c>
      <c r="D72" t="s">
        <v>252</v>
      </c>
      <c r="E72">
        <v>7</v>
      </c>
    </row>
    <row r="73" spans="1:9">
      <c r="A73" t="str">
        <f>B73&amp;C73</f>
        <v>2013-1010</v>
      </c>
      <c r="B73" t="s">
        <v>7</v>
      </c>
      <c r="C73">
        <v>10</v>
      </c>
      <c r="D73" t="s">
        <v>252</v>
      </c>
      <c r="E73">
        <v>7</v>
      </c>
    </row>
    <row r="74" spans="1:9">
      <c r="A74" t="str">
        <f>B74&amp;C74</f>
        <v>2013-111</v>
      </c>
      <c r="B74" t="s">
        <v>11</v>
      </c>
      <c r="C74">
        <v>1</v>
      </c>
      <c r="D74" t="s">
        <v>253</v>
      </c>
      <c r="E74">
        <v>5</v>
      </c>
    </row>
    <row r="75" spans="1:9">
      <c r="A75" t="str">
        <f>B75&amp;C75</f>
        <v>2013-117</v>
      </c>
      <c r="B75" t="s">
        <v>11</v>
      </c>
      <c r="C75">
        <v>7</v>
      </c>
      <c r="D75" t="s">
        <v>254</v>
      </c>
      <c r="E75">
        <v>2</v>
      </c>
    </row>
    <row r="76" spans="1:9">
      <c r="A76" t="str">
        <f>B76&amp;C76</f>
        <v>2013-118</v>
      </c>
      <c r="B76" t="s">
        <v>11</v>
      </c>
      <c r="C76">
        <v>8</v>
      </c>
      <c r="D76" t="s">
        <v>252</v>
      </c>
      <c r="E76">
        <v>7</v>
      </c>
    </row>
    <row r="77" spans="1:9">
      <c r="A77" t="str">
        <f>B77&amp;C77</f>
        <v>2013-119</v>
      </c>
      <c r="B77" t="s">
        <v>11</v>
      </c>
      <c r="C77">
        <v>9</v>
      </c>
      <c r="D77" t="s">
        <v>252</v>
      </c>
      <c r="E77">
        <v>7</v>
      </c>
    </row>
    <row r="78" spans="1:9">
      <c r="A78" t="str">
        <f>B78&amp;C78</f>
        <v>2013-121</v>
      </c>
      <c r="B78" t="s">
        <v>1</v>
      </c>
      <c r="C78">
        <v>1</v>
      </c>
      <c r="D78" t="s">
        <v>254</v>
      </c>
      <c r="E78">
        <v>11</v>
      </c>
    </row>
    <row r="79" spans="1:9">
      <c r="A79" t="str">
        <f>B79&amp;C79</f>
        <v>2014-131</v>
      </c>
      <c r="B79" t="s">
        <v>13</v>
      </c>
      <c r="C79">
        <v>1</v>
      </c>
      <c r="D79" t="s">
        <v>254</v>
      </c>
      <c r="E79">
        <v>24</v>
      </c>
    </row>
    <row r="80" spans="1:9">
      <c r="A80" t="str">
        <f>B80&amp;C80</f>
        <v>2014-142</v>
      </c>
      <c r="B80" t="s">
        <v>12</v>
      </c>
      <c r="C80">
        <v>2</v>
      </c>
      <c r="D80" t="s">
        <v>254</v>
      </c>
      <c r="E80">
        <v>27</v>
      </c>
    </row>
    <row r="81" spans="1:9">
      <c r="A81" t="str">
        <f>B81&amp;C81</f>
        <v>2014-154</v>
      </c>
      <c r="B81" t="s">
        <v>14</v>
      </c>
      <c r="C81">
        <v>4</v>
      </c>
      <c r="D81" t="s">
        <v>252</v>
      </c>
      <c r="E81">
        <v>43</v>
      </c>
    </row>
    <row r="82" spans="1:9">
      <c r="A82" t="str">
        <f>B82&amp;C82</f>
        <v>2015-161</v>
      </c>
      <c r="B82" t="s">
        <v>16</v>
      </c>
      <c r="C82">
        <v>1</v>
      </c>
      <c r="D82" t="s">
        <v>252</v>
      </c>
      <c r="E82">
        <v>3</v>
      </c>
    </row>
    <row r="83" spans="1:9">
      <c r="A83" t="str">
        <f>B83&amp;C83</f>
        <v>2015-171</v>
      </c>
      <c r="B83" t="s">
        <v>15</v>
      </c>
      <c r="C83">
        <v>1</v>
      </c>
      <c r="D83" t="s">
        <v>252</v>
      </c>
      <c r="E83">
        <v>7</v>
      </c>
    </row>
    <row r="84" spans="1:9">
      <c r="A84" t="str">
        <f>B84&amp;C84</f>
        <v>2015-172</v>
      </c>
      <c r="B84" t="s">
        <v>15</v>
      </c>
      <c r="C84">
        <v>2</v>
      </c>
      <c r="D84" t="s">
        <v>252</v>
      </c>
      <c r="E84">
        <v>1</v>
      </c>
    </row>
    <row r="85" spans="1:9">
      <c r="A85" t="str">
        <f>B85&amp;C85</f>
        <v>2015-173</v>
      </c>
      <c r="B85" t="s">
        <v>15</v>
      </c>
      <c r="C85">
        <v>3</v>
      </c>
      <c r="D85" t="s">
        <v>253</v>
      </c>
      <c r="E85">
        <v>9</v>
      </c>
    </row>
    <row r="86" spans="1:9">
      <c r="A86" t="str">
        <f>B86&amp;C86</f>
        <v>2015-174</v>
      </c>
      <c r="B86" t="s">
        <v>15</v>
      </c>
      <c r="C86">
        <v>4</v>
      </c>
      <c r="D86" t="s">
        <v>252</v>
      </c>
      <c r="E86">
        <v>7</v>
      </c>
    </row>
    <row r="87" spans="1:9">
      <c r="A87" t="str">
        <f>B87&amp;C87</f>
        <v>2015-175</v>
      </c>
      <c r="B87" t="s">
        <v>15</v>
      </c>
      <c r="C87">
        <v>5</v>
      </c>
      <c r="D87" t="s">
        <v>254</v>
      </c>
      <c r="E87">
        <v>26</v>
      </c>
    </row>
    <row r="88" spans="1:9">
      <c r="A88" t="str">
        <f>B88&amp;C88</f>
        <v>2015-176</v>
      </c>
      <c r="B88" t="s">
        <v>15</v>
      </c>
      <c r="C88">
        <v>6</v>
      </c>
      <c r="D88" t="s">
        <v>252</v>
      </c>
      <c r="E88">
        <v>28</v>
      </c>
    </row>
    <row r="89" spans="1:9">
      <c r="A89" t="str">
        <f>B89&amp;C89</f>
        <v>2015-177</v>
      </c>
      <c r="B89" t="s">
        <v>15</v>
      </c>
      <c r="C89">
        <v>7</v>
      </c>
      <c r="D89" t="s">
        <v>252</v>
      </c>
      <c r="E89">
        <v>34</v>
      </c>
    </row>
    <row r="90" spans="1:9">
      <c r="A90" t="str">
        <f>B90&amp;C90</f>
        <v>2015-178</v>
      </c>
      <c r="B90" t="s">
        <v>15</v>
      </c>
      <c r="C90">
        <v>8</v>
      </c>
      <c r="D90" t="s">
        <v>254</v>
      </c>
      <c r="E90">
        <v>39</v>
      </c>
      <c r="F90" t="s">
        <v>254</v>
      </c>
      <c r="G90">
        <v>44</v>
      </c>
    </row>
    <row r="91" spans="1:9">
      <c r="A91" t="str">
        <f>B91&amp;C91</f>
        <v>2015-179</v>
      </c>
      <c r="B91" t="s">
        <v>15</v>
      </c>
      <c r="C91">
        <v>9</v>
      </c>
      <c r="D91" t="s">
        <v>252</v>
      </c>
      <c r="E91">
        <v>7</v>
      </c>
    </row>
    <row r="92" spans="1:9">
      <c r="A92" t="str">
        <f>B92&amp;C92</f>
        <v>2015-1710</v>
      </c>
      <c r="B92" t="s">
        <v>15</v>
      </c>
      <c r="C92">
        <v>10</v>
      </c>
      <c r="D92" t="s">
        <v>252</v>
      </c>
      <c r="E92">
        <v>22</v>
      </c>
    </row>
    <row r="93" spans="1:9">
      <c r="A93" t="str">
        <f>B93&amp;C93</f>
        <v>2015-181</v>
      </c>
      <c r="B93" t="s">
        <v>17</v>
      </c>
      <c r="C93">
        <v>1</v>
      </c>
      <c r="D93" t="s">
        <v>254</v>
      </c>
      <c r="E93">
        <v>14</v>
      </c>
      <c r="F93" t="s">
        <v>254</v>
      </c>
      <c r="G93">
        <v>17</v>
      </c>
    </row>
    <row r="94" spans="1:9">
      <c r="A94" t="str">
        <f>B94&amp;C94</f>
        <v>2015-182</v>
      </c>
      <c r="B94" t="s">
        <v>17</v>
      </c>
      <c r="C94">
        <v>2</v>
      </c>
      <c r="D94" t="s">
        <v>252</v>
      </c>
      <c r="E94">
        <v>7</v>
      </c>
    </row>
    <row r="95" spans="1:9">
      <c r="A95" t="str">
        <f>B95&amp;C95</f>
        <v>2015-183</v>
      </c>
      <c r="B95" t="s">
        <v>17</v>
      </c>
      <c r="C95">
        <v>3</v>
      </c>
      <c r="D95" t="s">
        <v>252</v>
      </c>
      <c r="E95">
        <v>7</v>
      </c>
      <c r="F95" t="s">
        <v>252</v>
      </c>
      <c r="G95">
        <v>34</v>
      </c>
    </row>
    <row r="96" spans="1:9">
      <c r="A96" t="str">
        <f>B96&amp;C96</f>
        <v>2015-184</v>
      </c>
      <c r="B96" t="s">
        <v>17</v>
      </c>
      <c r="C96">
        <v>4</v>
      </c>
      <c r="D96" t="s">
        <v>252</v>
      </c>
      <c r="E96">
        <v>8</v>
      </c>
      <c r="F96" t="s">
        <v>252</v>
      </c>
      <c r="G96">
        <v>9</v>
      </c>
      <c r="H96" t="s">
        <v>252</v>
      </c>
      <c r="I96">
        <v>28</v>
      </c>
    </row>
    <row r="97" spans="1:7">
      <c r="A97" t="str">
        <f>B97&amp;C97</f>
        <v>2015-185</v>
      </c>
      <c r="B97" t="s">
        <v>17</v>
      </c>
      <c r="C97">
        <v>5</v>
      </c>
      <c r="D97" t="s">
        <v>254</v>
      </c>
      <c r="E97">
        <v>11</v>
      </c>
      <c r="F97" t="s">
        <v>254</v>
      </c>
      <c r="G97">
        <v>14</v>
      </c>
    </row>
    <row r="98" spans="1:7">
      <c r="A98" t="str">
        <f>B98&amp;C98</f>
        <v>2015-186</v>
      </c>
      <c r="B98" t="s">
        <v>17</v>
      </c>
      <c r="C98">
        <v>6</v>
      </c>
      <c r="D98" t="s">
        <v>254</v>
      </c>
      <c r="E98">
        <v>51</v>
      </c>
      <c r="F98" t="s">
        <v>254</v>
      </c>
      <c r="G98">
        <v>55</v>
      </c>
    </row>
    <row r="99" spans="1:7">
      <c r="A99" t="str">
        <f>B99&amp;C99</f>
        <v>2015-187</v>
      </c>
      <c r="B99" t="s">
        <v>17</v>
      </c>
      <c r="C99">
        <v>7</v>
      </c>
      <c r="D99" t="s">
        <v>252</v>
      </c>
      <c r="E99">
        <v>7</v>
      </c>
      <c r="F99" t="s">
        <v>252</v>
      </c>
      <c r="G99">
        <v>15</v>
      </c>
    </row>
    <row r="100" spans="1:7">
      <c r="A100" t="str">
        <f>B100&amp;C100</f>
        <v>2015-188</v>
      </c>
      <c r="B100" t="s">
        <v>17</v>
      </c>
      <c r="C100">
        <v>8</v>
      </c>
      <c r="D100" t="s">
        <v>252</v>
      </c>
      <c r="E100">
        <v>17</v>
      </c>
    </row>
    <row r="101" spans="1:7">
      <c r="A101" t="str">
        <f>B101&amp;C101</f>
        <v>2015-189</v>
      </c>
      <c r="B101" t="s">
        <v>17</v>
      </c>
      <c r="C101">
        <v>9</v>
      </c>
      <c r="D101" t="s">
        <v>252</v>
      </c>
      <c r="E101">
        <v>15</v>
      </c>
    </row>
    <row r="102" spans="1:7">
      <c r="A102" t="str">
        <f>B102&amp;C102</f>
        <v>2015-1810</v>
      </c>
      <c r="B102" t="s">
        <v>17</v>
      </c>
      <c r="C102">
        <v>10</v>
      </c>
      <c r="D102" t="s">
        <v>252</v>
      </c>
      <c r="E102">
        <v>7</v>
      </c>
    </row>
    <row r="103" spans="1:7">
      <c r="A103" t="str">
        <f>B103&amp;C103</f>
        <v>2016-191</v>
      </c>
      <c r="B103" t="s">
        <v>19</v>
      </c>
      <c r="C103">
        <v>1</v>
      </c>
      <c r="D103" t="s">
        <v>252</v>
      </c>
      <c r="E103">
        <v>31</v>
      </c>
    </row>
    <row r="104" spans="1:7">
      <c r="A104" t="str">
        <f>B104&amp;C104</f>
        <v>2016-192</v>
      </c>
      <c r="B104" t="s">
        <v>19</v>
      </c>
      <c r="C104">
        <v>2</v>
      </c>
      <c r="D104" t="s">
        <v>252</v>
      </c>
      <c r="E104">
        <v>7</v>
      </c>
    </row>
    <row r="105" spans="1:7">
      <c r="A105" t="str">
        <f>B105&amp;C105</f>
        <v>2016-193</v>
      </c>
      <c r="B105" t="s">
        <v>19</v>
      </c>
      <c r="C105">
        <v>3</v>
      </c>
      <c r="D105" t="s">
        <v>252</v>
      </c>
      <c r="E105">
        <v>50</v>
      </c>
    </row>
    <row r="106" spans="1:7">
      <c r="A106" t="str">
        <f>B106&amp;C106</f>
        <v>2016-194</v>
      </c>
      <c r="B106" t="s">
        <v>19</v>
      </c>
      <c r="C106">
        <v>4</v>
      </c>
      <c r="D106" t="s">
        <v>252</v>
      </c>
      <c r="E106">
        <v>28</v>
      </c>
    </row>
    <row r="107" spans="1:7">
      <c r="A107" t="str">
        <f>B107&amp;C107</f>
        <v>2016-195</v>
      </c>
      <c r="B107" t="s">
        <v>19</v>
      </c>
      <c r="C107">
        <v>5</v>
      </c>
      <c r="D107" t="s">
        <v>252</v>
      </c>
      <c r="E107">
        <v>24</v>
      </c>
      <c r="F107" t="s">
        <v>252</v>
      </c>
      <c r="G107">
        <v>26</v>
      </c>
    </row>
    <row r="108" spans="1:7">
      <c r="A108" t="str">
        <f>B108&amp;C108</f>
        <v>2016-196</v>
      </c>
      <c r="B108" t="s">
        <v>19</v>
      </c>
      <c r="C108">
        <v>6</v>
      </c>
      <c r="D108" t="s">
        <v>252</v>
      </c>
      <c r="E108">
        <v>10</v>
      </c>
    </row>
    <row r="109" spans="1:7">
      <c r="A109" t="str">
        <f>B109&amp;C109</f>
        <v>2016-197</v>
      </c>
      <c r="B109" t="s">
        <v>19</v>
      </c>
      <c r="C109">
        <v>7</v>
      </c>
      <c r="D109" t="s">
        <v>253</v>
      </c>
      <c r="E109" t="s">
        <v>33</v>
      </c>
    </row>
    <row r="110" spans="1:7">
      <c r="A110" t="str">
        <f>B110&amp;C110</f>
        <v>2016-201</v>
      </c>
      <c r="B110" t="s">
        <v>20</v>
      </c>
      <c r="C110">
        <v>1</v>
      </c>
      <c r="D110" t="s">
        <v>252</v>
      </c>
      <c r="E110">
        <v>22</v>
      </c>
    </row>
    <row r="111" spans="1:7">
      <c r="A111" t="str">
        <f>B111&amp;C111</f>
        <v>2016-202</v>
      </c>
      <c r="B111" t="s">
        <v>20</v>
      </c>
      <c r="C111">
        <v>2</v>
      </c>
      <c r="D111" t="s">
        <v>252</v>
      </c>
      <c r="E111">
        <v>7</v>
      </c>
      <c r="F111" t="s">
        <v>254</v>
      </c>
      <c r="G111">
        <v>35</v>
      </c>
    </row>
    <row r="112" spans="1:7">
      <c r="A112" t="str">
        <f>B112&amp;C112</f>
        <v>2016-203</v>
      </c>
      <c r="B112" t="s">
        <v>20</v>
      </c>
      <c r="C112">
        <v>3</v>
      </c>
      <c r="D112" t="s">
        <v>252</v>
      </c>
      <c r="E112">
        <v>24</v>
      </c>
    </row>
    <row r="113" spans="1:7">
      <c r="A113" t="str">
        <f>B113&amp;C113</f>
        <v>2016-204</v>
      </c>
      <c r="B113" t="s">
        <v>20</v>
      </c>
      <c r="C113">
        <v>4</v>
      </c>
      <c r="D113" t="s">
        <v>254</v>
      </c>
      <c r="E113">
        <v>24</v>
      </c>
      <c r="F113" t="s">
        <v>254</v>
      </c>
      <c r="G113">
        <v>26</v>
      </c>
    </row>
    <row r="114" spans="1:7">
      <c r="A114" t="str">
        <f>B114&amp;C114</f>
        <v>2016-205</v>
      </c>
      <c r="B114" t="s">
        <v>20</v>
      </c>
      <c r="C114">
        <v>5</v>
      </c>
      <c r="D114" t="s">
        <v>252</v>
      </c>
      <c r="E114">
        <v>66</v>
      </c>
    </row>
    <row r="115" spans="1:7">
      <c r="A115" t="str">
        <f>B115&amp;C115</f>
        <v>2016-206</v>
      </c>
      <c r="B115" t="s">
        <v>20</v>
      </c>
      <c r="C115">
        <v>6</v>
      </c>
      <c r="D115" t="s">
        <v>252</v>
      </c>
      <c r="E115">
        <v>66</v>
      </c>
      <c r="F115" t="s">
        <v>252</v>
      </c>
      <c r="G115">
        <v>67</v>
      </c>
    </row>
    <row r="116" spans="1:7">
      <c r="A116" t="str">
        <f>B116&amp;C116</f>
        <v>2016-207</v>
      </c>
      <c r="B116" t="s">
        <v>20</v>
      </c>
      <c r="C116">
        <v>7</v>
      </c>
      <c r="D116" t="s">
        <v>252</v>
      </c>
      <c r="E116">
        <v>58</v>
      </c>
    </row>
    <row r="117" spans="1:7">
      <c r="A117" t="str">
        <f>B117&amp;C117</f>
        <v>2016-208</v>
      </c>
      <c r="B117" t="s">
        <v>20</v>
      </c>
      <c r="C117">
        <v>8</v>
      </c>
      <c r="D117" t="s">
        <v>252</v>
      </c>
      <c r="E117">
        <v>43</v>
      </c>
    </row>
    <row r="118" spans="1:7">
      <c r="A118" t="str">
        <f>B118&amp;C118</f>
        <v>2016-209</v>
      </c>
      <c r="B118" t="s">
        <v>20</v>
      </c>
      <c r="C118">
        <v>9</v>
      </c>
      <c r="D118" t="s">
        <v>252</v>
      </c>
      <c r="E118">
        <v>34</v>
      </c>
    </row>
    <row r="119" spans="1:7">
      <c r="A119" t="str">
        <f>B119&amp;C119</f>
        <v>2016-2010</v>
      </c>
      <c r="B119" t="s">
        <v>20</v>
      </c>
      <c r="C119">
        <v>10</v>
      </c>
      <c r="D119" t="s">
        <v>253</v>
      </c>
      <c r="E119">
        <v>18</v>
      </c>
    </row>
    <row r="120" spans="1:7">
      <c r="A120" t="str">
        <f>B120&amp;C120</f>
        <v>2016-211</v>
      </c>
      <c r="B120" t="s">
        <v>18</v>
      </c>
      <c r="C120">
        <v>1</v>
      </c>
      <c r="D120" t="s">
        <v>254</v>
      </c>
      <c r="E120">
        <v>44</v>
      </c>
    </row>
    <row r="121" spans="1:7">
      <c r="A121" t="str">
        <f>B121&amp;C121</f>
        <v>2016-212</v>
      </c>
      <c r="B121" t="s">
        <v>18</v>
      </c>
      <c r="C121">
        <v>2</v>
      </c>
      <c r="D121" t="s">
        <v>252</v>
      </c>
      <c r="E121">
        <v>51</v>
      </c>
    </row>
    <row r="122" spans="1:7">
      <c r="A122" t="str">
        <f>B122&amp;C122</f>
        <v>2016-213</v>
      </c>
      <c r="B122" t="s">
        <v>18</v>
      </c>
      <c r="C122">
        <v>3</v>
      </c>
      <c r="D122" t="s">
        <v>252</v>
      </c>
      <c r="E122">
        <v>75</v>
      </c>
    </row>
    <row r="123" spans="1:7">
      <c r="A123" t="str">
        <f>B123&amp;C123</f>
        <v>2016-214</v>
      </c>
      <c r="B123" t="s">
        <v>18</v>
      </c>
      <c r="C123">
        <v>4</v>
      </c>
      <c r="D123" t="s">
        <v>252</v>
      </c>
      <c r="E123">
        <v>7</v>
      </c>
    </row>
    <row r="124" spans="1:7">
      <c r="A124" t="str">
        <f>B124&amp;C124</f>
        <v>2016-215</v>
      </c>
      <c r="B124" t="s">
        <v>18</v>
      </c>
      <c r="C124">
        <v>5</v>
      </c>
      <c r="D124" t="s">
        <v>252</v>
      </c>
      <c r="E124">
        <v>1</v>
      </c>
    </row>
    <row r="125" spans="1:7">
      <c r="A125" t="str">
        <f>B125&amp;C125</f>
        <v>2016-216</v>
      </c>
      <c r="B125" t="s">
        <v>18</v>
      </c>
      <c r="C125">
        <v>6</v>
      </c>
      <c r="D125" t="s">
        <v>254</v>
      </c>
      <c r="E125">
        <v>11</v>
      </c>
    </row>
    <row r="126" spans="1:7">
      <c r="A126" t="str">
        <f>B126&amp;C126</f>
        <v>2016-218</v>
      </c>
      <c r="B126" t="s">
        <v>18</v>
      </c>
      <c r="C126">
        <v>8</v>
      </c>
      <c r="D126" t="s">
        <v>254</v>
      </c>
      <c r="E126">
        <v>51</v>
      </c>
      <c r="F126" t="s">
        <v>254</v>
      </c>
      <c r="G126">
        <v>71</v>
      </c>
    </row>
    <row r="127" spans="1:7">
      <c r="A127" t="str">
        <f>B127&amp;C127</f>
        <v>2016-219</v>
      </c>
      <c r="B127" t="s">
        <v>18</v>
      </c>
      <c r="C127">
        <v>9</v>
      </c>
      <c r="D127" t="s">
        <v>254</v>
      </c>
      <c r="E127">
        <v>25</v>
      </c>
    </row>
    <row r="128" spans="1:7">
      <c r="A128" t="str">
        <f>B128&amp;C128</f>
        <v>2016-2110</v>
      </c>
      <c r="B128" t="s">
        <v>18</v>
      </c>
      <c r="C128">
        <v>10</v>
      </c>
      <c r="D128" t="s">
        <v>254</v>
      </c>
      <c r="E128">
        <v>30</v>
      </c>
    </row>
  </sheetData>
  <autoFilter ref="A6:I128"/>
  <sortState ref="B7:I128">
    <sortCondition ref="B7:B128"/>
    <sortCondition ref="C7:C128"/>
    <sortCondition ref="D7:D128"/>
    <sortCondition ref="E7:E128"/>
    <sortCondition ref="F7:F128"/>
    <sortCondition ref="G7:G128"/>
    <sortCondition ref="H7:H128"/>
    <sortCondition ref="I7:I128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B6:Z191"/>
  <sheetViews>
    <sheetView topLeftCell="B6" workbookViewId="0">
      <selection activeCell="D6" sqref="D6"/>
    </sheetView>
  </sheetViews>
  <sheetFormatPr defaultRowHeight="15"/>
  <cols>
    <col min="2" max="2" width="7.7109375" bestFit="1" customWidth="1"/>
    <col min="3" max="3" width="9.140625" bestFit="1" customWidth="1"/>
    <col min="4" max="4" width="15.28515625" bestFit="1" customWidth="1"/>
    <col min="5" max="5" width="26.42578125" bestFit="1" customWidth="1"/>
    <col min="6" max="6" width="6.42578125" bestFit="1" customWidth="1"/>
    <col min="7" max="7" width="9" bestFit="1" customWidth="1"/>
    <col min="8" max="8" width="8.5703125" bestFit="1" customWidth="1"/>
    <col min="9" max="9" width="6.85546875" bestFit="1" customWidth="1"/>
    <col min="11" max="11" width="21.5703125" bestFit="1" customWidth="1"/>
  </cols>
  <sheetData>
    <row r="6" spans="2:26">
      <c r="B6" t="s">
        <v>28</v>
      </c>
      <c r="C6" t="s">
        <v>29</v>
      </c>
      <c r="D6" t="s">
        <v>264</v>
      </c>
      <c r="E6" t="s">
        <v>32</v>
      </c>
      <c r="F6" t="s">
        <v>27</v>
      </c>
      <c r="G6" t="s">
        <v>262</v>
      </c>
      <c r="H6" t="s">
        <v>261</v>
      </c>
      <c r="I6" t="s">
        <v>263</v>
      </c>
      <c r="J6" t="s">
        <v>265</v>
      </c>
      <c r="K6" t="s">
        <v>271</v>
      </c>
      <c r="L6" t="s">
        <v>272</v>
      </c>
    </row>
    <row r="7" spans="2:26">
      <c r="B7" t="s">
        <v>10</v>
      </c>
      <c r="C7">
        <v>1</v>
      </c>
      <c r="D7">
        <v>1.502606484</v>
      </c>
      <c r="E7" t="s">
        <v>252</v>
      </c>
      <c r="F7">
        <v>16</v>
      </c>
      <c r="G7" t="s">
        <v>255</v>
      </c>
      <c r="H7" t="s">
        <v>255</v>
      </c>
      <c r="I7" t="s">
        <v>256</v>
      </c>
      <c r="J7" t="s">
        <v>259</v>
      </c>
      <c r="K7" t="s">
        <v>268</v>
      </c>
      <c r="L7" t="s">
        <v>274</v>
      </c>
      <c r="Q7" t="str">
        <f>B7&amp;C7</f>
        <v>2012-071</v>
      </c>
      <c r="R7" t="str">
        <f>VLOOKUP($Q7,'Justificativas golden'!$A$7:$I$128,4,0)</f>
        <v>lei-8906</v>
      </c>
      <c r="S7">
        <f>VLOOKUP($Q7,'Justificativas golden'!$A$7:$I$128,5,0)</f>
        <v>15</v>
      </c>
      <c r="T7">
        <f>VLOOKUP($Q7,'Justificativas golden'!$A$7:$I$128,6,0)</f>
        <v>0</v>
      </c>
      <c r="U7">
        <f>VLOOKUP($Q7,'Justificativas golden'!$A$7:$I$128,7,0)</f>
        <v>0</v>
      </c>
      <c r="V7">
        <f>VLOOKUP($Q7,'Justificativas golden'!$A$7:$I$128,8,0)</f>
        <v>0</v>
      </c>
      <c r="W7">
        <f>VLOOKUP($Q7,'Justificativas golden'!$A$7:$I$128,9,0)</f>
        <v>0</v>
      </c>
      <c r="X7" t="b">
        <f>AND(R7=$E7,S7=$F7)</f>
        <v>0</v>
      </c>
      <c r="Y7" t="b">
        <f>AND(T7=$E7,U7=$F7)</f>
        <v>0</v>
      </c>
      <c r="Z7" t="b">
        <f>AND(V7=$E7,W7=$F7)</f>
        <v>0</v>
      </c>
    </row>
    <row r="8" spans="2:26">
      <c r="B8" t="s">
        <v>10</v>
      </c>
      <c r="C8">
        <v>2</v>
      </c>
      <c r="D8">
        <v>1.5396181499999999</v>
      </c>
      <c r="E8" t="s">
        <v>252</v>
      </c>
      <c r="F8">
        <v>39</v>
      </c>
      <c r="G8" t="s">
        <v>255</v>
      </c>
      <c r="H8" t="s">
        <v>255</v>
      </c>
      <c r="I8" t="s">
        <v>256</v>
      </c>
      <c r="J8" t="s">
        <v>259</v>
      </c>
      <c r="K8" t="s">
        <v>268</v>
      </c>
      <c r="L8" t="s">
        <v>274</v>
      </c>
      <c r="Q8" t="str">
        <f t="shared" ref="Q8:Q71" si="0">B8&amp;C8</f>
        <v>2012-072</v>
      </c>
      <c r="R8" t="str">
        <f>VLOOKUP($Q8,'Justificativas golden'!$A$7:$I$128,4,0)</f>
        <v>lei-8906</v>
      </c>
      <c r="S8">
        <f>VLOOKUP($Q8,'Justificativas golden'!$A$7:$I$128,5,0)</f>
        <v>34</v>
      </c>
      <c r="T8" t="str">
        <f>VLOOKUP($Q8,'Justificativas golden'!$A$7:$I$128,6,0)</f>
        <v>lei-8906</v>
      </c>
      <c r="U8">
        <f>VLOOKUP($Q8,'Justificativas golden'!$A$7:$I$128,7,0)</f>
        <v>37</v>
      </c>
      <c r="V8">
        <f>VLOOKUP($Q8,'Justificativas golden'!$A$7:$I$128,8,0)</f>
        <v>0</v>
      </c>
      <c r="W8">
        <f>VLOOKUP($Q8,'Justificativas golden'!$A$7:$I$128,9,0)</f>
        <v>0</v>
      </c>
      <c r="X8" t="b">
        <f t="shared" ref="X8:X62" si="1">AND(R8=$E8,S8=$F8)</f>
        <v>0</v>
      </c>
      <c r="Y8" t="b">
        <f t="shared" ref="Y8:Y62" si="2">AND(T8=$E8,U8=$F8)</f>
        <v>0</v>
      </c>
      <c r="Z8" t="b">
        <f t="shared" ref="Z8:Z62" si="3">AND(V8=$E8,W8=$F8)</f>
        <v>0</v>
      </c>
    </row>
    <row r="9" spans="2:26">
      <c r="B9" t="s">
        <v>10</v>
      </c>
      <c r="C9">
        <v>3</v>
      </c>
      <c r="D9">
        <v>1.7210961380000001</v>
      </c>
      <c r="E9" t="s">
        <v>252</v>
      </c>
      <c r="F9">
        <v>33</v>
      </c>
      <c r="G9" t="s">
        <v>257</v>
      </c>
      <c r="H9" t="s">
        <v>258</v>
      </c>
      <c r="I9" t="s">
        <v>259</v>
      </c>
      <c r="J9" t="s">
        <v>259</v>
      </c>
      <c r="K9" t="s">
        <v>267</v>
      </c>
      <c r="Q9" t="str">
        <f t="shared" si="0"/>
        <v>2012-073</v>
      </c>
      <c r="R9" t="str">
        <f>VLOOKUP($Q9,'Justificativas golden'!$A$7:$I$128,4,0)</f>
        <v>lei-8906</v>
      </c>
      <c r="S9">
        <f>VLOOKUP($Q9,'Justificativas golden'!$A$7:$I$128,5,0)</f>
        <v>7</v>
      </c>
      <c r="T9">
        <f>VLOOKUP($Q9,'Justificativas golden'!$A$7:$I$128,6,0)</f>
        <v>0</v>
      </c>
      <c r="U9">
        <f>VLOOKUP($Q9,'Justificativas golden'!$A$7:$I$128,7,0)</f>
        <v>0</v>
      </c>
      <c r="V9">
        <f>VLOOKUP($Q9,'Justificativas golden'!$A$7:$I$128,8,0)</f>
        <v>0</v>
      </c>
      <c r="W9">
        <f>VLOOKUP($Q9,'Justificativas golden'!$A$7:$I$128,9,0)</f>
        <v>0</v>
      </c>
      <c r="X9" t="b">
        <f t="shared" si="1"/>
        <v>0</v>
      </c>
      <c r="Y9" t="b">
        <f t="shared" si="2"/>
        <v>0</v>
      </c>
      <c r="Z9" t="b">
        <f t="shared" si="3"/>
        <v>0</v>
      </c>
    </row>
    <row r="10" spans="2:26">
      <c r="B10" t="s">
        <v>10</v>
      </c>
      <c r="C10">
        <v>4</v>
      </c>
      <c r="D10">
        <v>1.61038075</v>
      </c>
      <c r="E10" t="s">
        <v>252</v>
      </c>
      <c r="F10">
        <v>23</v>
      </c>
      <c r="G10" t="s">
        <v>257</v>
      </c>
      <c r="H10" t="s">
        <v>257</v>
      </c>
      <c r="I10" t="s">
        <v>256</v>
      </c>
      <c r="J10" t="s">
        <v>259</v>
      </c>
      <c r="K10" t="s">
        <v>268</v>
      </c>
      <c r="L10" t="s">
        <v>274</v>
      </c>
      <c r="Q10" t="str">
        <f t="shared" si="0"/>
        <v>2012-074</v>
      </c>
      <c r="R10" t="str">
        <f>VLOOKUP($Q10,'Justificativas golden'!$A$7:$I$128,4,0)</f>
        <v>lei-8906</v>
      </c>
      <c r="S10">
        <f>VLOOKUP($Q10,'Justificativas golden'!$A$7:$I$128,5,0)</f>
        <v>22</v>
      </c>
      <c r="T10">
        <f>VLOOKUP($Q10,'Justificativas golden'!$A$7:$I$128,6,0)</f>
        <v>0</v>
      </c>
      <c r="U10">
        <f>VLOOKUP($Q10,'Justificativas golden'!$A$7:$I$128,7,0)</f>
        <v>0</v>
      </c>
      <c r="V10">
        <f>VLOOKUP($Q10,'Justificativas golden'!$A$7:$I$128,8,0)</f>
        <v>0</v>
      </c>
      <c r="W10">
        <f>VLOOKUP($Q10,'Justificativas golden'!$A$7:$I$128,9,0)</f>
        <v>0</v>
      </c>
      <c r="X10" t="b">
        <f t="shared" si="1"/>
        <v>0</v>
      </c>
      <c r="Y10" t="b">
        <f t="shared" si="2"/>
        <v>0</v>
      </c>
      <c r="Z10" t="b">
        <f t="shared" si="3"/>
        <v>0</v>
      </c>
    </row>
    <row r="11" spans="2:26">
      <c r="B11" t="s">
        <v>10</v>
      </c>
      <c r="C11">
        <v>5</v>
      </c>
      <c r="D11">
        <v>1.5782141510000001</v>
      </c>
      <c r="E11" t="s">
        <v>252</v>
      </c>
      <c r="F11">
        <v>2</v>
      </c>
      <c r="G11" t="s">
        <v>255</v>
      </c>
      <c r="H11" t="s">
        <v>255</v>
      </c>
      <c r="I11" t="s">
        <v>256</v>
      </c>
      <c r="J11" t="s">
        <v>256</v>
      </c>
      <c r="K11" t="s">
        <v>256</v>
      </c>
      <c r="L11" t="s">
        <v>273</v>
      </c>
      <c r="Q11" t="str">
        <f t="shared" si="0"/>
        <v>2012-075</v>
      </c>
      <c r="R11" t="str">
        <f>VLOOKUP($Q11,'Justificativas golden'!$A$7:$I$128,4,0)</f>
        <v>lei-8906</v>
      </c>
      <c r="S11">
        <f>VLOOKUP($Q11,'Justificativas golden'!$A$7:$I$128,5,0)</f>
        <v>2</v>
      </c>
      <c r="T11">
        <f>VLOOKUP($Q11,'Justificativas golden'!$A$7:$I$128,6,0)</f>
        <v>0</v>
      </c>
      <c r="U11">
        <f>VLOOKUP($Q11,'Justificativas golden'!$A$7:$I$128,7,0)</f>
        <v>0</v>
      </c>
      <c r="V11">
        <f>VLOOKUP($Q11,'Justificativas golden'!$A$7:$I$128,8,0)</f>
        <v>0</v>
      </c>
      <c r="W11">
        <f>VLOOKUP($Q11,'Justificativas golden'!$A$7:$I$128,9,0)</f>
        <v>0</v>
      </c>
      <c r="X11" t="b">
        <f t="shared" si="1"/>
        <v>1</v>
      </c>
      <c r="Y11" t="b">
        <f t="shared" si="2"/>
        <v>0</v>
      </c>
      <c r="Z11" t="b">
        <f t="shared" si="3"/>
        <v>0</v>
      </c>
    </row>
    <row r="12" spans="2:26">
      <c r="B12" t="s">
        <v>10</v>
      </c>
      <c r="C12">
        <v>6</v>
      </c>
      <c r="D12">
        <v>1.7715554090000001</v>
      </c>
      <c r="E12" t="s">
        <v>252</v>
      </c>
      <c r="F12">
        <v>7</v>
      </c>
      <c r="G12" t="s">
        <v>260</v>
      </c>
      <c r="H12" t="s">
        <v>260</v>
      </c>
      <c r="I12" t="s">
        <v>256</v>
      </c>
      <c r="J12" t="s">
        <v>256</v>
      </c>
      <c r="K12" t="s">
        <v>256</v>
      </c>
      <c r="L12" t="s">
        <v>273</v>
      </c>
      <c r="Q12" t="str">
        <f t="shared" si="0"/>
        <v>2012-076</v>
      </c>
      <c r="R12" t="str">
        <f>VLOOKUP($Q12,'Justificativas golden'!$A$7:$I$128,4,0)</f>
        <v>lei-8906</v>
      </c>
      <c r="S12">
        <f>VLOOKUP($Q12,'Justificativas golden'!$A$7:$I$128,5,0)</f>
        <v>7</v>
      </c>
      <c r="T12">
        <f>VLOOKUP($Q12,'Justificativas golden'!$A$7:$I$128,6,0)</f>
        <v>0</v>
      </c>
      <c r="U12">
        <f>VLOOKUP($Q12,'Justificativas golden'!$A$7:$I$128,7,0)</f>
        <v>0</v>
      </c>
      <c r="V12">
        <f>VLOOKUP($Q12,'Justificativas golden'!$A$7:$I$128,8,0)</f>
        <v>0</v>
      </c>
      <c r="W12">
        <f>VLOOKUP($Q12,'Justificativas golden'!$A$7:$I$128,9,0)</f>
        <v>0</v>
      </c>
      <c r="X12" t="b">
        <f t="shared" si="1"/>
        <v>1</v>
      </c>
      <c r="Y12" t="b">
        <f t="shared" si="2"/>
        <v>0</v>
      </c>
      <c r="Z12" t="b">
        <f t="shared" si="3"/>
        <v>0</v>
      </c>
    </row>
    <row r="13" spans="2:26">
      <c r="B13" t="s">
        <v>10</v>
      </c>
      <c r="C13">
        <v>7</v>
      </c>
      <c r="D13">
        <v>1.720932801</v>
      </c>
      <c r="E13" t="s">
        <v>253</v>
      </c>
      <c r="F13">
        <v>2</v>
      </c>
      <c r="G13" t="s">
        <v>260</v>
      </c>
      <c r="H13" t="s">
        <v>255</v>
      </c>
      <c r="I13" t="s">
        <v>259</v>
      </c>
      <c r="J13" t="s">
        <v>256</v>
      </c>
      <c r="K13" t="s">
        <v>277</v>
      </c>
      <c r="Q13" t="str">
        <f t="shared" si="0"/>
        <v>2012-077</v>
      </c>
      <c r="R13" t="str">
        <f>VLOOKUP($Q13,'Justificativas golden'!$A$7:$I$128,4,0)</f>
        <v>regulamento-geral-oab</v>
      </c>
      <c r="S13">
        <f>VLOOKUP($Q13,'Justificativas golden'!$A$7:$I$128,5,0)</f>
        <v>2</v>
      </c>
      <c r="T13">
        <f>VLOOKUP($Q13,'Justificativas golden'!$A$7:$I$128,6,0)</f>
        <v>0</v>
      </c>
      <c r="U13">
        <f>VLOOKUP($Q13,'Justificativas golden'!$A$7:$I$128,7,0)</f>
        <v>0</v>
      </c>
      <c r="V13">
        <f>VLOOKUP($Q13,'Justificativas golden'!$A$7:$I$128,8,0)</f>
        <v>0</v>
      </c>
      <c r="W13">
        <f>VLOOKUP($Q13,'Justificativas golden'!$A$7:$I$128,9,0)</f>
        <v>0</v>
      </c>
      <c r="X13" t="b">
        <f t="shared" si="1"/>
        <v>1</v>
      </c>
      <c r="Y13" t="b">
        <f t="shared" si="2"/>
        <v>0</v>
      </c>
      <c r="Z13" t="b">
        <f t="shared" si="3"/>
        <v>0</v>
      </c>
    </row>
    <row r="14" spans="2:26">
      <c r="B14" t="s">
        <v>10</v>
      </c>
      <c r="C14">
        <v>8</v>
      </c>
      <c r="D14">
        <v>1.464156392</v>
      </c>
      <c r="E14" t="s">
        <v>253</v>
      </c>
      <c r="F14">
        <v>5</v>
      </c>
      <c r="G14" t="s">
        <v>258</v>
      </c>
      <c r="H14" t="s">
        <v>258</v>
      </c>
      <c r="I14" t="s">
        <v>256</v>
      </c>
      <c r="J14" t="s">
        <v>256</v>
      </c>
      <c r="K14" t="s">
        <v>256</v>
      </c>
      <c r="L14" t="s">
        <v>273</v>
      </c>
      <c r="Q14" t="str">
        <f t="shared" si="0"/>
        <v>2012-078</v>
      </c>
      <c r="R14" t="str">
        <f>VLOOKUP($Q14,'Justificativas golden'!$A$7:$I$128,4,0)</f>
        <v>regulamento-geral-oab</v>
      </c>
      <c r="S14">
        <f>VLOOKUP($Q14,'Justificativas golden'!$A$7:$I$128,5,0)</f>
        <v>5</v>
      </c>
      <c r="T14">
        <f>VLOOKUP($Q14,'Justificativas golden'!$A$7:$I$128,6,0)</f>
        <v>0</v>
      </c>
      <c r="U14">
        <f>VLOOKUP($Q14,'Justificativas golden'!$A$7:$I$128,7,0)</f>
        <v>0</v>
      </c>
      <c r="V14">
        <f>VLOOKUP($Q14,'Justificativas golden'!$A$7:$I$128,8,0)</f>
        <v>0</v>
      </c>
      <c r="W14">
        <f>VLOOKUP($Q14,'Justificativas golden'!$A$7:$I$128,9,0)</f>
        <v>0</v>
      </c>
      <c r="X14" t="b">
        <f t="shared" si="1"/>
        <v>1</v>
      </c>
      <c r="Y14" t="b">
        <f t="shared" si="2"/>
        <v>0</v>
      </c>
      <c r="Z14" t="b">
        <f t="shared" si="3"/>
        <v>0</v>
      </c>
    </row>
    <row r="15" spans="2:26">
      <c r="B15" t="s">
        <v>10</v>
      </c>
      <c r="C15">
        <v>9</v>
      </c>
      <c r="D15">
        <v>1.6856847660000001</v>
      </c>
      <c r="E15" t="s">
        <v>253</v>
      </c>
      <c r="F15">
        <v>9</v>
      </c>
      <c r="G15" t="s">
        <v>257</v>
      </c>
      <c r="H15" t="s">
        <v>258</v>
      </c>
      <c r="I15" t="s">
        <v>259</v>
      </c>
      <c r="J15" t="s">
        <v>256</v>
      </c>
      <c r="K15" t="s">
        <v>277</v>
      </c>
      <c r="Q15" t="str">
        <f t="shared" si="0"/>
        <v>2012-079</v>
      </c>
      <c r="R15" t="str">
        <f>VLOOKUP($Q15,'Justificativas golden'!$A$7:$I$128,4,0)</f>
        <v>regulamento-geral-oab</v>
      </c>
      <c r="S15">
        <f>VLOOKUP($Q15,'Justificativas golden'!$A$7:$I$128,5,0)</f>
        <v>9</v>
      </c>
      <c r="T15">
        <f>VLOOKUP($Q15,'Justificativas golden'!$A$7:$I$128,6,0)</f>
        <v>0</v>
      </c>
      <c r="U15">
        <f>VLOOKUP($Q15,'Justificativas golden'!$A$7:$I$128,7,0)</f>
        <v>0</v>
      </c>
      <c r="V15">
        <f>VLOOKUP($Q15,'Justificativas golden'!$A$7:$I$128,8,0)</f>
        <v>0</v>
      </c>
      <c r="W15">
        <f>VLOOKUP($Q15,'Justificativas golden'!$A$7:$I$128,9,0)</f>
        <v>0</v>
      </c>
      <c r="X15" t="b">
        <f t="shared" si="1"/>
        <v>1</v>
      </c>
      <c r="Y15" t="b">
        <f t="shared" si="2"/>
        <v>0</v>
      </c>
      <c r="Z15" t="b">
        <f t="shared" si="3"/>
        <v>0</v>
      </c>
    </row>
    <row r="16" spans="2:26">
      <c r="B16" t="s">
        <v>10</v>
      </c>
      <c r="C16">
        <v>10</v>
      </c>
      <c r="D16">
        <v>1.6606118299999999</v>
      </c>
      <c r="E16" t="s">
        <v>253</v>
      </c>
      <c r="F16">
        <v>17</v>
      </c>
      <c r="G16" t="s">
        <v>260</v>
      </c>
      <c r="H16" t="s">
        <v>260</v>
      </c>
      <c r="I16" t="s">
        <v>256</v>
      </c>
      <c r="J16" t="s">
        <v>259</v>
      </c>
      <c r="K16" t="s">
        <v>268</v>
      </c>
      <c r="L16" t="s">
        <v>274</v>
      </c>
      <c r="Q16" t="str">
        <f t="shared" si="0"/>
        <v>2012-0710</v>
      </c>
      <c r="R16" t="str">
        <f>VLOOKUP($Q16,'Justificativas golden'!$A$7:$I$128,4,0)</f>
        <v>regulamento-geral-oab</v>
      </c>
      <c r="S16">
        <f>VLOOKUP($Q16,'Justificativas golden'!$A$7:$I$128,5,0)</f>
        <v>18</v>
      </c>
      <c r="T16">
        <f>VLOOKUP($Q16,'Justificativas golden'!$A$7:$I$128,6,0)</f>
        <v>0</v>
      </c>
      <c r="U16">
        <f>VLOOKUP($Q16,'Justificativas golden'!$A$7:$I$128,7,0)</f>
        <v>0</v>
      </c>
      <c r="V16">
        <f>VLOOKUP($Q16,'Justificativas golden'!$A$7:$I$128,8,0)</f>
        <v>0</v>
      </c>
      <c r="W16">
        <f>VLOOKUP($Q16,'Justificativas golden'!$A$7:$I$128,9,0)</f>
        <v>0</v>
      </c>
      <c r="X16" t="b">
        <f t="shared" si="1"/>
        <v>0</v>
      </c>
      <c r="Y16" t="b">
        <f t="shared" si="2"/>
        <v>0</v>
      </c>
      <c r="Z16" t="b">
        <f t="shared" si="3"/>
        <v>0</v>
      </c>
    </row>
    <row r="17" spans="2:26">
      <c r="B17" t="s">
        <v>10</v>
      </c>
      <c r="C17">
        <v>11</v>
      </c>
      <c r="D17">
        <v>1.4597072680000001</v>
      </c>
      <c r="E17" t="s">
        <v>253</v>
      </c>
      <c r="F17">
        <v>28</v>
      </c>
      <c r="G17" t="s">
        <v>255</v>
      </c>
      <c r="H17" t="s">
        <v>255</v>
      </c>
      <c r="I17" t="s">
        <v>256</v>
      </c>
      <c r="J17" t="s">
        <v>259</v>
      </c>
      <c r="K17" t="s">
        <v>268</v>
      </c>
      <c r="L17" t="s">
        <v>274</v>
      </c>
      <c r="Q17" t="str">
        <f t="shared" si="0"/>
        <v>2012-0711</v>
      </c>
      <c r="R17" t="str">
        <f>VLOOKUP($Q17,'Justificativas golden'!$A$7:$I$128,4,0)</f>
        <v>regulamento-geral-oab</v>
      </c>
      <c r="S17">
        <f>VLOOKUP($Q17,'Justificativas golden'!$A$7:$I$128,5,0)</f>
        <v>27</v>
      </c>
      <c r="T17">
        <f>VLOOKUP($Q17,'Justificativas golden'!$A$7:$I$128,6,0)</f>
        <v>0</v>
      </c>
      <c r="U17">
        <f>VLOOKUP($Q17,'Justificativas golden'!$A$7:$I$128,7,0)</f>
        <v>0</v>
      </c>
      <c r="V17">
        <f>VLOOKUP($Q17,'Justificativas golden'!$A$7:$I$128,8,0)</f>
        <v>0</v>
      </c>
      <c r="W17">
        <f>VLOOKUP($Q17,'Justificativas golden'!$A$7:$I$128,9,0)</f>
        <v>0</v>
      </c>
      <c r="X17" t="b">
        <f t="shared" si="1"/>
        <v>0</v>
      </c>
      <c r="Y17" t="b">
        <f t="shared" si="2"/>
        <v>0</v>
      </c>
      <c r="Z17" t="b">
        <f t="shared" si="3"/>
        <v>0</v>
      </c>
    </row>
    <row r="18" spans="2:26">
      <c r="B18" t="s">
        <v>10</v>
      </c>
      <c r="C18">
        <v>12</v>
      </c>
      <c r="D18">
        <v>1.4654541969999999</v>
      </c>
      <c r="E18" t="s">
        <v>253</v>
      </c>
      <c r="F18">
        <v>49</v>
      </c>
      <c r="G18" t="s">
        <v>255</v>
      </c>
      <c r="H18" t="s">
        <v>255</v>
      </c>
      <c r="I18" t="s">
        <v>256</v>
      </c>
      <c r="J18" t="s">
        <v>259</v>
      </c>
      <c r="K18" t="s">
        <v>268</v>
      </c>
      <c r="L18" t="s">
        <v>274</v>
      </c>
      <c r="Q18" t="str">
        <f t="shared" si="0"/>
        <v>2012-0712</v>
      </c>
      <c r="R18" t="str">
        <f>VLOOKUP($Q18,'Justificativas golden'!$A$7:$I$128,4,0)</f>
        <v>regulamento-geral-oab</v>
      </c>
      <c r="S18">
        <f>VLOOKUP($Q18,'Justificativas golden'!$A$7:$I$128,5,0)</f>
        <v>48</v>
      </c>
      <c r="T18">
        <f>VLOOKUP($Q18,'Justificativas golden'!$A$7:$I$128,6,0)</f>
        <v>0</v>
      </c>
      <c r="U18">
        <f>VLOOKUP($Q18,'Justificativas golden'!$A$7:$I$128,7,0)</f>
        <v>0</v>
      </c>
      <c r="V18">
        <f>VLOOKUP($Q18,'Justificativas golden'!$A$7:$I$128,8,0)</f>
        <v>0</v>
      </c>
      <c r="W18">
        <f>VLOOKUP($Q18,'Justificativas golden'!$A$7:$I$128,9,0)</f>
        <v>0</v>
      </c>
      <c r="X18" t="b">
        <f t="shared" si="1"/>
        <v>0</v>
      </c>
      <c r="Y18" t="b">
        <f t="shared" si="2"/>
        <v>0</v>
      </c>
      <c r="Z18" t="b">
        <f t="shared" si="3"/>
        <v>0</v>
      </c>
    </row>
    <row r="19" spans="2:26">
      <c r="B19" t="s">
        <v>9</v>
      </c>
      <c r="C19">
        <v>1</v>
      </c>
      <c r="D19">
        <v>1.624423733</v>
      </c>
      <c r="E19" t="s">
        <v>252</v>
      </c>
      <c r="F19">
        <v>1</v>
      </c>
      <c r="G19" t="s">
        <v>258</v>
      </c>
      <c r="H19" t="s">
        <v>260</v>
      </c>
      <c r="I19" t="s">
        <v>259</v>
      </c>
      <c r="J19" t="s">
        <v>256</v>
      </c>
      <c r="K19" t="s">
        <v>277</v>
      </c>
      <c r="Q19" t="str">
        <f t="shared" si="0"/>
        <v>2012-081</v>
      </c>
      <c r="R19" t="str">
        <f>VLOOKUP($Q19,'Justificativas golden'!$A$7:$I$128,4,0)</f>
        <v>lei-8906</v>
      </c>
      <c r="S19">
        <f>VLOOKUP($Q19,'Justificativas golden'!$A$7:$I$128,5,0)</f>
        <v>1</v>
      </c>
      <c r="T19">
        <f>VLOOKUP($Q19,'Justificativas golden'!$A$7:$I$128,6,0)</f>
        <v>0</v>
      </c>
      <c r="U19">
        <f>VLOOKUP($Q19,'Justificativas golden'!$A$7:$I$128,7,0)</f>
        <v>0</v>
      </c>
      <c r="V19">
        <f>VLOOKUP($Q19,'Justificativas golden'!$A$7:$I$128,8,0)</f>
        <v>0</v>
      </c>
      <c r="W19">
        <f>VLOOKUP($Q19,'Justificativas golden'!$A$7:$I$128,9,0)</f>
        <v>0</v>
      </c>
      <c r="X19" t="b">
        <f t="shared" si="1"/>
        <v>1</v>
      </c>
      <c r="Y19" t="b">
        <f t="shared" si="2"/>
        <v>0</v>
      </c>
      <c r="Z19" t="b">
        <f t="shared" si="3"/>
        <v>0</v>
      </c>
    </row>
    <row r="20" spans="2:26">
      <c r="B20" t="s">
        <v>9</v>
      </c>
      <c r="C20">
        <v>2</v>
      </c>
      <c r="D20">
        <v>1.7487111710000001</v>
      </c>
      <c r="E20" t="s">
        <v>252</v>
      </c>
      <c r="F20">
        <v>23</v>
      </c>
      <c r="G20" t="s">
        <v>255</v>
      </c>
      <c r="H20" t="s">
        <v>260</v>
      </c>
      <c r="I20" t="s">
        <v>259</v>
      </c>
      <c r="J20" t="s">
        <v>259</v>
      </c>
      <c r="K20" t="s">
        <v>267</v>
      </c>
      <c r="Q20" t="str">
        <f t="shared" si="0"/>
        <v>2012-082</v>
      </c>
      <c r="R20" t="str">
        <f>VLOOKUP($Q20,'Justificativas golden'!$A$7:$I$128,4,0)</f>
        <v>codigo-de-etica-e-disciplina</v>
      </c>
      <c r="S20">
        <f>VLOOKUP($Q20,'Justificativas golden'!$A$7:$I$128,5,0)</f>
        <v>40</v>
      </c>
      <c r="T20">
        <f>VLOOKUP($Q20,'Justificativas golden'!$A$7:$I$128,6,0)</f>
        <v>0</v>
      </c>
      <c r="U20">
        <f>VLOOKUP($Q20,'Justificativas golden'!$A$7:$I$128,7,0)</f>
        <v>0</v>
      </c>
      <c r="V20">
        <f>VLOOKUP($Q20,'Justificativas golden'!$A$7:$I$128,8,0)</f>
        <v>0</v>
      </c>
      <c r="W20">
        <f>VLOOKUP($Q20,'Justificativas golden'!$A$7:$I$128,9,0)</f>
        <v>0</v>
      </c>
      <c r="X20" t="b">
        <f t="shared" si="1"/>
        <v>0</v>
      </c>
      <c r="Y20" t="b">
        <f t="shared" si="2"/>
        <v>0</v>
      </c>
      <c r="Z20" t="b">
        <f t="shared" si="3"/>
        <v>0</v>
      </c>
    </row>
    <row r="21" spans="2:26">
      <c r="B21" t="s">
        <v>9</v>
      </c>
      <c r="C21">
        <v>3</v>
      </c>
      <c r="D21">
        <v>1.836539693</v>
      </c>
      <c r="E21" t="s">
        <v>254</v>
      </c>
      <c r="F21">
        <v>60</v>
      </c>
      <c r="G21" t="s">
        <v>257</v>
      </c>
      <c r="H21" t="s">
        <v>255</v>
      </c>
      <c r="I21" t="s">
        <v>259</v>
      </c>
      <c r="J21" t="s">
        <v>259</v>
      </c>
      <c r="K21" t="s">
        <v>267</v>
      </c>
      <c r="Q21" t="str">
        <f t="shared" si="0"/>
        <v>2012-083</v>
      </c>
      <c r="R21" t="str">
        <f>VLOOKUP($Q21,'Justificativas golden'!$A$7:$I$128,4,0)</f>
        <v>lei-8906</v>
      </c>
      <c r="S21">
        <f>VLOOKUP($Q21,'Justificativas golden'!$A$7:$I$128,5,0)</f>
        <v>28</v>
      </c>
      <c r="T21">
        <f>VLOOKUP($Q21,'Justificativas golden'!$A$7:$I$128,6,0)</f>
        <v>0</v>
      </c>
      <c r="U21">
        <f>VLOOKUP($Q21,'Justificativas golden'!$A$7:$I$128,7,0)</f>
        <v>0</v>
      </c>
      <c r="V21">
        <f>VLOOKUP($Q21,'Justificativas golden'!$A$7:$I$128,8,0)</f>
        <v>0</v>
      </c>
      <c r="W21">
        <f>VLOOKUP($Q21,'Justificativas golden'!$A$7:$I$128,9,0)</f>
        <v>0</v>
      </c>
      <c r="X21" t="b">
        <f t="shared" si="1"/>
        <v>0</v>
      </c>
      <c r="Y21" t="b">
        <f t="shared" si="2"/>
        <v>0</v>
      </c>
      <c r="Z21" t="b">
        <f t="shared" si="3"/>
        <v>0</v>
      </c>
    </row>
    <row r="22" spans="2:26">
      <c r="B22" t="s">
        <v>9</v>
      </c>
      <c r="C22">
        <v>4</v>
      </c>
      <c r="D22">
        <v>1.7549980009999999</v>
      </c>
      <c r="E22" t="s">
        <v>253</v>
      </c>
      <c r="F22">
        <v>29</v>
      </c>
      <c r="G22" t="s">
        <v>255</v>
      </c>
      <c r="H22" t="s">
        <v>255</v>
      </c>
      <c r="I22" t="s">
        <v>256</v>
      </c>
      <c r="J22" t="s">
        <v>259</v>
      </c>
      <c r="K22" t="s">
        <v>268</v>
      </c>
      <c r="L22" t="s">
        <v>274</v>
      </c>
      <c r="Q22" t="str">
        <f t="shared" si="0"/>
        <v>2012-084</v>
      </c>
      <c r="R22" t="str">
        <f>VLOOKUP($Q22,'Justificativas golden'!$A$7:$I$128,4,0)</f>
        <v>lei-8906</v>
      </c>
      <c r="S22">
        <f>VLOOKUP($Q22,'Justificativas golden'!$A$7:$I$128,5,0)</f>
        <v>28</v>
      </c>
      <c r="T22">
        <f>VLOOKUP($Q22,'Justificativas golden'!$A$7:$I$128,6,0)</f>
        <v>0</v>
      </c>
      <c r="U22">
        <f>VLOOKUP($Q22,'Justificativas golden'!$A$7:$I$128,7,0)</f>
        <v>0</v>
      </c>
      <c r="V22">
        <f>VLOOKUP($Q22,'Justificativas golden'!$A$7:$I$128,8,0)</f>
        <v>0</v>
      </c>
      <c r="W22">
        <f>VLOOKUP($Q22,'Justificativas golden'!$A$7:$I$128,9,0)</f>
        <v>0</v>
      </c>
      <c r="X22" t="b">
        <f t="shared" si="1"/>
        <v>0</v>
      </c>
      <c r="Y22" t="b">
        <f t="shared" si="2"/>
        <v>0</v>
      </c>
      <c r="Z22" t="b">
        <f t="shared" si="3"/>
        <v>0</v>
      </c>
    </row>
    <row r="23" spans="2:26">
      <c r="B23" t="s">
        <v>9</v>
      </c>
      <c r="C23">
        <v>5</v>
      </c>
      <c r="D23">
        <v>1.7604715500000001</v>
      </c>
      <c r="E23" t="s">
        <v>254</v>
      </c>
      <c r="F23">
        <v>10</v>
      </c>
      <c r="G23" t="s">
        <v>258</v>
      </c>
      <c r="H23" t="s">
        <v>260</v>
      </c>
      <c r="I23" t="s">
        <v>259</v>
      </c>
      <c r="J23" t="s">
        <v>259</v>
      </c>
      <c r="K23" t="s">
        <v>267</v>
      </c>
      <c r="Q23" t="str">
        <f t="shared" si="0"/>
        <v>2012-085</v>
      </c>
      <c r="R23" t="str">
        <f>VLOOKUP($Q23,'Justificativas golden'!$A$7:$I$128,4,0)</f>
        <v>lei-8906</v>
      </c>
      <c r="S23">
        <f>VLOOKUP($Q23,'Justificativas golden'!$A$7:$I$128,5,0)</f>
        <v>43</v>
      </c>
      <c r="T23">
        <f>VLOOKUP($Q23,'Justificativas golden'!$A$7:$I$128,6,0)</f>
        <v>0</v>
      </c>
      <c r="U23">
        <f>VLOOKUP($Q23,'Justificativas golden'!$A$7:$I$128,7,0)</f>
        <v>0</v>
      </c>
      <c r="V23">
        <f>VLOOKUP($Q23,'Justificativas golden'!$A$7:$I$128,8,0)</f>
        <v>0</v>
      </c>
      <c r="W23">
        <f>VLOOKUP($Q23,'Justificativas golden'!$A$7:$I$128,9,0)</f>
        <v>0</v>
      </c>
      <c r="X23" t="b">
        <f t="shared" si="1"/>
        <v>0</v>
      </c>
      <c r="Y23" t="b">
        <f t="shared" si="2"/>
        <v>0</v>
      </c>
      <c r="Z23" t="b">
        <f t="shared" si="3"/>
        <v>0</v>
      </c>
    </row>
    <row r="24" spans="2:26">
      <c r="B24" t="s">
        <v>9</v>
      </c>
      <c r="C24">
        <v>6</v>
      </c>
      <c r="D24">
        <v>1.874458921</v>
      </c>
      <c r="E24" t="s">
        <v>253</v>
      </c>
      <c r="F24">
        <v>23</v>
      </c>
      <c r="G24" t="s">
        <v>255</v>
      </c>
      <c r="H24" t="s">
        <v>260</v>
      </c>
      <c r="I24" t="s">
        <v>259</v>
      </c>
      <c r="J24" t="s">
        <v>259</v>
      </c>
      <c r="K24" t="s">
        <v>267</v>
      </c>
      <c r="Q24" t="str">
        <f t="shared" si="0"/>
        <v>2012-086</v>
      </c>
      <c r="R24" t="str">
        <f>VLOOKUP($Q24,'Justificativas golden'!$A$7:$I$128,4,0)</f>
        <v>lei-8906</v>
      </c>
      <c r="S24">
        <f>VLOOKUP($Q24,'Justificativas golden'!$A$7:$I$128,5,0)</f>
        <v>24</v>
      </c>
      <c r="T24">
        <f>VLOOKUP($Q24,'Justificativas golden'!$A$7:$I$128,6,0)</f>
        <v>0</v>
      </c>
      <c r="U24">
        <f>VLOOKUP($Q24,'Justificativas golden'!$A$7:$I$128,7,0)</f>
        <v>0</v>
      </c>
      <c r="V24">
        <f>VLOOKUP($Q24,'Justificativas golden'!$A$7:$I$128,8,0)</f>
        <v>0</v>
      </c>
      <c r="W24">
        <f>VLOOKUP($Q24,'Justificativas golden'!$A$7:$I$128,9,0)</f>
        <v>0</v>
      </c>
      <c r="X24" t="b">
        <f t="shared" si="1"/>
        <v>0</v>
      </c>
      <c r="Y24" t="b">
        <f t="shared" si="2"/>
        <v>0</v>
      </c>
      <c r="Z24" t="b">
        <f t="shared" si="3"/>
        <v>0</v>
      </c>
    </row>
    <row r="25" spans="2:26">
      <c r="B25" t="s">
        <v>9</v>
      </c>
      <c r="C25">
        <v>7</v>
      </c>
      <c r="D25">
        <v>1.5468122040000001</v>
      </c>
      <c r="E25" t="s">
        <v>252</v>
      </c>
      <c r="F25">
        <v>26</v>
      </c>
      <c r="G25" t="s">
        <v>257</v>
      </c>
      <c r="H25" t="s">
        <v>255</v>
      </c>
      <c r="I25" t="s">
        <v>259</v>
      </c>
      <c r="J25" t="s">
        <v>259</v>
      </c>
      <c r="K25" t="s">
        <v>267</v>
      </c>
      <c r="Q25" t="str">
        <f t="shared" si="0"/>
        <v>2012-087</v>
      </c>
      <c r="R25" t="str">
        <f>VLOOKUP($Q25,'Justificativas golden'!$A$7:$I$128,4,0)</f>
        <v>lei-8906</v>
      </c>
      <c r="S25">
        <f>VLOOKUP($Q25,'Justificativas golden'!$A$7:$I$128,5,0)</f>
        <v>25</v>
      </c>
      <c r="T25">
        <f>VLOOKUP($Q25,'Justificativas golden'!$A$7:$I$128,6,0)</f>
        <v>0</v>
      </c>
      <c r="U25">
        <f>VLOOKUP($Q25,'Justificativas golden'!$A$7:$I$128,7,0)</f>
        <v>0</v>
      </c>
      <c r="V25">
        <f>VLOOKUP($Q25,'Justificativas golden'!$A$7:$I$128,8,0)</f>
        <v>0</v>
      </c>
      <c r="W25">
        <f>VLOOKUP($Q25,'Justificativas golden'!$A$7:$I$128,9,0)</f>
        <v>0</v>
      </c>
      <c r="X25" t="b">
        <f t="shared" si="1"/>
        <v>0</v>
      </c>
      <c r="Y25" t="b">
        <f t="shared" si="2"/>
        <v>0</v>
      </c>
      <c r="Z25" t="b">
        <f t="shared" si="3"/>
        <v>0</v>
      </c>
    </row>
    <row r="26" spans="2:26">
      <c r="B26" t="s">
        <v>9</v>
      </c>
      <c r="C26">
        <v>8</v>
      </c>
      <c r="D26">
        <v>1.8017782920000001</v>
      </c>
      <c r="E26" t="s">
        <v>252</v>
      </c>
      <c r="F26">
        <v>30</v>
      </c>
      <c r="G26" t="s">
        <v>257</v>
      </c>
      <c r="H26" t="s">
        <v>255</v>
      </c>
      <c r="I26" t="s">
        <v>259</v>
      </c>
      <c r="J26" t="s">
        <v>259</v>
      </c>
      <c r="K26" t="s">
        <v>267</v>
      </c>
      <c r="Q26" t="str">
        <f t="shared" si="0"/>
        <v>2012-088</v>
      </c>
      <c r="R26" t="str">
        <f>VLOOKUP($Q26,'Justificativas golden'!$A$7:$I$128,4,0)</f>
        <v>lei-8906</v>
      </c>
      <c r="S26">
        <f>VLOOKUP($Q26,'Justificativas golden'!$A$7:$I$128,5,0)</f>
        <v>28</v>
      </c>
      <c r="T26">
        <f>VLOOKUP($Q26,'Justificativas golden'!$A$7:$I$128,6,0)</f>
        <v>0</v>
      </c>
      <c r="U26">
        <f>VLOOKUP($Q26,'Justificativas golden'!$A$7:$I$128,7,0)</f>
        <v>0</v>
      </c>
      <c r="V26">
        <f>VLOOKUP($Q26,'Justificativas golden'!$A$7:$I$128,8,0)</f>
        <v>0</v>
      </c>
      <c r="W26">
        <f>VLOOKUP($Q26,'Justificativas golden'!$A$7:$I$128,9,0)</f>
        <v>0</v>
      </c>
      <c r="X26" t="b">
        <f t="shared" si="1"/>
        <v>0</v>
      </c>
      <c r="Y26" t="b">
        <f t="shared" si="2"/>
        <v>0</v>
      </c>
      <c r="Z26" t="b">
        <f t="shared" si="3"/>
        <v>0</v>
      </c>
    </row>
    <row r="27" spans="2:26">
      <c r="B27" t="s">
        <v>9</v>
      </c>
      <c r="C27">
        <v>9</v>
      </c>
      <c r="D27">
        <v>1.881009731</v>
      </c>
      <c r="E27" t="s">
        <v>253</v>
      </c>
      <c r="F27">
        <v>31</v>
      </c>
      <c r="G27" t="s">
        <v>255</v>
      </c>
      <c r="H27" t="s">
        <v>260</v>
      </c>
      <c r="I27" t="s">
        <v>259</v>
      </c>
      <c r="J27" t="s">
        <v>259</v>
      </c>
      <c r="K27" t="s">
        <v>267</v>
      </c>
      <c r="Q27" t="str">
        <f t="shared" si="0"/>
        <v>2012-089</v>
      </c>
      <c r="R27" t="str">
        <f>VLOOKUP($Q27,'Justificativas golden'!$A$7:$I$128,4,0)</f>
        <v>lei-8906</v>
      </c>
      <c r="S27">
        <f>VLOOKUP($Q27,'Justificativas golden'!$A$7:$I$128,5,0)</f>
        <v>28</v>
      </c>
      <c r="T27" t="str">
        <f>VLOOKUP($Q27,'Justificativas golden'!$A$7:$I$128,6,0)</f>
        <v>lei-8906</v>
      </c>
      <c r="U27">
        <f>VLOOKUP($Q27,'Justificativas golden'!$A$7:$I$128,7,0)</f>
        <v>30</v>
      </c>
      <c r="V27">
        <f>VLOOKUP($Q27,'Justificativas golden'!$A$7:$I$128,8,0)</f>
        <v>0</v>
      </c>
      <c r="W27">
        <f>VLOOKUP($Q27,'Justificativas golden'!$A$7:$I$128,9,0)</f>
        <v>0</v>
      </c>
      <c r="X27" t="b">
        <f t="shared" si="1"/>
        <v>0</v>
      </c>
      <c r="Y27" t="b">
        <f t="shared" si="2"/>
        <v>0</v>
      </c>
      <c r="Z27" t="b">
        <f t="shared" si="3"/>
        <v>0</v>
      </c>
    </row>
    <row r="28" spans="2:26">
      <c r="B28" t="s">
        <v>9</v>
      </c>
      <c r="C28">
        <v>10</v>
      </c>
      <c r="D28">
        <v>1.631483711</v>
      </c>
      <c r="E28" t="s">
        <v>252</v>
      </c>
      <c r="F28">
        <v>36</v>
      </c>
      <c r="G28" t="s">
        <v>260</v>
      </c>
      <c r="H28" t="s">
        <v>258</v>
      </c>
      <c r="I28" t="s">
        <v>259</v>
      </c>
      <c r="J28" t="s">
        <v>259</v>
      </c>
      <c r="K28" t="s">
        <v>267</v>
      </c>
      <c r="Q28" t="str">
        <f t="shared" si="0"/>
        <v>2012-0810</v>
      </c>
      <c r="R28" t="str">
        <f>VLOOKUP($Q28,'Justificativas golden'!$A$7:$I$128,4,0)</f>
        <v>lei-8906</v>
      </c>
      <c r="S28">
        <f>VLOOKUP($Q28,'Justificativas golden'!$A$7:$I$128,5,0)</f>
        <v>34</v>
      </c>
      <c r="T28">
        <f>VLOOKUP($Q28,'Justificativas golden'!$A$7:$I$128,6,0)</f>
        <v>0</v>
      </c>
      <c r="U28">
        <f>VLOOKUP($Q28,'Justificativas golden'!$A$7:$I$128,7,0)</f>
        <v>0</v>
      </c>
      <c r="V28">
        <f>VLOOKUP($Q28,'Justificativas golden'!$A$7:$I$128,8,0)</f>
        <v>0</v>
      </c>
      <c r="W28">
        <f>VLOOKUP($Q28,'Justificativas golden'!$A$7:$I$128,9,0)</f>
        <v>0</v>
      </c>
      <c r="X28" t="b">
        <f t="shared" si="1"/>
        <v>0</v>
      </c>
      <c r="Y28" t="b">
        <f t="shared" si="2"/>
        <v>0</v>
      </c>
      <c r="Z28" t="b">
        <f t="shared" si="3"/>
        <v>0</v>
      </c>
    </row>
    <row r="29" spans="2:26">
      <c r="B29" t="s">
        <v>9</v>
      </c>
      <c r="C29">
        <v>11</v>
      </c>
      <c r="D29">
        <v>1.650095248</v>
      </c>
      <c r="E29" t="s">
        <v>252</v>
      </c>
      <c r="F29">
        <v>9</v>
      </c>
      <c r="G29" t="s">
        <v>258</v>
      </c>
      <c r="H29" t="s">
        <v>258</v>
      </c>
      <c r="I29" t="s">
        <v>256</v>
      </c>
      <c r="J29" t="s">
        <v>259</v>
      </c>
      <c r="K29" t="s">
        <v>268</v>
      </c>
      <c r="L29" t="s">
        <v>274</v>
      </c>
      <c r="Q29" t="str">
        <f t="shared" si="0"/>
        <v>2012-0811</v>
      </c>
      <c r="R29" t="str">
        <f>VLOOKUP($Q29,'Justificativas golden'!$A$7:$I$128,4,0)</f>
        <v>lei-8906</v>
      </c>
      <c r="S29">
        <f>VLOOKUP($Q29,'Justificativas golden'!$A$7:$I$128,5,0)</f>
        <v>8</v>
      </c>
      <c r="T29" t="str">
        <f>VLOOKUP($Q29,'Justificativas golden'!$A$7:$I$128,6,0)</f>
        <v>lei-8906</v>
      </c>
      <c r="U29">
        <f>VLOOKUP($Q29,'Justificativas golden'!$A$7:$I$128,7,0)</f>
        <v>11</v>
      </c>
      <c r="V29">
        <f>VLOOKUP($Q29,'Justificativas golden'!$A$7:$I$128,8,0)</f>
        <v>0</v>
      </c>
      <c r="W29">
        <f>VLOOKUP($Q29,'Justificativas golden'!$A$7:$I$128,9,0)</f>
        <v>0</v>
      </c>
      <c r="X29" t="b">
        <f t="shared" si="1"/>
        <v>0</v>
      </c>
      <c r="Y29" t="b">
        <f t="shared" si="2"/>
        <v>0</v>
      </c>
      <c r="Z29" t="b">
        <f t="shared" si="3"/>
        <v>0</v>
      </c>
    </row>
    <row r="30" spans="2:26">
      <c r="B30" t="s">
        <v>9</v>
      </c>
      <c r="C30">
        <v>12</v>
      </c>
      <c r="D30">
        <v>1.4379127169999999</v>
      </c>
      <c r="E30" t="s">
        <v>253</v>
      </c>
      <c r="F30">
        <v>81</v>
      </c>
      <c r="G30" t="s">
        <v>260</v>
      </c>
      <c r="H30" t="s">
        <v>260</v>
      </c>
      <c r="I30" t="s">
        <v>256</v>
      </c>
      <c r="J30" t="s">
        <v>259</v>
      </c>
      <c r="K30" t="s">
        <v>268</v>
      </c>
      <c r="L30" t="s">
        <v>274</v>
      </c>
      <c r="Q30" t="str">
        <f t="shared" si="0"/>
        <v>2012-0812</v>
      </c>
      <c r="R30" t="str">
        <f>VLOOKUP($Q30,'Justificativas golden'!$A$7:$I$128,4,0)</f>
        <v>lei-8906</v>
      </c>
      <c r="S30">
        <f>VLOOKUP($Q30,'Justificativas golden'!$A$7:$I$128,5,0)</f>
        <v>54</v>
      </c>
      <c r="T30">
        <f>VLOOKUP($Q30,'Justificativas golden'!$A$7:$I$128,6,0)</f>
        <v>0</v>
      </c>
      <c r="U30">
        <f>VLOOKUP($Q30,'Justificativas golden'!$A$7:$I$128,7,0)</f>
        <v>0</v>
      </c>
      <c r="V30">
        <f>VLOOKUP($Q30,'Justificativas golden'!$A$7:$I$128,8,0)</f>
        <v>0</v>
      </c>
      <c r="W30">
        <f>VLOOKUP($Q30,'Justificativas golden'!$A$7:$I$128,9,0)</f>
        <v>0</v>
      </c>
      <c r="X30" t="b">
        <f t="shared" si="1"/>
        <v>0</v>
      </c>
      <c r="Y30" t="b">
        <f t="shared" si="2"/>
        <v>0</v>
      </c>
      <c r="Z30" t="b">
        <f t="shared" si="3"/>
        <v>0</v>
      </c>
    </row>
    <row r="31" spans="2:26">
      <c r="B31" t="s">
        <v>8</v>
      </c>
      <c r="C31">
        <v>1</v>
      </c>
      <c r="D31">
        <v>1.672186164</v>
      </c>
      <c r="E31" t="s">
        <v>254</v>
      </c>
      <c r="F31">
        <v>52</v>
      </c>
      <c r="G31" t="s">
        <v>255</v>
      </c>
      <c r="H31" t="s">
        <v>258</v>
      </c>
      <c r="I31" t="s">
        <v>259</v>
      </c>
      <c r="J31" t="s">
        <v>266</v>
      </c>
      <c r="K31" t="s">
        <v>270</v>
      </c>
      <c r="Q31" t="str">
        <f t="shared" si="0"/>
        <v>2012-091</v>
      </c>
      <c r="R31" t="e">
        <f>VLOOKUP($Q31,'Justificativas golden'!$A$7:$I$128,4,0)</f>
        <v>#N/A</v>
      </c>
      <c r="S31" t="e">
        <f>VLOOKUP($Q31,'Justificativas golden'!$A$7:$I$128,5,0)</f>
        <v>#N/A</v>
      </c>
      <c r="T31" t="e">
        <f>VLOOKUP($Q31,'Justificativas golden'!$A$7:$I$128,6,0)</f>
        <v>#N/A</v>
      </c>
      <c r="U31" t="e">
        <f>VLOOKUP($Q31,'Justificativas golden'!$A$7:$I$128,7,0)</f>
        <v>#N/A</v>
      </c>
      <c r="V31" t="e">
        <f>VLOOKUP($Q31,'Justificativas golden'!$A$7:$I$128,8,0)</f>
        <v>#N/A</v>
      </c>
      <c r="W31" t="e">
        <f>VLOOKUP($Q31,'Justificativas golden'!$A$7:$I$128,9,0)</f>
        <v>#N/A</v>
      </c>
      <c r="X31" t="e">
        <f t="shared" si="1"/>
        <v>#N/A</v>
      </c>
      <c r="Y31" t="e">
        <f t="shared" si="2"/>
        <v>#N/A</v>
      </c>
      <c r="Z31" t="e">
        <f t="shared" si="3"/>
        <v>#N/A</v>
      </c>
    </row>
    <row r="32" spans="2:26">
      <c r="B32" t="s">
        <v>8</v>
      </c>
      <c r="C32">
        <v>2</v>
      </c>
      <c r="D32">
        <v>1.732779246</v>
      </c>
      <c r="E32" t="s">
        <v>254</v>
      </c>
      <c r="F32">
        <v>53</v>
      </c>
      <c r="G32" t="s">
        <v>260</v>
      </c>
      <c r="H32" t="s">
        <v>260</v>
      </c>
      <c r="I32" t="s">
        <v>256</v>
      </c>
      <c r="J32" t="s">
        <v>266</v>
      </c>
      <c r="K32" t="s">
        <v>269</v>
      </c>
      <c r="L32" t="s">
        <v>274</v>
      </c>
      <c r="Q32" t="str">
        <f t="shared" si="0"/>
        <v>2012-092</v>
      </c>
      <c r="R32" t="e">
        <f>VLOOKUP($Q32,'Justificativas golden'!$A$7:$I$128,4,0)</f>
        <v>#N/A</v>
      </c>
      <c r="S32" t="e">
        <f>VLOOKUP($Q32,'Justificativas golden'!$A$7:$I$128,5,0)</f>
        <v>#N/A</v>
      </c>
      <c r="T32" t="e">
        <f>VLOOKUP($Q32,'Justificativas golden'!$A$7:$I$128,6,0)</f>
        <v>#N/A</v>
      </c>
      <c r="U32" t="e">
        <f>VLOOKUP($Q32,'Justificativas golden'!$A$7:$I$128,7,0)</f>
        <v>#N/A</v>
      </c>
      <c r="V32" t="e">
        <f>VLOOKUP($Q32,'Justificativas golden'!$A$7:$I$128,8,0)</f>
        <v>#N/A</v>
      </c>
      <c r="W32" t="e">
        <f>VLOOKUP($Q32,'Justificativas golden'!$A$7:$I$128,9,0)</f>
        <v>#N/A</v>
      </c>
      <c r="X32" t="e">
        <f t="shared" si="1"/>
        <v>#N/A</v>
      </c>
      <c r="Y32" t="e">
        <f t="shared" si="2"/>
        <v>#N/A</v>
      </c>
      <c r="Z32" t="e">
        <f t="shared" si="3"/>
        <v>#N/A</v>
      </c>
    </row>
    <row r="33" spans="2:26">
      <c r="B33" t="s">
        <v>8</v>
      </c>
      <c r="C33">
        <v>3</v>
      </c>
      <c r="D33">
        <v>1.588636715</v>
      </c>
      <c r="E33" t="s">
        <v>252</v>
      </c>
      <c r="F33">
        <v>4</v>
      </c>
      <c r="G33" t="s">
        <v>260</v>
      </c>
      <c r="H33" t="s">
        <v>259</v>
      </c>
      <c r="I33" t="s">
        <v>259</v>
      </c>
      <c r="J33" t="s">
        <v>266</v>
      </c>
      <c r="K33" t="s">
        <v>270</v>
      </c>
      <c r="Q33" t="str">
        <f t="shared" si="0"/>
        <v>2012-093</v>
      </c>
      <c r="R33" t="e">
        <f>VLOOKUP($Q33,'Justificativas golden'!$A$7:$I$128,4,0)</f>
        <v>#N/A</v>
      </c>
      <c r="S33" t="e">
        <f>VLOOKUP($Q33,'Justificativas golden'!$A$7:$I$128,5,0)</f>
        <v>#N/A</v>
      </c>
      <c r="T33" t="e">
        <f>VLOOKUP($Q33,'Justificativas golden'!$A$7:$I$128,6,0)</f>
        <v>#N/A</v>
      </c>
      <c r="U33" t="e">
        <f>VLOOKUP($Q33,'Justificativas golden'!$A$7:$I$128,7,0)</f>
        <v>#N/A</v>
      </c>
      <c r="V33" t="e">
        <f>VLOOKUP($Q33,'Justificativas golden'!$A$7:$I$128,8,0)</f>
        <v>#N/A</v>
      </c>
      <c r="W33" t="e">
        <f>VLOOKUP($Q33,'Justificativas golden'!$A$7:$I$128,9,0)</f>
        <v>#N/A</v>
      </c>
      <c r="X33" t="e">
        <f t="shared" si="1"/>
        <v>#N/A</v>
      </c>
      <c r="Y33" t="e">
        <f t="shared" si="2"/>
        <v>#N/A</v>
      </c>
      <c r="Z33" t="e">
        <f t="shared" si="3"/>
        <v>#N/A</v>
      </c>
    </row>
    <row r="34" spans="2:26">
      <c r="B34" t="s">
        <v>8</v>
      </c>
      <c r="C34">
        <v>4</v>
      </c>
      <c r="D34">
        <v>1.616646161</v>
      </c>
      <c r="E34" t="s">
        <v>253</v>
      </c>
      <c r="F34">
        <v>114</v>
      </c>
      <c r="G34" t="s">
        <v>260</v>
      </c>
      <c r="H34" t="s">
        <v>255</v>
      </c>
      <c r="I34" t="s">
        <v>259</v>
      </c>
      <c r="J34" t="s">
        <v>266</v>
      </c>
      <c r="K34" t="s">
        <v>270</v>
      </c>
      <c r="Q34" t="str">
        <f t="shared" si="0"/>
        <v>2012-094</v>
      </c>
      <c r="R34" t="e">
        <f>VLOOKUP($Q34,'Justificativas golden'!$A$7:$I$128,4,0)</f>
        <v>#N/A</v>
      </c>
      <c r="S34" t="e">
        <f>VLOOKUP($Q34,'Justificativas golden'!$A$7:$I$128,5,0)</f>
        <v>#N/A</v>
      </c>
      <c r="T34" t="e">
        <f>VLOOKUP($Q34,'Justificativas golden'!$A$7:$I$128,6,0)</f>
        <v>#N/A</v>
      </c>
      <c r="U34" t="e">
        <f>VLOOKUP($Q34,'Justificativas golden'!$A$7:$I$128,7,0)</f>
        <v>#N/A</v>
      </c>
      <c r="V34" t="e">
        <f>VLOOKUP($Q34,'Justificativas golden'!$A$7:$I$128,8,0)</f>
        <v>#N/A</v>
      </c>
      <c r="W34" t="e">
        <f>VLOOKUP($Q34,'Justificativas golden'!$A$7:$I$128,9,0)</f>
        <v>#N/A</v>
      </c>
      <c r="X34" t="e">
        <f t="shared" si="1"/>
        <v>#N/A</v>
      </c>
      <c r="Y34" t="e">
        <f t="shared" si="2"/>
        <v>#N/A</v>
      </c>
      <c r="Z34" t="e">
        <f t="shared" si="3"/>
        <v>#N/A</v>
      </c>
    </row>
    <row r="35" spans="2:26">
      <c r="B35" t="s">
        <v>8</v>
      </c>
      <c r="C35">
        <v>5</v>
      </c>
      <c r="D35">
        <v>1.512663353</v>
      </c>
      <c r="E35" t="s">
        <v>253</v>
      </c>
      <c r="F35">
        <v>22</v>
      </c>
      <c r="G35" t="s">
        <v>258</v>
      </c>
      <c r="H35" t="s">
        <v>258</v>
      </c>
      <c r="I35" t="s">
        <v>256</v>
      </c>
      <c r="J35" t="s">
        <v>266</v>
      </c>
      <c r="K35" t="s">
        <v>269</v>
      </c>
      <c r="L35" t="s">
        <v>274</v>
      </c>
      <c r="Q35" t="str">
        <f t="shared" si="0"/>
        <v>2012-095</v>
      </c>
      <c r="R35" t="e">
        <f>VLOOKUP($Q35,'Justificativas golden'!$A$7:$I$128,4,0)</f>
        <v>#N/A</v>
      </c>
      <c r="S35" t="e">
        <f>VLOOKUP($Q35,'Justificativas golden'!$A$7:$I$128,5,0)</f>
        <v>#N/A</v>
      </c>
      <c r="T35" t="e">
        <f>VLOOKUP($Q35,'Justificativas golden'!$A$7:$I$128,6,0)</f>
        <v>#N/A</v>
      </c>
      <c r="U35" t="e">
        <f>VLOOKUP($Q35,'Justificativas golden'!$A$7:$I$128,7,0)</f>
        <v>#N/A</v>
      </c>
      <c r="V35" t="e">
        <f>VLOOKUP($Q35,'Justificativas golden'!$A$7:$I$128,8,0)</f>
        <v>#N/A</v>
      </c>
      <c r="W35" t="e">
        <f>VLOOKUP($Q35,'Justificativas golden'!$A$7:$I$128,9,0)</f>
        <v>#N/A</v>
      </c>
      <c r="X35" t="e">
        <f t="shared" si="1"/>
        <v>#N/A</v>
      </c>
      <c r="Y35" t="e">
        <f t="shared" si="2"/>
        <v>#N/A</v>
      </c>
      <c r="Z35" t="e">
        <f t="shared" si="3"/>
        <v>#N/A</v>
      </c>
    </row>
    <row r="36" spans="2:26">
      <c r="B36" t="s">
        <v>8</v>
      </c>
      <c r="C36">
        <v>6</v>
      </c>
      <c r="D36">
        <v>1.635670902</v>
      </c>
      <c r="E36" t="s">
        <v>253</v>
      </c>
      <c r="F36">
        <v>30</v>
      </c>
      <c r="G36" t="s">
        <v>257</v>
      </c>
      <c r="H36" t="s">
        <v>255</v>
      </c>
      <c r="I36" t="s">
        <v>259</v>
      </c>
      <c r="J36" t="s">
        <v>266</v>
      </c>
      <c r="K36" t="s">
        <v>270</v>
      </c>
      <c r="Q36" t="str">
        <f t="shared" si="0"/>
        <v>2012-096</v>
      </c>
      <c r="R36" t="e">
        <f>VLOOKUP($Q36,'Justificativas golden'!$A$7:$I$128,4,0)</f>
        <v>#N/A</v>
      </c>
      <c r="S36" t="e">
        <f>VLOOKUP($Q36,'Justificativas golden'!$A$7:$I$128,5,0)</f>
        <v>#N/A</v>
      </c>
      <c r="T36" t="e">
        <f>VLOOKUP($Q36,'Justificativas golden'!$A$7:$I$128,6,0)</f>
        <v>#N/A</v>
      </c>
      <c r="U36" t="e">
        <f>VLOOKUP($Q36,'Justificativas golden'!$A$7:$I$128,7,0)</f>
        <v>#N/A</v>
      </c>
      <c r="V36" t="e">
        <f>VLOOKUP($Q36,'Justificativas golden'!$A$7:$I$128,8,0)</f>
        <v>#N/A</v>
      </c>
      <c r="W36" t="e">
        <f>VLOOKUP($Q36,'Justificativas golden'!$A$7:$I$128,9,0)</f>
        <v>#N/A</v>
      </c>
      <c r="X36" t="e">
        <f t="shared" si="1"/>
        <v>#N/A</v>
      </c>
      <c r="Y36" t="e">
        <f t="shared" si="2"/>
        <v>#N/A</v>
      </c>
      <c r="Z36" t="e">
        <f t="shared" si="3"/>
        <v>#N/A</v>
      </c>
    </row>
    <row r="37" spans="2:26">
      <c r="B37" t="s">
        <v>8</v>
      </c>
      <c r="C37">
        <v>7</v>
      </c>
      <c r="D37">
        <v>1.484669112</v>
      </c>
      <c r="E37" t="s">
        <v>253</v>
      </c>
      <c r="F37">
        <v>47</v>
      </c>
      <c r="G37" t="s">
        <v>258</v>
      </c>
      <c r="H37" t="s">
        <v>258</v>
      </c>
      <c r="I37" t="s">
        <v>256</v>
      </c>
      <c r="J37" t="s">
        <v>259</v>
      </c>
      <c r="K37" t="s">
        <v>268</v>
      </c>
      <c r="L37" t="s">
        <v>274</v>
      </c>
      <c r="Q37" t="str">
        <f t="shared" si="0"/>
        <v>2012-097</v>
      </c>
      <c r="R37" t="str">
        <f>VLOOKUP($Q37,'Justificativas golden'!$A$7:$I$128,4,0)</f>
        <v>regulamento-geral-oab</v>
      </c>
      <c r="S37">
        <f>VLOOKUP($Q37,'Justificativas golden'!$A$7:$I$128,5,0)</f>
        <v>46</v>
      </c>
      <c r="T37">
        <f>VLOOKUP($Q37,'Justificativas golden'!$A$7:$I$128,6,0)</f>
        <v>0</v>
      </c>
      <c r="U37">
        <f>VLOOKUP($Q37,'Justificativas golden'!$A$7:$I$128,7,0)</f>
        <v>0</v>
      </c>
      <c r="V37">
        <f>VLOOKUP($Q37,'Justificativas golden'!$A$7:$I$128,8,0)</f>
        <v>0</v>
      </c>
      <c r="W37">
        <f>VLOOKUP($Q37,'Justificativas golden'!$A$7:$I$128,9,0)</f>
        <v>0</v>
      </c>
      <c r="X37" t="b">
        <f t="shared" si="1"/>
        <v>0</v>
      </c>
      <c r="Y37" t="b">
        <f t="shared" si="2"/>
        <v>0</v>
      </c>
      <c r="Z37" t="b">
        <f t="shared" si="3"/>
        <v>0</v>
      </c>
    </row>
    <row r="38" spans="2:26">
      <c r="B38" t="s">
        <v>8</v>
      </c>
      <c r="C38">
        <v>8</v>
      </c>
      <c r="D38">
        <v>1.740958607</v>
      </c>
      <c r="E38" t="s">
        <v>252</v>
      </c>
      <c r="F38">
        <v>13</v>
      </c>
      <c r="G38" t="s">
        <v>255</v>
      </c>
      <c r="H38" t="s">
        <v>255</v>
      </c>
      <c r="I38" t="s">
        <v>256</v>
      </c>
      <c r="J38" t="s">
        <v>259</v>
      </c>
      <c r="K38" t="s">
        <v>268</v>
      </c>
      <c r="L38" t="s">
        <v>274</v>
      </c>
      <c r="Q38" t="str">
        <f t="shared" si="0"/>
        <v>2012-098</v>
      </c>
      <c r="R38" t="str">
        <f>VLOOKUP($Q38,'Justificativas golden'!$A$7:$I$128,4,0)</f>
        <v>lei-8906</v>
      </c>
      <c r="S38">
        <f>VLOOKUP($Q38,'Justificativas golden'!$A$7:$I$128,5,0)</f>
        <v>8</v>
      </c>
      <c r="T38" t="str">
        <f>VLOOKUP($Q38,'Justificativas golden'!$A$7:$I$128,6,0)</f>
        <v>lei-8906</v>
      </c>
      <c r="U38">
        <f>VLOOKUP($Q38,'Justificativas golden'!$A$7:$I$128,7,0)</f>
        <v>11</v>
      </c>
      <c r="V38">
        <f>VLOOKUP($Q38,'Justificativas golden'!$A$7:$I$128,8,0)</f>
        <v>0</v>
      </c>
      <c r="W38">
        <f>VLOOKUP($Q38,'Justificativas golden'!$A$7:$I$128,9,0)</f>
        <v>0</v>
      </c>
      <c r="X38" t="b">
        <f t="shared" si="1"/>
        <v>0</v>
      </c>
      <c r="Y38" t="b">
        <f t="shared" si="2"/>
        <v>0</v>
      </c>
      <c r="Z38" t="b">
        <f t="shared" si="3"/>
        <v>0</v>
      </c>
    </row>
    <row r="39" spans="2:26">
      <c r="B39" t="s">
        <v>8</v>
      </c>
      <c r="C39">
        <v>9</v>
      </c>
      <c r="D39">
        <v>1.6454756100000001</v>
      </c>
      <c r="E39" t="s">
        <v>252</v>
      </c>
      <c r="F39">
        <v>18</v>
      </c>
      <c r="G39" t="s">
        <v>255</v>
      </c>
      <c r="H39" t="s">
        <v>255</v>
      </c>
      <c r="I39" t="s">
        <v>256</v>
      </c>
      <c r="J39" t="s">
        <v>266</v>
      </c>
      <c r="K39" t="s">
        <v>269</v>
      </c>
      <c r="L39" t="s">
        <v>274</v>
      </c>
      <c r="Q39" t="str">
        <f t="shared" si="0"/>
        <v>2012-099</v>
      </c>
      <c r="R39" t="e">
        <f>VLOOKUP($Q39,'Justificativas golden'!$A$7:$I$128,4,0)</f>
        <v>#N/A</v>
      </c>
      <c r="S39" t="e">
        <f>VLOOKUP($Q39,'Justificativas golden'!$A$7:$I$128,5,0)</f>
        <v>#N/A</v>
      </c>
      <c r="T39" t="e">
        <f>VLOOKUP($Q39,'Justificativas golden'!$A$7:$I$128,6,0)</f>
        <v>#N/A</v>
      </c>
      <c r="U39" t="e">
        <f>VLOOKUP($Q39,'Justificativas golden'!$A$7:$I$128,7,0)</f>
        <v>#N/A</v>
      </c>
      <c r="V39" t="e">
        <f>VLOOKUP($Q39,'Justificativas golden'!$A$7:$I$128,8,0)</f>
        <v>#N/A</v>
      </c>
      <c r="W39" t="e">
        <f>VLOOKUP($Q39,'Justificativas golden'!$A$7:$I$128,9,0)</f>
        <v>#N/A</v>
      </c>
      <c r="X39" t="e">
        <f t="shared" si="1"/>
        <v>#N/A</v>
      </c>
      <c r="Y39" t="e">
        <f t="shared" si="2"/>
        <v>#N/A</v>
      </c>
      <c r="Z39" t="e">
        <f t="shared" si="3"/>
        <v>#N/A</v>
      </c>
    </row>
    <row r="40" spans="2:26">
      <c r="B40" t="s">
        <v>8</v>
      </c>
      <c r="C40">
        <v>10</v>
      </c>
      <c r="D40">
        <v>1.8052239960000001</v>
      </c>
      <c r="E40" t="s">
        <v>252</v>
      </c>
      <c r="F40">
        <v>36</v>
      </c>
      <c r="G40" t="s">
        <v>257</v>
      </c>
      <c r="H40" t="s">
        <v>255</v>
      </c>
      <c r="I40" t="s">
        <v>259</v>
      </c>
      <c r="J40" t="s">
        <v>266</v>
      </c>
      <c r="K40" t="s">
        <v>270</v>
      </c>
      <c r="Q40" t="str">
        <f t="shared" si="0"/>
        <v>2012-0910</v>
      </c>
      <c r="R40" t="e">
        <f>VLOOKUP($Q40,'Justificativas golden'!$A$7:$I$128,4,0)</f>
        <v>#N/A</v>
      </c>
      <c r="S40" t="e">
        <f>VLOOKUP($Q40,'Justificativas golden'!$A$7:$I$128,5,0)</f>
        <v>#N/A</v>
      </c>
      <c r="T40" t="e">
        <f>VLOOKUP($Q40,'Justificativas golden'!$A$7:$I$128,6,0)</f>
        <v>#N/A</v>
      </c>
      <c r="U40" t="e">
        <f>VLOOKUP($Q40,'Justificativas golden'!$A$7:$I$128,7,0)</f>
        <v>#N/A</v>
      </c>
      <c r="V40" t="e">
        <f>VLOOKUP($Q40,'Justificativas golden'!$A$7:$I$128,8,0)</f>
        <v>#N/A</v>
      </c>
      <c r="W40" t="e">
        <f>VLOOKUP($Q40,'Justificativas golden'!$A$7:$I$128,9,0)</f>
        <v>#N/A</v>
      </c>
      <c r="X40" t="e">
        <f t="shared" si="1"/>
        <v>#N/A</v>
      </c>
      <c r="Y40" t="e">
        <f t="shared" si="2"/>
        <v>#N/A</v>
      </c>
      <c r="Z40" t="e">
        <f t="shared" si="3"/>
        <v>#N/A</v>
      </c>
    </row>
    <row r="41" spans="2:26">
      <c r="B41" t="s">
        <v>8</v>
      </c>
      <c r="C41">
        <v>11</v>
      </c>
      <c r="D41">
        <v>1.603731577</v>
      </c>
      <c r="E41" t="s">
        <v>252</v>
      </c>
      <c r="F41">
        <v>11</v>
      </c>
      <c r="G41" t="s">
        <v>255</v>
      </c>
      <c r="H41" t="s">
        <v>260</v>
      </c>
      <c r="I41" t="s">
        <v>259</v>
      </c>
      <c r="J41" t="s">
        <v>266</v>
      </c>
      <c r="K41" t="s">
        <v>270</v>
      </c>
      <c r="Q41" t="str">
        <f t="shared" si="0"/>
        <v>2012-0911</v>
      </c>
      <c r="R41" t="e">
        <f>VLOOKUP($Q41,'Justificativas golden'!$A$7:$I$128,4,0)</f>
        <v>#N/A</v>
      </c>
      <c r="S41" t="e">
        <f>VLOOKUP($Q41,'Justificativas golden'!$A$7:$I$128,5,0)</f>
        <v>#N/A</v>
      </c>
      <c r="T41" t="e">
        <f>VLOOKUP($Q41,'Justificativas golden'!$A$7:$I$128,6,0)</f>
        <v>#N/A</v>
      </c>
      <c r="U41" t="e">
        <f>VLOOKUP($Q41,'Justificativas golden'!$A$7:$I$128,7,0)</f>
        <v>#N/A</v>
      </c>
      <c r="V41" t="e">
        <f>VLOOKUP($Q41,'Justificativas golden'!$A$7:$I$128,8,0)</f>
        <v>#N/A</v>
      </c>
      <c r="W41" t="e">
        <f>VLOOKUP($Q41,'Justificativas golden'!$A$7:$I$128,9,0)</f>
        <v>#N/A</v>
      </c>
      <c r="X41" t="e">
        <f t="shared" si="1"/>
        <v>#N/A</v>
      </c>
      <c r="Y41" t="e">
        <f t="shared" si="2"/>
        <v>#N/A</v>
      </c>
      <c r="Z41" t="e">
        <f t="shared" si="3"/>
        <v>#N/A</v>
      </c>
    </row>
    <row r="42" spans="2:26">
      <c r="B42" t="s">
        <v>8</v>
      </c>
      <c r="C42">
        <v>12</v>
      </c>
      <c r="D42">
        <v>1.774612042</v>
      </c>
      <c r="E42" t="s">
        <v>254</v>
      </c>
      <c r="F42">
        <v>54</v>
      </c>
      <c r="G42" t="s">
        <v>258</v>
      </c>
      <c r="H42" t="s">
        <v>255</v>
      </c>
      <c r="I42" t="s">
        <v>259</v>
      </c>
      <c r="J42" t="s">
        <v>266</v>
      </c>
      <c r="K42" t="s">
        <v>270</v>
      </c>
      <c r="Q42" t="str">
        <f t="shared" si="0"/>
        <v>2012-0912</v>
      </c>
      <c r="R42" t="e">
        <f>VLOOKUP($Q42,'Justificativas golden'!$A$7:$I$128,4,0)</f>
        <v>#N/A</v>
      </c>
      <c r="S42" t="e">
        <f>VLOOKUP($Q42,'Justificativas golden'!$A$7:$I$128,5,0)</f>
        <v>#N/A</v>
      </c>
      <c r="T42" t="e">
        <f>VLOOKUP($Q42,'Justificativas golden'!$A$7:$I$128,6,0)</f>
        <v>#N/A</v>
      </c>
      <c r="U42" t="e">
        <f>VLOOKUP($Q42,'Justificativas golden'!$A$7:$I$128,7,0)</f>
        <v>#N/A</v>
      </c>
      <c r="V42" t="e">
        <f>VLOOKUP($Q42,'Justificativas golden'!$A$7:$I$128,8,0)</f>
        <v>#N/A</v>
      </c>
      <c r="W42" t="e">
        <f>VLOOKUP($Q42,'Justificativas golden'!$A$7:$I$128,9,0)</f>
        <v>#N/A</v>
      </c>
      <c r="X42" t="e">
        <f t="shared" si="1"/>
        <v>#N/A</v>
      </c>
      <c r="Y42" t="e">
        <f t="shared" si="2"/>
        <v>#N/A</v>
      </c>
      <c r="Z42" t="e">
        <f t="shared" si="3"/>
        <v>#N/A</v>
      </c>
    </row>
    <row r="43" spans="2:26">
      <c r="B43" t="s">
        <v>7</v>
      </c>
      <c r="C43">
        <v>1</v>
      </c>
      <c r="D43">
        <v>1.8298793099999999</v>
      </c>
      <c r="E43" t="s">
        <v>252</v>
      </c>
      <c r="F43">
        <v>36</v>
      </c>
      <c r="G43" t="s">
        <v>255</v>
      </c>
      <c r="H43" t="s">
        <v>255</v>
      </c>
      <c r="I43" t="s">
        <v>256</v>
      </c>
      <c r="J43" t="s">
        <v>259</v>
      </c>
      <c r="K43" t="s">
        <v>268</v>
      </c>
      <c r="L43" t="s">
        <v>274</v>
      </c>
      <c r="Q43" t="str">
        <f t="shared" si="0"/>
        <v>2013-101</v>
      </c>
      <c r="R43" t="str">
        <f>VLOOKUP($Q43,'Justificativas golden'!$A$7:$I$128,4,0)</f>
        <v>lei-8906</v>
      </c>
      <c r="S43">
        <f>VLOOKUP($Q43,'Justificativas golden'!$A$7:$I$128,5,0)</f>
        <v>34</v>
      </c>
      <c r="T43">
        <f>VLOOKUP($Q43,'Justificativas golden'!$A$7:$I$128,6,0)</f>
        <v>0</v>
      </c>
      <c r="U43">
        <f>VLOOKUP($Q43,'Justificativas golden'!$A$7:$I$128,7,0)</f>
        <v>0</v>
      </c>
      <c r="V43">
        <f>VLOOKUP($Q43,'Justificativas golden'!$A$7:$I$128,8,0)</f>
        <v>0</v>
      </c>
      <c r="W43">
        <f>VLOOKUP($Q43,'Justificativas golden'!$A$7:$I$128,9,0)</f>
        <v>0</v>
      </c>
      <c r="X43" t="b">
        <f t="shared" si="1"/>
        <v>0</v>
      </c>
      <c r="Y43" t="b">
        <f t="shared" si="2"/>
        <v>0</v>
      </c>
      <c r="Z43" t="b">
        <f t="shared" si="3"/>
        <v>0</v>
      </c>
    </row>
    <row r="44" spans="2:26">
      <c r="B44" t="s">
        <v>7</v>
      </c>
      <c r="C44">
        <v>2</v>
      </c>
      <c r="D44">
        <v>1.734460809</v>
      </c>
      <c r="E44" t="s">
        <v>253</v>
      </c>
      <c r="F44">
        <v>2</v>
      </c>
      <c r="G44" t="s">
        <v>260</v>
      </c>
      <c r="H44" t="s">
        <v>258</v>
      </c>
      <c r="I44" t="s">
        <v>259</v>
      </c>
      <c r="J44" t="s">
        <v>256</v>
      </c>
      <c r="K44" t="s">
        <v>277</v>
      </c>
      <c r="Q44" t="str">
        <f t="shared" si="0"/>
        <v>2013-102</v>
      </c>
      <c r="R44" t="str">
        <f>VLOOKUP($Q44,'Justificativas golden'!$A$7:$I$128,4,0)</f>
        <v>regulamento-geral-oab</v>
      </c>
      <c r="S44">
        <f>VLOOKUP($Q44,'Justificativas golden'!$A$7:$I$128,5,0)</f>
        <v>2</v>
      </c>
      <c r="T44">
        <f>VLOOKUP($Q44,'Justificativas golden'!$A$7:$I$128,6,0)</f>
        <v>0</v>
      </c>
      <c r="U44">
        <f>VLOOKUP($Q44,'Justificativas golden'!$A$7:$I$128,7,0)</f>
        <v>0</v>
      </c>
      <c r="V44">
        <f>VLOOKUP($Q44,'Justificativas golden'!$A$7:$I$128,8,0)</f>
        <v>0</v>
      </c>
      <c r="W44">
        <f>VLOOKUP($Q44,'Justificativas golden'!$A$7:$I$128,9,0)</f>
        <v>0</v>
      </c>
      <c r="X44" t="b">
        <f t="shared" si="1"/>
        <v>1</v>
      </c>
      <c r="Y44" t="b">
        <f t="shared" si="2"/>
        <v>0</v>
      </c>
      <c r="Z44" t="b">
        <f t="shared" si="3"/>
        <v>0</v>
      </c>
    </row>
    <row r="45" spans="2:26">
      <c r="B45" t="s">
        <v>7</v>
      </c>
      <c r="C45">
        <v>3</v>
      </c>
      <c r="D45">
        <v>1.751552094</v>
      </c>
      <c r="E45" t="s">
        <v>253</v>
      </c>
      <c r="F45">
        <v>15</v>
      </c>
      <c r="G45" t="s">
        <v>255</v>
      </c>
      <c r="H45" t="s">
        <v>255</v>
      </c>
      <c r="I45" t="s">
        <v>256</v>
      </c>
      <c r="J45" t="s">
        <v>259</v>
      </c>
      <c r="K45" t="s">
        <v>268</v>
      </c>
      <c r="L45" t="s">
        <v>274</v>
      </c>
      <c r="Q45" t="str">
        <f t="shared" si="0"/>
        <v>2013-103</v>
      </c>
      <c r="R45" t="str">
        <f>VLOOKUP($Q45,'Justificativas golden'!$A$7:$I$128,4,0)</f>
        <v>regulamento-geral-oab</v>
      </c>
      <c r="S45">
        <f>VLOOKUP($Q45,'Justificativas golden'!$A$7:$I$128,5,0)</f>
        <v>16</v>
      </c>
      <c r="T45">
        <f>VLOOKUP($Q45,'Justificativas golden'!$A$7:$I$128,6,0)</f>
        <v>0</v>
      </c>
      <c r="U45">
        <f>VLOOKUP($Q45,'Justificativas golden'!$A$7:$I$128,7,0)</f>
        <v>0</v>
      </c>
      <c r="V45">
        <f>VLOOKUP($Q45,'Justificativas golden'!$A$7:$I$128,8,0)</f>
        <v>0</v>
      </c>
      <c r="W45">
        <f>VLOOKUP($Q45,'Justificativas golden'!$A$7:$I$128,9,0)</f>
        <v>0</v>
      </c>
      <c r="X45" t="b">
        <f t="shared" si="1"/>
        <v>0</v>
      </c>
      <c r="Y45" t="b">
        <f t="shared" si="2"/>
        <v>0</v>
      </c>
      <c r="Z45" t="b">
        <f t="shared" si="3"/>
        <v>0</v>
      </c>
    </row>
    <row r="46" spans="2:26">
      <c r="B46" t="s">
        <v>7</v>
      </c>
      <c r="C46">
        <v>4</v>
      </c>
      <c r="D46">
        <v>1.667580643</v>
      </c>
      <c r="E46" t="s">
        <v>252</v>
      </c>
      <c r="F46">
        <v>23</v>
      </c>
      <c r="G46" t="s">
        <v>255</v>
      </c>
      <c r="H46" t="s">
        <v>255</v>
      </c>
      <c r="I46" t="s">
        <v>256</v>
      </c>
      <c r="J46" t="s">
        <v>259</v>
      </c>
      <c r="K46" t="s">
        <v>268</v>
      </c>
      <c r="L46" t="s">
        <v>274</v>
      </c>
      <c r="Q46" t="str">
        <f t="shared" si="0"/>
        <v>2013-104</v>
      </c>
      <c r="R46" t="str">
        <f>VLOOKUP($Q46,'Justificativas golden'!$A$7:$I$128,4,0)</f>
        <v>lei-8906</v>
      </c>
      <c r="S46">
        <f>VLOOKUP($Q46,'Justificativas golden'!$A$7:$I$128,5,0)</f>
        <v>22</v>
      </c>
      <c r="T46">
        <f>VLOOKUP($Q46,'Justificativas golden'!$A$7:$I$128,6,0)</f>
        <v>0</v>
      </c>
      <c r="U46">
        <f>VLOOKUP($Q46,'Justificativas golden'!$A$7:$I$128,7,0)</f>
        <v>0</v>
      </c>
      <c r="V46">
        <f>VLOOKUP($Q46,'Justificativas golden'!$A$7:$I$128,8,0)</f>
        <v>0</v>
      </c>
      <c r="W46">
        <f>VLOOKUP($Q46,'Justificativas golden'!$A$7:$I$128,9,0)</f>
        <v>0</v>
      </c>
      <c r="X46" t="b">
        <f t="shared" si="1"/>
        <v>0</v>
      </c>
      <c r="Y46" t="b">
        <f t="shared" si="2"/>
        <v>0</v>
      </c>
      <c r="Z46" t="b">
        <f t="shared" si="3"/>
        <v>0</v>
      </c>
    </row>
    <row r="47" spans="2:26">
      <c r="B47" t="s">
        <v>7</v>
      </c>
      <c r="C47">
        <v>5</v>
      </c>
      <c r="D47">
        <v>1.701015173</v>
      </c>
      <c r="E47" t="s">
        <v>253</v>
      </c>
      <c r="F47">
        <v>97</v>
      </c>
      <c r="G47" t="s">
        <v>258</v>
      </c>
      <c r="H47" t="s">
        <v>257</v>
      </c>
      <c r="I47" t="s">
        <v>259</v>
      </c>
      <c r="J47" t="s">
        <v>259</v>
      </c>
      <c r="K47" t="s">
        <v>267</v>
      </c>
      <c r="Q47" t="str">
        <f t="shared" si="0"/>
        <v>2013-105</v>
      </c>
      <c r="R47" t="str">
        <f>VLOOKUP($Q47,'Justificativas golden'!$A$7:$I$128,4,0)</f>
        <v>lei-8906</v>
      </c>
      <c r="S47">
        <f>VLOOKUP($Q47,'Justificativas golden'!$A$7:$I$128,5,0)</f>
        <v>7</v>
      </c>
      <c r="T47">
        <f>VLOOKUP($Q47,'Justificativas golden'!$A$7:$I$128,6,0)</f>
        <v>0</v>
      </c>
      <c r="U47">
        <f>VLOOKUP($Q47,'Justificativas golden'!$A$7:$I$128,7,0)</f>
        <v>0</v>
      </c>
      <c r="V47">
        <f>VLOOKUP($Q47,'Justificativas golden'!$A$7:$I$128,8,0)</f>
        <v>0</v>
      </c>
      <c r="W47">
        <f>VLOOKUP($Q47,'Justificativas golden'!$A$7:$I$128,9,0)</f>
        <v>0</v>
      </c>
      <c r="X47" t="b">
        <f t="shared" si="1"/>
        <v>0</v>
      </c>
      <c r="Y47" t="b">
        <f t="shared" si="2"/>
        <v>0</v>
      </c>
      <c r="Z47" t="b">
        <f t="shared" si="3"/>
        <v>0</v>
      </c>
    </row>
    <row r="48" spans="2:26">
      <c r="B48" t="s">
        <v>7</v>
      </c>
      <c r="C48">
        <v>6</v>
      </c>
      <c r="D48">
        <v>1.8403741220000001</v>
      </c>
      <c r="E48" t="s">
        <v>254</v>
      </c>
      <c r="F48">
        <v>63</v>
      </c>
      <c r="G48" t="s">
        <v>258</v>
      </c>
      <c r="H48" t="s">
        <v>255</v>
      </c>
      <c r="I48" t="s">
        <v>259</v>
      </c>
      <c r="J48" t="s">
        <v>259</v>
      </c>
      <c r="K48" t="s">
        <v>267</v>
      </c>
      <c r="Q48" t="str">
        <f t="shared" si="0"/>
        <v>2013-106</v>
      </c>
      <c r="R48" t="str">
        <f>VLOOKUP($Q48,'Justificativas golden'!$A$7:$I$128,4,0)</f>
        <v>lei-8906</v>
      </c>
      <c r="S48">
        <f>VLOOKUP($Q48,'Justificativas golden'!$A$7:$I$128,5,0)</f>
        <v>34</v>
      </c>
      <c r="T48" t="str">
        <f>VLOOKUP($Q48,'Justificativas golden'!$A$7:$I$128,6,0)</f>
        <v>lei-8906</v>
      </c>
      <c r="U48">
        <f>VLOOKUP($Q48,'Justificativas golden'!$A$7:$I$128,7,0)</f>
        <v>36</v>
      </c>
      <c r="V48" t="str">
        <f>VLOOKUP($Q48,'Justificativas golden'!$A$7:$I$128,8,0)</f>
        <v>codigo-de-etica-e-disciplina</v>
      </c>
      <c r="W48">
        <f>VLOOKUP($Q48,'Justificativas golden'!$A$7:$I$128,9,0)</f>
        <v>6</v>
      </c>
      <c r="X48" t="b">
        <f t="shared" si="1"/>
        <v>0</v>
      </c>
      <c r="Y48" t="b">
        <f t="shared" si="2"/>
        <v>0</v>
      </c>
      <c r="Z48" t="b">
        <f t="shared" si="3"/>
        <v>0</v>
      </c>
    </row>
    <row r="49" spans="2:26">
      <c r="B49" t="s">
        <v>7</v>
      </c>
      <c r="C49">
        <v>7</v>
      </c>
      <c r="D49">
        <v>1.820766396</v>
      </c>
      <c r="E49" t="s">
        <v>254</v>
      </c>
      <c r="F49">
        <v>2</v>
      </c>
      <c r="G49" t="s">
        <v>255</v>
      </c>
      <c r="H49" t="s">
        <v>255</v>
      </c>
      <c r="I49" t="s">
        <v>256</v>
      </c>
      <c r="J49" t="s">
        <v>256</v>
      </c>
      <c r="K49" t="s">
        <v>256</v>
      </c>
      <c r="L49" t="s">
        <v>273</v>
      </c>
      <c r="Q49" t="str">
        <f t="shared" si="0"/>
        <v>2013-107</v>
      </c>
      <c r="R49" t="str">
        <f>VLOOKUP($Q49,'Justificativas golden'!$A$7:$I$128,4,0)</f>
        <v>codigo-de-etica-e-disciplina</v>
      </c>
      <c r="S49">
        <f>VLOOKUP($Q49,'Justificativas golden'!$A$7:$I$128,5,0)</f>
        <v>2</v>
      </c>
      <c r="T49">
        <f>VLOOKUP($Q49,'Justificativas golden'!$A$7:$I$128,6,0)</f>
        <v>0</v>
      </c>
      <c r="U49">
        <f>VLOOKUP($Q49,'Justificativas golden'!$A$7:$I$128,7,0)</f>
        <v>0</v>
      </c>
      <c r="V49">
        <f>VLOOKUP($Q49,'Justificativas golden'!$A$7:$I$128,8,0)</f>
        <v>0</v>
      </c>
      <c r="W49">
        <f>VLOOKUP($Q49,'Justificativas golden'!$A$7:$I$128,9,0)</f>
        <v>0</v>
      </c>
      <c r="X49" t="b">
        <f t="shared" si="1"/>
        <v>1</v>
      </c>
      <c r="Y49" t="b">
        <f t="shared" si="2"/>
        <v>0</v>
      </c>
      <c r="Z49" t="b">
        <f t="shared" si="3"/>
        <v>0</v>
      </c>
    </row>
    <row r="50" spans="2:26">
      <c r="B50" t="s">
        <v>7</v>
      </c>
      <c r="C50">
        <v>8</v>
      </c>
      <c r="D50">
        <v>1.7578058640000001</v>
      </c>
      <c r="E50" t="s">
        <v>254</v>
      </c>
      <c r="F50">
        <v>54</v>
      </c>
      <c r="G50" t="s">
        <v>258</v>
      </c>
      <c r="H50" t="s">
        <v>255</v>
      </c>
      <c r="I50" t="s">
        <v>259</v>
      </c>
      <c r="J50" t="s">
        <v>259</v>
      </c>
      <c r="K50" t="s">
        <v>267</v>
      </c>
      <c r="Q50" t="str">
        <f t="shared" si="0"/>
        <v>2013-108</v>
      </c>
      <c r="R50" t="str">
        <f>VLOOKUP($Q50,'Justificativas golden'!$A$7:$I$128,4,0)</f>
        <v>codigo-de-etica-e-disciplina</v>
      </c>
      <c r="S50">
        <f>VLOOKUP($Q50,'Justificativas golden'!$A$7:$I$128,5,0)</f>
        <v>4</v>
      </c>
      <c r="T50">
        <f>VLOOKUP($Q50,'Justificativas golden'!$A$7:$I$128,6,0)</f>
        <v>0</v>
      </c>
      <c r="U50">
        <f>VLOOKUP($Q50,'Justificativas golden'!$A$7:$I$128,7,0)</f>
        <v>0</v>
      </c>
      <c r="V50">
        <f>VLOOKUP($Q50,'Justificativas golden'!$A$7:$I$128,8,0)</f>
        <v>0</v>
      </c>
      <c r="W50">
        <f>VLOOKUP($Q50,'Justificativas golden'!$A$7:$I$128,9,0)</f>
        <v>0</v>
      </c>
      <c r="X50" t="b">
        <f t="shared" si="1"/>
        <v>0</v>
      </c>
      <c r="Y50" t="b">
        <f t="shared" si="2"/>
        <v>0</v>
      </c>
      <c r="Z50" t="b">
        <f t="shared" si="3"/>
        <v>0</v>
      </c>
    </row>
    <row r="51" spans="2:26">
      <c r="B51" t="s">
        <v>7</v>
      </c>
      <c r="C51">
        <v>9</v>
      </c>
      <c r="D51">
        <v>1.673990399</v>
      </c>
      <c r="E51" t="s">
        <v>253</v>
      </c>
      <c r="F51">
        <v>114</v>
      </c>
      <c r="G51" t="s">
        <v>260</v>
      </c>
      <c r="H51" t="s">
        <v>258</v>
      </c>
      <c r="I51" t="s">
        <v>259</v>
      </c>
      <c r="J51" t="s">
        <v>259</v>
      </c>
      <c r="K51" t="s">
        <v>267</v>
      </c>
      <c r="Q51" t="str">
        <f t="shared" si="0"/>
        <v>2013-109</v>
      </c>
      <c r="R51" t="str">
        <f>VLOOKUP($Q51,'Justificativas golden'!$A$7:$I$128,4,0)</f>
        <v>lei-8906</v>
      </c>
      <c r="S51">
        <f>VLOOKUP($Q51,'Justificativas golden'!$A$7:$I$128,5,0)</f>
        <v>7</v>
      </c>
      <c r="T51">
        <f>VLOOKUP($Q51,'Justificativas golden'!$A$7:$I$128,6,0)</f>
        <v>0</v>
      </c>
      <c r="U51">
        <f>VLOOKUP($Q51,'Justificativas golden'!$A$7:$I$128,7,0)</f>
        <v>0</v>
      </c>
      <c r="V51">
        <f>VLOOKUP($Q51,'Justificativas golden'!$A$7:$I$128,8,0)</f>
        <v>0</v>
      </c>
      <c r="W51">
        <f>VLOOKUP($Q51,'Justificativas golden'!$A$7:$I$128,9,0)</f>
        <v>0</v>
      </c>
      <c r="X51" t="b">
        <f t="shared" si="1"/>
        <v>0</v>
      </c>
      <c r="Y51" t="b">
        <f t="shared" si="2"/>
        <v>0</v>
      </c>
      <c r="Z51" t="b">
        <f t="shared" si="3"/>
        <v>0</v>
      </c>
    </row>
    <row r="52" spans="2:26">
      <c r="B52" t="s">
        <v>7</v>
      </c>
      <c r="C52">
        <v>10</v>
      </c>
      <c r="D52">
        <v>1.7562251129999999</v>
      </c>
      <c r="E52" t="s">
        <v>252</v>
      </c>
      <c r="F52">
        <v>5</v>
      </c>
      <c r="G52" t="s">
        <v>255</v>
      </c>
      <c r="H52" t="s">
        <v>260</v>
      </c>
      <c r="I52" t="s">
        <v>259</v>
      </c>
      <c r="J52" t="s">
        <v>259</v>
      </c>
      <c r="K52" t="s">
        <v>267</v>
      </c>
      <c r="Q52" t="str">
        <f t="shared" si="0"/>
        <v>2013-1010</v>
      </c>
      <c r="R52" t="str">
        <f>VLOOKUP($Q52,'Justificativas golden'!$A$7:$I$128,4,0)</f>
        <v>lei-8906</v>
      </c>
      <c r="S52">
        <f>VLOOKUP($Q52,'Justificativas golden'!$A$7:$I$128,5,0)</f>
        <v>7</v>
      </c>
      <c r="T52">
        <f>VLOOKUP($Q52,'Justificativas golden'!$A$7:$I$128,6,0)</f>
        <v>0</v>
      </c>
      <c r="U52">
        <f>VLOOKUP($Q52,'Justificativas golden'!$A$7:$I$128,7,0)</f>
        <v>0</v>
      </c>
      <c r="V52">
        <f>VLOOKUP($Q52,'Justificativas golden'!$A$7:$I$128,8,0)</f>
        <v>0</v>
      </c>
      <c r="W52">
        <f>VLOOKUP($Q52,'Justificativas golden'!$A$7:$I$128,9,0)</f>
        <v>0</v>
      </c>
      <c r="X52" t="b">
        <f t="shared" si="1"/>
        <v>0</v>
      </c>
      <c r="Y52" t="b">
        <f t="shared" si="2"/>
        <v>0</v>
      </c>
      <c r="Z52" t="b">
        <f t="shared" si="3"/>
        <v>0</v>
      </c>
    </row>
    <row r="53" spans="2:26">
      <c r="B53" t="s">
        <v>11</v>
      </c>
      <c r="C53">
        <v>1</v>
      </c>
      <c r="D53">
        <v>1.480940191</v>
      </c>
      <c r="E53" t="s">
        <v>253</v>
      </c>
      <c r="F53">
        <v>5</v>
      </c>
      <c r="G53" t="s">
        <v>255</v>
      </c>
      <c r="H53" t="s">
        <v>255</v>
      </c>
      <c r="I53" t="s">
        <v>256</v>
      </c>
      <c r="J53" t="s">
        <v>256</v>
      </c>
      <c r="K53" t="s">
        <v>256</v>
      </c>
      <c r="L53" t="s">
        <v>273</v>
      </c>
      <c r="Q53" t="str">
        <f t="shared" si="0"/>
        <v>2013-111</v>
      </c>
      <c r="R53" t="str">
        <f>VLOOKUP($Q53,'Justificativas golden'!$A$7:$I$128,4,0)</f>
        <v>regulamento-geral-oab</v>
      </c>
      <c r="S53">
        <f>VLOOKUP($Q53,'Justificativas golden'!$A$7:$I$128,5,0)</f>
        <v>5</v>
      </c>
      <c r="T53">
        <f>VLOOKUP($Q53,'Justificativas golden'!$A$7:$I$128,6,0)</f>
        <v>0</v>
      </c>
      <c r="U53">
        <f>VLOOKUP($Q53,'Justificativas golden'!$A$7:$I$128,7,0)</f>
        <v>0</v>
      </c>
      <c r="V53">
        <f>VLOOKUP($Q53,'Justificativas golden'!$A$7:$I$128,8,0)</f>
        <v>0</v>
      </c>
      <c r="W53">
        <f>VLOOKUP($Q53,'Justificativas golden'!$A$7:$I$128,9,0)</f>
        <v>0</v>
      </c>
      <c r="X53" t="b">
        <f t="shared" si="1"/>
        <v>1</v>
      </c>
      <c r="Y53" t="b">
        <f t="shared" si="2"/>
        <v>0</v>
      </c>
      <c r="Z53" t="b">
        <f t="shared" si="3"/>
        <v>0</v>
      </c>
    </row>
    <row r="54" spans="2:26">
      <c r="B54" t="s">
        <v>11</v>
      </c>
      <c r="C54">
        <v>2</v>
      </c>
      <c r="D54">
        <v>1.2406679270000001</v>
      </c>
      <c r="E54" t="s">
        <v>253</v>
      </c>
      <c r="F54">
        <v>6</v>
      </c>
      <c r="G54" t="s">
        <v>255</v>
      </c>
      <c r="H54" t="s">
        <v>255</v>
      </c>
      <c r="I54" t="s">
        <v>256</v>
      </c>
      <c r="J54" t="s">
        <v>266</v>
      </c>
      <c r="K54" t="s">
        <v>269</v>
      </c>
      <c r="L54" t="s">
        <v>274</v>
      </c>
      <c r="Q54" t="str">
        <f t="shared" si="0"/>
        <v>2013-112</v>
      </c>
      <c r="R54" t="e">
        <f>VLOOKUP($Q54,'Justificativas golden'!$A$7:$I$128,4,0)</f>
        <v>#N/A</v>
      </c>
      <c r="S54" t="e">
        <f>VLOOKUP($Q54,'Justificativas golden'!$A$7:$I$128,5,0)</f>
        <v>#N/A</v>
      </c>
      <c r="T54" t="e">
        <f>VLOOKUP($Q54,'Justificativas golden'!$A$7:$I$128,6,0)</f>
        <v>#N/A</v>
      </c>
      <c r="U54" t="e">
        <f>VLOOKUP($Q54,'Justificativas golden'!$A$7:$I$128,7,0)</f>
        <v>#N/A</v>
      </c>
      <c r="V54" t="e">
        <f>VLOOKUP($Q54,'Justificativas golden'!$A$7:$I$128,8,0)</f>
        <v>#N/A</v>
      </c>
      <c r="W54" t="e">
        <f>VLOOKUP($Q54,'Justificativas golden'!$A$7:$I$128,9,0)</f>
        <v>#N/A</v>
      </c>
      <c r="X54" t="e">
        <f t="shared" si="1"/>
        <v>#N/A</v>
      </c>
      <c r="Y54" t="e">
        <f t="shared" si="2"/>
        <v>#N/A</v>
      </c>
      <c r="Z54" t="e">
        <f t="shared" si="3"/>
        <v>#N/A</v>
      </c>
    </row>
    <row r="55" spans="2:26">
      <c r="B55" t="s">
        <v>11</v>
      </c>
      <c r="C55">
        <v>3</v>
      </c>
      <c r="D55">
        <v>1.666123689</v>
      </c>
      <c r="E55" t="s">
        <v>252</v>
      </c>
      <c r="F55">
        <v>24</v>
      </c>
      <c r="G55" t="s">
        <v>260</v>
      </c>
      <c r="H55" t="s">
        <v>255</v>
      </c>
      <c r="I55" t="s">
        <v>259</v>
      </c>
      <c r="J55" t="s">
        <v>266</v>
      </c>
      <c r="K55" t="s">
        <v>270</v>
      </c>
      <c r="Q55" t="str">
        <f t="shared" si="0"/>
        <v>2013-113</v>
      </c>
      <c r="R55" t="e">
        <f>VLOOKUP($Q55,'Justificativas golden'!$A$7:$I$128,4,0)</f>
        <v>#N/A</v>
      </c>
      <c r="S55" t="e">
        <f>VLOOKUP($Q55,'Justificativas golden'!$A$7:$I$128,5,0)</f>
        <v>#N/A</v>
      </c>
      <c r="T55" t="e">
        <f>VLOOKUP($Q55,'Justificativas golden'!$A$7:$I$128,6,0)</f>
        <v>#N/A</v>
      </c>
      <c r="U55" t="e">
        <f>VLOOKUP($Q55,'Justificativas golden'!$A$7:$I$128,7,0)</f>
        <v>#N/A</v>
      </c>
      <c r="V55" t="e">
        <f>VLOOKUP($Q55,'Justificativas golden'!$A$7:$I$128,8,0)</f>
        <v>#N/A</v>
      </c>
      <c r="W55" t="e">
        <f>VLOOKUP($Q55,'Justificativas golden'!$A$7:$I$128,9,0)</f>
        <v>#N/A</v>
      </c>
      <c r="X55" t="e">
        <f t="shared" si="1"/>
        <v>#N/A</v>
      </c>
      <c r="Y55" t="e">
        <f t="shared" si="2"/>
        <v>#N/A</v>
      </c>
      <c r="Z55" t="e">
        <f t="shared" si="3"/>
        <v>#N/A</v>
      </c>
    </row>
    <row r="56" spans="2:26">
      <c r="B56" t="s">
        <v>11</v>
      </c>
      <c r="C56">
        <v>4</v>
      </c>
      <c r="D56">
        <v>1.452114167</v>
      </c>
      <c r="E56" t="s">
        <v>252</v>
      </c>
      <c r="F56">
        <v>74</v>
      </c>
      <c r="G56" t="s">
        <v>255</v>
      </c>
      <c r="H56" t="s">
        <v>255</v>
      </c>
      <c r="I56" t="s">
        <v>256</v>
      </c>
      <c r="J56" t="s">
        <v>266</v>
      </c>
      <c r="K56" t="s">
        <v>269</v>
      </c>
      <c r="L56" t="s">
        <v>274</v>
      </c>
      <c r="Q56" t="str">
        <f t="shared" si="0"/>
        <v>2013-114</v>
      </c>
      <c r="R56" t="e">
        <f>VLOOKUP($Q56,'Justificativas golden'!$A$7:$I$128,4,0)</f>
        <v>#N/A</v>
      </c>
      <c r="S56" t="e">
        <f>VLOOKUP($Q56,'Justificativas golden'!$A$7:$I$128,5,0)</f>
        <v>#N/A</v>
      </c>
      <c r="T56" t="e">
        <f>VLOOKUP($Q56,'Justificativas golden'!$A$7:$I$128,6,0)</f>
        <v>#N/A</v>
      </c>
      <c r="U56" t="e">
        <f>VLOOKUP($Q56,'Justificativas golden'!$A$7:$I$128,7,0)</f>
        <v>#N/A</v>
      </c>
      <c r="V56" t="e">
        <f>VLOOKUP($Q56,'Justificativas golden'!$A$7:$I$128,8,0)</f>
        <v>#N/A</v>
      </c>
      <c r="W56" t="e">
        <f>VLOOKUP($Q56,'Justificativas golden'!$A$7:$I$128,9,0)</f>
        <v>#N/A</v>
      </c>
      <c r="X56" t="e">
        <f t="shared" si="1"/>
        <v>#N/A</v>
      </c>
      <c r="Y56" t="e">
        <f t="shared" si="2"/>
        <v>#N/A</v>
      </c>
      <c r="Z56" t="e">
        <f t="shared" si="3"/>
        <v>#N/A</v>
      </c>
    </row>
    <row r="57" spans="2:26">
      <c r="B57" t="s">
        <v>11</v>
      </c>
      <c r="C57">
        <v>5</v>
      </c>
      <c r="D57">
        <v>1.5319918779999999</v>
      </c>
      <c r="E57" t="s">
        <v>254</v>
      </c>
      <c r="F57">
        <v>19</v>
      </c>
      <c r="G57" t="s">
        <v>260</v>
      </c>
      <c r="H57" t="s">
        <v>260</v>
      </c>
      <c r="I57" t="s">
        <v>256</v>
      </c>
      <c r="J57" t="s">
        <v>266</v>
      </c>
      <c r="K57" t="s">
        <v>269</v>
      </c>
      <c r="L57" t="s">
        <v>274</v>
      </c>
      <c r="Q57" t="str">
        <f t="shared" si="0"/>
        <v>2013-115</v>
      </c>
      <c r="R57" t="e">
        <f>VLOOKUP($Q57,'Justificativas golden'!$A$7:$I$128,4,0)</f>
        <v>#N/A</v>
      </c>
      <c r="S57" t="e">
        <f>VLOOKUP($Q57,'Justificativas golden'!$A$7:$I$128,5,0)</f>
        <v>#N/A</v>
      </c>
      <c r="T57" t="e">
        <f>VLOOKUP($Q57,'Justificativas golden'!$A$7:$I$128,6,0)</f>
        <v>#N/A</v>
      </c>
      <c r="U57" t="e">
        <f>VLOOKUP($Q57,'Justificativas golden'!$A$7:$I$128,7,0)</f>
        <v>#N/A</v>
      </c>
      <c r="V57" t="e">
        <f>VLOOKUP($Q57,'Justificativas golden'!$A$7:$I$128,8,0)</f>
        <v>#N/A</v>
      </c>
      <c r="W57" t="e">
        <f>VLOOKUP($Q57,'Justificativas golden'!$A$7:$I$128,9,0)</f>
        <v>#N/A</v>
      </c>
      <c r="X57" t="e">
        <f t="shared" si="1"/>
        <v>#N/A</v>
      </c>
      <c r="Y57" t="e">
        <f t="shared" si="2"/>
        <v>#N/A</v>
      </c>
      <c r="Z57" t="e">
        <f t="shared" si="3"/>
        <v>#N/A</v>
      </c>
    </row>
    <row r="58" spans="2:26">
      <c r="B58" t="s">
        <v>11</v>
      </c>
      <c r="C58">
        <v>6</v>
      </c>
      <c r="D58">
        <v>1.752644141</v>
      </c>
      <c r="E58" t="s">
        <v>254</v>
      </c>
      <c r="F58">
        <v>48</v>
      </c>
      <c r="G58" t="s">
        <v>257</v>
      </c>
      <c r="H58" t="s">
        <v>260</v>
      </c>
      <c r="I58" t="s">
        <v>259</v>
      </c>
      <c r="J58" t="s">
        <v>266</v>
      </c>
      <c r="K58" t="s">
        <v>270</v>
      </c>
      <c r="Q58" t="str">
        <f t="shared" si="0"/>
        <v>2013-116</v>
      </c>
      <c r="R58" t="e">
        <f>VLOOKUP($Q58,'Justificativas golden'!$A$7:$I$128,4,0)</f>
        <v>#N/A</v>
      </c>
      <c r="S58" t="e">
        <f>VLOOKUP($Q58,'Justificativas golden'!$A$7:$I$128,5,0)</f>
        <v>#N/A</v>
      </c>
      <c r="T58" t="e">
        <f>VLOOKUP($Q58,'Justificativas golden'!$A$7:$I$128,6,0)</f>
        <v>#N/A</v>
      </c>
      <c r="U58" t="e">
        <f>VLOOKUP($Q58,'Justificativas golden'!$A$7:$I$128,7,0)</f>
        <v>#N/A</v>
      </c>
      <c r="V58" t="e">
        <f>VLOOKUP($Q58,'Justificativas golden'!$A$7:$I$128,8,0)</f>
        <v>#N/A</v>
      </c>
      <c r="W58" t="e">
        <f>VLOOKUP($Q58,'Justificativas golden'!$A$7:$I$128,9,0)</f>
        <v>#N/A</v>
      </c>
      <c r="X58" t="e">
        <f t="shared" si="1"/>
        <v>#N/A</v>
      </c>
      <c r="Y58" t="e">
        <f t="shared" si="2"/>
        <v>#N/A</v>
      </c>
      <c r="Z58" t="e">
        <f t="shared" si="3"/>
        <v>#N/A</v>
      </c>
    </row>
    <row r="59" spans="2:26">
      <c r="B59" t="s">
        <v>11</v>
      </c>
      <c r="C59">
        <v>7</v>
      </c>
      <c r="D59">
        <v>1.772089754</v>
      </c>
      <c r="E59" t="s">
        <v>254</v>
      </c>
      <c r="F59">
        <v>2</v>
      </c>
      <c r="G59" t="s">
        <v>255</v>
      </c>
      <c r="H59" t="s">
        <v>255</v>
      </c>
      <c r="I59" t="s">
        <v>256</v>
      </c>
      <c r="J59" t="s">
        <v>256</v>
      </c>
      <c r="K59" t="s">
        <v>256</v>
      </c>
      <c r="L59" t="s">
        <v>273</v>
      </c>
      <c r="Q59" t="str">
        <f t="shared" si="0"/>
        <v>2013-117</v>
      </c>
      <c r="R59" t="str">
        <f>VLOOKUP($Q59,'Justificativas golden'!$A$7:$I$128,4,0)</f>
        <v>codigo-de-etica-e-disciplina</v>
      </c>
      <c r="S59">
        <f>VLOOKUP($Q59,'Justificativas golden'!$A$7:$I$128,5,0)</f>
        <v>2</v>
      </c>
      <c r="T59">
        <f>VLOOKUP($Q59,'Justificativas golden'!$A$7:$I$128,6,0)</f>
        <v>0</v>
      </c>
      <c r="U59">
        <f>VLOOKUP($Q59,'Justificativas golden'!$A$7:$I$128,7,0)</f>
        <v>0</v>
      </c>
      <c r="V59">
        <f>VLOOKUP($Q59,'Justificativas golden'!$A$7:$I$128,8,0)</f>
        <v>0</v>
      </c>
      <c r="W59">
        <f>VLOOKUP($Q59,'Justificativas golden'!$A$7:$I$128,9,0)</f>
        <v>0</v>
      </c>
      <c r="X59" t="b">
        <f t="shared" si="1"/>
        <v>1</v>
      </c>
      <c r="Y59" t="b">
        <f t="shared" si="2"/>
        <v>0</v>
      </c>
      <c r="Z59" t="b">
        <f t="shared" si="3"/>
        <v>0</v>
      </c>
    </row>
    <row r="60" spans="2:26">
      <c r="B60" t="s">
        <v>11</v>
      </c>
      <c r="C60">
        <v>8</v>
      </c>
      <c r="D60">
        <v>1.842497767</v>
      </c>
      <c r="E60" t="s">
        <v>253</v>
      </c>
      <c r="F60">
        <v>53</v>
      </c>
      <c r="G60" t="s">
        <v>257</v>
      </c>
      <c r="H60" t="s">
        <v>255</v>
      </c>
      <c r="I60" t="s">
        <v>259</v>
      </c>
      <c r="J60" t="s">
        <v>259</v>
      </c>
      <c r="K60" t="s">
        <v>267</v>
      </c>
      <c r="Q60" t="str">
        <f t="shared" si="0"/>
        <v>2013-118</v>
      </c>
      <c r="R60" t="str">
        <f>VLOOKUP($Q60,'Justificativas golden'!$A$7:$I$128,4,0)</f>
        <v>lei-8906</v>
      </c>
      <c r="S60">
        <f>VLOOKUP($Q60,'Justificativas golden'!$A$7:$I$128,5,0)</f>
        <v>7</v>
      </c>
      <c r="T60">
        <f>VLOOKUP($Q60,'Justificativas golden'!$A$7:$I$128,6,0)</f>
        <v>0</v>
      </c>
      <c r="U60">
        <f>VLOOKUP($Q60,'Justificativas golden'!$A$7:$I$128,7,0)</f>
        <v>0</v>
      </c>
      <c r="V60">
        <f>VLOOKUP($Q60,'Justificativas golden'!$A$7:$I$128,8,0)</f>
        <v>0</v>
      </c>
      <c r="W60">
        <f>VLOOKUP($Q60,'Justificativas golden'!$A$7:$I$128,9,0)</f>
        <v>0</v>
      </c>
      <c r="X60" t="b">
        <f t="shared" si="1"/>
        <v>0</v>
      </c>
      <c r="Y60" t="b">
        <f t="shared" si="2"/>
        <v>0</v>
      </c>
      <c r="Z60" t="b">
        <f t="shared" si="3"/>
        <v>0</v>
      </c>
    </row>
    <row r="61" spans="2:26">
      <c r="B61" t="s">
        <v>11</v>
      </c>
      <c r="C61">
        <v>9</v>
      </c>
      <c r="D61">
        <v>1.582362762</v>
      </c>
      <c r="E61" t="s">
        <v>252</v>
      </c>
      <c r="F61">
        <v>5</v>
      </c>
      <c r="G61" t="s">
        <v>255</v>
      </c>
      <c r="H61" t="s">
        <v>258</v>
      </c>
      <c r="I61" t="s">
        <v>259</v>
      </c>
      <c r="J61" t="s">
        <v>259</v>
      </c>
      <c r="K61" t="s">
        <v>267</v>
      </c>
      <c r="Q61" t="str">
        <f t="shared" si="0"/>
        <v>2013-119</v>
      </c>
      <c r="R61" t="str">
        <f>VLOOKUP($Q61,'Justificativas golden'!$A$7:$I$128,4,0)</f>
        <v>lei-8906</v>
      </c>
      <c r="S61">
        <f>VLOOKUP($Q61,'Justificativas golden'!$A$7:$I$128,5,0)</f>
        <v>7</v>
      </c>
      <c r="T61">
        <f>VLOOKUP($Q61,'Justificativas golden'!$A$7:$I$128,6,0)</f>
        <v>0</v>
      </c>
      <c r="U61">
        <f>VLOOKUP($Q61,'Justificativas golden'!$A$7:$I$128,7,0)</f>
        <v>0</v>
      </c>
      <c r="V61">
        <f>VLOOKUP($Q61,'Justificativas golden'!$A$7:$I$128,8,0)</f>
        <v>0</v>
      </c>
      <c r="W61">
        <f>VLOOKUP($Q61,'Justificativas golden'!$A$7:$I$128,9,0)</f>
        <v>0</v>
      </c>
      <c r="X61" t="b">
        <f t="shared" si="1"/>
        <v>0</v>
      </c>
      <c r="Y61" t="b">
        <f t="shared" si="2"/>
        <v>0</v>
      </c>
      <c r="Z61" t="b">
        <f t="shared" si="3"/>
        <v>0</v>
      </c>
    </row>
    <row r="62" spans="2:26">
      <c r="B62" t="s">
        <v>11</v>
      </c>
      <c r="C62">
        <v>10</v>
      </c>
      <c r="D62">
        <v>1.7191066779999999</v>
      </c>
      <c r="E62" t="s">
        <v>252</v>
      </c>
      <c r="F62">
        <v>10</v>
      </c>
      <c r="G62" t="s">
        <v>257</v>
      </c>
      <c r="H62" t="s">
        <v>255</v>
      </c>
      <c r="I62" t="s">
        <v>259</v>
      </c>
      <c r="J62" t="s">
        <v>266</v>
      </c>
      <c r="K62" t="s">
        <v>270</v>
      </c>
      <c r="Q62" t="str">
        <f t="shared" si="0"/>
        <v>2013-1110</v>
      </c>
      <c r="R62" t="e">
        <f>VLOOKUP($Q62,'Justificativas golden'!$A$7:$I$128,4,0)</f>
        <v>#N/A</v>
      </c>
      <c r="S62" t="e">
        <f>VLOOKUP($Q62,'Justificativas golden'!$A$7:$I$128,5,0)</f>
        <v>#N/A</v>
      </c>
      <c r="T62" t="e">
        <f>VLOOKUP($Q62,'Justificativas golden'!$A$7:$I$128,6,0)</f>
        <v>#N/A</v>
      </c>
      <c r="U62" t="e">
        <f>VLOOKUP($Q62,'Justificativas golden'!$A$7:$I$128,7,0)</f>
        <v>#N/A</v>
      </c>
      <c r="V62" t="e">
        <f>VLOOKUP($Q62,'Justificativas golden'!$A$7:$I$128,8,0)</f>
        <v>#N/A</v>
      </c>
      <c r="W62" t="e">
        <f>VLOOKUP($Q62,'Justificativas golden'!$A$7:$I$128,9,0)</f>
        <v>#N/A</v>
      </c>
      <c r="X62" t="e">
        <f t="shared" si="1"/>
        <v>#N/A</v>
      </c>
      <c r="Y62" t="e">
        <f t="shared" si="2"/>
        <v>#N/A</v>
      </c>
      <c r="Z62" t="e">
        <f t="shared" si="3"/>
        <v>#N/A</v>
      </c>
    </row>
    <row r="63" spans="2:26">
      <c r="B63" t="s">
        <v>15</v>
      </c>
      <c r="C63">
        <v>1</v>
      </c>
      <c r="D63">
        <v>1.8043028873303599</v>
      </c>
      <c r="E63" t="s">
        <v>253</v>
      </c>
      <c r="F63">
        <v>10</v>
      </c>
      <c r="G63" t="s">
        <v>258</v>
      </c>
      <c r="H63" t="s">
        <v>260</v>
      </c>
      <c r="I63" t="s">
        <v>259</v>
      </c>
      <c r="J63" t="s">
        <v>259</v>
      </c>
      <c r="K63" t="s">
        <v>267</v>
      </c>
      <c r="Q63" t="str">
        <f t="shared" si="0"/>
        <v>2015-171</v>
      </c>
      <c r="R63" t="str">
        <f>VLOOKUP($Q63,'Justificativas golden'!$A$7:$I$128,4,0)</f>
        <v>lei-8906</v>
      </c>
      <c r="S63">
        <f>VLOOKUP($Q63,'Justificativas golden'!$A$7:$I$128,5,0)</f>
        <v>7</v>
      </c>
      <c r="T63">
        <f>VLOOKUP($Q63,'Justificativas golden'!$A$7:$I$128,6,0)</f>
        <v>0</v>
      </c>
      <c r="U63">
        <f>VLOOKUP($Q63,'Justificativas golden'!$A$7:$I$128,7,0)</f>
        <v>0</v>
      </c>
      <c r="V63">
        <f>VLOOKUP($Q63,'Justificativas golden'!$A$7:$I$128,8,0)</f>
        <v>0</v>
      </c>
      <c r="W63">
        <f>VLOOKUP($Q63,'Justificativas golden'!$A$7:$I$128,9,0)</f>
        <v>0</v>
      </c>
      <c r="X63" t="b">
        <f t="shared" ref="X63:X126" si="4">AND(R63=$E63,S63=$F63)</f>
        <v>0</v>
      </c>
      <c r="Y63" t="b">
        <f t="shared" ref="Y63:Y126" si="5">AND(T63=$E63,U63=$F63)</f>
        <v>0</v>
      </c>
      <c r="Z63" t="b">
        <f t="shared" ref="Z63:Z126" si="6">AND(V63=$E63,W63=$F63)</f>
        <v>0</v>
      </c>
    </row>
    <row r="64" spans="2:26">
      <c r="B64" t="s">
        <v>1</v>
      </c>
      <c r="C64">
        <v>1</v>
      </c>
      <c r="D64">
        <v>1.5585995746102399</v>
      </c>
      <c r="E64" t="s">
        <v>254</v>
      </c>
      <c r="F64">
        <v>14</v>
      </c>
      <c r="G64" t="s">
        <v>258</v>
      </c>
      <c r="H64" t="s">
        <v>258</v>
      </c>
      <c r="I64" t="s">
        <v>256</v>
      </c>
      <c r="J64" t="s">
        <v>259</v>
      </c>
      <c r="K64" t="s">
        <v>268</v>
      </c>
      <c r="L64" t="s">
        <v>274</v>
      </c>
      <c r="Q64" t="str">
        <f t="shared" si="0"/>
        <v>2013-121</v>
      </c>
      <c r="R64" t="str">
        <f>VLOOKUP($Q64,'Justificativas golden'!$A$7:$I$128,4,0)</f>
        <v>codigo-de-etica-e-disciplina</v>
      </c>
      <c r="S64">
        <f>VLOOKUP($Q64,'Justificativas golden'!$A$7:$I$128,5,0)</f>
        <v>11</v>
      </c>
      <c r="T64">
        <f>VLOOKUP($Q64,'Justificativas golden'!$A$7:$I$128,6,0)</f>
        <v>0</v>
      </c>
      <c r="U64">
        <f>VLOOKUP($Q64,'Justificativas golden'!$A$7:$I$128,7,0)</f>
        <v>0</v>
      </c>
      <c r="V64">
        <f>VLOOKUP($Q64,'Justificativas golden'!$A$7:$I$128,8,0)</f>
        <v>0</v>
      </c>
      <c r="W64">
        <f>VLOOKUP($Q64,'Justificativas golden'!$A$7:$I$128,9,0)</f>
        <v>0</v>
      </c>
      <c r="X64" t="b">
        <f t="shared" si="4"/>
        <v>0</v>
      </c>
      <c r="Y64" t="b">
        <f t="shared" si="5"/>
        <v>0</v>
      </c>
      <c r="Z64" t="b">
        <f t="shared" si="6"/>
        <v>0</v>
      </c>
    </row>
    <row r="65" spans="2:26">
      <c r="B65" t="s">
        <v>26</v>
      </c>
      <c r="C65">
        <v>1</v>
      </c>
      <c r="D65">
        <v>1.7853019589874199</v>
      </c>
      <c r="E65" t="s">
        <v>254</v>
      </c>
      <c r="F65">
        <v>20</v>
      </c>
      <c r="G65" t="s">
        <v>257</v>
      </c>
      <c r="H65" t="s">
        <v>257</v>
      </c>
      <c r="I65" t="s">
        <v>256</v>
      </c>
      <c r="J65" t="s">
        <v>266</v>
      </c>
      <c r="K65" t="s">
        <v>269</v>
      </c>
      <c r="L65" t="s">
        <v>274</v>
      </c>
      <c r="Q65" t="str">
        <f t="shared" si="0"/>
        <v>2010-011</v>
      </c>
      <c r="R65" t="e">
        <f>VLOOKUP($Q65,'Justificativas golden'!$A$7:$I$128,4,0)</f>
        <v>#N/A</v>
      </c>
      <c r="S65" t="e">
        <f>VLOOKUP($Q65,'Justificativas golden'!$A$7:$I$128,5,0)</f>
        <v>#N/A</v>
      </c>
      <c r="T65" t="e">
        <f>VLOOKUP($Q65,'Justificativas golden'!$A$7:$I$128,6,0)</f>
        <v>#N/A</v>
      </c>
      <c r="U65" t="e">
        <f>VLOOKUP($Q65,'Justificativas golden'!$A$7:$I$128,7,0)</f>
        <v>#N/A</v>
      </c>
      <c r="V65" t="e">
        <f>VLOOKUP($Q65,'Justificativas golden'!$A$7:$I$128,8,0)</f>
        <v>#N/A</v>
      </c>
      <c r="W65" t="e">
        <f>VLOOKUP($Q65,'Justificativas golden'!$A$7:$I$128,9,0)</f>
        <v>#N/A</v>
      </c>
      <c r="X65" t="e">
        <f t="shared" si="4"/>
        <v>#N/A</v>
      </c>
      <c r="Y65" t="e">
        <f t="shared" si="5"/>
        <v>#N/A</v>
      </c>
      <c r="Z65" t="e">
        <f t="shared" si="6"/>
        <v>#N/A</v>
      </c>
    </row>
    <row r="66" spans="2:26">
      <c r="B66" t="s">
        <v>12</v>
      </c>
      <c r="C66">
        <v>1</v>
      </c>
      <c r="D66">
        <v>1.7954020143656</v>
      </c>
      <c r="E66" t="s">
        <v>254</v>
      </c>
      <c r="F66">
        <v>26</v>
      </c>
      <c r="G66" t="s">
        <v>260</v>
      </c>
      <c r="H66" t="s">
        <v>255</v>
      </c>
      <c r="I66" t="s">
        <v>259</v>
      </c>
      <c r="J66" t="s">
        <v>266</v>
      </c>
      <c r="K66" t="s">
        <v>270</v>
      </c>
      <c r="Q66" t="str">
        <f t="shared" si="0"/>
        <v>2014-141</v>
      </c>
      <c r="R66" t="e">
        <f>VLOOKUP($Q66,'Justificativas golden'!$A$7:$I$128,4,0)</f>
        <v>#N/A</v>
      </c>
      <c r="S66" t="e">
        <f>VLOOKUP($Q66,'Justificativas golden'!$A$7:$I$128,5,0)</f>
        <v>#N/A</v>
      </c>
      <c r="T66" t="e">
        <f>VLOOKUP($Q66,'Justificativas golden'!$A$7:$I$128,6,0)</f>
        <v>#N/A</v>
      </c>
      <c r="U66" t="e">
        <f>VLOOKUP($Q66,'Justificativas golden'!$A$7:$I$128,7,0)</f>
        <v>#N/A</v>
      </c>
      <c r="V66" t="e">
        <f>VLOOKUP($Q66,'Justificativas golden'!$A$7:$I$128,8,0)</f>
        <v>#N/A</v>
      </c>
      <c r="W66" t="e">
        <f>VLOOKUP($Q66,'Justificativas golden'!$A$7:$I$128,9,0)</f>
        <v>#N/A</v>
      </c>
      <c r="X66" t="e">
        <f t="shared" si="4"/>
        <v>#N/A</v>
      </c>
      <c r="Y66" t="e">
        <f t="shared" si="5"/>
        <v>#N/A</v>
      </c>
      <c r="Z66" t="e">
        <f t="shared" si="6"/>
        <v>#N/A</v>
      </c>
    </row>
    <row r="67" spans="2:26">
      <c r="B67" t="s">
        <v>13</v>
      </c>
      <c r="C67">
        <v>1</v>
      </c>
      <c r="D67">
        <v>1.6216493889647701</v>
      </c>
      <c r="E67" t="s">
        <v>254</v>
      </c>
      <c r="F67">
        <v>26</v>
      </c>
      <c r="G67" t="s">
        <v>255</v>
      </c>
      <c r="H67" t="s">
        <v>255</v>
      </c>
      <c r="I67" t="s">
        <v>256</v>
      </c>
      <c r="J67" t="s">
        <v>259</v>
      </c>
      <c r="K67" t="s">
        <v>268</v>
      </c>
      <c r="L67" t="s">
        <v>274</v>
      </c>
      <c r="Q67" t="str">
        <f t="shared" si="0"/>
        <v>2014-131</v>
      </c>
      <c r="R67" t="str">
        <f>VLOOKUP($Q67,'Justificativas golden'!$A$7:$I$128,4,0)</f>
        <v>codigo-de-etica-e-disciplina</v>
      </c>
      <c r="S67">
        <f>VLOOKUP($Q67,'Justificativas golden'!$A$7:$I$128,5,0)</f>
        <v>24</v>
      </c>
      <c r="T67">
        <f>VLOOKUP($Q67,'Justificativas golden'!$A$7:$I$128,6,0)</f>
        <v>0</v>
      </c>
      <c r="U67">
        <f>VLOOKUP($Q67,'Justificativas golden'!$A$7:$I$128,7,0)</f>
        <v>0</v>
      </c>
      <c r="V67">
        <f>VLOOKUP($Q67,'Justificativas golden'!$A$7:$I$128,8,0)</f>
        <v>0</v>
      </c>
      <c r="W67">
        <f>VLOOKUP($Q67,'Justificativas golden'!$A$7:$I$128,9,0)</f>
        <v>0</v>
      </c>
      <c r="X67" t="b">
        <f t="shared" si="4"/>
        <v>0</v>
      </c>
      <c r="Y67" t="b">
        <f t="shared" si="5"/>
        <v>0</v>
      </c>
      <c r="Z67" t="b">
        <f t="shared" si="6"/>
        <v>0</v>
      </c>
    </row>
    <row r="68" spans="2:26">
      <c r="B68" t="s">
        <v>18</v>
      </c>
      <c r="C68">
        <v>1</v>
      </c>
      <c r="D68">
        <v>1.7374687561317901</v>
      </c>
      <c r="E68" t="s">
        <v>254</v>
      </c>
      <c r="F68">
        <v>39</v>
      </c>
      <c r="G68" t="s">
        <v>255</v>
      </c>
      <c r="H68" t="s">
        <v>257</v>
      </c>
      <c r="I68" t="s">
        <v>259</v>
      </c>
      <c r="J68" t="s">
        <v>259</v>
      </c>
      <c r="K68" t="s">
        <v>267</v>
      </c>
      <c r="Q68" t="str">
        <f t="shared" si="0"/>
        <v>2016-211</v>
      </c>
      <c r="R68" t="str">
        <f>VLOOKUP($Q68,'Justificativas golden'!$A$7:$I$128,4,0)</f>
        <v>codigo-de-etica-e-disciplina</v>
      </c>
      <c r="S68">
        <f>VLOOKUP($Q68,'Justificativas golden'!$A$7:$I$128,5,0)</f>
        <v>44</v>
      </c>
      <c r="T68">
        <f>VLOOKUP($Q68,'Justificativas golden'!$A$7:$I$128,6,0)</f>
        <v>0</v>
      </c>
      <c r="U68">
        <f>VLOOKUP($Q68,'Justificativas golden'!$A$7:$I$128,7,0)</f>
        <v>0</v>
      </c>
      <c r="V68">
        <f>VLOOKUP($Q68,'Justificativas golden'!$A$7:$I$128,8,0)</f>
        <v>0</v>
      </c>
      <c r="W68">
        <f>VLOOKUP($Q68,'Justificativas golden'!$A$7:$I$128,9,0)</f>
        <v>0</v>
      </c>
      <c r="X68" t="b">
        <f t="shared" si="4"/>
        <v>0</v>
      </c>
      <c r="Y68" t="b">
        <f t="shared" si="5"/>
        <v>0</v>
      </c>
      <c r="Z68" t="b">
        <f t="shared" si="6"/>
        <v>0</v>
      </c>
    </row>
    <row r="69" spans="2:26">
      <c r="B69" t="s">
        <v>17</v>
      </c>
      <c r="C69">
        <v>1</v>
      </c>
      <c r="D69">
        <v>1.4475193589338</v>
      </c>
      <c r="E69" t="s">
        <v>254</v>
      </c>
      <c r="F69">
        <v>17</v>
      </c>
      <c r="G69" t="s">
        <v>257</v>
      </c>
      <c r="H69" t="s">
        <v>257</v>
      </c>
      <c r="I69" t="s">
        <v>256</v>
      </c>
      <c r="J69" t="s">
        <v>256</v>
      </c>
      <c r="K69" t="s">
        <v>256</v>
      </c>
      <c r="L69" t="s">
        <v>273</v>
      </c>
      <c r="Q69" t="str">
        <f t="shared" si="0"/>
        <v>2015-181</v>
      </c>
      <c r="R69" t="str">
        <f>VLOOKUP($Q69,'Justificativas golden'!$A$7:$I$128,4,0)</f>
        <v>codigo-de-etica-e-disciplina</v>
      </c>
      <c r="S69">
        <f>VLOOKUP($Q69,'Justificativas golden'!$A$7:$I$128,5,0)</f>
        <v>14</v>
      </c>
      <c r="T69" t="str">
        <f>VLOOKUP($Q69,'Justificativas golden'!$A$7:$I$128,6,0)</f>
        <v>codigo-de-etica-e-disciplina</v>
      </c>
      <c r="U69">
        <f>VLOOKUP($Q69,'Justificativas golden'!$A$7:$I$128,7,0)</f>
        <v>17</v>
      </c>
      <c r="V69">
        <f>VLOOKUP($Q69,'Justificativas golden'!$A$7:$I$128,8,0)</f>
        <v>0</v>
      </c>
      <c r="W69">
        <f>VLOOKUP($Q69,'Justificativas golden'!$A$7:$I$128,9,0)</f>
        <v>0</v>
      </c>
      <c r="X69" t="b">
        <f t="shared" si="4"/>
        <v>0</v>
      </c>
      <c r="Y69" t="b">
        <f t="shared" si="5"/>
        <v>1</v>
      </c>
      <c r="Z69" t="b">
        <f t="shared" si="6"/>
        <v>0</v>
      </c>
    </row>
    <row r="70" spans="2:26">
      <c r="B70" t="s">
        <v>1</v>
      </c>
      <c r="C70">
        <v>2</v>
      </c>
      <c r="D70">
        <v>1.6059951012117499</v>
      </c>
      <c r="E70" t="s">
        <v>252</v>
      </c>
      <c r="F70">
        <v>26</v>
      </c>
      <c r="G70" t="s">
        <v>258</v>
      </c>
      <c r="H70" t="s">
        <v>258</v>
      </c>
      <c r="I70" t="s">
        <v>256</v>
      </c>
      <c r="J70" t="s">
        <v>266</v>
      </c>
      <c r="K70" t="s">
        <v>269</v>
      </c>
      <c r="L70" t="s">
        <v>274</v>
      </c>
      <c r="Q70" t="str">
        <f t="shared" si="0"/>
        <v>2013-122</v>
      </c>
      <c r="R70" t="e">
        <f>VLOOKUP($Q70,'Justificativas golden'!$A$7:$I$128,4,0)</f>
        <v>#N/A</v>
      </c>
      <c r="S70" t="e">
        <f>VLOOKUP($Q70,'Justificativas golden'!$A$7:$I$128,5,0)</f>
        <v>#N/A</v>
      </c>
      <c r="T70" t="e">
        <f>VLOOKUP($Q70,'Justificativas golden'!$A$7:$I$128,6,0)</f>
        <v>#N/A</v>
      </c>
      <c r="U70" t="e">
        <f>VLOOKUP($Q70,'Justificativas golden'!$A$7:$I$128,7,0)</f>
        <v>#N/A</v>
      </c>
      <c r="V70" t="e">
        <f>VLOOKUP($Q70,'Justificativas golden'!$A$7:$I$128,8,0)</f>
        <v>#N/A</v>
      </c>
      <c r="W70" t="e">
        <f>VLOOKUP($Q70,'Justificativas golden'!$A$7:$I$128,9,0)</f>
        <v>#N/A</v>
      </c>
      <c r="X70" t="e">
        <f t="shared" si="4"/>
        <v>#N/A</v>
      </c>
      <c r="Y70" t="e">
        <f t="shared" si="5"/>
        <v>#N/A</v>
      </c>
      <c r="Z70" t="e">
        <f t="shared" si="6"/>
        <v>#N/A</v>
      </c>
    </row>
    <row r="71" spans="2:26">
      <c r="B71" t="s">
        <v>26</v>
      </c>
      <c r="C71">
        <v>2</v>
      </c>
      <c r="D71">
        <v>1.77725346454274</v>
      </c>
      <c r="E71" t="s">
        <v>252</v>
      </c>
      <c r="F71">
        <v>9</v>
      </c>
      <c r="G71" t="s">
        <v>257</v>
      </c>
      <c r="H71" t="s">
        <v>258</v>
      </c>
      <c r="I71" t="s">
        <v>259</v>
      </c>
      <c r="J71" t="s">
        <v>266</v>
      </c>
      <c r="K71" t="s">
        <v>270</v>
      </c>
      <c r="Q71" t="str">
        <f t="shared" si="0"/>
        <v>2010-012</v>
      </c>
      <c r="R71" t="e">
        <f>VLOOKUP($Q71,'Justificativas golden'!$A$7:$I$128,4,0)</f>
        <v>#N/A</v>
      </c>
      <c r="S71" t="e">
        <f>VLOOKUP($Q71,'Justificativas golden'!$A$7:$I$128,5,0)</f>
        <v>#N/A</v>
      </c>
      <c r="T71" t="e">
        <f>VLOOKUP($Q71,'Justificativas golden'!$A$7:$I$128,6,0)</f>
        <v>#N/A</v>
      </c>
      <c r="U71" t="e">
        <f>VLOOKUP($Q71,'Justificativas golden'!$A$7:$I$128,7,0)</f>
        <v>#N/A</v>
      </c>
      <c r="V71" t="e">
        <f>VLOOKUP($Q71,'Justificativas golden'!$A$7:$I$128,8,0)</f>
        <v>#N/A</v>
      </c>
      <c r="W71" t="e">
        <f>VLOOKUP($Q71,'Justificativas golden'!$A$7:$I$128,9,0)</f>
        <v>#N/A</v>
      </c>
      <c r="X71" t="e">
        <f t="shared" si="4"/>
        <v>#N/A</v>
      </c>
      <c r="Y71" t="e">
        <f t="shared" si="5"/>
        <v>#N/A</v>
      </c>
      <c r="Z71" t="e">
        <f t="shared" si="6"/>
        <v>#N/A</v>
      </c>
    </row>
    <row r="72" spans="2:26">
      <c r="B72" t="s">
        <v>12</v>
      </c>
      <c r="C72">
        <v>2</v>
      </c>
      <c r="D72">
        <v>1.7952604525931399</v>
      </c>
      <c r="E72" t="s">
        <v>254</v>
      </c>
      <c r="F72">
        <v>38</v>
      </c>
      <c r="G72" t="s">
        <v>258</v>
      </c>
      <c r="H72" t="s">
        <v>255</v>
      </c>
      <c r="I72" t="s">
        <v>259</v>
      </c>
      <c r="J72" t="s">
        <v>259</v>
      </c>
      <c r="K72" t="s">
        <v>267</v>
      </c>
      <c r="Q72" t="str">
        <f t="shared" ref="Q72:Q135" si="7">B72&amp;C72</f>
        <v>2014-142</v>
      </c>
      <c r="R72" t="str">
        <f>VLOOKUP($Q72,'Justificativas golden'!$A$7:$I$128,4,0)</f>
        <v>codigo-de-etica-e-disciplina</v>
      </c>
      <c r="S72">
        <f>VLOOKUP($Q72,'Justificativas golden'!$A$7:$I$128,5,0)</f>
        <v>27</v>
      </c>
      <c r="T72">
        <f>VLOOKUP($Q72,'Justificativas golden'!$A$7:$I$128,6,0)</f>
        <v>0</v>
      </c>
      <c r="U72">
        <f>VLOOKUP($Q72,'Justificativas golden'!$A$7:$I$128,7,0)</f>
        <v>0</v>
      </c>
      <c r="V72">
        <f>VLOOKUP($Q72,'Justificativas golden'!$A$7:$I$128,8,0)</f>
        <v>0</v>
      </c>
      <c r="W72">
        <f>VLOOKUP($Q72,'Justificativas golden'!$A$7:$I$128,9,0)</f>
        <v>0</v>
      </c>
      <c r="X72" t="b">
        <f t="shared" si="4"/>
        <v>0</v>
      </c>
      <c r="Y72" t="b">
        <f t="shared" si="5"/>
        <v>0</v>
      </c>
      <c r="Z72" t="b">
        <f t="shared" si="6"/>
        <v>0</v>
      </c>
    </row>
    <row r="73" spans="2:26">
      <c r="B73" t="s">
        <v>13</v>
      </c>
      <c r="C73">
        <v>2</v>
      </c>
      <c r="D73">
        <v>1.27235206227079</v>
      </c>
      <c r="E73" t="s">
        <v>252</v>
      </c>
      <c r="F73">
        <v>26</v>
      </c>
      <c r="G73" t="s">
        <v>255</v>
      </c>
      <c r="H73" t="s">
        <v>255</v>
      </c>
      <c r="I73" t="s">
        <v>256</v>
      </c>
      <c r="J73" t="s">
        <v>266</v>
      </c>
      <c r="K73" t="s">
        <v>269</v>
      </c>
      <c r="L73" t="s">
        <v>274</v>
      </c>
      <c r="Q73" t="str">
        <f t="shared" si="7"/>
        <v>2014-132</v>
      </c>
      <c r="R73" t="e">
        <f>VLOOKUP($Q73,'Justificativas golden'!$A$7:$I$128,4,0)</f>
        <v>#N/A</v>
      </c>
      <c r="S73" t="e">
        <f>VLOOKUP($Q73,'Justificativas golden'!$A$7:$I$128,5,0)</f>
        <v>#N/A</v>
      </c>
      <c r="T73" t="e">
        <f>VLOOKUP($Q73,'Justificativas golden'!$A$7:$I$128,6,0)</f>
        <v>#N/A</v>
      </c>
      <c r="U73" t="e">
        <f>VLOOKUP($Q73,'Justificativas golden'!$A$7:$I$128,7,0)</f>
        <v>#N/A</v>
      </c>
      <c r="V73" t="e">
        <f>VLOOKUP($Q73,'Justificativas golden'!$A$7:$I$128,8,0)</f>
        <v>#N/A</v>
      </c>
      <c r="W73" t="e">
        <f>VLOOKUP($Q73,'Justificativas golden'!$A$7:$I$128,9,0)</f>
        <v>#N/A</v>
      </c>
      <c r="X73" t="e">
        <f t="shared" si="4"/>
        <v>#N/A</v>
      </c>
      <c r="Y73" t="e">
        <f t="shared" si="5"/>
        <v>#N/A</v>
      </c>
      <c r="Z73" t="e">
        <f t="shared" si="6"/>
        <v>#N/A</v>
      </c>
    </row>
    <row r="74" spans="2:26">
      <c r="B74" t="s">
        <v>18</v>
      </c>
      <c r="C74">
        <v>2</v>
      </c>
      <c r="D74">
        <v>1.5611391358159199</v>
      </c>
      <c r="E74" t="s">
        <v>252</v>
      </c>
      <c r="F74">
        <v>58</v>
      </c>
      <c r="G74" t="s">
        <v>255</v>
      </c>
      <c r="H74" t="s">
        <v>258</v>
      </c>
      <c r="I74" t="s">
        <v>259</v>
      </c>
      <c r="J74" t="s">
        <v>259</v>
      </c>
      <c r="K74" t="s">
        <v>267</v>
      </c>
      <c r="Q74" t="str">
        <f t="shared" si="7"/>
        <v>2016-212</v>
      </c>
      <c r="R74" t="str">
        <f>VLOOKUP($Q74,'Justificativas golden'!$A$7:$I$128,4,0)</f>
        <v>lei-8906</v>
      </c>
      <c r="S74">
        <f>VLOOKUP($Q74,'Justificativas golden'!$A$7:$I$128,5,0)</f>
        <v>51</v>
      </c>
      <c r="T74">
        <f>VLOOKUP($Q74,'Justificativas golden'!$A$7:$I$128,6,0)</f>
        <v>0</v>
      </c>
      <c r="U74">
        <f>VLOOKUP($Q74,'Justificativas golden'!$A$7:$I$128,7,0)</f>
        <v>0</v>
      </c>
      <c r="V74">
        <f>VLOOKUP($Q74,'Justificativas golden'!$A$7:$I$128,8,0)</f>
        <v>0</v>
      </c>
      <c r="W74">
        <f>VLOOKUP($Q74,'Justificativas golden'!$A$7:$I$128,9,0)</f>
        <v>0</v>
      </c>
      <c r="X74" t="b">
        <f t="shared" si="4"/>
        <v>0</v>
      </c>
      <c r="Y74" t="b">
        <f t="shared" si="5"/>
        <v>0</v>
      </c>
      <c r="Z74" t="b">
        <f t="shared" si="6"/>
        <v>0</v>
      </c>
    </row>
    <row r="75" spans="2:26">
      <c r="B75" t="s">
        <v>17</v>
      </c>
      <c r="C75">
        <v>2</v>
      </c>
      <c r="D75">
        <v>1.81580706364735</v>
      </c>
      <c r="E75" t="s">
        <v>252</v>
      </c>
      <c r="F75">
        <v>7</v>
      </c>
      <c r="G75" t="s">
        <v>258</v>
      </c>
      <c r="H75" t="s">
        <v>258</v>
      </c>
      <c r="I75" t="s">
        <v>256</v>
      </c>
      <c r="J75" t="s">
        <v>256</v>
      </c>
      <c r="K75" t="s">
        <v>256</v>
      </c>
      <c r="L75" t="s">
        <v>273</v>
      </c>
      <c r="Q75" t="str">
        <f t="shared" si="7"/>
        <v>2015-182</v>
      </c>
      <c r="R75" t="str">
        <f>VLOOKUP($Q75,'Justificativas golden'!$A$7:$I$128,4,0)</f>
        <v>lei-8906</v>
      </c>
      <c r="S75">
        <f>VLOOKUP($Q75,'Justificativas golden'!$A$7:$I$128,5,0)</f>
        <v>7</v>
      </c>
      <c r="T75">
        <f>VLOOKUP($Q75,'Justificativas golden'!$A$7:$I$128,6,0)</f>
        <v>0</v>
      </c>
      <c r="U75">
        <f>VLOOKUP($Q75,'Justificativas golden'!$A$7:$I$128,7,0)</f>
        <v>0</v>
      </c>
      <c r="V75">
        <f>VLOOKUP($Q75,'Justificativas golden'!$A$7:$I$128,8,0)</f>
        <v>0</v>
      </c>
      <c r="W75">
        <f>VLOOKUP($Q75,'Justificativas golden'!$A$7:$I$128,9,0)</f>
        <v>0</v>
      </c>
      <c r="X75" t="b">
        <f t="shared" si="4"/>
        <v>1</v>
      </c>
      <c r="Y75" t="b">
        <f t="shared" si="5"/>
        <v>0</v>
      </c>
      <c r="Z75" t="b">
        <f t="shared" si="6"/>
        <v>0</v>
      </c>
    </row>
    <row r="76" spans="2:26">
      <c r="B76" t="s">
        <v>1</v>
      </c>
      <c r="C76">
        <v>5</v>
      </c>
      <c r="D76">
        <v>1.3675878505716299</v>
      </c>
      <c r="E76" t="s">
        <v>253</v>
      </c>
      <c r="F76">
        <v>39</v>
      </c>
      <c r="G76" t="s">
        <v>260</v>
      </c>
      <c r="H76" t="s">
        <v>260</v>
      </c>
      <c r="I76" t="s">
        <v>256</v>
      </c>
      <c r="J76" t="s">
        <v>266</v>
      </c>
      <c r="K76" t="s">
        <v>269</v>
      </c>
      <c r="L76" t="s">
        <v>274</v>
      </c>
      <c r="Q76" t="str">
        <f t="shared" si="7"/>
        <v>2013-125</v>
      </c>
      <c r="R76" t="e">
        <f>VLOOKUP($Q76,'Justificativas golden'!$A$7:$I$128,4,0)</f>
        <v>#N/A</v>
      </c>
      <c r="S76" t="e">
        <f>VLOOKUP($Q76,'Justificativas golden'!$A$7:$I$128,5,0)</f>
        <v>#N/A</v>
      </c>
      <c r="T76" t="e">
        <f>VLOOKUP($Q76,'Justificativas golden'!$A$7:$I$128,6,0)</f>
        <v>#N/A</v>
      </c>
      <c r="U76" t="e">
        <f>VLOOKUP($Q76,'Justificativas golden'!$A$7:$I$128,7,0)</f>
        <v>#N/A</v>
      </c>
      <c r="V76" t="e">
        <f>VLOOKUP($Q76,'Justificativas golden'!$A$7:$I$128,8,0)</f>
        <v>#N/A</v>
      </c>
      <c r="W76" t="e">
        <f>VLOOKUP($Q76,'Justificativas golden'!$A$7:$I$128,9,0)</f>
        <v>#N/A</v>
      </c>
      <c r="X76" t="e">
        <f t="shared" si="4"/>
        <v>#N/A</v>
      </c>
      <c r="Y76" t="e">
        <f t="shared" si="5"/>
        <v>#N/A</v>
      </c>
      <c r="Z76" t="e">
        <f t="shared" si="6"/>
        <v>#N/A</v>
      </c>
    </row>
    <row r="77" spans="2:26">
      <c r="B77" t="s">
        <v>26</v>
      </c>
      <c r="C77">
        <v>5</v>
      </c>
      <c r="D77">
        <v>1.86889046028036</v>
      </c>
      <c r="E77" t="s">
        <v>253</v>
      </c>
      <c r="F77">
        <v>168</v>
      </c>
      <c r="G77" t="s">
        <v>260</v>
      </c>
      <c r="H77" t="s">
        <v>255</v>
      </c>
      <c r="I77" t="s">
        <v>259</v>
      </c>
      <c r="J77" t="s">
        <v>266</v>
      </c>
      <c r="K77" t="s">
        <v>270</v>
      </c>
      <c r="Q77" t="str">
        <f t="shared" si="7"/>
        <v>2010-015</v>
      </c>
      <c r="R77" t="e">
        <f>VLOOKUP($Q77,'Justificativas golden'!$A$7:$I$128,4,0)</f>
        <v>#N/A</v>
      </c>
      <c r="S77" t="e">
        <f>VLOOKUP($Q77,'Justificativas golden'!$A$7:$I$128,5,0)</f>
        <v>#N/A</v>
      </c>
      <c r="T77" t="e">
        <f>VLOOKUP($Q77,'Justificativas golden'!$A$7:$I$128,6,0)</f>
        <v>#N/A</v>
      </c>
      <c r="U77" t="e">
        <f>VLOOKUP($Q77,'Justificativas golden'!$A$7:$I$128,7,0)</f>
        <v>#N/A</v>
      </c>
      <c r="V77" t="e">
        <f>VLOOKUP($Q77,'Justificativas golden'!$A$7:$I$128,8,0)</f>
        <v>#N/A</v>
      </c>
      <c r="W77" t="e">
        <f>VLOOKUP($Q77,'Justificativas golden'!$A$7:$I$128,9,0)</f>
        <v>#N/A</v>
      </c>
      <c r="X77" t="e">
        <f t="shared" si="4"/>
        <v>#N/A</v>
      </c>
      <c r="Y77" t="e">
        <f t="shared" si="5"/>
        <v>#N/A</v>
      </c>
      <c r="Z77" t="e">
        <f t="shared" si="6"/>
        <v>#N/A</v>
      </c>
    </row>
    <row r="78" spans="2:26">
      <c r="B78" t="s">
        <v>12</v>
      </c>
      <c r="C78">
        <v>5</v>
      </c>
      <c r="D78">
        <v>1.77819869326918</v>
      </c>
      <c r="E78" t="s">
        <v>254</v>
      </c>
      <c r="F78">
        <v>5</v>
      </c>
      <c r="G78" t="s">
        <v>257</v>
      </c>
      <c r="H78" t="s">
        <v>257</v>
      </c>
      <c r="I78" t="s">
        <v>256</v>
      </c>
      <c r="J78" t="s">
        <v>266</v>
      </c>
      <c r="K78" t="s">
        <v>269</v>
      </c>
      <c r="L78" t="s">
        <v>274</v>
      </c>
      <c r="Q78" t="str">
        <f t="shared" si="7"/>
        <v>2014-145</v>
      </c>
      <c r="R78" t="e">
        <f>VLOOKUP($Q78,'Justificativas golden'!$A$7:$I$128,4,0)</f>
        <v>#N/A</v>
      </c>
      <c r="S78" t="e">
        <f>VLOOKUP($Q78,'Justificativas golden'!$A$7:$I$128,5,0)</f>
        <v>#N/A</v>
      </c>
      <c r="T78" t="e">
        <f>VLOOKUP($Q78,'Justificativas golden'!$A$7:$I$128,6,0)</f>
        <v>#N/A</v>
      </c>
      <c r="U78" t="e">
        <f>VLOOKUP($Q78,'Justificativas golden'!$A$7:$I$128,7,0)</f>
        <v>#N/A</v>
      </c>
      <c r="V78" t="e">
        <f>VLOOKUP($Q78,'Justificativas golden'!$A$7:$I$128,8,0)</f>
        <v>#N/A</v>
      </c>
      <c r="W78" t="e">
        <f>VLOOKUP($Q78,'Justificativas golden'!$A$7:$I$128,9,0)</f>
        <v>#N/A</v>
      </c>
      <c r="X78" t="e">
        <f t="shared" si="4"/>
        <v>#N/A</v>
      </c>
      <c r="Y78" t="e">
        <f t="shared" si="5"/>
        <v>#N/A</v>
      </c>
      <c r="Z78" t="e">
        <f t="shared" si="6"/>
        <v>#N/A</v>
      </c>
    </row>
    <row r="79" spans="2:26">
      <c r="B79" t="s">
        <v>13</v>
      </c>
      <c r="C79">
        <v>5</v>
      </c>
      <c r="D79">
        <v>1.70323802491906</v>
      </c>
      <c r="E79" t="s">
        <v>253</v>
      </c>
      <c r="F79">
        <v>94</v>
      </c>
      <c r="G79" t="s">
        <v>258</v>
      </c>
      <c r="H79" t="s">
        <v>260</v>
      </c>
      <c r="I79" t="s">
        <v>259</v>
      </c>
      <c r="J79" t="s">
        <v>266</v>
      </c>
      <c r="K79" t="s">
        <v>270</v>
      </c>
      <c r="Q79" t="str">
        <f t="shared" si="7"/>
        <v>2014-135</v>
      </c>
      <c r="R79" t="e">
        <f>VLOOKUP($Q79,'Justificativas golden'!$A$7:$I$128,4,0)</f>
        <v>#N/A</v>
      </c>
      <c r="S79" t="e">
        <f>VLOOKUP($Q79,'Justificativas golden'!$A$7:$I$128,5,0)</f>
        <v>#N/A</v>
      </c>
      <c r="T79" t="e">
        <f>VLOOKUP($Q79,'Justificativas golden'!$A$7:$I$128,6,0)</f>
        <v>#N/A</v>
      </c>
      <c r="U79" t="e">
        <f>VLOOKUP($Q79,'Justificativas golden'!$A$7:$I$128,7,0)</f>
        <v>#N/A</v>
      </c>
      <c r="V79" t="e">
        <f>VLOOKUP($Q79,'Justificativas golden'!$A$7:$I$128,8,0)</f>
        <v>#N/A</v>
      </c>
      <c r="W79" t="e">
        <f>VLOOKUP($Q79,'Justificativas golden'!$A$7:$I$128,9,0)</f>
        <v>#N/A</v>
      </c>
      <c r="X79" t="e">
        <f t="shared" si="4"/>
        <v>#N/A</v>
      </c>
      <c r="Y79" t="e">
        <f t="shared" si="5"/>
        <v>#N/A</v>
      </c>
      <c r="Z79" t="e">
        <f t="shared" si="6"/>
        <v>#N/A</v>
      </c>
    </row>
    <row r="80" spans="2:26">
      <c r="B80" t="s">
        <v>18</v>
      </c>
      <c r="C80">
        <v>5</v>
      </c>
      <c r="D80">
        <v>1.8452135258801901</v>
      </c>
      <c r="E80" t="s">
        <v>253</v>
      </c>
      <c r="F80">
        <v>49</v>
      </c>
      <c r="G80" t="s">
        <v>257</v>
      </c>
      <c r="H80" t="s">
        <v>260</v>
      </c>
      <c r="I80" t="s">
        <v>259</v>
      </c>
      <c r="J80" t="s">
        <v>259</v>
      </c>
      <c r="K80" t="s">
        <v>267</v>
      </c>
      <c r="Q80" t="str">
        <f t="shared" si="7"/>
        <v>2016-215</v>
      </c>
      <c r="R80" t="str">
        <f>VLOOKUP($Q80,'Justificativas golden'!$A$7:$I$128,4,0)</f>
        <v>lei-8906</v>
      </c>
      <c r="S80">
        <f>VLOOKUP($Q80,'Justificativas golden'!$A$7:$I$128,5,0)</f>
        <v>1</v>
      </c>
      <c r="T80">
        <f>VLOOKUP($Q80,'Justificativas golden'!$A$7:$I$128,6,0)</f>
        <v>0</v>
      </c>
      <c r="U80">
        <f>VLOOKUP($Q80,'Justificativas golden'!$A$7:$I$128,7,0)</f>
        <v>0</v>
      </c>
      <c r="V80">
        <f>VLOOKUP($Q80,'Justificativas golden'!$A$7:$I$128,8,0)</f>
        <v>0</v>
      </c>
      <c r="W80">
        <f>VLOOKUP($Q80,'Justificativas golden'!$A$7:$I$128,9,0)</f>
        <v>0</v>
      </c>
      <c r="X80" t="b">
        <f t="shared" si="4"/>
        <v>0</v>
      </c>
      <c r="Y80" t="b">
        <f t="shared" si="5"/>
        <v>0</v>
      </c>
      <c r="Z80" t="b">
        <f t="shared" si="6"/>
        <v>0</v>
      </c>
    </row>
    <row r="81" spans="2:26">
      <c r="B81" t="s">
        <v>17</v>
      </c>
      <c r="C81">
        <v>5</v>
      </c>
      <c r="D81">
        <v>1.41489166481311</v>
      </c>
      <c r="E81" t="s">
        <v>254</v>
      </c>
      <c r="F81">
        <v>14</v>
      </c>
      <c r="G81" t="s">
        <v>260</v>
      </c>
      <c r="H81" t="s">
        <v>257</v>
      </c>
      <c r="I81" t="s">
        <v>259</v>
      </c>
      <c r="J81" t="s">
        <v>256</v>
      </c>
      <c r="K81" t="s">
        <v>277</v>
      </c>
      <c r="Q81" t="str">
        <f t="shared" si="7"/>
        <v>2015-185</v>
      </c>
      <c r="R81" t="str">
        <f>VLOOKUP($Q81,'Justificativas golden'!$A$7:$I$128,4,0)</f>
        <v>codigo-de-etica-e-disciplina</v>
      </c>
      <c r="S81">
        <f>VLOOKUP($Q81,'Justificativas golden'!$A$7:$I$128,5,0)</f>
        <v>11</v>
      </c>
      <c r="T81" t="str">
        <f>VLOOKUP($Q81,'Justificativas golden'!$A$7:$I$128,6,0)</f>
        <v>codigo-de-etica-e-disciplina</v>
      </c>
      <c r="U81">
        <f>VLOOKUP($Q81,'Justificativas golden'!$A$7:$I$128,7,0)</f>
        <v>14</v>
      </c>
      <c r="V81">
        <f>VLOOKUP($Q81,'Justificativas golden'!$A$7:$I$128,8,0)</f>
        <v>0</v>
      </c>
      <c r="W81">
        <f>VLOOKUP($Q81,'Justificativas golden'!$A$7:$I$128,9,0)</f>
        <v>0</v>
      </c>
      <c r="X81" t="b">
        <f t="shared" si="4"/>
        <v>0</v>
      </c>
      <c r="Y81" t="b">
        <f t="shared" si="5"/>
        <v>1</v>
      </c>
      <c r="Z81" t="b">
        <f t="shared" si="6"/>
        <v>0</v>
      </c>
    </row>
    <row r="82" spans="2:26">
      <c r="B82" t="s">
        <v>1</v>
      </c>
      <c r="C82">
        <v>8</v>
      </c>
      <c r="D82">
        <v>1.4812844161321901</v>
      </c>
      <c r="E82" t="s">
        <v>253</v>
      </c>
      <c r="F82">
        <v>17</v>
      </c>
      <c r="G82" t="s">
        <v>255</v>
      </c>
      <c r="H82" t="s">
        <v>260</v>
      </c>
      <c r="I82" t="s">
        <v>259</v>
      </c>
      <c r="J82" t="s">
        <v>266</v>
      </c>
      <c r="K82" t="s">
        <v>270</v>
      </c>
      <c r="Q82" t="str">
        <f t="shared" si="7"/>
        <v>2013-128</v>
      </c>
      <c r="R82" t="e">
        <f>VLOOKUP($Q82,'Justificativas golden'!$A$7:$I$128,4,0)</f>
        <v>#N/A</v>
      </c>
      <c r="S82" t="e">
        <f>VLOOKUP($Q82,'Justificativas golden'!$A$7:$I$128,5,0)</f>
        <v>#N/A</v>
      </c>
      <c r="T82" t="e">
        <f>VLOOKUP($Q82,'Justificativas golden'!$A$7:$I$128,6,0)</f>
        <v>#N/A</v>
      </c>
      <c r="U82" t="e">
        <f>VLOOKUP($Q82,'Justificativas golden'!$A$7:$I$128,7,0)</f>
        <v>#N/A</v>
      </c>
      <c r="V82" t="e">
        <f>VLOOKUP($Q82,'Justificativas golden'!$A$7:$I$128,8,0)</f>
        <v>#N/A</v>
      </c>
      <c r="W82" t="e">
        <f>VLOOKUP($Q82,'Justificativas golden'!$A$7:$I$128,9,0)</f>
        <v>#N/A</v>
      </c>
      <c r="X82" t="e">
        <f t="shared" si="4"/>
        <v>#N/A</v>
      </c>
      <c r="Y82" t="e">
        <f t="shared" si="5"/>
        <v>#N/A</v>
      </c>
      <c r="Z82" t="e">
        <f t="shared" si="6"/>
        <v>#N/A</v>
      </c>
    </row>
    <row r="83" spans="2:26">
      <c r="B83" t="s">
        <v>26</v>
      </c>
      <c r="C83">
        <v>8</v>
      </c>
      <c r="D83">
        <v>1.76667453751069</v>
      </c>
      <c r="E83" t="s">
        <v>252</v>
      </c>
      <c r="F83">
        <v>1</v>
      </c>
      <c r="G83" t="s">
        <v>257</v>
      </c>
      <c r="H83" t="s">
        <v>257</v>
      </c>
      <c r="I83" t="s">
        <v>256</v>
      </c>
      <c r="J83" t="s">
        <v>266</v>
      </c>
      <c r="K83" t="s">
        <v>269</v>
      </c>
      <c r="L83" t="s">
        <v>274</v>
      </c>
      <c r="Q83" t="str">
        <f t="shared" si="7"/>
        <v>2010-018</v>
      </c>
      <c r="R83" t="e">
        <f>VLOOKUP($Q83,'Justificativas golden'!$A$7:$I$128,4,0)</f>
        <v>#N/A</v>
      </c>
      <c r="S83" t="e">
        <f>VLOOKUP($Q83,'Justificativas golden'!$A$7:$I$128,5,0)</f>
        <v>#N/A</v>
      </c>
      <c r="T83" t="e">
        <f>VLOOKUP($Q83,'Justificativas golden'!$A$7:$I$128,6,0)</f>
        <v>#N/A</v>
      </c>
      <c r="U83" t="e">
        <f>VLOOKUP($Q83,'Justificativas golden'!$A$7:$I$128,7,0)</f>
        <v>#N/A</v>
      </c>
      <c r="V83" t="e">
        <f>VLOOKUP($Q83,'Justificativas golden'!$A$7:$I$128,8,0)</f>
        <v>#N/A</v>
      </c>
      <c r="W83" t="e">
        <f>VLOOKUP($Q83,'Justificativas golden'!$A$7:$I$128,9,0)</f>
        <v>#N/A</v>
      </c>
      <c r="X83" t="e">
        <f t="shared" si="4"/>
        <v>#N/A</v>
      </c>
      <c r="Y83" t="e">
        <f t="shared" si="5"/>
        <v>#N/A</v>
      </c>
      <c r="Z83" t="e">
        <f t="shared" si="6"/>
        <v>#N/A</v>
      </c>
    </row>
    <row r="84" spans="2:26">
      <c r="B84" t="s">
        <v>12</v>
      </c>
      <c r="C84">
        <v>8</v>
      </c>
      <c r="D84">
        <v>1.6681694206261499</v>
      </c>
      <c r="E84" t="s">
        <v>254</v>
      </c>
      <c r="F84">
        <v>24</v>
      </c>
      <c r="G84" t="s">
        <v>258</v>
      </c>
      <c r="H84" t="s">
        <v>258</v>
      </c>
      <c r="I84" t="s">
        <v>256</v>
      </c>
      <c r="J84" t="s">
        <v>266</v>
      </c>
      <c r="K84" t="s">
        <v>269</v>
      </c>
      <c r="L84" t="s">
        <v>274</v>
      </c>
      <c r="Q84" t="str">
        <f t="shared" si="7"/>
        <v>2014-148</v>
      </c>
      <c r="R84" t="e">
        <f>VLOOKUP($Q84,'Justificativas golden'!$A$7:$I$128,4,0)</f>
        <v>#N/A</v>
      </c>
      <c r="S84" t="e">
        <f>VLOOKUP($Q84,'Justificativas golden'!$A$7:$I$128,5,0)</f>
        <v>#N/A</v>
      </c>
      <c r="T84" t="e">
        <f>VLOOKUP($Q84,'Justificativas golden'!$A$7:$I$128,6,0)</f>
        <v>#N/A</v>
      </c>
      <c r="U84" t="e">
        <f>VLOOKUP($Q84,'Justificativas golden'!$A$7:$I$128,7,0)</f>
        <v>#N/A</v>
      </c>
      <c r="V84" t="e">
        <f>VLOOKUP($Q84,'Justificativas golden'!$A$7:$I$128,8,0)</f>
        <v>#N/A</v>
      </c>
      <c r="W84" t="e">
        <f>VLOOKUP($Q84,'Justificativas golden'!$A$7:$I$128,9,0)</f>
        <v>#N/A</v>
      </c>
      <c r="X84" t="e">
        <f t="shared" si="4"/>
        <v>#N/A</v>
      </c>
      <c r="Y84" t="e">
        <f t="shared" si="5"/>
        <v>#N/A</v>
      </c>
      <c r="Z84" t="e">
        <f t="shared" si="6"/>
        <v>#N/A</v>
      </c>
    </row>
    <row r="85" spans="2:26">
      <c r="B85" t="s">
        <v>13</v>
      </c>
      <c r="C85">
        <v>8</v>
      </c>
      <c r="D85">
        <v>1.7544872652458601</v>
      </c>
      <c r="E85" t="s">
        <v>254</v>
      </c>
      <c r="F85">
        <v>7</v>
      </c>
      <c r="G85" t="s">
        <v>255</v>
      </c>
      <c r="H85" t="s">
        <v>255</v>
      </c>
      <c r="I85" t="s">
        <v>256</v>
      </c>
      <c r="J85" t="s">
        <v>266</v>
      </c>
      <c r="K85" t="s">
        <v>269</v>
      </c>
      <c r="L85" t="s">
        <v>274</v>
      </c>
      <c r="Q85" t="str">
        <f t="shared" si="7"/>
        <v>2014-138</v>
      </c>
      <c r="R85" t="e">
        <f>VLOOKUP($Q85,'Justificativas golden'!$A$7:$I$128,4,0)</f>
        <v>#N/A</v>
      </c>
      <c r="S85" t="e">
        <f>VLOOKUP($Q85,'Justificativas golden'!$A$7:$I$128,5,0)</f>
        <v>#N/A</v>
      </c>
      <c r="T85" t="e">
        <f>VLOOKUP($Q85,'Justificativas golden'!$A$7:$I$128,6,0)</f>
        <v>#N/A</v>
      </c>
      <c r="U85" t="e">
        <f>VLOOKUP($Q85,'Justificativas golden'!$A$7:$I$128,7,0)</f>
        <v>#N/A</v>
      </c>
      <c r="V85" t="e">
        <f>VLOOKUP($Q85,'Justificativas golden'!$A$7:$I$128,8,0)</f>
        <v>#N/A</v>
      </c>
      <c r="W85" t="e">
        <f>VLOOKUP($Q85,'Justificativas golden'!$A$7:$I$128,9,0)</f>
        <v>#N/A</v>
      </c>
      <c r="X85" t="e">
        <f t="shared" si="4"/>
        <v>#N/A</v>
      </c>
      <c r="Y85" t="e">
        <f t="shared" si="5"/>
        <v>#N/A</v>
      </c>
      <c r="Z85" t="e">
        <f t="shared" si="6"/>
        <v>#N/A</v>
      </c>
    </row>
    <row r="86" spans="2:26">
      <c r="B86" t="s">
        <v>18</v>
      </c>
      <c r="C86">
        <v>8</v>
      </c>
      <c r="D86">
        <v>1.60595238793683</v>
      </c>
      <c r="E86" t="s">
        <v>254</v>
      </c>
      <c r="F86">
        <v>51</v>
      </c>
      <c r="G86" t="s">
        <v>255</v>
      </c>
      <c r="H86" t="s">
        <v>255</v>
      </c>
      <c r="I86" t="s">
        <v>256</v>
      </c>
      <c r="J86" t="s">
        <v>256</v>
      </c>
      <c r="K86" t="s">
        <v>256</v>
      </c>
      <c r="L86" t="s">
        <v>273</v>
      </c>
      <c r="Q86" t="str">
        <f t="shared" si="7"/>
        <v>2016-218</v>
      </c>
      <c r="R86" t="str">
        <f>VLOOKUP($Q86,'Justificativas golden'!$A$7:$I$128,4,0)</f>
        <v>codigo-de-etica-e-disciplina</v>
      </c>
      <c r="S86">
        <f>VLOOKUP($Q86,'Justificativas golden'!$A$7:$I$128,5,0)</f>
        <v>51</v>
      </c>
      <c r="T86" t="str">
        <f>VLOOKUP($Q86,'Justificativas golden'!$A$7:$I$128,6,0)</f>
        <v>codigo-de-etica-e-disciplina</v>
      </c>
      <c r="U86">
        <f>VLOOKUP($Q86,'Justificativas golden'!$A$7:$I$128,7,0)</f>
        <v>71</v>
      </c>
      <c r="V86">
        <f>VLOOKUP($Q86,'Justificativas golden'!$A$7:$I$128,8,0)</f>
        <v>0</v>
      </c>
      <c r="W86">
        <f>VLOOKUP($Q86,'Justificativas golden'!$A$7:$I$128,9,0)</f>
        <v>0</v>
      </c>
      <c r="X86" t="b">
        <f t="shared" si="4"/>
        <v>1</v>
      </c>
      <c r="Y86" t="b">
        <f t="shared" si="5"/>
        <v>0</v>
      </c>
      <c r="Z86" t="b">
        <f t="shared" si="6"/>
        <v>0</v>
      </c>
    </row>
    <row r="87" spans="2:26">
      <c r="B87" t="s">
        <v>17</v>
      </c>
      <c r="C87">
        <v>8</v>
      </c>
      <c r="D87">
        <v>1.5164701442215001</v>
      </c>
      <c r="E87" t="s">
        <v>252</v>
      </c>
      <c r="F87">
        <v>18</v>
      </c>
      <c r="G87" t="s">
        <v>258</v>
      </c>
      <c r="H87" t="s">
        <v>258</v>
      </c>
      <c r="I87" t="s">
        <v>256</v>
      </c>
      <c r="J87" t="s">
        <v>259</v>
      </c>
      <c r="K87" t="s">
        <v>268</v>
      </c>
      <c r="L87" t="s">
        <v>274</v>
      </c>
      <c r="Q87" t="str">
        <f t="shared" si="7"/>
        <v>2015-188</v>
      </c>
      <c r="R87" t="str">
        <f>VLOOKUP($Q87,'Justificativas golden'!$A$7:$I$128,4,0)</f>
        <v>lei-8906</v>
      </c>
      <c r="S87">
        <f>VLOOKUP($Q87,'Justificativas golden'!$A$7:$I$128,5,0)</f>
        <v>17</v>
      </c>
      <c r="T87">
        <f>VLOOKUP($Q87,'Justificativas golden'!$A$7:$I$128,6,0)</f>
        <v>0</v>
      </c>
      <c r="U87">
        <f>VLOOKUP($Q87,'Justificativas golden'!$A$7:$I$128,7,0)</f>
        <v>0</v>
      </c>
      <c r="V87">
        <f>VLOOKUP($Q87,'Justificativas golden'!$A$7:$I$128,8,0)</f>
        <v>0</v>
      </c>
      <c r="W87">
        <f>VLOOKUP($Q87,'Justificativas golden'!$A$7:$I$128,9,0)</f>
        <v>0</v>
      </c>
      <c r="X87" t="b">
        <f t="shared" si="4"/>
        <v>0</v>
      </c>
      <c r="Y87" t="b">
        <f t="shared" si="5"/>
        <v>0</v>
      </c>
      <c r="Z87" t="b">
        <f t="shared" si="6"/>
        <v>0</v>
      </c>
    </row>
    <row r="88" spans="2:26">
      <c r="B88" t="s">
        <v>1</v>
      </c>
      <c r="C88">
        <v>4</v>
      </c>
      <c r="D88">
        <v>1.8441049959223299</v>
      </c>
      <c r="E88" t="s">
        <v>252</v>
      </c>
      <c r="F88">
        <v>1</v>
      </c>
      <c r="G88" t="s">
        <v>258</v>
      </c>
      <c r="H88" t="s">
        <v>255</v>
      </c>
      <c r="I88" t="s">
        <v>259</v>
      </c>
      <c r="J88" t="s">
        <v>266</v>
      </c>
      <c r="K88" t="s">
        <v>270</v>
      </c>
      <c r="Q88" t="str">
        <f t="shared" si="7"/>
        <v>2013-124</v>
      </c>
      <c r="R88" t="e">
        <f>VLOOKUP($Q88,'Justificativas golden'!$A$7:$I$128,4,0)</f>
        <v>#N/A</v>
      </c>
      <c r="S88" t="e">
        <f>VLOOKUP($Q88,'Justificativas golden'!$A$7:$I$128,5,0)</f>
        <v>#N/A</v>
      </c>
      <c r="T88" t="e">
        <f>VLOOKUP($Q88,'Justificativas golden'!$A$7:$I$128,6,0)</f>
        <v>#N/A</v>
      </c>
      <c r="U88" t="e">
        <f>VLOOKUP($Q88,'Justificativas golden'!$A$7:$I$128,7,0)</f>
        <v>#N/A</v>
      </c>
      <c r="V88" t="e">
        <f>VLOOKUP($Q88,'Justificativas golden'!$A$7:$I$128,8,0)</f>
        <v>#N/A</v>
      </c>
      <c r="W88" t="e">
        <f>VLOOKUP($Q88,'Justificativas golden'!$A$7:$I$128,9,0)</f>
        <v>#N/A</v>
      </c>
      <c r="X88" t="e">
        <f t="shared" si="4"/>
        <v>#N/A</v>
      </c>
      <c r="Y88" t="e">
        <f t="shared" si="5"/>
        <v>#N/A</v>
      </c>
      <c r="Z88" t="e">
        <f t="shared" si="6"/>
        <v>#N/A</v>
      </c>
    </row>
    <row r="89" spans="2:26">
      <c r="B89" t="s">
        <v>26</v>
      </c>
      <c r="C89">
        <v>4</v>
      </c>
      <c r="D89">
        <v>1.69127894316549</v>
      </c>
      <c r="E89" t="s">
        <v>253</v>
      </c>
      <c r="F89">
        <v>22</v>
      </c>
      <c r="G89" t="s">
        <v>260</v>
      </c>
      <c r="H89" t="s">
        <v>257</v>
      </c>
      <c r="I89" t="s">
        <v>259</v>
      </c>
      <c r="J89" t="s">
        <v>266</v>
      </c>
      <c r="K89" t="s">
        <v>270</v>
      </c>
      <c r="Q89" t="str">
        <f t="shared" si="7"/>
        <v>2010-014</v>
      </c>
      <c r="R89" t="e">
        <f>VLOOKUP($Q89,'Justificativas golden'!$A$7:$I$128,4,0)</f>
        <v>#N/A</v>
      </c>
      <c r="S89" t="e">
        <f>VLOOKUP($Q89,'Justificativas golden'!$A$7:$I$128,5,0)</f>
        <v>#N/A</v>
      </c>
      <c r="T89" t="e">
        <f>VLOOKUP($Q89,'Justificativas golden'!$A$7:$I$128,6,0)</f>
        <v>#N/A</v>
      </c>
      <c r="U89" t="e">
        <f>VLOOKUP($Q89,'Justificativas golden'!$A$7:$I$128,7,0)</f>
        <v>#N/A</v>
      </c>
      <c r="V89" t="e">
        <f>VLOOKUP($Q89,'Justificativas golden'!$A$7:$I$128,8,0)</f>
        <v>#N/A</v>
      </c>
      <c r="W89" t="e">
        <f>VLOOKUP($Q89,'Justificativas golden'!$A$7:$I$128,9,0)</f>
        <v>#N/A</v>
      </c>
      <c r="X89" t="e">
        <f t="shared" si="4"/>
        <v>#N/A</v>
      </c>
      <c r="Y89" t="e">
        <f t="shared" si="5"/>
        <v>#N/A</v>
      </c>
      <c r="Z89" t="e">
        <f t="shared" si="6"/>
        <v>#N/A</v>
      </c>
    </row>
    <row r="90" spans="2:26">
      <c r="B90" t="s">
        <v>12</v>
      </c>
      <c r="C90">
        <v>4</v>
      </c>
      <c r="D90">
        <v>1.7006028803436799</v>
      </c>
      <c r="E90" t="s">
        <v>253</v>
      </c>
      <c r="F90">
        <v>21</v>
      </c>
      <c r="G90" t="s">
        <v>260</v>
      </c>
      <c r="H90" t="s">
        <v>258</v>
      </c>
      <c r="I90" t="s">
        <v>259</v>
      </c>
      <c r="J90" t="s">
        <v>266</v>
      </c>
      <c r="K90" t="s">
        <v>270</v>
      </c>
      <c r="Q90" t="str">
        <f t="shared" si="7"/>
        <v>2014-144</v>
      </c>
      <c r="R90" t="e">
        <f>VLOOKUP($Q90,'Justificativas golden'!$A$7:$I$128,4,0)</f>
        <v>#N/A</v>
      </c>
      <c r="S90" t="e">
        <f>VLOOKUP($Q90,'Justificativas golden'!$A$7:$I$128,5,0)</f>
        <v>#N/A</v>
      </c>
      <c r="T90" t="e">
        <f>VLOOKUP($Q90,'Justificativas golden'!$A$7:$I$128,6,0)</f>
        <v>#N/A</v>
      </c>
      <c r="U90" t="e">
        <f>VLOOKUP($Q90,'Justificativas golden'!$A$7:$I$128,7,0)</f>
        <v>#N/A</v>
      </c>
      <c r="V90" t="e">
        <f>VLOOKUP($Q90,'Justificativas golden'!$A$7:$I$128,8,0)</f>
        <v>#N/A</v>
      </c>
      <c r="W90" t="e">
        <f>VLOOKUP($Q90,'Justificativas golden'!$A$7:$I$128,9,0)</f>
        <v>#N/A</v>
      </c>
      <c r="X90" t="e">
        <f t="shared" si="4"/>
        <v>#N/A</v>
      </c>
      <c r="Y90" t="e">
        <f t="shared" si="5"/>
        <v>#N/A</v>
      </c>
      <c r="Z90" t="e">
        <f t="shared" si="6"/>
        <v>#N/A</v>
      </c>
    </row>
    <row r="91" spans="2:26">
      <c r="B91" t="s">
        <v>13</v>
      </c>
      <c r="C91">
        <v>4</v>
      </c>
      <c r="D91">
        <v>1.5425515790498601</v>
      </c>
      <c r="E91" t="s">
        <v>252</v>
      </c>
      <c r="F91">
        <v>78</v>
      </c>
      <c r="G91" t="s">
        <v>258</v>
      </c>
      <c r="H91" t="s">
        <v>257</v>
      </c>
      <c r="I91" t="s">
        <v>259</v>
      </c>
      <c r="J91" t="s">
        <v>266</v>
      </c>
      <c r="K91" t="s">
        <v>270</v>
      </c>
      <c r="Q91" t="str">
        <f t="shared" si="7"/>
        <v>2014-134</v>
      </c>
      <c r="R91" t="e">
        <f>VLOOKUP($Q91,'Justificativas golden'!$A$7:$I$128,4,0)</f>
        <v>#N/A</v>
      </c>
      <c r="S91" t="e">
        <f>VLOOKUP($Q91,'Justificativas golden'!$A$7:$I$128,5,0)</f>
        <v>#N/A</v>
      </c>
      <c r="T91" t="e">
        <f>VLOOKUP($Q91,'Justificativas golden'!$A$7:$I$128,6,0)</f>
        <v>#N/A</v>
      </c>
      <c r="U91" t="e">
        <f>VLOOKUP($Q91,'Justificativas golden'!$A$7:$I$128,7,0)</f>
        <v>#N/A</v>
      </c>
      <c r="V91" t="e">
        <f>VLOOKUP($Q91,'Justificativas golden'!$A$7:$I$128,8,0)</f>
        <v>#N/A</v>
      </c>
      <c r="W91" t="e">
        <f>VLOOKUP($Q91,'Justificativas golden'!$A$7:$I$128,9,0)</f>
        <v>#N/A</v>
      </c>
      <c r="X91" t="e">
        <f t="shared" si="4"/>
        <v>#N/A</v>
      </c>
      <c r="Y91" t="e">
        <f t="shared" si="5"/>
        <v>#N/A</v>
      </c>
      <c r="Z91" t="e">
        <f t="shared" si="6"/>
        <v>#N/A</v>
      </c>
    </row>
    <row r="92" spans="2:26">
      <c r="B92" t="s">
        <v>18</v>
      </c>
      <c r="C92">
        <v>4</v>
      </c>
      <c r="D92">
        <v>1.81608137344488</v>
      </c>
      <c r="E92" t="s">
        <v>252</v>
      </c>
      <c r="F92">
        <v>7</v>
      </c>
      <c r="G92" t="s">
        <v>255</v>
      </c>
      <c r="H92" t="s">
        <v>255</v>
      </c>
      <c r="I92" t="s">
        <v>256</v>
      </c>
      <c r="J92" t="s">
        <v>256</v>
      </c>
      <c r="K92" t="s">
        <v>256</v>
      </c>
      <c r="L92" t="s">
        <v>273</v>
      </c>
      <c r="Q92" t="str">
        <f t="shared" si="7"/>
        <v>2016-214</v>
      </c>
      <c r="R92" t="str">
        <f>VLOOKUP($Q92,'Justificativas golden'!$A$7:$I$128,4,0)</f>
        <v>lei-8906</v>
      </c>
      <c r="S92">
        <f>VLOOKUP($Q92,'Justificativas golden'!$A$7:$I$128,5,0)</f>
        <v>7</v>
      </c>
      <c r="T92">
        <f>VLOOKUP($Q92,'Justificativas golden'!$A$7:$I$128,6,0)</f>
        <v>0</v>
      </c>
      <c r="U92">
        <f>VLOOKUP($Q92,'Justificativas golden'!$A$7:$I$128,7,0)</f>
        <v>0</v>
      </c>
      <c r="V92">
        <f>VLOOKUP($Q92,'Justificativas golden'!$A$7:$I$128,8,0)</f>
        <v>0</v>
      </c>
      <c r="W92">
        <f>VLOOKUP($Q92,'Justificativas golden'!$A$7:$I$128,9,0)</f>
        <v>0</v>
      </c>
      <c r="X92" t="b">
        <f t="shared" si="4"/>
        <v>1</v>
      </c>
      <c r="Y92" t="b">
        <f t="shared" si="5"/>
        <v>0</v>
      </c>
      <c r="Z92" t="b">
        <f t="shared" si="6"/>
        <v>0</v>
      </c>
    </row>
    <row r="93" spans="2:26">
      <c r="B93" t="s">
        <v>17</v>
      </c>
      <c r="C93">
        <v>4</v>
      </c>
      <c r="D93">
        <v>1.7424082396237599</v>
      </c>
      <c r="E93" t="s">
        <v>252</v>
      </c>
      <c r="F93">
        <v>10</v>
      </c>
      <c r="G93" t="s">
        <v>257</v>
      </c>
      <c r="H93" t="s">
        <v>255</v>
      </c>
      <c r="I93" t="s">
        <v>259</v>
      </c>
      <c r="J93" t="s">
        <v>259</v>
      </c>
      <c r="K93" t="s">
        <v>267</v>
      </c>
      <c r="Q93" t="str">
        <f t="shared" si="7"/>
        <v>2015-184</v>
      </c>
      <c r="R93" t="str">
        <f>VLOOKUP($Q93,'Justificativas golden'!$A$7:$I$128,4,0)</f>
        <v>lei-8906</v>
      </c>
      <c r="S93">
        <f>VLOOKUP($Q93,'Justificativas golden'!$A$7:$I$128,5,0)</f>
        <v>8</v>
      </c>
      <c r="T93" t="str">
        <f>VLOOKUP($Q93,'Justificativas golden'!$A$7:$I$128,6,0)</f>
        <v>lei-8906</v>
      </c>
      <c r="U93">
        <f>VLOOKUP($Q93,'Justificativas golden'!$A$7:$I$128,7,0)</f>
        <v>9</v>
      </c>
      <c r="V93" t="str">
        <f>VLOOKUP($Q93,'Justificativas golden'!$A$7:$I$128,8,0)</f>
        <v>lei-8906</v>
      </c>
      <c r="W93">
        <f>VLOOKUP($Q93,'Justificativas golden'!$A$7:$I$128,9,0)</f>
        <v>28</v>
      </c>
      <c r="X93" t="b">
        <f t="shared" si="4"/>
        <v>0</v>
      </c>
      <c r="Y93" t="b">
        <f t="shared" si="5"/>
        <v>0</v>
      </c>
      <c r="Z93" t="b">
        <f t="shared" si="6"/>
        <v>0</v>
      </c>
    </row>
    <row r="94" spans="2:26">
      <c r="B94" t="s">
        <v>1</v>
      </c>
      <c r="C94">
        <v>7</v>
      </c>
      <c r="D94">
        <v>1.6256765304249099</v>
      </c>
      <c r="E94" t="s">
        <v>253</v>
      </c>
      <c r="F94">
        <v>107</v>
      </c>
      <c r="G94" t="s">
        <v>257</v>
      </c>
      <c r="H94" t="s">
        <v>255</v>
      </c>
      <c r="I94" t="s">
        <v>259</v>
      </c>
      <c r="J94" t="s">
        <v>266</v>
      </c>
      <c r="K94" t="s">
        <v>270</v>
      </c>
      <c r="Q94" t="str">
        <f t="shared" si="7"/>
        <v>2013-127</v>
      </c>
      <c r="R94" t="e">
        <f>VLOOKUP($Q94,'Justificativas golden'!$A$7:$I$128,4,0)</f>
        <v>#N/A</v>
      </c>
      <c r="S94" t="e">
        <f>VLOOKUP($Q94,'Justificativas golden'!$A$7:$I$128,5,0)</f>
        <v>#N/A</v>
      </c>
      <c r="T94" t="e">
        <f>VLOOKUP($Q94,'Justificativas golden'!$A$7:$I$128,6,0)</f>
        <v>#N/A</v>
      </c>
      <c r="U94" t="e">
        <f>VLOOKUP($Q94,'Justificativas golden'!$A$7:$I$128,7,0)</f>
        <v>#N/A</v>
      </c>
      <c r="V94" t="e">
        <f>VLOOKUP($Q94,'Justificativas golden'!$A$7:$I$128,8,0)</f>
        <v>#N/A</v>
      </c>
      <c r="W94" t="e">
        <f>VLOOKUP($Q94,'Justificativas golden'!$A$7:$I$128,9,0)</f>
        <v>#N/A</v>
      </c>
      <c r="X94" t="e">
        <f t="shared" si="4"/>
        <v>#N/A</v>
      </c>
      <c r="Y94" t="e">
        <f t="shared" si="5"/>
        <v>#N/A</v>
      </c>
      <c r="Z94" t="e">
        <f t="shared" si="6"/>
        <v>#N/A</v>
      </c>
    </row>
    <row r="95" spans="2:26">
      <c r="B95" t="s">
        <v>26</v>
      </c>
      <c r="C95">
        <v>7</v>
      </c>
      <c r="D95">
        <v>1.31787906862497</v>
      </c>
      <c r="E95" t="s">
        <v>252</v>
      </c>
      <c r="F95">
        <v>28</v>
      </c>
      <c r="G95" t="s">
        <v>260</v>
      </c>
      <c r="H95" t="s">
        <v>258</v>
      </c>
      <c r="I95" t="s">
        <v>259</v>
      </c>
      <c r="J95" t="s">
        <v>266</v>
      </c>
      <c r="K95" t="s">
        <v>270</v>
      </c>
      <c r="Q95" t="str">
        <f t="shared" si="7"/>
        <v>2010-017</v>
      </c>
      <c r="R95" t="e">
        <f>VLOOKUP($Q95,'Justificativas golden'!$A$7:$I$128,4,0)</f>
        <v>#N/A</v>
      </c>
      <c r="S95" t="e">
        <f>VLOOKUP($Q95,'Justificativas golden'!$A$7:$I$128,5,0)</f>
        <v>#N/A</v>
      </c>
      <c r="T95" t="e">
        <f>VLOOKUP($Q95,'Justificativas golden'!$A$7:$I$128,6,0)</f>
        <v>#N/A</v>
      </c>
      <c r="U95" t="e">
        <f>VLOOKUP($Q95,'Justificativas golden'!$A$7:$I$128,7,0)</f>
        <v>#N/A</v>
      </c>
      <c r="V95" t="e">
        <f>VLOOKUP($Q95,'Justificativas golden'!$A$7:$I$128,8,0)</f>
        <v>#N/A</v>
      </c>
      <c r="W95" t="e">
        <f>VLOOKUP($Q95,'Justificativas golden'!$A$7:$I$128,9,0)</f>
        <v>#N/A</v>
      </c>
      <c r="X95" t="e">
        <f t="shared" si="4"/>
        <v>#N/A</v>
      </c>
      <c r="Y95" t="e">
        <f t="shared" si="5"/>
        <v>#N/A</v>
      </c>
      <c r="Z95" t="e">
        <f t="shared" si="6"/>
        <v>#N/A</v>
      </c>
    </row>
    <row r="96" spans="2:26">
      <c r="B96" t="s">
        <v>12</v>
      </c>
      <c r="C96">
        <v>7</v>
      </c>
      <c r="D96">
        <v>1.8102010858350801</v>
      </c>
      <c r="E96" t="s">
        <v>253</v>
      </c>
      <c r="F96">
        <v>30</v>
      </c>
      <c r="G96" t="s">
        <v>257</v>
      </c>
      <c r="H96" t="s">
        <v>258</v>
      </c>
      <c r="I96" t="s">
        <v>259</v>
      </c>
      <c r="J96" t="s">
        <v>266</v>
      </c>
      <c r="K96" t="s">
        <v>270</v>
      </c>
      <c r="Q96" t="str">
        <f t="shared" si="7"/>
        <v>2014-147</v>
      </c>
      <c r="R96" t="e">
        <f>VLOOKUP($Q96,'Justificativas golden'!$A$7:$I$128,4,0)</f>
        <v>#N/A</v>
      </c>
      <c r="S96" t="e">
        <f>VLOOKUP($Q96,'Justificativas golden'!$A$7:$I$128,5,0)</f>
        <v>#N/A</v>
      </c>
      <c r="T96" t="e">
        <f>VLOOKUP($Q96,'Justificativas golden'!$A$7:$I$128,6,0)</f>
        <v>#N/A</v>
      </c>
      <c r="U96" t="e">
        <f>VLOOKUP($Q96,'Justificativas golden'!$A$7:$I$128,7,0)</f>
        <v>#N/A</v>
      </c>
      <c r="V96" t="e">
        <f>VLOOKUP($Q96,'Justificativas golden'!$A$7:$I$128,8,0)</f>
        <v>#N/A</v>
      </c>
      <c r="W96" t="e">
        <f>VLOOKUP($Q96,'Justificativas golden'!$A$7:$I$128,9,0)</f>
        <v>#N/A</v>
      </c>
      <c r="X96" t="e">
        <f t="shared" si="4"/>
        <v>#N/A</v>
      </c>
      <c r="Y96" t="e">
        <f t="shared" si="5"/>
        <v>#N/A</v>
      </c>
      <c r="Z96" t="e">
        <f t="shared" si="6"/>
        <v>#N/A</v>
      </c>
    </row>
    <row r="97" spans="2:26">
      <c r="B97" t="s">
        <v>13</v>
      </c>
      <c r="C97">
        <v>7</v>
      </c>
      <c r="D97">
        <v>1.56652307926608</v>
      </c>
      <c r="E97" t="s">
        <v>252</v>
      </c>
      <c r="F97">
        <v>63</v>
      </c>
      <c r="G97" t="s">
        <v>255</v>
      </c>
      <c r="H97" t="s">
        <v>255</v>
      </c>
      <c r="I97" t="s">
        <v>256</v>
      </c>
      <c r="J97" t="s">
        <v>266</v>
      </c>
      <c r="K97" t="s">
        <v>269</v>
      </c>
      <c r="L97" t="s">
        <v>274</v>
      </c>
      <c r="Q97" t="str">
        <f t="shared" si="7"/>
        <v>2014-137</v>
      </c>
      <c r="R97" t="e">
        <f>VLOOKUP($Q97,'Justificativas golden'!$A$7:$I$128,4,0)</f>
        <v>#N/A</v>
      </c>
      <c r="S97" t="e">
        <f>VLOOKUP($Q97,'Justificativas golden'!$A$7:$I$128,5,0)</f>
        <v>#N/A</v>
      </c>
      <c r="T97" t="e">
        <f>VLOOKUP($Q97,'Justificativas golden'!$A$7:$I$128,6,0)</f>
        <v>#N/A</v>
      </c>
      <c r="U97" t="e">
        <f>VLOOKUP($Q97,'Justificativas golden'!$A$7:$I$128,7,0)</f>
        <v>#N/A</v>
      </c>
      <c r="V97" t="e">
        <f>VLOOKUP($Q97,'Justificativas golden'!$A$7:$I$128,8,0)</f>
        <v>#N/A</v>
      </c>
      <c r="W97" t="e">
        <f>VLOOKUP($Q97,'Justificativas golden'!$A$7:$I$128,9,0)</f>
        <v>#N/A</v>
      </c>
      <c r="X97" t="e">
        <f t="shared" si="4"/>
        <v>#N/A</v>
      </c>
      <c r="Y97" t="e">
        <f t="shared" si="5"/>
        <v>#N/A</v>
      </c>
      <c r="Z97" t="e">
        <f t="shared" si="6"/>
        <v>#N/A</v>
      </c>
    </row>
    <row r="98" spans="2:26">
      <c r="B98" t="s">
        <v>18</v>
      </c>
      <c r="C98">
        <v>7</v>
      </c>
      <c r="D98">
        <v>1.62332493808852</v>
      </c>
      <c r="E98" t="s">
        <v>252</v>
      </c>
      <c r="F98">
        <v>16</v>
      </c>
      <c r="G98" t="s">
        <v>260</v>
      </c>
      <c r="H98" t="s">
        <v>260</v>
      </c>
      <c r="I98" t="s">
        <v>256</v>
      </c>
      <c r="J98" t="s">
        <v>266</v>
      </c>
      <c r="K98" t="s">
        <v>269</v>
      </c>
      <c r="L98" t="s">
        <v>274</v>
      </c>
      <c r="Q98" t="str">
        <f t="shared" si="7"/>
        <v>2016-217</v>
      </c>
      <c r="R98" t="e">
        <f>VLOOKUP($Q98,'Justificativas golden'!$A$7:$I$128,4,0)</f>
        <v>#N/A</v>
      </c>
      <c r="S98" t="e">
        <f>VLOOKUP($Q98,'Justificativas golden'!$A$7:$I$128,5,0)</f>
        <v>#N/A</v>
      </c>
      <c r="T98" t="e">
        <f>VLOOKUP($Q98,'Justificativas golden'!$A$7:$I$128,6,0)</f>
        <v>#N/A</v>
      </c>
      <c r="U98" t="e">
        <f>VLOOKUP($Q98,'Justificativas golden'!$A$7:$I$128,7,0)</f>
        <v>#N/A</v>
      </c>
      <c r="V98" t="e">
        <f>VLOOKUP($Q98,'Justificativas golden'!$A$7:$I$128,8,0)</f>
        <v>#N/A</v>
      </c>
      <c r="W98" t="e">
        <f>VLOOKUP($Q98,'Justificativas golden'!$A$7:$I$128,9,0)</f>
        <v>#N/A</v>
      </c>
      <c r="X98" t="e">
        <f t="shared" si="4"/>
        <v>#N/A</v>
      </c>
      <c r="Y98" t="e">
        <f t="shared" si="5"/>
        <v>#N/A</v>
      </c>
      <c r="Z98" t="e">
        <f t="shared" si="6"/>
        <v>#N/A</v>
      </c>
    </row>
    <row r="99" spans="2:26">
      <c r="B99" t="s">
        <v>17</v>
      </c>
      <c r="C99">
        <v>7</v>
      </c>
      <c r="D99">
        <v>1.5850561189907999</v>
      </c>
      <c r="E99" t="s">
        <v>252</v>
      </c>
      <c r="F99">
        <v>16</v>
      </c>
      <c r="G99" t="s">
        <v>260</v>
      </c>
      <c r="H99" t="s">
        <v>257</v>
      </c>
      <c r="I99" t="s">
        <v>259</v>
      </c>
      <c r="J99" t="s">
        <v>259</v>
      </c>
      <c r="K99" t="s">
        <v>267</v>
      </c>
      <c r="Q99" t="str">
        <f t="shared" si="7"/>
        <v>2015-187</v>
      </c>
      <c r="R99" t="str">
        <f>VLOOKUP($Q99,'Justificativas golden'!$A$7:$I$128,4,0)</f>
        <v>lei-8906</v>
      </c>
      <c r="S99">
        <f>VLOOKUP($Q99,'Justificativas golden'!$A$7:$I$128,5,0)</f>
        <v>7</v>
      </c>
      <c r="T99" t="str">
        <f>VLOOKUP($Q99,'Justificativas golden'!$A$7:$I$128,6,0)</f>
        <v>lei-8906</v>
      </c>
      <c r="U99">
        <f>VLOOKUP($Q99,'Justificativas golden'!$A$7:$I$128,7,0)</f>
        <v>15</v>
      </c>
      <c r="V99">
        <f>VLOOKUP($Q99,'Justificativas golden'!$A$7:$I$128,8,0)</f>
        <v>0</v>
      </c>
      <c r="W99">
        <f>VLOOKUP($Q99,'Justificativas golden'!$A$7:$I$128,9,0)</f>
        <v>0</v>
      </c>
      <c r="X99" t="b">
        <f t="shared" si="4"/>
        <v>0</v>
      </c>
      <c r="Y99" t="b">
        <f t="shared" si="5"/>
        <v>0</v>
      </c>
      <c r="Z99" t="b">
        <f t="shared" si="6"/>
        <v>0</v>
      </c>
    </row>
    <row r="100" spans="2:26">
      <c r="B100" t="s">
        <v>1</v>
      </c>
      <c r="C100">
        <v>10</v>
      </c>
      <c r="D100">
        <v>1.8463186638761799</v>
      </c>
      <c r="E100" t="s">
        <v>253</v>
      </c>
      <c r="F100">
        <v>20</v>
      </c>
      <c r="G100" t="s">
        <v>260</v>
      </c>
      <c r="H100" t="s">
        <v>260</v>
      </c>
      <c r="I100" t="s">
        <v>256</v>
      </c>
      <c r="J100" t="s">
        <v>266</v>
      </c>
      <c r="K100" t="s">
        <v>269</v>
      </c>
      <c r="L100" t="s">
        <v>274</v>
      </c>
      <c r="Q100" t="str">
        <f t="shared" si="7"/>
        <v>2013-1210</v>
      </c>
      <c r="R100" t="e">
        <f>VLOOKUP($Q100,'Justificativas golden'!$A$7:$I$128,4,0)</f>
        <v>#N/A</v>
      </c>
      <c r="S100" t="e">
        <f>VLOOKUP($Q100,'Justificativas golden'!$A$7:$I$128,5,0)</f>
        <v>#N/A</v>
      </c>
      <c r="T100" t="e">
        <f>VLOOKUP($Q100,'Justificativas golden'!$A$7:$I$128,6,0)</f>
        <v>#N/A</v>
      </c>
      <c r="U100" t="e">
        <f>VLOOKUP($Q100,'Justificativas golden'!$A$7:$I$128,7,0)</f>
        <v>#N/A</v>
      </c>
      <c r="V100" t="e">
        <f>VLOOKUP($Q100,'Justificativas golden'!$A$7:$I$128,8,0)</f>
        <v>#N/A</v>
      </c>
      <c r="W100" t="e">
        <f>VLOOKUP($Q100,'Justificativas golden'!$A$7:$I$128,9,0)</f>
        <v>#N/A</v>
      </c>
      <c r="X100" t="e">
        <f t="shared" si="4"/>
        <v>#N/A</v>
      </c>
      <c r="Y100" t="e">
        <f t="shared" si="5"/>
        <v>#N/A</v>
      </c>
      <c r="Z100" t="e">
        <f t="shared" si="6"/>
        <v>#N/A</v>
      </c>
    </row>
    <row r="101" spans="2:26">
      <c r="B101" t="s">
        <v>26</v>
      </c>
      <c r="C101">
        <v>10</v>
      </c>
      <c r="D101">
        <v>1.6757700878830999</v>
      </c>
      <c r="E101" t="s">
        <v>252</v>
      </c>
      <c r="F101">
        <v>63</v>
      </c>
      <c r="G101" t="s">
        <v>260</v>
      </c>
      <c r="H101" t="s">
        <v>258</v>
      </c>
      <c r="I101" t="s">
        <v>259</v>
      </c>
      <c r="J101" t="s">
        <v>266</v>
      </c>
      <c r="K101" t="s">
        <v>270</v>
      </c>
      <c r="Q101" t="str">
        <f t="shared" si="7"/>
        <v>2010-0110</v>
      </c>
      <c r="R101" t="e">
        <f>VLOOKUP($Q101,'Justificativas golden'!$A$7:$I$128,4,0)</f>
        <v>#N/A</v>
      </c>
      <c r="S101" t="e">
        <f>VLOOKUP($Q101,'Justificativas golden'!$A$7:$I$128,5,0)</f>
        <v>#N/A</v>
      </c>
      <c r="T101" t="e">
        <f>VLOOKUP($Q101,'Justificativas golden'!$A$7:$I$128,6,0)</f>
        <v>#N/A</v>
      </c>
      <c r="U101" t="e">
        <f>VLOOKUP($Q101,'Justificativas golden'!$A$7:$I$128,7,0)</f>
        <v>#N/A</v>
      </c>
      <c r="V101" t="e">
        <f>VLOOKUP($Q101,'Justificativas golden'!$A$7:$I$128,8,0)</f>
        <v>#N/A</v>
      </c>
      <c r="W101" t="e">
        <f>VLOOKUP($Q101,'Justificativas golden'!$A$7:$I$128,9,0)</f>
        <v>#N/A</v>
      </c>
      <c r="X101" t="e">
        <f t="shared" si="4"/>
        <v>#N/A</v>
      </c>
      <c r="Y101" t="e">
        <f t="shared" si="5"/>
        <v>#N/A</v>
      </c>
      <c r="Z101" t="e">
        <f t="shared" si="6"/>
        <v>#N/A</v>
      </c>
    </row>
    <row r="102" spans="2:26">
      <c r="B102" t="s">
        <v>12</v>
      </c>
      <c r="C102">
        <v>10</v>
      </c>
      <c r="D102">
        <v>1.79125710072361</v>
      </c>
      <c r="E102" t="s">
        <v>254</v>
      </c>
      <c r="F102">
        <v>40</v>
      </c>
      <c r="G102" t="s">
        <v>258</v>
      </c>
      <c r="H102" t="s">
        <v>260</v>
      </c>
      <c r="I102" t="s">
        <v>259</v>
      </c>
      <c r="J102" t="s">
        <v>266</v>
      </c>
      <c r="K102" t="s">
        <v>270</v>
      </c>
      <c r="Q102" t="str">
        <f t="shared" si="7"/>
        <v>2014-1410</v>
      </c>
      <c r="R102" t="e">
        <f>VLOOKUP($Q102,'Justificativas golden'!$A$7:$I$128,4,0)</f>
        <v>#N/A</v>
      </c>
      <c r="S102" t="e">
        <f>VLOOKUP($Q102,'Justificativas golden'!$A$7:$I$128,5,0)</f>
        <v>#N/A</v>
      </c>
      <c r="T102" t="e">
        <f>VLOOKUP($Q102,'Justificativas golden'!$A$7:$I$128,6,0)</f>
        <v>#N/A</v>
      </c>
      <c r="U102" t="e">
        <f>VLOOKUP($Q102,'Justificativas golden'!$A$7:$I$128,7,0)</f>
        <v>#N/A</v>
      </c>
      <c r="V102" t="e">
        <f>VLOOKUP($Q102,'Justificativas golden'!$A$7:$I$128,8,0)</f>
        <v>#N/A</v>
      </c>
      <c r="W102" t="e">
        <f>VLOOKUP($Q102,'Justificativas golden'!$A$7:$I$128,9,0)</f>
        <v>#N/A</v>
      </c>
      <c r="X102" t="e">
        <f t="shared" si="4"/>
        <v>#N/A</v>
      </c>
      <c r="Y102" t="e">
        <f t="shared" si="5"/>
        <v>#N/A</v>
      </c>
      <c r="Z102" t="e">
        <f t="shared" si="6"/>
        <v>#N/A</v>
      </c>
    </row>
    <row r="103" spans="2:26">
      <c r="B103" t="s">
        <v>13</v>
      </c>
      <c r="C103">
        <v>10</v>
      </c>
      <c r="D103">
        <v>1.8316188603349299</v>
      </c>
      <c r="E103" t="s">
        <v>254</v>
      </c>
      <c r="F103">
        <v>21</v>
      </c>
      <c r="G103" t="s">
        <v>260</v>
      </c>
      <c r="H103" t="s">
        <v>260</v>
      </c>
      <c r="I103" t="s">
        <v>256</v>
      </c>
      <c r="J103" t="s">
        <v>266</v>
      </c>
      <c r="K103" t="s">
        <v>269</v>
      </c>
      <c r="L103" t="s">
        <v>274</v>
      </c>
      <c r="Q103" t="str">
        <f t="shared" si="7"/>
        <v>2014-1310</v>
      </c>
      <c r="R103" t="e">
        <f>VLOOKUP($Q103,'Justificativas golden'!$A$7:$I$128,4,0)</f>
        <v>#N/A</v>
      </c>
      <c r="S103" t="e">
        <f>VLOOKUP($Q103,'Justificativas golden'!$A$7:$I$128,5,0)</f>
        <v>#N/A</v>
      </c>
      <c r="T103" t="e">
        <f>VLOOKUP($Q103,'Justificativas golden'!$A$7:$I$128,6,0)</f>
        <v>#N/A</v>
      </c>
      <c r="U103" t="e">
        <f>VLOOKUP($Q103,'Justificativas golden'!$A$7:$I$128,7,0)</f>
        <v>#N/A</v>
      </c>
      <c r="V103" t="e">
        <f>VLOOKUP($Q103,'Justificativas golden'!$A$7:$I$128,8,0)</f>
        <v>#N/A</v>
      </c>
      <c r="W103" t="e">
        <f>VLOOKUP($Q103,'Justificativas golden'!$A$7:$I$128,9,0)</f>
        <v>#N/A</v>
      </c>
      <c r="X103" t="e">
        <f t="shared" si="4"/>
        <v>#N/A</v>
      </c>
      <c r="Y103" t="e">
        <f t="shared" si="5"/>
        <v>#N/A</v>
      </c>
      <c r="Z103" t="e">
        <f t="shared" si="6"/>
        <v>#N/A</v>
      </c>
    </row>
    <row r="104" spans="2:26">
      <c r="B104" t="s">
        <v>18</v>
      </c>
      <c r="C104">
        <v>10</v>
      </c>
      <c r="D104">
        <v>1.3678916884007499</v>
      </c>
      <c r="E104" t="s">
        <v>254</v>
      </c>
      <c r="F104">
        <v>30</v>
      </c>
      <c r="G104" t="s">
        <v>255</v>
      </c>
      <c r="H104" t="s">
        <v>255</v>
      </c>
      <c r="I104" t="s">
        <v>256</v>
      </c>
      <c r="J104" t="s">
        <v>256</v>
      </c>
      <c r="K104" t="s">
        <v>256</v>
      </c>
      <c r="L104" t="s">
        <v>273</v>
      </c>
      <c r="Q104" t="str">
        <f t="shared" si="7"/>
        <v>2016-2110</v>
      </c>
      <c r="R104" t="str">
        <f>VLOOKUP($Q104,'Justificativas golden'!$A$7:$I$128,4,0)</f>
        <v>codigo-de-etica-e-disciplina</v>
      </c>
      <c r="S104">
        <f>VLOOKUP($Q104,'Justificativas golden'!$A$7:$I$128,5,0)</f>
        <v>30</v>
      </c>
      <c r="T104">
        <f>VLOOKUP($Q104,'Justificativas golden'!$A$7:$I$128,6,0)</f>
        <v>0</v>
      </c>
      <c r="U104">
        <f>VLOOKUP($Q104,'Justificativas golden'!$A$7:$I$128,7,0)</f>
        <v>0</v>
      </c>
      <c r="V104">
        <f>VLOOKUP($Q104,'Justificativas golden'!$A$7:$I$128,8,0)</f>
        <v>0</v>
      </c>
      <c r="W104">
        <f>VLOOKUP($Q104,'Justificativas golden'!$A$7:$I$128,9,0)</f>
        <v>0</v>
      </c>
      <c r="X104" t="b">
        <f t="shared" si="4"/>
        <v>1</v>
      </c>
      <c r="Y104" t="b">
        <f t="shared" si="5"/>
        <v>0</v>
      </c>
      <c r="Z104" t="b">
        <f t="shared" si="6"/>
        <v>0</v>
      </c>
    </row>
    <row r="105" spans="2:26">
      <c r="B105" t="s">
        <v>17</v>
      </c>
      <c r="C105">
        <v>10</v>
      </c>
      <c r="D105">
        <v>1.7956411039720099</v>
      </c>
      <c r="E105" t="s">
        <v>252</v>
      </c>
      <c r="F105">
        <v>52</v>
      </c>
      <c r="G105" t="s">
        <v>260</v>
      </c>
      <c r="H105" t="s">
        <v>260</v>
      </c>
      <c r="I105" t="s">
        <v>256</v>
      </c>
      <c r="J105" t="s">
        <v>259</v>
      </c>
      <c r="K105" t="s">
        <v>268</v>
      </c>
      <c r="L105" t="s">
        <v>274</v>
      </c>
      <c r="Q105" t="str">
        <f t="shared" si="7"/>
        <v>2015-1810</v>
      </c>
      <c r="R105" t="str">
        <f>VLOOKUP($Q105,'Justificativas golden'!$A$7:$I$128,4,0)</f>
        <v>lei-8906</v>
      </c>
      <c r="S105">
        <f>VLOOKUP($Q105,'Justificativas golden'!$A$7:$I$128,5,0)</f>
        <v>7</v>
      </c>
      <c r="T105">
        <f>VLOOKUP($Q105,'Justificativas golden'!$A$7:$I$128,6,0)</f>
        <v>0</v>
      </c>
      <c r="U105">
        <f>VLOOKUP($Q105,'Justificativas golden'!$A$7:$I$128,7,0)</f>
        <v>0</v>
      </c>
      <c r="V105">
        <f>VLOOKUP($Q105,'Justificativas golden'!$A$7:$I$128,8,0)</f>
        <v>0</v>
      </c>
      <c r="W105">
        <f>VLOOKUP($Q105,'Justificativas golden'!$A$7:$I$128,9,0)</f>
        <v>0</v>
      </c>
      <c r="X105" t="b">
        <f t="shared" si="4"/>
        <v>0</v>
      </c>
      <c r="Y105" t="b">
        <f t="shared" si="5"/>
        <v>0</v>
      </c>
      <c r="Z105" t="b">
        <f t="shared" si="6"/>
        <v>0</v>
      </c>
    </row>
    <row r="106" spans="2:26">
      <c r="B106" t="s">
        <v>1</v>
      </c>
      <c r="C106">
        <v>3</v>
      </c>
      <c r="D106">
        <v>1.6924367457967699</v>
      </c>
      <c r="E106" t="s">
        <v>252</v>
      </c>
      <c r="F106">
        <v>10</v>
      </c>
      <c r="G106" t="s">
        <v>255</v>
      </c>
      <c r="H106" t="s">
        <v>255</v>
      </c>
      <c r="I106" t="s">
        <v>256</v>
      </c>
      <c r="J106" t="s">
        <v>266</v>
      </c>
      <c r="K106" t="s">
        <v>269</v>
      </c>
      <c r="L106" t="s">
        <v>274</v>
      </c>
      <c r="Q106" t="str">
        <f t="shared" si="7"/>
        <v>2013-123</v>
      </c>
      <c r="R106" t="e">
        <f>VLOOKUP($Q106,'Justificativas golden'!$A$7:$I$128,4,0)</f>
        <v>#N/A</v>
      </c>
      <c r="S106" t="e">
        <f>VLOOKUP($Q106,'Justificativas golden'!$A$7:$I$128,5,0)</f>
        <v>#N/A</v>
      </c>
      <c r="T106" t="e">
        <f>VLOOKUP($Q106,'Justificativas golden'!$A$7:$I$128,6,0)</f>
        <v>#N/A</v>
      </c>
      <c r="U106" t="e">
        <f>VLOOKUP($Q106,'Justificativas golden'!$A$7:$I$128,7,0)</f>
        <v>#N/A</v>
      </c>
      <c r="V106" t="e">
        <f>VLOOKUP($Q106,'Justificativas golden'!$A$7:$I$128,8,0)</f>
        <v>#N/A</v>
      </c>
      <c r="W106" t="e">
        <f>VLOOKUP($Q106,'Justificativas golden'!$A$7:$I$128,9,0)</f>
        <v>#N/A</v>
      </c>
      <c r="X106" t="e">
        <f t="shared" si="4"/>
        <v>#N/A</v>
      </c>
      <c r="Y106" t="e">
        <f t="shared" si="5"/>
        <v>#N/A</v>
      </c>
      <c r="Z106" t="e">
        <f t="shared" si="6"/>
        <v>#N/A</v>
      </c>
    </row>
    <row r="107" spans="2:26">
      <c r="B107" t="s">
        <v>26</v>
      </c>
      <c r="C107">
        <v>3</v>
      </c>
      <c r="D107">
        <v>1.45782520293065</v>
      </c>
      <c r="E107" t="s">
        <v>252</v>
      </c>
      <c r="F107">
        <v>79</v>
      </c>
      <c r="G107" t="s">
        <v>258</v>
      </c>
      <c r="H107" t="s">
        <v>257</v>
      </c>
      <c r="I107" t="s">
        <v>259</v>
      </c>
      <c r="J107" t="s">
        <v>266</v>
      </c>
      <c r="K107" t="s">
        <v>270</v>
      </c>
      <c r="Q107" t="str">
        <f t="shared" si="7"/>
        <v>2010-013</v>
      </c>
      <c r="R107" t="e">
        <f>VLOOKUP($Q107,'Justificativas golden'!$A$7:$I$128,4,0)</f>
        <v>#N/A</v>
      </c>
      <c r="S107" t="e">
        <f>VLOOKUP($Q107,'Justificativas golden'!$A$7:$I$128,5,0)</f>
        <v>#N/A</v>
      </c>
      <c r="T107" t="e">
        <f>VLOOKUP($Q107,'Justificativas golden'!$A$7:$I$128,6,0)</f>
        <v>#N/A</v>
      </c>
      <c r="U107" t="e">
        <f>VLOOKUP($Q107,'Justificativas golden'!$A$7:$I$128,7,0)</f>
        <v>#N/A</v>
      </c>
      <c r="V107" t="e">
        <f>VLOOKUP($Q107,'Justificativas golden'!$A$7:$I$128,8,0)</f>
        <v>#N/A</v>
      </c>
      <c r="W107" t="e">
        <f>VLOOKUP($Q107,'Justificativas golden'!$A$7:$I$128,9,0)</f>
        <v>#N/A</v>
      </c>
      <c r="X107" t="e">
        <f t="shared" si="4"/>
        <v>#N/A</v>
      </c>
      <c r="Y107" t="e">
        <f t="shared" si="5"/>
        <v>#N/A</v>
      </c>
      <c r="Z107" t="e">
        <f t="shared" si="6"/>
        <v>#N/A</v>
      </c>
    </row>
    <row r="108" spans="2:26">
      <c r="B108" t="s">
        <v>12</v>
      </c>
      <c r="C108">
        <v>3</v>
      </c>
      <c r="D108">
        <v>1.80813071975174</v>
      </c>
      <c r="E108" t="s">
        <v>252</v>
      </c>
      <c r="F108">
        <v>7</v>
      </c>
      <c r="G108" t="s">
        <v>258</v>
      </c>
      <c r="H108" t="s">
        <v>257</v>
      </c>
      <c r="I108" t="s">
        <v>259</v>
      </c>
      <c r="J108" t="s">
        <v>266</v>
      </c>
      <c r="K108" t="s">
        <v>270</v>
      </c>
      <c r="Q108" t="str">
        <f t="shared" si="7"/>
        <v>2014-143</v>
      </c>
      <c r="R108" t="e">
        <f>VLOOKUP($Q108,'Justificativas golden'!$A$7:$I$128,4,0)</f>
        <v>#N/A</v>
      </c>
      <c r="S108" t="e">
        <f>VLOOKUP($Q108,'Justificativas golden'!$A$7:$I$128,5,0)</f>
        <v>#N/A</v>
      </c>
      <c r="T108" t="e">
        <f>VLOOKUP($Q108,'Justificativas golden'!$A$7:$I$128,6,0)</f>
        <v>#N/A</v>
      </c>
      <c r="U108" t="e">
        <f>VLOOKUP($Q108,'Justificativas golden'!$A$7:$I$128,7,0)</f>
        <v>#N/A</v>
      </c>
      <c r="V108" t="e">
        <f>VLOOKUP($Q108,'Justificativas golden'!$A$7:$I$128,8,0)</f>
        <v>#N/A</v>
      </c>
      <c r="W108" t="e">
        <f>VLOOKUP($Q108,'Justificativas golden'!$A$7:$I$128,9,0)</f>
        <v>#N/A</v>
      </c>
      <c r="X108" t="e">
        <f t="shared" si="4"/>
        <v>#N/A</v>
      </c>
      <c r="Y108" t="e">
        <f t="shared" si="5"/>
        <v>#N/A</v>
      </c>
      <c r="Z108" t="e">
        <f t="shared" si="6"/>
        <v>#N/A</v>
      </c>
    </row>
    <row r="109" spans="2:26">
      <c r="B109" t="s">
        <v>13</v>
      </c>
      <c r="C109">
        <v>3</v>
      </c>
      <c r="D109">
        <v>1.65283610021456</v>
      </c>
      <c r="E109" t="s">
        <v>254</v>
      </c>
      <c r="F109">
        <v>17</v>
      </c>
      <c r="G109" t="s">
        <v>258</v>
      </c>
      <c r="H109" t="s">
        <v>258</v>
      </c>
      <c r="I109" t="s">
        <v>256</v>
      </c>
      <c r="J109" t="s">
        <v>266</v>
      </c>
      <c r="K109" t="s">
        <v>269</v>
      </c>
      <c r="L109" t="s">
        <v>274</v>
      </c>
      <c r="Q109" t="str">
        <f t="shared" si="7"/>
        <v>2014-133</v>
      </c>
      <c r="R109" t="e">
        <f>VLOOKUP($Q109,'Justificativas golden'!$A$7:$I$128,4,0)</f>
        <v>#N/A</v>
      </c>
      <c r="S109" t="e">
        <f>VLOOKUP($Q109,'Justificativas golden'!$A$7:$I$128,5,0)</f>
        <v>#N/A</v>
      </c>
      <c r="T109" t="e">
        <f>VLOOKUP($Q109,'Justificativas golden'!$A$7:$I$128,6,0)</f>
        <v>#N/A</v>
      </c>
      <c r="U109" t="e">
        <f>VLOOKUP($Q109,'Justificativas golden'!$A$7:$I$128,7,0)</f>
        <v>#N/A</v>
      </c>
      <c r="V109" t="e">
        <f>VLOOKUP($Q109,'Justificativas golden'!$A$7:$I$128,8,0)</f>
        <v>#N/A</v>
      </c>
      <c r="W109" t="e">
        <f>VLOOKUP($Q109,'Justificativas golden'!$A$7:$I$128,9,0)</f>
        <v>#N/A</v>
      </c>
      <c r="X109" t="e">
        <f t="shared" si="4"/>
        <v>#N/A</v>
      </c>
      <c r="Y109" t="e">
        <f t="shared" si="5"/>
        <v>#N/A</v>
      </c>
      <c r="Z109" t="e">
        <f t="shared" si="6"/>
        <v>#N/A</v>
      </c>
    </row>
    <row r="110" spans="2:26">
      <c r="B110" t="s">
        <v>18</v>
      </c>
      <c r="C110">
        <v>3</v>
      </c>
      <c r="D110">
        <v>1.4924886379876701</v>
      </c>
      <c r="E110" t="s">
        <v>253</v>
      </c>
      <c r="F110">
        <v>152</v>
      </c>
      <c r="G110" t="s">
        <v>260</v>
      </c>
      <c r="H110" t="s">
        <v>255</v>
      </c>
      <c r="I110" t="s">
        <v>259</v>
      </c>
      <c r="J110" t="s">
        <v>259</v>
      </c>
      <c r="K110" t="s">
        <v>267</v>
      </c>
      <c r="Q110" t="str">
        <f t="shared" si="7"/>
        <v>2016-213</v>
      </c>
      <c r="R110" t="str">
        <f>VLOOKUP($Q110,'Justificativas golden'!$A$7:$I$128,4,0)</f>
        <v>lei-8906</v>
      </c>
      <c r="S110">
        <f>VLOOKUP($Q110,'Justificativas golden'!$A$7:$I$128,5,0)</f>
        <v>75</v>
      </c>
      <c r="T110">
        <f>VLOOKUP($Q110,'Justificativas golden'!$A$7:$I$128,6,0)</f>
        <v>0</v>
      </c>
      <c r="U110">
        <f>VLOOKUP($Q110,'Justificativas golden'!$A$7:$I$128,7,0)</f>
        <v>0</v>
      </c>
      <c r="V110">
        <f>VLOOKUP($Q110,'Justificativas golden'!$A$7:$I$128,8,0)</f>
        <v>0</v>
      </c>
      <c r="W110">
        <f>VLOOKUP($Q110,'Justificativas golden'!$A$7:$I$128,9,0)</f>
        <v>0</v>
      </c>
      <c r="X110" t="b">
        <f t="shared" si="4"/>
        <v>0</v>
      </c>
      <c r="Y110" t="b">
        <f t="shared" si="5"/>
        <v>0</v>
      </c>
      <c r="Z110" t="b">
        <f t="shared" si="6"/>
        <v>0</v>
      </c>
    </row>
    <row r="111" spans="2:26">
      <c r="B111" t="s">
        <v>17</v>
      </c>
      <c r="C111">
        <v>3</v>
      </c>
      <c r="D111">
        <v>1.7221649138052399</v>
      </c>
      <c r="E111" t="s">
        <v>252</v>
      </c>
      <c r="F111">
        <v>52</v>
      </c>
      <c r="G111" t="s">
        <v>258</v>
      </c>
      <c r="H111" t="s">
        <v>257</v>
      </c>
      <c r="I111" t="s">
        <v>259</v>
      </c>
      <c r="J111" t="s">
        <v>259</v>
      </c>
      <c r="K111" t="s">
        <v>267</v>
      </c>
      <c r="Q111" t="str">
        <f t="shared" si="7"/>
        <v>2015-183</v>
      </c>
      <c r="R111" t="str">
        <f>VLOOKUP($Q111,'Justificativas golden'!$A$7:$I$128,4,0)</f>
        <v>lei-8906</v>
      </c>
      <c r="S111">
        <f>VLOOKUP($Q111,'Justificativas golden'!$A$7:$I$128,5,0)</f>
        <v>7</v>
      </c>
      <c r="T111" t="str">
        <f>VLOOKUP($Q111,'Justificativas golden'!$A$7:$I$128,6,0)</f>
        <v>lei-8906</v>
      </c>
      <c r="U111">
        <f>VLOOKUP($Q111,'Justificativas golden'!$A$7:$I$128,7,0)</f>
        <v>34</v>
      </c>
      <c r="V111">
        <f>VLOOKUP($Q111,'Justificativas golden'!$A$7:$I$128,8,0)</f>
        <v>0</v>
      </c>
      <c r="W111">
        <f>VLOOKUP($Q111,'Justificativas golden'!$A$7:$I$128,9,0)</f>
        <v>0</v>
      </c>
      <c r="X111" t="b">
        <f t="shared" si="4"/>
        <v>0</v>
      </c>
      <c r="Y111" t="b">
        <f t="shared" si="5"/>
        <v>0</v>
      </c>
      <c r="Z111" t="b">
        <f t="shared" si="6"/>
        <v>0</v>
      </c>
    </row>
    <row r="112" spans="2:26">
      <c r="B112" t="s">
        <v>1</v>
      </c>
      <c r="C112">
        <v>6</v>
      </c>
      <c r="D112">
        <v>1.6480134276391101</v>
      </c>
      <c r="E112" t="s">
        <v>254</v>
      </c>
      <c r="F112">
        <v>13</v>
      </c>
      <c r="G112" t="s">
        <v>258</v>
      </c>
      <c r="H112" t="s">
        <v>258</v>
      </c>
      <c r="I112" t="s">
        <v>256</v>
      </c>
      <c r="J112" t="s">
        <v>266</v>
      </c>
      <c r="K112" t="s">
        <v>269</v>
      </c>
      <c r="L112" t="s">
        <v>274</v>
      </c>
      <c r="Q112" t="str">
        <f t="shared" si="7"/>
        <v>2013-126</v>
      </c>
      <c r="R112" t="e">
        <f>VLOOKUP($Q112,'Justificativas golden'!$A$7:$I$128,4,0)</f>
        <v>#N/A</v>
      </c>
      <c r="S112" t="e">
        <f>VLOOKUP($Q112,'Justificativas golden'!$A$7:$I$128,5,0)</f>
        <v>#N/A</v>
      </c>
      <c r="T112" t="e">
        <f>VLOOKUP($Q112,'Justificativas golden'!$A$7:$I$128,6,0)</f>
        <v>#N/A</v>
      </c>
      <c r="U112" t="e">
        <f>VLOOKUP($Q112,'Justificativas golden'!$A$7:$I$128,7,0)</f>
        <v>#N/A</v>
      </c>
      <c r="V112" t="e">
        <f>VLOOKUP($Q112,'Justificativas golden'!$A$7:$I$128,8,0)</f>
        <v>#N/A</v>
      </c>
      <c r="W112" t="e">
        <f>VLOOKUP($Q112,'Justificativas golden'!$A$7:$I$128,9,0)</f>
        <v>#N/A</v>
      </c>
      <c r="X112" t="e">
        <f t="shared" si="4"/>
        <v>#N/A</v>
      </c>
      <c r="Y112" t="e">
        <f t="shared" si="5"/>
        <v>#N/A</v>
      </c>
      <c r="Z112" t="e">
        <f t="shared" si="6"/>
        <v>#N/A</v>
      </c>
    </row>
    <row r="113" spans="2:26">
      <c r="B113" t="s">
        <v>26</v>
      </c>
      <c r="C113">
        <v>6</v>
      </c>
      <c r="D113">
        <v>1.58450185186027</v>
      </c>
      <c r="E113" t="s">
        <v>252</v>
      </c>
      <c r="F113">
        <v>19</v>
      </c>
      <c r="G113" t="s">
        <v>257</v>
      </c>
      <c r="H113" t="s">
        <v>257</v>
      </c>
      <c r="I113" t="s">
        <v>256</v>
      </c>
      <c r="J113" t="s">
        <v>266</v>
      </c>
      <c r="K113" t="s">
        <v>269</v>
      </c>
      <c r="L113" t="s">
        <v>274</v>
      </c>
      <c r="Q113" t="str">
        <f t="shared" si="7"/>
        <v>2010-016</v>
      </c>
      <c r="R113" t="e">
        <f>VLOOKUP($Q113,'Justificativas golden'!$A$7:$I$128,4,0)</f>
        <v>#N/A</v>
      </c>
      <c r="S113" t="e">
        <f>VLOOKUP($Q113,'Justificativas golden'!$A$7:$I$128,5,0)</f>
        <v>#N/A</v>
      </c>
      <c r="T113" t="e">
        <f>VLOOKUP($Q113,'Justificativas golden'!$A$7:$I$128,6,0)</f>
        <v>#N/A</v>
      </c>
      <c r="U113" t="e">
        <f>VLOOKUP($Q113,'Justificativas golden'!$A$7:$I$128,7,0)</f>
        <v>#N/A</v>
      </c>
      <c r="V113" t="e">
        <f>VLOOKUP($Q113,'Justificativas golden'!$A$7:$I$128,8,0)</f>
        <v>#N/A</v>
      </c>
      <c r="W113" t="e">
        <f>VLOOKUP($Q113,'Justificativas golden'!$A$7:$I$128,9,0)</f>
        <v>#N/A</v>
      </c>
      <c r="X113" t="e">
        <f t="shared" si="4"/>
        <v>#N/A</v>
      </c>
      <c r="Y113" t="e">
        <f t="shared" si="5"/>
        <v>#N/A</v>
      </c>
      <c r="Z113" t="e">
        <f t="shared" si="6"/>
        <v>#N/A</v>
      </c>
    </row>
    <row r="114" spans="2:26">
      <c r="B114" t="s">
        <v>12</v>
      </c>
      <c r="C114">
        <v>6</v>
      </c>
      <c r="D114">
        <v>1.8340060838313399</v>
      </c>
      <c r="E114" t="s">
        <v>252</v>
      </c>
      <c r="F114">
        <v>7</v>
      </c>
      <c r="G114" t="s">
        <v>255</v>
      </c>
      <c r="H114" t="s">
        <v>255</v>
      </c>
      <c r="I114" t="s">
        <v>256</v>
      </c>
      <c r="J114" t="s">
        <v>266</v>
      </c>
      <c r="K114" t="s">
        <v>269</v>
      </c>
      <c r="L114" t="s">
        <v>274</v>
      </c>
      <c r="Q114" t="str">
        <f t="shared" si="7"/>
        <v>2014-146</v>
      </c>
      <c r="R114" t="e">
        <f>VLOOKUP($Q114,'Justificativas golden'!$A$7:$I$128,4,0)</f>
        <v>#N/A</v>
      </c>
      <c r="S114" t="e">
        <f>VLOOKUP($Q114,'Justificativas golden'!$A$7:$I$128,5,0)</f>
        <v>#N/A</v>
      </c>
      <c r="T114" t="e">
        <f>VLOOKUP($Q114,'Justificativas golden'!$A$7:$I$128,6,0)</f>
        <v>#N/A</v>
      </c>
      <c r="U114" t="e">
        <f>VLOOKUP($Q114,'Justificativas golden'!$A$7:$I$128,7,0)</f>
        <v>#N/A</v>
      </c>
      <c r="V114" t="e">
        <f>VLOOKUP($Q114,'Justificativas golden'!$A$7:$I$128,8,0)</f>
        <v>#N/A</v>
      </c>
      <c r="W114" t="e">
        <f>VLOOKUP($Q114,'Justificativas golden'!$A$7:$I$128,9,0)</f>
        <v>#N/A</v>
      </c>
      <c r="X114" t="e">
        <f t="shared" si="4"/>
        <v>#N/A</v>
      </c>
      <c r="Y114" t="e">
        <f t="shared" si="5"/>
        <v>#N/A</v>
      </c>
      <c r="Z114" t="e">
        <f t="shared" si="6"/>
        <v>#N/A</v>
      </c>
    </row>
    <row r="115" spans="2:26">
      <c r="B115" t="s">
        <v>13</v>
      </c>
      <c r="C115">
        <v>6</v>
      </c>
      <c r="D115">
        <v>1.76800949128241</v>
      </c>
      <c r="E115" t="s">
        <v>252</v>
      </c>
      <c r="F115">
        <v>21</v>
      </c>
      <c r="G115" t="s">
        <v>257</v>
      </c>
      <c r="H115" t="s">
        <v>255</v>
      </c>
      <c r="I115" t="s">
        <v>259</v>
      </c>
      <c r="J115" t="s">
        <v>266</v>
      </c>
      <c r="K115" t="s">
        <v>270</v>
      </c>
      <c r="Q115" t="str">
        <f t="shared" si="7"/>
        <v>2014-136</v>
      </c>
      <c r="R115" t="e">
        <f>VLOOKUP($Q115,'Justificativas golden'!$A$7:$I$128,4,0)</f>
        <v>#N/A</v>
      </c>
      <c r="S115" t="e">
        <f>VLOOKUP($Q115,'Justificativas golden'!$A$7:$I$128,5,0)</f>
        <v>#N/A</v>
      </c>
      <c r="T115" t="e">
        <f>VLOOKUP($Q115,'Justificativas golden'!$A$7:$I$128,6,0)</f>
        <v>#N/A</v>
      </c>
      <c r="U115" t="e">
        <f>VLOOKUP($Q115,'Justificativas golden'!$A$7:$I$128,7,0)</f>
        <v>#N/A</v>
      </c>
      <c r="V115" t="e">
        <f>VLOOKUP($Q115,'Justificativas golden'!$A$7:$I$128,8,0)</f>
        <v>#N/A</v>
      </c>
      <c r="W115" t="e">
        <f>VLOOKUP($Q115,'Justificativas golden'!$A$7:$I$128,9,0)</f>
        <v>#N/A</v>
      </c>
      <c r="X115" t="e">
        <f t="shared" si="4"/>
        <v>#N/A</v>
      </c>
      <c r="Y115" t="e">
        <f t="shared" si="5"/>
        <v>#N/A</v>
      </c>
      <c r="Z115" t="e">
        <f t="shared" si="6"/>
        <v>#N/A</v>
      </c>
    </row>
    <row r="116" spans="2:26">
      <c r="B116" t="s">
        <v>18</v>
      </c>
      <c r="C116">
        <v>6</v>
      </c>
      <c r="D116">
        <v>1.33397457444253</v>
      </c>
      <c r="E116" t="s">
        <v>254</v>
      </c>
      <c r="F116">
        <v>11</v>
      </c>
      <c r="G116" t="s">
        <v>260</v>
      </c>
      <c r="H116" t="s">
        <v>260</v>
      </c>
      <c r="I116" t="s">
        <v>256</v>
      </c>
      <c r="J116" t="s">
        <v>256</v>
      </c>
      <c r="K116" t="s">
        <v>256</v>
      </c>
      <c r="L116" t="s">
        <v>273</v>
      </c>
      <c r="Q116" t="str">
        <f t="shared" si="7"/>
        <v>2016-216</v>
      </c>
      <c r="R116" t="str">
        <f>VLOOKUP($Q116,'Justificativas golden'!$A$7:$I$128,4,0)</f>
        <v>codigo-de-etica-e-disciplina</v>
      </c>
      <c r="S116">
        <f>VLOOKUP($Q116,'Justificativas golden'!$A$7:$I$128,5,0)</f>
        <v>11</v>
      </c>
      <c r="T116">
        <f>VLOOKUP($Q116,'Justificativas golden'!$A$7:$I$128,6,0)</f>
        <v>0</v>
      </c>
      <c r="U116">
        <f>VLOOKUP($Q116,'Justificativas golden'!$A$7:$I$128,7,0)</f>
        <v>0</v>
      </c>
      <c r="V116">
        <f>VLOOKUP($Q116,'Justificativas golden'!$A$7:$I$128,8,0)</f>
        <v>0</v>
      </c>
      <c r="W116">
        <f>VLOOKUP($Q116,'Justificativas golden'!$A$7:$I$128,9,0)</f>
        <v>0</v>
      </c>
      <c r="X116" t="b">
        <f t="shared" si="4"/>
        <v>1</v>
      </c>
      <c r="Y116" t="b">
        <f t="shared" si="5"/>
        <v>0</v>
      </c>
      <c r="Z116" t="b">
        <f t="shared" si="6"/>
        <v>0</v>
      </c>
    </row>
    <row r="117" spans="2:26">
      <c r="B117" t="s">
        <v>17</v>
      </c>
      <c r="C117">
        <v>6</v>
      </c>
      <c r="D117">
        <v>1.72333588595569</v>
      </c>
      <c r="E117" t="s">
        <v>254</v>
      </c>
      <c r="F117">
        <v>55</v>
      </c>
      <c r="G117" t="s">
        <v>257</v>
      </c>
      <c r="H117" t="s">
        <v>258</v>
      </c>
      <c r="I117" t="s">
        <v>259</v>
      </c>
      <c r="J117" t="s">
        <v>256</v>
      </c>
      <c r="K117" t="s">
        <v>277</v>
      </c>
      <c r="Q117" t="str">
        <f t="shared" si="7"/>
        <v>2015-186</v>
      </c>
      <c r="R117" t="str">
        <f>VLOOKUP($Q117,'Justificativas golden'!$A$7:$I$128,4,0)</f>
        <v>codigo-de-etica-e-disciplina</v>
      </c>
      <c r="S117">
        <f>VLOOKUP($Q117,'Justificativas golden'!$A$7:$I$128,5,0)</f>
        <v>51</v>
      </c>
      <c r="T117" t="str">
        <f>VLOOKUP($Q117,'Justificativas golden'!$A$7:$I$128,6,0)</f>
        <v>codigo-de-etica-e-disciplina</v>
      </c>
      <c r="U117">
        <f>VLOOKUP($Q117,'Justificativas golden'!$A$7:$I$128,7,0)</f>
        <v>55</v>
      </c>
      <c r="V117">
        <f>VLOOKUP($Q117,'Justificativas golden'!$A$7:$I$128,8,0)</f>
        <v>0</v>
      </c>
      <c r="W117">
        <f>VLOOKUP($Q117,'Justificativas golden'!$A$7:$I$128,9,0)</f>
        <v>0</v>
      </c>
      <c r="X117" t="b">
        <f t="shared" si="4"/>
        <v>0</v>
      </c>
      <c r="Y117" t="b">
        <f t="shared" si="5"/>
        <v>1</v>
      </c>
      <c r="Z117" t="b">
        <f t="shared" si="6"/>
        <v>0</v>
      </c>
    </row>
    <row r="118" spans="2:26">
      <c r="B118" t="s">
        <v>1</v>
      </c>
      <c r="C118">
        <v>9</v>
      </c>
      <c r="D118">
        <v>1.83483128542799</v>
      </c>
      <c r="E118" t="s">
        <v>254</v>
      </c>
      <c r="F118">
        <v>33</v>
      </c>
      <c r="G118" t="s">
        <v>257</v>
      </c>
      <c r="H118" t="s">
        <v>255</v>
      </c>
      <c r="I118" t="s">
        <v>259</v>
      </c>
      <c r="J118" t="s">
        <v>266</v>
      </c>
      <c r="K118" t="s">
        <v>270</v>
      </c>
      <c r="Q118" t="str">
        <f t="shared" si="7"/>
        <v>2013-129</v>
      </c>
      <c r="R118" t="e">
        <f>VLOOKUP($Q118,'Justificativas golden'!$A$7:$I$128,4,0)</f>
        <v>#N/A</v>
      </c>
      <c r="S118" t="e">
        <f>VLOOKUP($Q118,'Justificativas golden'!$A$7:$I$128,5,0)</f>
        <v>#N/A</v>
      </c>
      <c r="T118" t="e">
        <f>VLOOKUP($Q118,'Justificativas golden'!$A$7:$I$128,6,0)</f>
        <v>#N/A</v>
      </c>
      <c r="U118" t="e">
        <f>VLOOKUP($Q118,'Justificativas golden'!$A$7:$I$128,7,0)</f>
        <v>#N/A</v>
      </c>
      <c r="V118" t="e">
        <f>VLOOKUP($Q118,'Justificativas golden'!$A$7:$I$128,8,0)</f>
        <v>#N/A</v>
      </c>
      <c r="W118" t="e">
        <f>VLOOKUP($Q118,'Justificativas golden'!$A$7:$I$128,9,0)</f>
        <v>#N/A</v>
      </c>
      <c r="X118" t="e">
        <f t="shared" si="4"/>
        <v>#N/A</v>
      </c>
      <c r="Y118" t="e">
        <f t="shared" si="5"/>
        <v>#N/A</v>
      </c>
      <c r="Z118" t="e">
        <f t="shared" si="6"/>
        <v>#N/A</v>
      </c>
    </row>
    <row r="119" spans="2:26">
      <c r="B119" t="s">
        <v>26</v>
      </c>
      <c r="C119">
        <v>9</v>
      </c>
      <c r="D119">
        <v>1.6961880931936499</v>
      </c>
      <c r="E119" t="s">
        <v>254</v>
      </c>
      <c r="F119">
        <v>26</v>
      </c>
      <c r="G119" t="s">
        <v>255</v>
      </c>
      <c r="H119" t="s">
        <v>260</v>
      </c>
      <c r="I119" t="s">
        <v>259</v>
      </c>
      <c r="J119" t="s">
        <v>266</v>
      </c>
      <c r="K119" t="s">
        <v>270</v>
      </c>
      <c r="Q119" t="str">
        <f t="shared" si="7"/>
        <v>2010-019</v>
      </c>
      <c r="R119" t="e">
        <f>VLOOKUP($Q119,'Justificativas golden'!$A$7:$I$128,4,0)</f>
        <v>#N/A</v>
      </c>
      <c r="S119" t="e">
        <f>VLOOKUP($Q119,'Justificativas golden'!$A$7:$I$128,5,0)</f>
        <v>#N/A</v>
      </c>
      <c r="T119" t="e">
        <f>VLOOKUP($Q119,'Justificativas golden'!$A$7:$I$128,6,0)</f>
        <v>#N/A</v>
      </c>
      <c r="U119" t="e">
        <f>VLOOKUP($Q119,'Justificativas golden'!$A$7:$I$128,7,0)</f>
        <v>#N/A</v>
      </c>
      <c r="V119" t="e">
        <f>VLOOKUP($Q119,'Justificativas golden'!$A$7:$I$128,8,0)</f>
        <v>#N/A</v>
      </c>
      <c r="W119" t="e">
        <f>VLOOKUP($Q119,'Justificativas golden'!$A$7:$I$128,9,0)</f>
        <v>#N/A</v>
      </c>
      <c r="X119" t="e">
        <f t="shared" si="4"/>
        <v>#N/A</v>
      </c>
      <c r="Y119" t="e">
        <f t="shared" si="5"/>
        <v>#N/A</v>
      </c>
      <c r="Z119" t="e">
        <f t="shared" si="6"/>
        <v>#N/A</v>
      </c>
    </row>
    <row r="120" spans="2:26">
      <c r="B120" t="s">
        <v>12</v>
      </c>
      <c r="C120">
        <v>9</v>
      </c>
      <c r="D120">
        <v>1.57098845285831</v>
      </c>
      <c r="E120" t="s">
        <v>254</v>
      </c>
      <c r="F120">
        <v>35</v>
      </c>
      <c r="G120" t="s">
        <v>255</v>
      </c>
      <c r="H120" t="s">
        <v>258</v>
      </c>
      <c r="I120" t="s">
        <v>259</v>
      </c>
      <c r="J120" t="s">
        <v>266</v>
      </c>
      <c r="K120" t="s">
        <v>270</v>
      </c>
      <c r="Q120" t="str">
        <f t="shared" si="7"/>
        <v>2014-149</v>
      </c>
      <c r="R120" t="e">
        <f>VLOOKUP($Q120,'Justificativas golden'!$A$7:$I$128,4,0)</f>
        <v>#N/A</v>
      </c>
      <c r="S120" t="e">
        <f>VLOOKUP($Q120,'Justificativas golden'!$A$7:$I$128,5,0)</f>
        <v>#N/A</v>
      </c>
      <c r="T120" t="e">
        <f>VLOOKUP($Q120,'Justificativas golden'!$A$7:$I$128,6,0)</f>
        <v>#N/A</v>
      </c>
      <c r="U120" t="e">
        <f>VLOOKUP($Q120,'Justificativas golden'!$A$7:$I$128,7,0)</f>
        <v>#N/A</v>
      </c>
      <c r="V120" t="e">
        <f>VLOOKUP($Q120,'Justificativas golden'!$A$7:$I$128,8,0)</f>
        <v>#N/A</v>
      </c>
      <c r="W120" t="e">
        <f>VLOOKUP($Q120,'Justificativas golden'!$A$7:$I$128,9,0)</f>
        <v>#N/A</v>
      </c>
      <c r="X120" t="e">
        <f t="shared" si="4"/>
        <v>#N/A</v>
      </c>
      <c r="Y120" t="e">
        <f t="shared" si="5"/>
        <v>#N/A</v>
      </c>
      <c r="Z120" t="e">
        <f t="shared" si="6"/>
        <v>#N/A</v>
      </c>
    </row>
    <row r="121" spans="2:26">
      <c r="B121" t="s">
        <v>13</v>
      </c>
      <c r="C121">
        <v>9</v>
      </c>
      <c r="D121">
        <v>1.73901568636154</v>
      </c>
      <c r="E121" t="s">
        <v>252</v>
      </c>
      <c r="F121">
        <v>32</v>
      </c>
      <c r="G121" t="s">
        <v>255</v>
      </c>
      <c r="H121" t="s">
        <v>255</v>
      </c>
      <c r="I121" t="s">
        <v>256</v>
      </c>
      <c r="J121" t="s">
        <v>266</v>
      </c>
      <c r="K121" t="s">
        <v>269</v>
      </c>
      <c r="L121" t="s">
        <v>274</v>
      </c>
      <c r="Q121" t="str">
        <f t="shared" si="7"/>
        <v>2014-139</v>
      </c>
      <c r="R121" t="e">
        <f>VLOOKUP($Q121,'Justificativas golden'!$A$7:$I$128,4,0)</f>
        <v>#N/A</v>
      </c>
      <c r="S121" t="e">
        <f>VLOOKUP($Q121,'Justificativas golden'!$A$7:$I$128,5,0)</f>
        <v>#N/A</v>
      </c>
      <c r="T121" t="e">
        <f>VLOOKUP($Q121,'Justificativas golden'!$A$7:$I$128,6,0)</f>
        <v>#N/A</v>
      </c>
      <c r="U121" t="e">
        <f>VLOOKUP($Q121,'Justificativas golden'!$A$7:$I$128,7,0)</f>
        <v>#N/A</v>
      </c>
      <c r="V121" t="e">
        <f>VLOOKUP($Q121,'Justificativas golden'!$A$7:$I$128,8,0)</f>
        <v>#N/A</v>
      </c>
      <c r="W121" t="e">
        <f>VLOOKUP($Q121,'Justificativas golden'!$A$7:$I$128,9,0)</f>
        <v>#N/A</v>
      </c>
      <c r="X121" t="e">
        <f t="shared" si="4"/>
        <v>#N/A</v>
      </c>
      <c r="Y121" t="e">
        <f t="shared" si="5"/>
        <v>#N/A</v>
      </c>
      <c r="Z121" t="e">
        <f t="shared" si="6"/>
        <v>#N/A</v>
      </c>
    </row>
    <row r="122" spans="2:26">
      <c r="B122" t="s">
        <v>18</v>
      </c>
      <c r="C122">
        <v>9</v>
      </c>
      <c r="D122">
        <v>1.15540378137251</v>
      </c>
      <c r="E122" t="s">
        <v>254</v>
      </c>
      <c r="F122">
        <v>25</v>
      </c>
      <c r="G122" t="s">
        <v>258</v>
      </c>
      <c r="H122" t="s">
        <v>258</v>
      </c>
      <c r="I122" t="s">
        <v>256</v>
      </c>
      <c r="J122" t="s">
        <v>256</v>
      </c>
      <c r="K122" t="s">
        <v>256</v>
      </c>
      <c r="L122" t="s">
        <v>273</v>
      </c>
      <c r="Q122" t="str">
        <f t="shared" si="7"/>
        <v>2016-219</v>
      </c>
      <c r="R122" t="str">
        <f>VLOOKUP($Q122,'Justificativas golden'!$A$7:$I$128,4,0)</f>
        <v>codigo-de-etica-e-disciplina</v>
      </c>
      <c r="S122">
        <f>VLOOKUP($Q122,'Justificativas golden'!$A$7:$I$128,5,0)</f>
        <v>25</v>
      </c>
      <c r="T122">
        <f>VLOOKUP($Q122,'Justificativas golden'!$A$7:$I$128,6,0)</f>
        <v>0</v>
      </c>
      <c r="U122">
        <f>VLOOKUP($Q122,'Justificativas golden'!$A$7:$I$128,7,0)</f>
        <v>0</v>
      </c>
      <c r="V122">
        <f>VLOOKUP($Q122,'Justificativas golden'!$A$7:$I$128,8,0)</f>
        <v>0</v>
      </c>
      <c r="W122">
        <f>VLOOKUP($Q122,'Justificativas golden'!$A$7:$I$128,9,0)</f>
        <v>0</v>
      </c>
      <c r="X122" t="b">
        <f t="shared" si="4"/>
        <v>1</v>
      </c>
      <c r="Y122" t="b">
        <f t="shared" si="5"/>
        <v>0</v>
      </c>
      <c r="Z122" t="b">
        <f t="shared" si="6"/>
        <v>0</v>
      </c>
    </row>
    <row r="123" spans="2:26">
      <c r="B123" t="s">
        <v>17</v>
      </c>
      <c r="C123">
        <v>9</v>
      </c>
      <c r="D123">
        <v>1.52268037900788</v>
      </c>
      <c r="E123" t="s">
        <v>252</v>
      </c>
      <c r="F123">
        <v>16</v>
      </c>
      <c r="G123" t="s">
        <v>257</v>
      </c>
      <c r="H123" t="s">
        <v>257</v>
      </c>
      <c r="I123" t="s">
        <v>256</v>
      </c>
      <c r="J123" t="s">
        <v>259</v>
      </c>
      <c r="K123" t="s">
        <v>268</v>
      </c>
      <c r="L123" t="s">
        <v>274</v>
      </c>
      <c r="Q123" t="str">
        <f t="shared" si="7"/>
        <v>2015-189</v>
      </c>
      <c r="R123" t="str">
        <f>VLOOKUP($Q123,'Justificativas golden'!$A$7:$I$128,4,0)</f>
        <v>lei-8906</v>
      </c>
      <c r="S123">
        <f>VLOOKUP($Q123,'Justificativas golden'!$A$7:$I$128,5,0)</f>
        <v>15</v>
      </c>
      <c r="T123">
        <f>VLOOKUP($Q123,'Justificativas golden'!$A$7:$I$128,6,0)</f>
        <v>0</v>
      </c>
      <c r="U123">
        <f>VLOOKUP($Q123,'Justificativas golden'!$A$7:$I$128,7,0)</f>
        <v>0</v>
      </c>
      <c r="V123">
        <f>VLOOKUP($Q123,'Justificativas golden'!$A$7:$I$128,8,0)</f>
        <v>0</v>
      </c>
      <c r="W123">
        <f>VLOOKUP($Q123,'Justificativas golden'!$A$7:$I$128,9,0)</f>
        <v>0</v>
      </c>
      <c r="X123" t="b">
        <f t="shared" si="4"/>
        <v>0</v>
      </c>
      <c r="Y123" t="b">
        <f t="shared" si="5"/>
        <v>0</v>
      </c>
      <c r="Z123" t="b">
        <f t="shared" si="6"/>
        <v>0</v>
      </c>
    </row>
    <row r="124" spans="2:26">
      <c r="B124" t="s">
        <v>3</v>
      </c>
      <c r="C124">
        <v>1</v>
      </c>
      <c r="D124">
        <v>1.7481133427141899</v>
      </c>
      <c r="E124" t="s">
        <v>252</v>
      </c>
      <c r="F124">
        <v>76</v>
      </c>
      <c r="G124" t="s">
        <v>255</v>
      </c>
      <c r="H124" t="s">
        <v>258</v>
      </c>
      <c r="I124" t="s">
        <v>259</v>
      </c>
      <c r="J124" t="s">
        <v>266</v>
      </c>
      <c r="K124" t="s">
        <v>270</v>
      </c>
      <c r="Q124" t="str">
        <f t="shared" si="7"/>
        <v>2011-041</v>
      </c>
      <c r="R124" t="e">
        <f>VLOOKUP($Q124,'Justificativas golden'!$A$7:$I$128,4,0)</f>
        <v>#N/A</v>
      </c>
      <c r="S124" t="e">
        <f>VLOOKUP($Q124,'Justificativas golden'!$A$7:$I$128,5,0)</f>
        <v>#N/A</v>
      </c>
      <c r="T124" t="e">
        <f>VLOOKUP($Q124,'Justificativas golden'!$A$7:$I$128,6,0)</f>
        <v>#N/A</v>
      </c>
      <c r="U124" t="e">
        <f>VLOOKUP($Q124,'Justificativas golden'!$A$7:$I$128,7,0)</f>
        <v>#N/A</v>
      </c>
      <c r="V124" t="e">
        <f>VLOOKUP($Q124,'Justificativas golden'!$A$7:$I$128,8,0)</f>
        <v>#N/A</v>
      </c>
      <c r="W124" t="e">
        <f>VLOOKUP($Q124,'Justificativas golden'!$A$7:$I$128,9,0)</f>
        <v>#N/A</v>
      </c>
      <c r="X124" t="e">
        <f t="shared" si="4"/>
        <v>#N/A</v>
      </c>
      <c r="Y124" t="e">
        <f t="shared" si="5"/>
        <v>#N/A</v>
      </c>
      <c r="Z124" t="e">
        <f t="shared" si="6"/>
        <v>#N/A</v>
      </c>
    </row>
    <row r="125" spans="2:26">
      <c r="B125" t="s">
        <v>4</v>
      </c>
      <c r="C125">
        <v>1</v>
      </c>
      <c r="D125">
        <v>1.63800492613594</v>
      </c>
      <c r="E125" t="s">
        <v>252</v>
      </c>
      <c r="F125">
        <v>50</v>
      </c>
      <c r="G125" t="s">
        <v>255</v>
      </c>
      <c r="H125" t="s">
        <v>257</v>
      </c>
      <c r="I125" t="s">
        <v>259</v>
      </c>
      <c r="J125" t="s">
        <v>259</v>
      </c>
      <c r="K125" t="s">
        <v>267</v>
      </c>
      <c r="Q125" t="str">
        <f t="shared" si="7"/>
        <v>2011-051</v>
      </c>
      <c r="R125" t="str">
        <f>VLOOKUP($Q125,'Justificativas golden'!$A$7:$I$128,4,0)</f>
        <v>lei-8906</v>
      </c>
      <c r="S125">
        <f>VLOOKUP($Q125,'Justificativas golden'!$A$7:$I$128,5,0)</f>
        <v>11</v>
      </c>
      <c r="T125" t="str">
        <f>VLOOKUP($Q125,'Justificativas golden'!$A$7:$I$128,6,0)</f>
        <v>lei-8906</v>
      </c>
      <c r="U125">
        <f>VLOOKUP($Q125,'Justificativas golden'!$A$7:$I$128,7,0)</f>
        <v>28</v>
      </c>
      <c r="V125">
        <f>VLOOKUP($Q125,'Justificativas golden'!$A$7:$I$128,8,0)</f>
        <v>0</v>
      </c>
      <c r="W125">
        <f>VLOOKUP($Q125,'Justificativas golden'!$A$7:$I$128,9,0)</f>
        <v>0</v>
      </c>
      <c r="X125" t="b">
        <f t="shared" si="4"/>
        <v>0</v>
      </c>
      <c r="Y125" t="b">
        <f t="shared" si="5"/>
        <v>0</v>
      </c>
      <c r="Z125" t="b">
        <f t="shared" si="6"/>
        <v>0</v>
      </c>
    </row>
    <row r="126" spans="2:26">
      <c r="B126" t="s">
        <v>0</v>
      </c>
      <c r="C126">
        <v>81</v>
      </c>
      <c r="D126">
        <v>1.7960980665905</v>
      </c>
      <c r="E126" t="s">
        <v>252</v>
      </c>
      <c r="F126">
        <v>7</v>
      </c>
      <c r="G126" t="s">
        <v>258</v>
      </c>
      <c r="H126" t="s">
        <v>258</v>
      </c>
      <c r="I126" t="s">
        <v>256</v>
      </c>
      <c r="J126" t="s">
        <v>256</v>
      </c>
      <c r="K126" t="s">
        <v>256</v>
      </c>
      <c r="L126" t="s">
        <v>273</v>
      </c>
      <c r="Q126" t="str">
        <f t="shared" si="7"/>
        <v>2010-0281</v>
      </c>
      <c r="R126" t="str">
        <f>VLOOKUP($Q126,'Justificativas golden'!$A$7:$I$128,4,0)</f>
        <v>lei-8906</v>
      </c>
      <c r="S126">
        <f>VLOOKUP($Q126,'Justificativas golden'!$A$7:$I$128,5,0)</f>
        <v>7</v>
      </c>
      <c r="T126">
        <f>VLOOKUP($Q126,'Justificativas golden'!$A$7:$I$128,6,0)</f>
        <v>0</v>
      </c>
      <c r="U126">
        <f>VLOOKUP($Q126,'Justificativas golden'!$A$7:$I$128,7,0)</f>
        <v>0</v>
      </c>
      <c r="V126">
        <f>VLOOKUP($Q126,'Justificativas golden'!$A$7:$I$128,8,0)</f>
        <v>0</v>
      </c>
      <c r="W126">
        <f>VLOOKUP($Q126,'Justificativas golden'!$A$7:$I$128,9,0)</f>
        <v>0</v>
      </c>
      <c r="X126" t="b">
        <f t="shared" si="4"/>
        <v>1</v>
      </c>
      <c r="Y126" t="b">
        <f t="shared" si="5"/>
        <v>0</v>
      </c>
      <c r="Z126" t="b">
        <f t="shared" si="6"/>
        <v>0</v>
      </c>
    </row>
    <row r="127" spans="2:26">
      <c r="B127" t="s">
        <v>2</v>
      </c>
      <c r="C127">
        <v>44</v>
      </c>
      <c r="D127">
        <v>1.81636898885594</v>
      </c>
      <c r="E127" t="s">
        <v>254</v>
      </c>
      <c r="F127">
        <v>48</v>
      </c>
      <c r="G127" t="s">
        <v>258</v>
      </c>
      <c r="H127" t="s">
        <v>260</v>
      </c>
      <c r="I127" t="s">
        <v>259</v>
      </c>
      <c r="J127" t="s">
        <v>266</v>
      </c>
      <c r="K127" t="s">
        <v>270</v>
      </c>
      <c r="Q127" t="str">
        <f t="shared" si="7"/>
        <v>2011-0344</v>
      </c>
      <c r="R127" t="e">
        <f>VLOOKUP($Q127,'Justificativas golden'!$A$7:$I$128,4,0)</f>
        <v>#N/A</v>
      </c>
      <c r="S127" t="e">
        <f>VLOOKUP($Q127,'Justificativas golden'!$A$7:$I$128,5,0)</f>
        <v>#N/A</v>
      </c>
      <c r="T127" t="e">
        <f>VLOOKUP($Q127,'Justificativas golden'!$A$7:$I$128,6,0)</f>
        <v>#N/A</v>
      </c>
      <c r="U127" t="e">
        <f>VLOOKUP($Q127,'Justificativas golden'!$A$7:$I$128,7,0)</f>
        <v>#N/A</v>
      </c>
      <c r="V127" t="e">
        <f>VLOOKUP($Q127,'Justificativas golden'!$A$7:$I$128,8,0)</f>
        <v>#N/A</v>
      </c>
      <c r="W127" t="e">
        <f>VLOOKUP($Q127,'Justificativas golden'!$A$7:$I$128,9,0)</f>
        <v>#N/A</v>
      </c>
      <c r="X127" t="e">
        <f t="shared" ref="X127:X190" si="8">AND(R127=$E127,S127=$F127)</f>
        <v>#N/A</v>
      </c>
      <c r="Y127" t="e">
        <f t="shared" ref="Y127:Y190" si="9">AND(T127=$E127,U127=$F127)</f>
        <v>#N/A</v>
      </c>
      <c r="Z127" t="e">
        <f t="shared" ref="Z127:Z190" si="10">AND(V127=$E127,W127=$F127)</f>
        <v>#N/A</v>
      </c>
    </row>
    <row r="128" spans="2:26">
      <c r="B128" t="str">
        <f>B164</f>
        <v>2011-04</v>
      </c>
      <c r="C128">
        <v>11</v>
      </c>
      <c r="D128">
        <v>1.8390977465476701</v>
      </c>
      <c r="E128" t="s">
        <v>252</v>
      </c>
      <c r="F128">
        <v>32</v>
      </c>
      <c r="G128" t="s">
        <v>257</v>
      </c>
      <c r="H128" t="s">
        <v>257</v>
      </c>
      <c r="I128" t="s">
        <v>256</v>
      </c>
      <c r="J128" t="s">
        <v>266</v>
      </c>
      <c r="K128" t="s">
        <v>269</v>
      </c>
      <c r="L128" t="s">
        <v>274</v>
      </c>
      <c r="Q128" t="str">
        <f t="shared" si="7"/>
        <v>2011-0411</v>
      </c>
      <c r="R128" t="e">
        <f>VLOOKUP($Q128,'Justificativas golden'!$A$7:$I$128,4,0)</f>
        <v>#N/A</v>
      </c>
      <c r="S128" t="e">
        <f>VLOOKUP($Q128,'Justificativas golden'!$A$7:$I$128,5,0)</f>
        <v>#N/A</v>
      </c>
      <c r="T128" t="e">
        <f>VLOOKUP($Q128,'Justificativas golden'!$A$7:$I$128,6,0)</f>
        <v>#N/A</v>
      </c>
      <c r="U128" t="e">
        <f>VLOOKUP($Q128,'Justificativas golden'!$A$7:$I$128,7,0)</f>
        <v>#N/A</v>
      </c>
      <c r="V128" t="e">
        <f>VLOOKUP($Q128,'Justificativas golden'!$A$7:$I$128,8,0)</f>
        <v>#N/A</v>
      </c>
      <c r="W128" t="e">
        <f>VLOOKUP($Q128,'Justificativas golden'!$A$7:$I$128,9,0)</f>
        <v>#N/A</v>
      </c>
      <c r="X128" t="e">
        <f t="shared" si="8"/>
        <v>#N/A</v>
      </c>
      <c r="Y128" t="e">
        <f t="shared" si="9"/>
        <v>#N/A</v>
      </c>
      <c r="Z128" t="e">
        <f t="shared" si="10"/>
        <v>#N/A</v>
      </c>
    </row>
    <row r="129" spans="2:26">
      <c r="B129" t="str">
        <f>B165</f>
        <v>2011-05</v>
      </c>
      <c r="C129">
        <v>11</v>
      </c>
      <c r="D129">
        <v>1.5301745333924599</v>
      </c>
      <c r="E129" t="s">
        <v>252</v>
      </c>
      <c r="F129">
        <v>2</v>
      </c>
      <c r="G129" t="s">
        <v>258</v>
      </c>
      <c r="H129" t="s">
        <v>255</v>
      </c>
      <c r="I129" t="s">
        <v>259</v>
      </c>
      <c r="J129" t="s">
        <v>259</v>
      </c>
      <c r="K129" t="s">
        <v>267</v>
      </c>
      <c r="Q129" t="str">
        <f t="shared" si="7"/>
        <v>2011-0511</v>
      </c>
      <c r="R129" t="str">
        <f>VLOOKUP($Q129,'Justificativas golden'!$A$7:$I$128,4,0)</f>
        <v>lei-8906</v>
      </c>
      <c r="S129">
        <f>VLOOKUP($Q129,'Justificativas golden'!$A$7:$I$128,5,0)</f>
        <v>7</v>
      </c>
      <c r="T129">
        <f>VLOOKUP($Q129,'Justificativas golden'!$A$7:$I$128,6,0)</f>
        <v>0</v>
      </c>
      <c r="U129">
        <f>VLOOKUP($Q129,'Justificativas golden'!$A$7:$I$128,7,0)</f>
        <v>0</v>
      </c>
      <c r="V129">
        <f>VLOOKUP($Q129,'Justificativas golden'!$A$7:$I$128,8,0)</f>
        <v>0</v>
      </c>
      <c r="W129">
        <f>VLOOKUP($Q129,'Justificativas golden'!$A$7:$I$128,9,0)</f>
        <v>0</v>
      </c>
      <c r="X129" t="b">
        <f t="shared" si="8"/>
        <v>0</v>
      </c>
      <c r="Y129" t="b">
        <f t="shared" si="9"/>
        <v>0</v>
      </c>
      <c r="Z129" t="b">
        <f t="shared" si="10"/>
        <v>0</v>
      </c>
    </row>
    <row r="130" spans="2:26">
      <c r="B130" t="str">
        <f>B146</f>
        <v>2011-04</v>
      </c>
      <c r="C130">
        <v>3</v>
      </c>
      <c r="D130">
        <v>1.8024693572694499</v>
      </c>
      <c r="E130" t="s">
        <v>254</v>
      </c>
      <c r="F130">
        <v>18</v>
      </c>
      <c r="G130" t="s">
        <v>260</v>
      </c>
      <c r="H130" t="s">
        <v>260</v>
      </c>
      <c r="I130" t="s">
        <v>256</v>
      </c>
      <c r="J130" t="s">
        <v>266</v>
      </c>
      <c r="K130" t="s">
        <v>269</v>
      </c>
      <c r="L130" t="s">
        <v>274</v>
      </c>
      <c r="Q130" t="str">
        <f t="shared" si="7"/>
        <v>2011-043</v>
      </c>
      <c r="R130" t="e">
        <f>VLOOKUP($Q130,'Justificativas golden'!$A$7:$I$128,4,0)</f>
        <v>#N/A</v>
      </c>
      <c r="S130" t="e">
        <f>VLOOKUP($Q130,'Justificativas golden'!$A$7:$I$128,5,0)</f>
        <v>#N/A</v>
      </c>
      <c r="T130" t="e">
        <f>VLOOKUP($Q130,'Justificativas golden'!$A$7:$I$128,6,0)</f>
        <v>#N/A</v>
      </c>
      <c r="U130" t="e">
        <f>VLOOKUP($Q130,'Justificativas golden'!$A$7:$I$128,7,0)</f>
        <v>#N/A</v>
      </c>
      <c r="V130" t="e">
        <f>VLOOKUP($Q130,'Justificativas golden'!$A$7:$I$128,8,0)</f>
        <v>#N/A</v>
      </c>
      <c r="W130" t="e">
        <f>VLOOKUP($Q130,'Justificativas golden'!$A$7:$I$128,9,0)</f>
        <v>#N/A</v>
      </c>
      <c r="X130" t="e">
        <f t="shared" si="8"/>
        <v>#N/A</v>
      </c>
      <c r="Y130" t="e">
        <f t="shared" si="9"/>
        <v>#N/A</v>
      </c>
      <c r="Z130" t="e">
        <f t="shared" si="10"/>
        <v>#N/A</v>
      </c>
    </row>
    <row r="131" spans="2:26">
      <c r="B131" t="str">
        <f>B147</f>
        <v>2011-05</v>
      </c>
      <c r="C131">
        <v>3</v>
      </c>
      <c r="D131">
        <v>1.65178090158444</v>
      </c>
      <c r="E131" t="s">
        <v>254</v>
      </c>
      <c r="F131">
        <v>63</v>
      </c>
      <c r="G131" t="s">
        <v>257</v>
      </c>
      <c r="H131" t="s">
        <v>255</v>
      </c>
      <c r="I131" t="s">
        <v>259</v>
      </c>
      <c r="J131" t="s">
        <v>266</v>
      </c>
      <c r="K131" t="s">
        <v>270</v>
      </c>
      <c r="Q131" t="str">
        <f t="shared" si="7"/>
        <v>2011-053</v>
      </c>
      <c r="R131" t="e">
        <f>VLOOKUP($Q131,'Justificativas golden'!$A$7:$I$128,4,0)</f>
        <v>#N/A</v>
      </c>
      <c r="S131" t="e">
        <f>VLOOKUP($Q131,'Justificativas golden'!$A$7:$I$128,5,0)</f>
        <v>#N/A</v>
      </c>
      <c r="T131" t="e">
        <f>VLOOKUP($Q131,'Justificativas golden'!$A$7:$I$128,6,0)</f>
        <v>#N/A</v>
      </c>
      <c r="U131" t="e">
        <f>VLOOKUP($Q131,'Justificativas golden'!$A$7:$I$128,7,0)</f>
        <v>#N/A</v>
      </c>
      <c r="V131" t="e">
        <f>VLOOKUP($Q131,'Justificativas golden'!$A$7:$I$128,8,0)</f>
        <v>#N/A</v>
      </c>
      <c r="W131" t="e">
        <f>VLOOKUP($Q131,'Justificativas golden'!$A$7:$I$128,9,0)</f>
        <v>#N/A</v>
      </c>
      <c r="X131" t="e">
        <f t="shared" si="8"/>
        <v>#N/A</v>
      </c>
      <c r="Y131" t="e">
        <f t="shared" si="9"/>
        <v>#N/A</v>
      </c>
      <c r="Z131" t="e">
        <f t="shared" si="10"/>
        <v>#N/A</v>
      </c>
    </row>
    <row r="132" spans="2:26">
      <c r="B132" t="str">
        <f>B148</f>
        <v>2010-02</v>
      </c>
      <c r="C132">
        <v>83</v>
      </c>
      <c r="D132">
        <v>1.7227568773961901</v>
      </c>
      <c r="E132" t="s">
        <v>254</v>
      </c>
      <c r="F132">
        <v>26</v>
      </c>
      <c r="G132" t="s">
        <v>258</v>
      </c>
      <c r="H132" t="s">
        <v>257</v>
      </c>
      <c r="I132" t="s">
        <v>259</v>
      </c>
      <c r="J132" t="s">
        <v>259</v>
      </c>
      <c r="K132" t="s">
        <v>267</v>
      </c>
      <c r="Q132" t="str">
        <f t="shared" si="7"/>
        <v>2010-0283</v>
      </c>
      <c r="R132" t="str">
        <f>VLOOKUP($Q132,'Justificativas golden'!$A$7:$I$128,4,0)</f>
        <v>lei-8906</v>
      </c>
      <c r="S132">
        <f>VLOOKUP($Q132,'Justificativas golden'!$A$7:$I$128,5,0)</f>
        <v>11</v>
      </c>
      <c r="T132" t="str">
        <f>VLOOKUP($Q132,'Justificativas golden'!$A$7:$I$128,6,0)</f>
        <v>lei-8906</v>
      </c>
      <c r="U132">
        <f>VLOOKUP($Q132,'Justificativas golden'!$A$7:$I$128,7,0)</f>
        <v>28</v>
      </c>
      <c r="V132">
        <f>VLOOKUP($Q132,'Justificativas golden'!$A$7:$I$128,8,0)</f>
        <v>0</v>
      </c>
      <c r="W132">
        <f>VLOOKUP($Q132,'Justificativas golden'!$A$7:$I$128,9,0)</f>
        <v>0</v>
      </c>
      <c r="X132" t="b">
        <f t="shared" si="8"/>
        <v>0</v>
      </c>
      <c r="Y132" t="b">
        <f t="shared" si="9"/>
        <v>0</v>
      </c>
      <c r="Z132" t="b">
        <f t="shared" si="10"/>
        <v>0</v>
      </c>
    </row>
    <row r="133" spans="2:26">
      <c r="B133" t="str">
        <f>B149</f>
        <v>2011-03</v>
      </c>
      <c r="C133">
        <v>46</v>
      </c>
      <c r="D133">
        <v>1.80931861839598</v>
      </c>
      <c r="E133" t="s">
        <v>252</v>
      </c>
      <c r="F133">
        <v>52</v>
      </c>
      <c r="G133" t="s">
        <v>257</v>
      </c>
      <c r="H133" t="s">
        <v>257</v>
      </c>
      <c r="I133" t="s">
        <v>256</v>
      </c>
      <c r="J133" t="s">
        <v>266</v>
      </c>
      <c r="K133" t="s">
        <v>269</v>
      </c>
      <c r="L133" t="s">
        <v>274</v>
      </c>
      <c r="Q133" t="str">
        <f t="shared" si="7"/>
        <v>2011-0346</v>
      </c>
      <c r="R133" t="e">
        <f>VLOOKUP($Q133,'Justificativas golden'!$A$7:$I$128,4,0)</f>
        <v>#N/A</v>
      </c>
      <c r="S133" t="e">
        <f>VLOOKUP($Q133,'Justificativas golden'!$A$7:$I$128,5,0)</f>
        <v>#N/A</v>
      </c>
      <c r="T133" t="e">
        <f>VLOOKUP($Q133,'Justificativas golden'!$A$7:$I$128,6,0)</f>
        <v>#N/A</v>
      </c>
      <c r="U133" t="e">
        <f>VLOOKUP($Q133,'Justificativas golden'!$A$7:$I$128,7,0)</f>
        <v>#N/A</v>
      </c>
      <c r="V133" t="e">
        <f>VLOOKUP($Q133,'Justificativas golden'!$A$7:$I$128,8,0)</f>
        <v>#N/A</v>
      </c>
      <c r="W133" t="e">
        <f>VLOOKUP($Q133,'Justificativas golden'!$A$7:$I$128,9,0)</f>
        <v>#N/A</v>
      </c>
      <c r="X133" t="e">
        <f t="shared" si="8"/>
        <v>#N/A</v>
      </c>
      <c r="Y133" t="e">
        <f t="shared" si="9"/>
        <v>#N/A</v>
      </c>
      <c r="Z133" t="e">
        <f t="shared" si="10"/>
        <v>#N/A</v>
      </c>
    </row>
    <row r="134" spans="2:26">
      <c r="B134" t="str">
        <f>B152</f>
        <v>2011-04</v>
      </c>
      <c r="C134">
        <v>5</v>
      </c>
      <c r="D134">
        <v>1.7472421296407801</v>
      </c>
      <c r="E134" t="s">
        <v>252</v>
      </c>
      <c r="F134">
        <v>44</v>
      </c>
      <c r="G134" t="s">
        <v>257</v>
      </c>
      <c r="H134" t="s">
        <v>255</v>
      </c>
      <c r="I134" t="s">
        <v>259</v>
      </c>
      <c r="J134" t="s">
        <v>266</v>
      </c>
      <c r="K134" t="s">
        <v>270</v>
      </c>
      <c r="Q134" t="str">
        <f t="shared" si="7"/>
        <v>2011-045</v>
      </c>
      <c r="R134" t="e">
        <f>VLOOKUP($Q134,'Justificativas golden'!$A$7:$I$128,4,0)</f>
        <v>#N/A</v>
      </c>
      <c r="S134" t="e">
        <f>VLOOKUP($Q134,'Justificativas golden'!$A$7:$I$128,5,0)</f>
        <v>#N/A</v>
      </c>
      <c r="T134" t="e">
        <f>VLOOKUP($Q134,'Justificativas golden'!$A$7:$I$128,6,0)</f>
        <v>#N/A</v>
      </c>
      <c r="U134" t="e">
        <f>VLOOKUP($Q134,'Justificativas golden'!$A$7:$I$128,7,0)</f>
        <v>#N/A</v>
      </c>
      <c r="V134" t="e">
        <f>VLOOKUP($Q134,'Justificativas golden'!$A$7:$I$128,8,0)</f>
        <v>#N/A</v>
      </c>
      <c r="W134" t="e">
        <f>VLOOKUP($Q134,'Justificativas golden'!$A$7:$I$128,9,0)</f>
        <v>#N/A</v>
      </c>
      <c r="X134" t="e">
        <f t="shared" si="8"/>
        <v>#N/A</v>
      </c>
      <c r="Y134" t="e">
        <f t="shared" si="9"/>
        <v>#N/A</v>
      </c>
      <c r="Z134" t="e">
        <f t="shared" si="10"/>
        <v>#N/A</v>
      </c>
    </row>
    <row r="135" spans="2:26">
      <c r="B135" t="str">
        <f>B153</f>
        <v>2011-05</v>
      </c>
      <c r="C135">
        <v>5</v>
      </c>
      <c r="D135">
        <v>1.6991260233395</v>
      </c>
      <c r="E135" t="s">
        <v>254</v>
      </c>
      <c r="F135">
        <v>38</v>
      </c>
      <c r="G135" t="s">
        <v>257</v>
      </c>
      <c r="H135" t="s">
        <v>260</v>
      </c>
      <c r="I135" t="s">
        <v>259</v>
      </c>
      <c r="J135" t="s">
        <v>259</v>
      </c>
      <c r="K135" t="s">
        <v>267</v>
      </c>
      <c r="Q135" t="str">
        <f t="shared" si="7"/>
        <v>2011-055</v>
      </c>
      <c r="R135" t="str">
        <f>VLOOKUP($Q135,'Justificativas golden'!$A$7:$I$128,4,0)</f>
        <v>lei-8906</v>
      </c>
      <c r="S135">
        <f>VLOOKUP($Q135,'Justificativas golden'!$A$7:$I$128,5,0)</f>
        <v>7</v>
      </c>
      <c r="T135">
        <f>VLOOKUP($Q135,'Justificativas golden'!$A$7:$I$128,6,0)</f>
        <v>0</v>
      </c>
      <c r="U135">
        <f>VLOOKUP($Q135,'Justificativas golden'!$A$7:$I$128,7,0)</f>
        <v>0</v>
      </c>
      <c r="V135">
        <f>VLOOKUP($Q135,'Justificativas golden'!$A$7:$I$128,8,0)</f>
        <v>0</v>
      </c>
      <c r="W135">
        <f>VLOOKUP($Q135,'Justificativas golden'!$A$7:$I$128,9,0)</f>
        <v>0</v>
      </c>
      <c r="X135" t="b">
        <f t="shared" si="8"/>
        <v>0</v>
      </c>
      <c r="Y135" t="b">
        <f t="shared" si="9"/>
        <v>0</v>
      </c>
      <c r="Z135" t="b">
        <f t="shared" si="10"/>
        <v>0</v>
      </c>
    </row>
    <row r="136" spans="2:26">
      <c r="B136" t="str">
        <f>B154</f>
        <v>2010-02</v>
      </c>
      <c r="C136">
        <v>85</v>
      </c>
      <c r="D136">
        <v>1.8246196717045799</v>
      </c>
      <c r="E136" t="s">
        <v>252</v>
      </c>
      <c r="F136">
        <v>21</v>
      </c>
      <c r="G136" t="s">
        <v>257</v>
      </c>
      <c r="H136" t="s">
        <v>260</v>
      </c>
      <c r="I136" t="s">
        <v>259</v>
      </c>
      <c r="J136" t="s">
        <v>259</v>
      </c>
      <c r="K136" t="s">
        <v>267</v>
      </c>
      <c r="Q136" t="str">
        <f t="shared" ref="Q136:Q191" si="11">B136&amp;C136</f>
        <v>2010-0285</v>
      </c>
      <c r="R136" t="str">
        <f>VLOOKUP($Q136,'Justificativas golden'!$A$7:$I$128,4,0)</f>
        <v>lei-8906</v>
      </c>
      <c r="S136">
        <f>VLOOKUP($Q136,'Justificativas golden'!$A$7:$I$128,5,0)</f>
        <v>7</v>
      </c>
      <c r="T136">
        <f>VLOOKUP($Q136,'Justificativas golden'!$A$7:$I$128,6,0)</f>
        <v>0</v>
      </c>
      <c r="U136">
        <f>VLOOKUP($Q136,'Justificativas golden'!$A$7:$I$128,7,0)</f>
        <v>0</v>
      </c>
      <c r="V136">
        <f>VLOOKUP($Q136,'Justificativas golden'!$A$7:$I$128,8,0)</f>
        <v>0</v>
      </c>
      <c r="W136">
        <f>VLOOKUP($Q136,'Justificativas golden'!$A$7:$I$128,9,0)</f>
        <v>0</v>
      </c>
      <c r="X136" t="b">
        <f t="shared" si="8"/>
        <v>0</v>
      </c>
      <c r="Y136" t="b">
        <f t="shared" si="9"/>
        <v>0</v>
      </c>
      <c r="Z136" t="b">
        <f t="shared" si="10"/>
        <v>0</v>
      </c>
    </row>
    <row r="137" spans="2:26">
      <c r="B137" t="str">
        <f>B155</f>
        <v>2011-03</v>
      </c>
      <c r="C137">
        <v>48</v>
      </c>
      <c r="D137">
        <v>1.8577271368470201</v>
      </c>
      <c r="E137" t="s">
        <v>253</v>
      </c>
      <c r="F137">
        <v>168</v>
      </c>
      <c r="G137" t="s">
        <v>255</v>
      </c>
      <c r="H137" t="s">
        <v>255</v>
      </c>
      <c r="I137" t="s">
        <v>256</v>
      </c>
      <c r="J137" t="s">
        <v>266</v>
      </c>
      <c r="K137" t="s">
        <v>269</v>
      </c>
      <c r="L137" t="s">
        <v>274</v>
      </c>
      <c r="Q137" t="str">
        <f t="shared" si="11"/>
        <v>2011-0348</v>
      </c>
      <c r="R137" t="e">
        <f>VLOOKUP($Q137,'Justificativas golden'!$A$7:$I$128,4,0)</f>
        <v>#N/A</v>
      </c>
      <c r="S137" t="e">
        <f>VLOOKUP($Q137,'Justificativas golden'!$A$7:$I$128,5,0)</f>
        <v>#N/A</v>
      </c>
      <c r="T137" t="e">
        <f>VLOOKUP($Q137,'Justificativas golden'!$A$7:$I$128,6,0)</f>
        <v>#N/A</v>
      </c>
      <c r="U137" t="e">
        <f>VLOOKUP($Q137,'Justificativas golden'!$A$7:$I$128,7,0)</f>
        <v>#N/A</v>
      </c>
      <c r="V137" t="e">
        <f>VLOOKUP($Q137,'Justificativas golden'!$A$7:$I$128,8,0)</f>
        <v>#N/A</v>
      </c>
      <c r="W137" t="e">
        <f>VLOOKUP($Q137,'Justificativas golden'!$A$7:$I$128,9,0)</f>
        <v>#N/A</v>
      </c>
      <c r="X137" t="e">
        <f t="shared" si="8"/>
        <v>#N/A</v>
      </c>
      <c r="Y137" t="e">
        <f t="shared" si="9"/>
        <v>#N/A</v>
      </c>
      <c r="Z137" t="e">
        <f t="shared" si="10"/>
        <v>#N/A</v>
      </c>
    </row>
    <row r="138" spans="2:26">
      <c r="B138" t="str">
        <f>B156</f>
        <v>2011-04</v>
      </c>
      <c r="C138">
        <v>7</v>
      </c>
      <c r="D138">
        <v>1.73140014613069</v>
      </c>
      <c r="E138" t="s">
        <v>253</v>
      </c>
      <c r="F138">
        <v>86</v>
      </c>
      <c r="G138" t="s">
        <v>255</v>
      </c>
      <c r="H138" t="s">
        <v>255</v>
      </c>
      <c r="I138" t="s">
        <v>256</v>
      </c>
      <c r="J138" t="s">
        <v>266</v>
      </c>
      <c r="K138" t="s">
        <v>269</v>
      </c>
      <c r="L138" t="s">
        <v>274</v>
      </c>
      <c r="Q138" t="str">
        <f t="shared" si="11"/>
        <v>2011-047</v>
      </c>
      <c r="R138" t="e">
        <f>VLOOKUP($Q138,'Justificativas golden'!$A$7:$I$128,4,0)</f>
        <v>#N/A</v>
      </c>
      <c r="S138" t="e">
        <f>VLOOKUP($Q138,'Justificativas golden'!$A$7:$I$128,5,0)</f>
        <v>#N/A</v>
      </c>
      <c r="T138" t="e">
        <f>VLOOKUP($Q138,'Justificativas golden'!$A$7:$I$128,6,0)</f>
        <v>#N/A</v>
      </c>
      <c r="U138" t="e">
        <f>VLOOKUP($Q138,'Justificativas golden'!$A$7:$I$128,7,0)</f>
        <v>#N/A</v>
      </c>
      <c r="V138" t="e">
        <f>VLOOKUP($Q138,'Justificativas golden'!$A$7:$I$128,8,0)</f>
        <v>#N/A</v>
      </c>
      <c r="W138" t="e">
        <f>VLOOKUP($Q138,'Justificativas golden'!$A$7:$I$128,9,0)</f>
        <v>#N/A</v>
      </c>
      <c r="X138" t="e">
        <f t="shared" si="8"/>
        <v>#N/A</v>
      </c>
      <c r="Y138" t="e">
        <f t="shared" si="9"/>
        <v>#N/A</v>
      </c>
      <c r="Z138" t="e">
        <f t="shared" si="10"/>
        <v>#N/A</v>
      </c>
    </row>
    <row r="139" spans="2:26">
      <c r="B139" t="str">
        <f>B157</f>
        <v>2011-05</v>
      </c>
      <c r="C139">
        <v>7</v>
      </c>
      <c r="D139">
        <v>1.81004442465594</v>
      </c>
      <c r="E139" t="s">
        <v>252</v>
      </c>
      <c r="F139">
        <v>7</v>
      </c>
      <c r="G139" t="s">
        <v>258</v>
      </c>
      <c r="H139" t="s">
        <v>260</v>
      </c>
      <c r="I139" t="s">
        <v>259</v>
      </c>
      <c r="J139" t="s">
        <v>256</v>
      </c>
      <c r="K139" t="s">
        <v>277</v>
      </c>
      <c r="Q139" t="str">
        <f t="shared" si="11"/>
        <v>2011-057</v>
      </c>
      <c r="R139" t="str">
        <f>VLOOKUP($Q139,'Justificativas golden'!$A$7:$I$128,4,0)</f>
        <v>lei-8906</v>
      </c>
      <c r="S139">
        <f>VLOOKUP($Q139,'Justificativas golden'!$A$7:$I$128,5,0)</f>
        <v>7</v>
      </c>
      <c r="T139">
        <f>VLOOKUP($Q139,'Justificativas golden'!$A$7:$I$128,6,0)</f>
        <v>0</v>
      </c>
      <c r="U139">
        <f>VLOOKUP($Q139,'Justificativas golden'!$A$7:$I$128,7,0)</f>
        <v>0</v>
      </c>
      <c r="V139">
        <f>VLOOKUP($Q139,'Justificativas golden'!$A$7:$I$128,8,0)</f>
        <v>0</v>
      </c>
      <c r="W139">
        <f>VLOOKUP($Q139,'Justificativas golden'!$A$7:$I$128,9,0)</f>
        <v>0</v>
      </c>
      <c r="X139" t="b">
        <f t="shared" si="8"/>
        <v>1</v>
      </c>
      <c r="Y139" t="b">
        <f t="shared" si="9"/>
        <v>0</v>
      </c>
      <c r="Z139" t="b">
        <f t="shared" si="10"/>
        <v>0</v>
      </c>
    </row>
    <row r="140" spans="2:26">
      <c r="B140" t="str">
        <f>B158</f>
        <v>2010-02</v>
      </c>
      <c r="C140">
        <v>87</v>
      </c>
      <c r="D140">
        <v>1.87760636707007</v>
      </c>
      <c r="E140" t="s">
        <v>253</v>
      </c>
      <c r="F140">
        <v>168</v>
      </c>
      <c r="G140" t="s">
        <v>257</v>
      </c>
      <c r="H140" t="s">
        <v>260</v>
      </c>
      <c r="I140" t="s">
        <v>259</v>
      </c>
      <c r="J140" t="s">
        <v>266</v>
      </c>
      <c r="K140" t="s">
        <v>270</v>
      </c>
      <c r="Q140" t="str">
        <f t="shared" si="11"/>
        <v>2010-0287</v>
      </c>
      <c r="R140" t="e">
        <f>VLOOKUP($Q140,'Justificativas golden'!$A$7:$I$128,4,0)</f>
        <v>#N/A</v>
      </c>
      <c r="S140" t="e">
        <f>VLOOKUP($Q140,'Justificativas golden'!$A$7:$I$128,5,0)</f>
        <v>#N/A</v>
      </c>
      <c r="T140" t="e">
        <f>VLOOKUP($Q140,'Justificativas golden'!$A$7:$I$128,6,0)</f>
        <v>#N/A</v>
      </c>
      <c r="U140" t="e">
        <f>VLOOKUP($Q140,'Justificativas golden'!$A$7:$I$128,7,0)</f>
        <v>#N/A</v>
      </c>
      <c r="V140" t="e">
        <f>VLOOKUP($Q140,'Justificativas golden'!$A$7:$I$128,8,0)</f>
        <v>#N/A</v>
      </c>
      <c r="W140" t="e">
        <f>VLOOKUP($Q140,'Justificativas golden'!$A$7:$I$128,9,0)</f>
        <v>#N/A</v>
      </c>
      <c r="X140" t="e">
        <f t="shared" si="8"/>
        <v>#N/A</v>
      </c>
      <c r="Y140" t="e">
        <f t="shared" si="9"/>
        <v>#N/A</v>
      </c>
      <c r="Z140" t="e">
        <f t="shared" si="10"/>
        <v>#N/A</v>
      </c>
    </row>
    <row r="141" spans="2:26">
      <c r="B141" t="str">
        <f>B159</f>
        <v>2011-03</v>
      </c>
      <c r="C141">
        <v>50</v>
      </c>
      <c r="D141">
        <v>1.73996161088275</v>
      </c>
      <c r="E141" t="s">
        <v>252</v>
      </c>
      <c r="F141">
        <v>35</v>
      </c>
      <c r="G141" t="s">
        <v>257</v>
      </c>
      <c r="H141" t="s">
        <v>257</v>
      </c>
      <c r="I141" t="s">
        <v>256</v>
      </c>
      <c r="J141" t="s">
        <v>266</v>
      </c>
      <c r="K141" t="s">
        <v>269</v>
      </c>
      <c r="L141" t="s">
        <v>274</v>
      </c>
      <c r="Q141" t="str">
        <f t="shared" si="11"/>
        <v>2011-0350</v>
      </c>
      <c r="R141" t="e">
        <f>VLOOKUP($Q141,'Justificativas golden'!$A$7:$I$128,4,0)</f>
        <v>#N/A</v>
      </c>
      <c r="S141" t="e">
        <f>VLOOKUP($Q141,'Justificativas golden'!$A$7:$I$128,5,0)</f>
        <v>#N/A</v>
      </c>
      <c r="T141" t="e">
        <f>VLOOKUP($Q141,'Justificativas golden'!$A$7:$I$128,6,0)</f>
        <v>#N/A</v>
      </c>
      <c r="U141" t="e">
        <f>VLOOKUP($Q141,'Justificativas golden'!$A$7:$I$128,7,0)</f>
        <v>#N/A</v>
      </c>
      <c r="V141" t="e">
        <f>VLOOKUP($Q141,'Justificativas golden'!$A$7:$I$128,8,0)</f>
        <v>#N/A</v>
      </c>
      <c r="W141" t="e">
        <f>VLOOKUP($Q141,'Justificativas golden'!$A$7:$I$128,9,0)</f>
        <v>#N/A</v>
      </c>
      <c r="X141" t="e">
        <f t="shared" si="8"/>
        <v>#N/A</v>
      </c>
      <c r="Y141" t="e">
        <f t="shared" si="9"/>
        <v>#N/A</v>
      </c>
      <c r="Z141" t="e">
        <f t="shared" si="10"/>
        <v>#N/A</v>
      </c>
    </row>
    <row r="142" spans="2:26">
      <c r="B142" t="str">
        <f>B160</f>
        <v>2011-04</v>
      </c>
      <c r="C142">
        <v>9</v>
      </c>
      <c r="D142">
        <v>1.65089906788463</v>
      </c>
      <c r="E142" t="s">
        <v>252</v>
      </c>
      <c r="F142">
        <v>26</v>
      </c>
      <c r="G142" t="s">
        <v>260</v>
      </c>
      <c r="H142" t="s">
        <v>260</v>
      </c>
      <c r="I142" t="s">
        <v>256</v>
      </c>
      <c r="J142" t="s">
        <v>266</v>
      </c>
      <c r="K142" t="s">
        <v>269</v>
      </c>
      <c r="L142" t="s">
        <v>274</v>
      </c>
      <c r="Q142" t="str">
        <f t="shared" si="11"/>
        <v>2011-049</v>
      </c>
      <c r="R142" t="e">
        <f>VLOOKUP($Q142,'Justificativas golden'!$A$7:$I$128,4,0)</f>
        <v>#N/A</v>
      </c>
      <c r="S142" t="e">
        <f>VLOOKUP($Q142,'Justificativas golden'!$A$7:$I$128,5,0)</f>
        <v>#N/A</v>
      </c>
      <c r="T142" t="e">
        <f>VLOOKUP($Q142,'Justificativas golden'!$A$7:$I$128,6,0)</f>
        <v>#N/A</v>
      </c>
      <c r="U142" t="e">
        <f>VLOOKUP($Q142,'Justificativas golden'!$A$7:$I$128,7,0)</f>
        <v>#N/A</v>
      </c>
      <c r="V142" t="e">
        <f>VLOOKUP($Q142,'Justificativas golden'!$A$7:$I$128,8,0)</f>
        <v>#N/A</v>
      </c>
      <c r="W142" t="e">
        <f>VLOOKUP($Q142,'Justificativas golden'!$A$7:$I$128,9,0)</f>
        <v>#N/A</v>
      </c>
      <c r="X142" t="e">
        <f t="shared" si="8"/>
        <v>#N/A</v>
      </c>
      <c r="Y142" t="e">
        <f t="shared" si="9"/>
        <v>#N/A</v>
      </c>
      <c r="Z142" t="e">
        <f t="shared" si="10"/>
        <v>#N/A</v>
      </c>
    </row>
    <row r="143" spans="2:26">
      <c r="B143" t="str">
        <f>B161</f>
        <v>2011-05</v>
      </c>
      <c r="C143">
        <v>9</v>
      </c>
      <c r="D143">
        <v>1.85419409521727</v>
      </c>
      <c r="E143" t="s">
        <v>254</v>
      </c>
      <c r="F143">
        <v>14</v>
      </c>
      <c r="G143" t="s">
        <v>257</v>
      </c>
      <c r="H143" t="s">
        <v>260</v>
      </c>
      <c r="I143" t="s">
        <v>259</v>
      </c>
      <c r="J143" t="s">
        <v>259</v>
      </c>
      <c r="K143" t="s">
        <v>267</v>
      </c>
      <c r="Q143" t="str">
        <f t="shared" si="11"/>
        <v>2011-059</v>
      </c>
      <c r="R143" t="str">
        <f>VLOOKUP($Q143,'Justificativas golden'!$A$7:$I$128,4,0)</f>
        <v>lei-8906</v>
      </c>
      <c r="S143">
        <f>VLOOKUP($Q143,'Justificativas golden'!$A$7:$I$128,5,0)</f>
        <v>34</v>
      </c>
      <c r="T143">
        <f>VLOOKUP($Q143,'Justificativas golden'!$A$7:$I$128,6,0)</f>
        <v>0</v>
      </c>
      <c r="U143">
        <f>VLOOKUP($Q143,'Justificativas golden'!$A$7:$I$128,7,0)</f>
        <v>0</v>
      </c>
      <c r="V143">
        <f>VLOOKUP($Q143,'Justificativas golden'!$A$7:$I$128,8,0)</f>
        <v>0</v>
      </c>
      <c r="W143">
        <f>VLOOKUP($Q143,'Justificativas golden'!$A$7:$I$128,9,0)</f>
        <v>0</v>
      </c>
      <c r="X143" t="b">
        <f t="shared" si="8"/>
        <v>0</v>
      </c>
      <c r="Y143" t="b">
        <f t="shared" si="9"/>
        <v>0</v>
      </c>
      <c r="Z143" t="b">
        <f t="shared" si="10"/>
        <v>0</v>
      </c>
    </row>
    <row r="144" spans="2:26">
      <c r="B144" t="str">
        <f>B162</f>
        <v>2010-02</v>
      </c>
      <c r="C144">
        <v>89</v>
      </c>
      <c r="D144">
        <v>1.6053394085210699</v>
      </c>
      <c r="E144" t="s">
        <v>252</v>
      </c>
      <c r="F144">
        <v>18</v>
      </c>
      <c r="G144" t="s">
        <v>255</v>
      </c>
      <c r="H144" t="s">
        <v>260</v>
      </c>
      <c r="I144" t="s">
        <v>259</v>
      </c>
      <c r="J144" t="s">
        <v>259</v>
      </c>
      <c r="K144" t="s">
        <v>267</v>
      </c>
      <c r="Q144" t="str">
        <f t="shared" si="11"/>
        <v>2010-0289</v>
      </c>
      <c r="R144" t="str">
        <f>VLOOKUP($Q144,'Justificativas golden'!$A$7:$I$128,4,0)</f>
        <v>lei-8906</v>
      </c>
      <c r="S144">
        <f>VLOOKUP($Q144,'Justificativas golden'!$A$7:$I$128,5,0)</f>
        <v>15</v>
      </c>
      <c r="T144">
        <f>VLOOKUP($Q144,'Justificativas golden'!$A$7:$I$128,6,0)</f>
        <v>0</v>
      </c>
      <c r="U144">
        <f>VLOOKUP($Q144,'Justificativas golden'!$A$7:$I$128,7,0)</f>
        <v>0</v>
      </c>
      <c r="V144">
        <f>VLOOKUP($Q144,'Justificativas golden'!$A$7:$I$128,8,0)</f>
        <v>0</v>
      </c>
      <c r="W144">
        <f>VLOOKUP($Q144,'Justificativas golden'!$A$7:$I$128,9,0)</f>
        <v>0</v>
      </c>
      <c r="X144" t="b">
        <f t="shared" si="8"/>
        <v>0</v>
      </c>
      <c r="Y144" t="b">
        <f t="shared" si="9"/>
        <v>0</v>
      </c>
      <c r="Z144" t="b">
        <f t="shared" si="10"/>
        <v>0</v>
      </c>
    </row>
    <row r="145" spans="2:26">
      <c r="B145" t="str">
        <f>B163</f>
        <v>2011-03</v>
      </c>
      <c r="C145">
        <v>52</v>
      </c>
      <c r="D145">
        <v>1.7864968736411599</v>
      </c>
      <c r="E145" t="s">
        <v>254</v>
      </c>
      <c r="F145">
        <v>36</v>
      </c>
      <c r="G145" t="s">
        <v>260</v>
      </c>
      <c r="H145" t="s">
        <v>257</v>
      </c>
      <c r="I145" t="s">
        <v>259</v>
      </c>
      <c r="J145" t="s">
        <v>266</v>
      </c>
      <c r="K145" t="s">
        <v>270</v>
      </c>
      <c r="Q145" t="str">
        <f t="shared" si="11"/>
        <v>2011-0352</v>
      </c>
      <c r="R145" t="e">
        <f>VLOOKUP($Q145,'Justificativas golden'!$A$7:$I$128,4,0)</f>
        <v>#N/A</v>
      </c>
      <c r="S145" t="e">
        <f>VLOOKUP($Q145,'Justificativas golden'!$A$7:$I$128,5,0)</f>
        <v>#N/A</v>
      </c>
      <c r="T145" t="e">
        <f>VLOOKUP($Q145,'Justificativas golden'!$A$7:$I$128,6,0)</f>
        <v>#N/A</v>
      </c>
      <c r="U145" t="e">
        <f>VLOOKUP($Q145,'Justificativas golden'!$A$7:$I$128,7,0)</f>
        <v>#N/A</v>
      </c>
      <c r="V145" t="e">
        <f>VLOOKUP($Q145,'Justificativas golden'!$A$7:$I$128,8,0)</f>
        <v>#N/A</v>
      </c>
      <c r="W145" t="e">
        <f>VLOOKUP($Q145,'Justificativas golden'!$A$7:$I$128,9,0)</f>
        <v>#N/A</v>
      </c>
      <c r="X145" t="e">
        <f t="shared" si="8"/>
        <v>#N/A</v>
      </c>
      <c r="Y145" t="e">
        <f t="shared" si="9"/>
        <v>#N/A</v>
      </c>
      <c r="Z145" t="e">
        <f t="shared" si="10"/>
        <v>#N/A</v>
      </c>
    </row>
    <row r="146" spans="2:26">
      <c r="B146" t="str">
        <f>B124</f>
        <v>2011-04</v>
      </c>
      <c r="C146">
        <v>2</v>
      </c>
      <c r="D146">
        <v>1.65596242459889</v>
      </c>
      <c r="E146" t="s">
        <v>252</v>
      </c>
      <c r="F146">
        <v>16</v>
      </c>
      <c r="G146" t="s">
        <v>255</v>
      </c>
      <c r="H146" t="s">
        <v>257</v>
      </c>
      <c r="I146" t="s">
        <v>259</v>
      </c>
      <c r="J146" t="s">
        <v>266</v>
      </c>
      <c r="K146" t="s">
        <v>270</v>
      </c>
      <c r="Q146" t="str">
        <f t="shared" si="11"/>
        <v>2011-042</v>
      </c>
      <c r="R146" t="e">
        <f>VLOOKUP($Q146,'Justificativas golden'!$A$7:$I$128,4,0)</f>
        <v>#N/A</v>
      </c>
      <c r="S146" t="e">
        <f>VLOOKUP($Q146,'Justificativas golden'!$A$7:$I$128,5,0)</f>
        <v>#N/A</v>
      </c>
      <c r="T146" t="e">
        <f>VLOOKUP($Q146,'Justificativas golden'!$A$7:$I$128,6,0)</f>
        <v>#N/A</v>
      </c>
      <c r="U146" t="e">
        <f>VLOOKUP($Q146,'Justificativas golden'!$A$7:$I$128,7,0)</f>
        <v>#N/A</v>
      </c>
      <c r="V146" t="e">
        <f>VLOOKUP($Q146,'Justificativas golden'!$A$7:$I$128,8,0)</f>
        <v>#N/A</v>
      </c>
      <c r="W146" t="e">
        <f>VLOOKUP($Q146,'Justificativas golden'!$A$7:$I$128,9,0)</f>
        <v>#N/A</v>
      </c>
      <c r="X146" t="e">
        <f t="shared" si="8"/>
        <v>#N/A</v>
      </c>
      <c r="Y146" t="e">
        <f t="shared" si="9"/>
        <v>#N/A</v>
      </c>
      <c r="Z146" t="e">
        <f t="shared" si="10"/>
        <v>#N/A</v>
      </c>
    </row>
    <row r="147" spans="2:26">
      <c r="B147" t="str">
        <f>B125</f>
        <v>2011-05</v>
      </c>
      <c r="C147">
        <v>2</v>
      </c>
      <c r="D147">
        <v>1.65203275537313</v>
      </c>
      <c r="E147" t="s">
        <v>252</v>
      </c>
      <c r="F147">
        <v>74</v>
      </c>
      <c r="G147" t="s">
        <v>258</v>
      </c>
      <c r="H147" t="s">
        <v>255</v>
      </c>
      <c r="I147" t="s">
        <v>259</v>
      </c>
      <c r="J147" t="s">
        <v>259</v>
      </c>
      <c r="K147" t="s">
        <v>267</v>
      </c>
      <c r="Q147" t="str">
        <f t="shared" si="11"/>
        <v>2011-052</v>
      </c>
      <c r="R147" t="str">
        <f>VLOOKUP($Q147,'Justificativas golden'!$A$7:$I$128,4,0)</f>
        <v>lei-8906</v>
      </c>
      <c r="S147">
        <f>VLOOKUP($Q147,'Justificativas golden'!$A$7:$I$128,5,0)</f>
        <v>7</v>
      </c>
      <c r="T147">
        <f>VLOOKUP($Q147,'Justificativas golden'!$A$7:$I$128,6,0)</f>
        <v>0</v>
      </c>
      <c r="U147">
        <f>VLOOKUP($Q147,'Justificativas golden'!$A$7:$I$128,7,0)</f>
        <v>0</v>
      </c>
      <c r="V147">
        <f>VLOOKUP($Q147,'Justificativas golden'!$A$7:$I$128,8,0)</f>
        <v>0</v>
      </c>
      <c r="W147">
        <f>VLOOKUP($Q147,'Justificativas golden'!$A$7:$I$128,9,0)</f>
        <v>0</v>
      </c>
      <c r="X147" t="b">
        <f t="shared" si="8"/>
        <v>0</v>
      </c>
      <c r="Y147" t="b">
        <f t="shared" si="9"/>
        <v>0</v>
      </c>
      <c r="Z147" t="b">
        <f t="shared" si="10"/>
        <v>0</v>
      </c>
    </row>
    <row r="148" spans="2:26">
      <c r="B148" t="str">
        <f>B126</f>
        <v>2010-02</v>
      </c>
      <c r="C148">
        <v>82</v>
      </c>
      <c r="D148">
        <v>1.85004745195678</v>
      </c>
      <c r="E148" t="s">
        <v>253</v>
      </c>
      <c r="F148">
        <v>168</v>
      </c>
      <c r="G148" t="s">
        <v>258</v>
      </c>
      <c r="H148" t="s">
        <v>260</v>
      </c>
      <c r="I148" t="s">
        <v>259</v>
      </c>
      <c r="J148" t="s">
        <v>259</v>
      </c>
      <c r="K148" t="s">
        <v>267</v>
      </c>
      <c r="Q148" t="str">
        <f t="shared" si="11"/>
        <v>2010-0282</v>
      </c>
      <c r="R148" t="str">
        <f>VLOOKUP($Q148,'Justificativas golden'!$A$7:$I$128,4,0)</f>
        <v>codigo-de-etica-e-disciplina</v>
      </c>
      <c r="S148">
        <f>VLOOKUP($Q148,'Justificativas golden'!$A$7:$I$128,5,0)</f>
        <v>43</v>
      </c>
      <c r="T148">
        <f>VLOOKUP($Q148,'Justificativas golden'!$A$7:$I$128,6,0)</f>
        <v>0</v>
      </c>
      <c r="U148">
        <f>VLOOKUP($Q148,'Justificativas golden'!$A$7:$I$128,7,0)</f>
        <v>0</v>
      </c>
      <c r="V148">
        <f>VLOOKUP($Q148,'Justificativas golden'!$A$7:$I$128,8,0)</f>
        <v>0</v>
      </c>
      <c r="W148">
        <f>VLOOKUP($Q148,'Justificativas golden'!$A$7:$I$128,9,0)</f>
        <v>0</v>
      </c>
      <c r="X148" t="b">
        <f t="shared" si="8"/>
        <v>0</v>
      </c>
      <c r="Y148" t="b">
        <f t="shared" si="9"/>
        <v>0</v>
      </c>
      <c r="Z148" t="b">
        <f t="shared" si="10"/>
        <v>0</v>
      </c>
    </row>
    <row r="149" spans="2:26">
      <c r="B149" t="str">
        <f>B127</f>
        <v>2011-03</v>
      </c>
      <c r="C149">
        <v>45</v>
      </c>
      <c r="D149">
        <v>1.87221962031602</v>
      </c>
      <c r="E149" t="s">
        <v>253</v>
      </c>
      <c r="F149">
        <v>168</v>
      </c>
      <c r="G149" t="s">
        <v>258</v>
      </c>
      <c r="H149" t="s">
        <v>255</v>
      </c>
      <c r="I149" t="s">
        <v>259</v>
      </c>
      <c r="J149" t="s">
        <v>266</v>
      </c>
      <c r="K149" t="s">
        <v>270</v>
      </c>
      <c r="Q149" t="str">
        <f t="shared" si="11"/>
        <v>2011-0345</v>
      </c>
      <c r="R149" t="e">
        <f>VLOOKUP($Q149,'Justificativas golden'!$A$7:$I$128,4,0)</f>
        <v>#N/A</v>
      </c>
      <c r="S149" t="e">
        <f>VLOOKUP($Q149,'Justificativas golden'!$A$7:$I$128,5,0)</f>
        <v>#N/A</v>
      </c>
      <c r="T149" t="e">
        <f>VLOOKUP($Q149,'Justificativas golden'!$A$7:$I$128,6,0)</f>
        <v>#N/A</v>
      </c>
      <c r="U149" t="e">
        <f>VLOOKUP($Q149,'Justificativas golden'!$A$7:$I$128,7,0)</f>
        <v>#N/A</v>
      </c>
      <c r="V149" t="e">
        <f>VLOOKUP($Q149,'Justificativas golden'!$A$7:$I$128,8,0)</f>
        <v>#N/A</v>
      </c>
      <c r="W149" t="e">
        <f>VLOOKUP($Q149,'Justificativas golden'!$A$7:$I$128,9,0)</f>
        <v>#N/A</v>
      </c>
      <c r="X149" t="e">
        <f t="shared" si="8"/>
        <v>#N/A</v>
      </c>
      <c r="Y149" t="e">
        <f t="shared" si="9"/>
        <v>#N/A</v>
      </c>
      <c r="Z149" t="e">
        <f t="shared" si="10"/>
        <v>#N/A</v>
      </c>
    </row>
    <row r="150" spans="2:26">
      <c r="B150" t="str">
        <f>B128</f>
        <v>2011-04</v>
      </c>
      <c r="C150">
        <v>12</v>
      </c>
      <c r="D150">
        <v>1.8153740124239599</v>
      </c>
      <c r="E150" t="s">
        <v>254</v>
      </c>
      <c r="F150">
        <v>13</v>
      </c>
      <c r="G150" t="s">
        <v>258</v>
      </c>
      <c r="H150" t="s">
        <v>257</v>
      </c>
      <c r="I150" t="s">
        <v>259</v>
      </c>
      <c r="J150" t="s">
        <v>266</v>
      </c>
      <c r="K150" t="s">
        <v>270</v>
      </c>
      <c r="Q150" t="str">
        <f t="shared" si="11"/>
        <v>2011-0412</v>
      </c>
      <c r="R150" t="e">
        <f>VLOOKUP($Q150,'Justificativas golden'!$A$7:$I$128,4,0)</f>
        <v>#N/A</v>
      </c>
      <c r="S150" t="e">
        <f>VLOOKUP($Q150,'Justificativas golden'!$A$7:$I$128,5,0)</f>
        <v>#N/A</v>
      </c>
      <c r="T150" t="e">
        <f>VLOOKUP($Q150,'Justificativas golden'!$A$7:$I$128,6,0)</f>
        <v>#N/A</v>
      </c>
      <c r="U150" t="e">
        <f>VLOOKUP($Q150,'Justificativas golden'!$A$7:$I$128,7,0)</f>
        <v>#N/A</v>
      </c>
      <c r="V150" t="e">
        <f>VLOOKUP($Q150,'Justificativas golden'!$A$7:$I$128,8,0)</f>
        <v>#N/A</v>
      </c>
      <c r="W150" t="e">
        <f>VLOOKUP($Q150,'Justificativas golden'!$A$7:$I$128,9,0)</f>
        <v>#N/A</v>
      </c>
      <c r="X150" t="e">
        <f t="shared" si="8"/>
        <v>#N/A</v>
      </c>
      <c r="Y150" t="e">
        <f t="shared" si="9"/>
        <v>#N/A</v>
      </c>
      <c r="Z150" t="e">
        <f t="shared" si="10"/>
        <v>#N/A</v>
      </c>
    </row>
    <row r="151" spans="2:26">
      <c r="B151" t="str">
        <f>B129</f>
        <v>2011-05</v>
      </c>
      <c r="C151">
        <v>12</v>
      </c>
      <c r="D151">
        <v>1.70298338408992</v>
      </c>
      <c r="E151" t="s">
        <v>254</v>
      </c>
      <c r="F151">
        <v>17</v>
      </c>
      <c r="G151" t="s">
        <v>258</v>
      </c>
      <c r="H151" t="s">
        <v>260</v>
      </c>
      <c r="I151" t="s">
        <v>259</v>
      </c>
      <c r="J151" t="s">
        <v>266</v>
      </c>
      <c r="K151" t="s">
        <v>270</v>
      </c>
      <c r="Q151" t="str">
        <f t="shared" si="11"/>
        <v>2011-0512</v>
      </c>
      <c r="R151" t="e">
        <f>VLOOKUP($Q151,'Justificativas golden'!$A$7:$I$128,4,0)</f>
        <v>#N/A</v>
      </c>
      <c r="S151" t="e">
        <f>VLOOKUP($Q151,'Justificativas golden'!$A$7:$I$128,5,0)</f>
        <v>#N/A</v>
      </c>
      <c r="T151" t="e">
        <f>VLOOKUP($Q151,'Justificativas golden'!$A$7:$I$128,6,0)</f>
        <v>#N/A</v>
      </c>
      <c r="U151" t="e">
        <f>VLOOKUP($Q151,'Justificativas golden'!$A$7:$I$128,7,0)</f>
        <v>#N/A</v>
      </c>
      <c r="V151" t="e">
        <f>VLOOKUP($Q151,'Justificativas golden'!$A$7:$I$128,8,0)</f>
        <v>#N/A</v>
      </c>
      <c r="W151" t="e">
        <f>VLOOKUP($Q151,'Justificativas golden'!$A$7:$I$128,9,0)</f>
        <v>#N/A</v>
      </c>
      <c r="X151" t="e">
        <f t="shared" si="8"/>
        <v>#N/A</v>
      </c>
      <c r="Y151" t="e">
        <f t="shared" si="9"/>
        <v>#N/A</v>
      </c>
      <c r="Z151" t="e">
        <f t="shared" si="10"/>
        <v>#N/A</v>
      </c>
    </row>
    <row r="152" spans="2:26">
      <c r="B152" t="str">
        <f>B130</f>
        <v>2011-04</v>
      </c>
      <c r="C152">
        <v>4</v>
      </c>
      <c r="D152">
        <v>1.76084563524519</v>
      </c>
      <c r="E152" t="s">
        <v>253</v>
      </c>
      <c r="F152">
        <v>49</v>
      </c>
      <c r="G152" t="s">
        <v>260</v>
      </c>
      <c r="H152" t="s">
        <v>258</v>
      </c>
      <c r="I152" t="s">
        <v>259</v>
      </c>
      <c r="J152" t="s">
        <v>266</v>
      </c>
      <c r="K152" t="s">
        <v>270</v>
      </c>
      <c r="Q152" t="str">
        <f t="shared" si="11"/>
        <v>2011-044</v>
      </c>
      <c r="R152" t="e">
        <f>VLOOKUP($Q152,'Justificativas golden'!$A$7:$I$128,4,0)</f>
        <v>#N/A</v>
      </c>
      <c r="S152" t="e">
        <f>VLOOKUP($Q152,'Justificativas golden'!$A$7:$I$128,5,0)</f>
        <v>#N/A</v>
      </c>
      <c r="T152" t="e">
        <f>VLOOKUP($Q152,'Justificativas golden'!$A$7:$I$128,6,0)</f>
        <v>#N/A</v>
      </c>
      <c r="U152" t="e">
        <f>VLOOKUP($Q152,'Justificativas golden'!$A$7:$I$128,7,0)</f>
        <v>#N/A</v>
      </c>
      <c r="V152" t="e">
        <f>VLOOKUP($Q152,'Justificativas golden'!$A$7:$I$128,8,0)</f>
        <v>#N/A</v>
      </c>
      <c r="W152" t="e">
        <f>VLOOKUP($Q152,'Justificativas golden'!$A$7:$I$128,9,0)</f>
        <v>#N/A</v>
      </c>
      <c r="X152" t="e">
        <f t="shared" si="8"/>
        <v>#N/A</v>
      </c>
      <c r="Y152" t="e">
        <f t="shared" si="9"/>
        <v>#N/A</v>
      </c>
      <c r="Z152" t="e">
        <f t="shared" si="10"/>
        <v>#N/A</v>
      </c>
    </row>
    <row r="153" spans="2:26">
      <c r="B153" t="str">
        <f>B131</f>
        <v>2011-05</v>
      </c>
      <c r="C153">
        <v>4</v>
      </c>
      <c r="D153">
        <v>1.77618783260833</v>
      </c>
      <c r="E153" t="s">
        <v>252</v>
      </c>
      <c r="F153">
        <v>74</v>
      </c>
      <c r="G153" t="s">
        <v>258</v>
      </c>
      <c r="H153" t="s">
        <v>255</v>
      </c>
      <c r="I153" t="s">
        <v>259</v>
      </c>
      <c r="J153" t="s">
        <v>259</v>
      </c>
      <c r="K153" t="s">
        <v>267</v>
      </c>
      <c r="Q153" t="str">
        <f t="shared" si="11"/>
        <v>2011-054</v>
      </c>
      <c r="R153" t="str">
        <f>VLOOKUP($Q153,'Justificativas golden'!$A$7:$I$128,4,0)</f>
        <v>lei-8906</v>
      </c>
      <c r="S153">
        <f>VLOOKUP($Q153,'Justificativas golden'!$A$7:$I$128,5,0)</f>
        <v>7</v>
      </c>
      <c r="T153">
        <f>VLOOKUP($Q153,'Justificativas golden'!$A$7:$I$128,6,0)</f>
        <v>0</v>
      </c>
      <c r="U153">
        <f>VLOOKUP($Q153,'Justificativas golden'!$A$7:$I$128,7,0)</f>
        <v>0</v>
      </c>
      <c r="V153">
        <f>VLOOKUP($Q153,'Justificativas golden'!$A$7:$I$128,8,0)</f>
        <v>0</v>
      </c>
      <c r="W153">
        <f>VLOOKUP($Q153,'Justificativas golden'!$A$7:$I$128,9,0)</f>
        <v>0</v>
      </c>
      <c r="X153" t="b">
        <f t="shared" si="8"/>
        <v>0</v>
      </c>
      <c r="Y153" t="b">
        <f t="shared" si="9"/>
        <v>0</v>
      </c>
      <c r="Z153" t="b">
        <f t="shared" si="10"/>
        <v>0</v>
      </c>
    </row>
    <row r="154" spans="2:26">
      <c r="B154" t="str">
        <f>B132</f>
        <v>2010-02</v>
      </c>
      <c r="C154">
        <v>84</v>
      </c>
      <c r="D154">
        <v>1.7025273338172699</v>
      </c>
      <c r="E154" t="s">
        <v>253</v>
      </c>
      <c r="F154">
        <v>17</v>
      </c>
      <c r="G154" t="s">
        <v>255</v>
      </c>
      <c r="H154" t="s">
        <v>257</v>
      </c>
      <c r="I154" t="s">
        <v>259</v>
      </c>
      <c r="J154" t="s">
        <v>259</v>
      </c>
      <c r="K154" t="s">
        <v>267</v>
      </c>
      <c r="Q154" t="str">
        <f t="shared" si="11"/>
        <v>2010-0284</v>
      </c>
      <c r="R154" t="str">
        <f>VLOOKUP($Q154,'Justificativas golden'!$A$7:$I$128,4,0)</f>
        <v>regulamento-geral-oab</v>
      </c>
      <c r="S154">
        <f>VLOOKUP($Q154,'Justificativas golden'!$A$7:$I$128,5,0)</f>
        <v>18</v>
      </c>
      <c r="T154">
        <f>VLOOKUP($Q154,'Justificativas golden'!$A$7:$I$128,6,0)</f>
        <v>0</v>
      </c>
      <c r="U154">
        <f>VLOOKUP($Q154,'Justificativas golden'!$A$7:$I$128,7,0)</f>
        <v>0</v>
      </c>
      <c r="V154">
        <f>VLOOKUP($Q154,'Justificativas golden'!$A$7:$I$128,8,0)</f>
        <v>0</v>
      </c>
      <c r="W154">
        <f>VLOOKUP($Q154,'Justificativas golden'!$A$7:$I$128,9,0)</f>
        <v>0</v>
      </c>
      <c r="X154" t="b">
        <f t="shared" si="8"/>
        <v>0</v>
      </c>
      <c r="Y154" t="b">
        <f t="shared" si="9"/>
        <v>0</v>
      </c>
      <c r="Z154" t="b">
        <f t="shared" si="10"/>
        <v>0</v>
      </c>
    </row>
    <row r="155" spans="2:26">
      <c r="B155" t="str">
        <f>B133</f>
        <v>2011-03</v>
      </c>
      <c r="C155">
        <v>47</v>
      </c>
      <c r="D155">
        <v>1.86104837746579</v>
      </c>
      <c r="E155" t="s">
        <v>252</v>
      </c>
      <c r="F155">
        <v>65</v>
      </c>
      <c r="G155" t="s">
        <v>257</v>
      </c>
      <c r="H155" t="s">
        <v>255</v>
      </c>
      <c r="I155" t="s">
        <v>259</v>
      </c>
      <c r="J155" t="s">
        <v>266</v>
      </c>
      <c r="K155" t="s">
        <v>270</v>
      </c>
      <c r="Q155" t="str">
        <f t="shared" si="11"/>
        <v>2011-0347</v>
      </c>
      <c r="R155" t="e">
        <f>VLOOKUP($Q155,'Justificativas golden'!$A$7:$I$128,4,0)</f>
        <v>#N/A</v>
      </c>
      <c r="S155" t="e">
        <f>VLOOKUP($Q155,'Justificativas golden'!$A$7:$I$128,5,0)</f>
        <v>#N/A</v>
      </c>
      <c r="T155" t="e">
        <f>VLOOKUP($Q155,'Justificativas golden'!$A$7:$I$128,6,0)</f>
        <v>#N/A</v>
      </c>
      <c r="U155" t="e">
        <f>VLOOKUP($Q155,'Justificativas golden'!$A$7:$I$128,7,0)</f>
        <v>#N/A</v>
      </c>
      <c r="V155" t="e">
        <f>VLOOKUP($Q155,'Justificativas golden'!$A$7:$I$128,8,0)</f>
        <v>#N/A</v>
      </c>
      <c r="W155" t="e">
        <f>VLOOKUP($Q155,'Justificativas golden'!$A$7:$I$128,9,0)</f>
        <v>#N/A</v>
      </c>
      <c r="X155" t="e">
        <f t="shared" si="8"/>
        <v>#N/A</v>
      </c>
      <c r="Y155" t="e">
        <f t="shared" si="9"/>
        <v>#N/A</v>
      </c>
      <c r="Z155" t="e">
        <f t="shared" si="10"/>
        <v>#N/A</v>
      </c>
    </row>
    <row r="156" spans="2:26">
      <c r="B156" t="str">
        <f>B134</f>
        <v>2011-04</v>
      </c>
      <c r="C156">
        <v>6</v>
      </c>
      <c r="D156">
        <v>1.748138087039</v>
      </c>
      <c r="E156" t="s">
        <v>253</v>
      </c>
      <c r="F156">
        <v>154</v>
      </c>
      <c r="G156" t="s">
        <v>258</v>
      </c>
      <c r="H156" t="s">
        <v>257</v>
      </c>
      <c r="I156" t="s">
        <v>259</v>
      </c>
      <c r="J156" t="s">
        <v>266</v>
      </c>
      <c r="K156" t="s">
        <v>270</v>
      </c>
      <c r="Q156" t="str">
        <f t="shared" si="11"/>
        <v>2011-046</v>
      </c>
      <c r="R156" t="e">
        <f>VLOOKUP($Q156,'Justificativas golden'!$A$7:$I$128,4,0)</f>
        <v>#N/A</v>
      </c>
      <c r="S156" t="e">
        <f>VLOOKUP($Q156,'Justificativas golden'!$A$7:$I$128,5,0)</f>
        <v>#N/A</v>
      </c>
      <c r="T156" t="e">
        <f>VLOOKUP($Q156,'Justificativas golden'!$A$7:$I$128,6,0)</f>
        <v>#N/A</v>
      </c>
      <c r="U156" t="e">
        <f>VLOOKUP($Q156,'Justificativas golden'!$A$7:$I$128,7,0)</f>
        <v>#N/A</v>
      </c>
      <c r="V156" t="e">
        <f>VLOOKUP($Q156,'Justificativas golden'!$A$7:$I$128,8,0)</f>
        <v>#N/A</v>
      </c>
      <c r="W156" t="e">
        <f>VLOOKUP($Q156,'Justificativas golden'!$A$7:$I$128,9,0)</f>
        <v>#N/A</v>
      </c>
      <c r="X156" t="e">
        <f t="shared" si="8"/>
        <v>#N/A</v>
      </c>
      <c r="Y156" t="e">
        <f t="shared" si="9"/>
        <v>#N/A</v>
      </c>
      <c r="Z156" t="e">
        <f t="shared" si="10"/>
        <v>#N/A</v>
      </c>
    </row>
    <row r="157" spans="2:26">
      <c r="B157" t="str">
        <f>B135</f>
        <v>2011-05</v>
      </c>
      <c r="C157">
        <v>6</v>
      </c>
      <c r="D157">
        <v>1.6577994573610499</v>
      </c>
      <c r="E157" t="s">
        <v>252</v>
      </c>
      <c r="F157">
        <v>43</v>
      </c>
      <c r="G157" t="s">
        <v>260</v>
      </c>
      <c r="H157" t="s">
        <v>258</v>
      </c>
      <c r="I157" t="s">
        <v>259</v>
      </c>
      <c r="J157" t="s">
        <v>259</v>
      </c>
      <c r="K157" t="s">
        <v>267</v>
      </c>
      <c r="Q157" t="str">
        <f t="shared" si="11"/>
        <v>2011-056</v>
      </c>
      <c r="R157" t="str">
        <f>VLOOKUP($Q157,'Justificativas golden'!$A$7:$I$128,4,0)</f>
        <v>lei-8906</v>
      </c>
      <c r="S157">
        <f>VLOOKUP($Q157,'Justificativas golden'!$A$7:$I$128,5,0)</f>
        <v>41</v>
      </c>
      <c r="T157">
        <f>VLOOKUP($Q157,'Justificativas golden'!$A$7:$I$128,6,0)</f>
        <v>0</v>
      </c>
      <c r="U157">
        <f>VLOOKUP($Q157,'Justificativas golden'!$A$7:$I$128,7,0)</f>
        <v>0</v>
      </c>
      <c r="V157">
        <f>VLOOKUP($Q157,'Justificativas golden'!$A$7:$I$128,8,0)</f>
        <v>0</v>
      </c>
      <c r="W157">
        <f>VLOOKUP($Q157,'Justificativas golden'!$A$7:$I$128,9,0)</f>
        <v>0</v>
      </c>
      <c r="X157" t="b">
        <f t="shared" si="8"/>
        <v>0</v>
      </c>
      <c r="Y157" t="b">
        <f t="shared" si="9"/>
        <v>0</v>
      </c>
      <c r="Z157" t="b">
        <f t="shared" si="10"/>
        <v>0</v>
      </c>
    </row>
    <row r="158" spans="2:26">
      <c r="B158" t="str">
        <f>B136</f>
        <v>2010-02</v>
      </c>
      <c r="C158">
        <v>86</v>
      </c>
      <c r="D158">
        <v>1.8390646027714099</v>
      </c>
      <c r="E158" t="s">
        <v>252</v>
      </c>
      <c r="F158">
        <v>42</v>
      </c>
      <c r="G158" t="s">
        <v>257</v>
      </c>
      <c r="H158" t="s">
        <v>257</v>
      </c>
      <c r="I158" t="s">
        <v>256</v>
      </c>
      <c r="J158" t="s">
        <v>259</v>
      </c>
      <c r="K158" t="s">
        <v>268</v>
      </c>
      <c r="L158" t="s">
        <v>274</v>
      </c>
      <c r="Q158" t="str">
        <f t="shared" si="11"/>
        <v>2010-0286</v>
      </c>
      <c r="R158" t="str">
        <f>VLOOKUP($Q158,'Justificativas golden'!$A$7:$I$128,4,0)</f>
        <v>lei-8906</v>
      </c>
      <c r="S158">
        <f>VLOOKUP($Q158,'Justificativas golden'!$A$7:$I$128,5,0)</f>
        <v>40</v>
      </c>
      <c r="T158">
        <f>VLOOKUP($Q158,'Justificativas golden'!$A$7:$I$128,6,0)</f>
        <v>0</v>
      </c>
      <c r="U158">
        <f>VLOOKUP($Q158,'Justificativas golden'!$A$7:$I$128,7,0)</f>
        <v>0</v>
      </c>
      <c r="V158">
        <f>VLOOKUP($Q158,'Justificativas golden'!$A$7:$I$128,8,0)</f>
        <v>0</v>
      </c>
      <c r="W158">
        <f>VLOOKUP($Q158,'Justificativas golden'!$A$7:$I$128,9,0)</f>
        <v>0</v>
      </c>
      <c r="X158" t="b">
        <f t="shared" si="8"/>
        <v>0</v>
      </c>
      <c r="Y158" t="b">
        <f t="shared" si="9"/>
        <v>0</v>
      </c>
      <c r="Z158" t="b">
        <f t="shared" si="10"/>
        <v>0</v>
      </c>
    </row>
    <row r="159" spans="2:26">
      <c r="B159" t="str">
        <f>B137</f>
        <v>2011-03</v>
      </c>
      <c r="C159">
        <v>49</v>
      </c>
      <c r="D159">
        <v>1.84774220259094</v>
      </c>
      <c r="E159" t="s">
        <v>254</v>
      </c>
      <c r="F159">
        <v>7</v>
      </c>
      <c r="G159" t="s">
        <v>258</v>
      </c>
      <c r="H159" t="s">
        <v>258</v>
      </c>
      <c r="I159" t="s">
        <v>256</v>
      </c>
      <c r="J159" t="s">
        <v>266</v>
      </c>
      <c r="K159" t="s">
        <v>269</v>
      </c>
      <c r="L159" t="s">
        <v>274</v>
      </c>
      <c r="Q159" t="str">
        <f t="shared" si="11"/>
        <v>2011-0349</v>
      </c>
      <c r="R159" t="e">
        <f>VLOOKUP($Q159,'Justificativas golden'!$A$7:$I$128,4,0)</f>
        <v>#N/A</v>
      </c>
      <c r="S159" t="e">
        <f>VLOOKUP($Q159,'Justificativas golden'!$A$7:$I$128,5,0)</f>
        <v>#N/A</v>
      </c>
      <c r="T159" t="e">
        <f>VLOOKUP($Q159,'Justificativas golden'!$A$7:$I$128,6,0)</f>
        <v>#N/A</v>
      </c>
      <c r="U159" t="e">
        <f>VLOOKUP($Q159,'Justificativas golden'!$A$7:$I$128,7,0)</f>
        <v>#N/A</v>
      </c>
      <c r="V159" t="e">
        <f>VLOOKUP($Q159,'Justificativas golden'!$A$7:$I$128,8,0)</f>
        <v>#N/A</v>
      </c>
      <c r="W159" t="e">
        <f>VLOOKUP($Q159,'Justificativas golden'!$A$7:$I$128,9,0)</f>
        <v>#N/A</v>
      </c>
      <c r="X159" t="e">
        <f t="shared" si="8"/>
        <v>#N/A</v>
      </c>
      <c r="Y159" t="e">
        <f t="shared" si="9"/>
        <v>#N/A</v>
      </c>
      <c r="Z159" t="e">
        <f t="shared" si="10"/>
        <v>#N/A</v>
      </c>
    </row>
    <row r="160" spans="2:26">
      <c r="B160" t="str">
        <f>B138</f>
        <v>2011-04</v>
      </c>
      <c r="C160">
        <v>8</v>
      </c>
      <c r="D160">
        <v>1.37092109699012</v>
      </c>
      <c r="E160" t="s">
        <v>252</v>
      </c>
      <c r="F160">
        <v>11</v>
      </c>
      <c r="G160" t="s">
        <v>258</v>
      </c>
      <c r="H160" t="s">
        <v>258</v>
      </c>
      <c r="I160" t="s">
        <v>256</v>
      </c>
      <c r="J160" t="s">
        <v>266</v>
      </c>
      <c r="K160" t="s">
        <v>269</v>
      </c>
      <c r="L160" t="s">
        <v>274</v>
      </c>
      <c r="Q160" t="str">
        <f t="shared" si="11"/>
        <v>2011-048</v>
      </c>
      <c r="R160" t="e">
        <f>VLOOKUP($Q160,'Justificativas golden'!$A$7:$I$128,4,0)</f>
        <v>#N/A</v>
      </c>
      <c r="S160" t="e">
        <f>VLOOKUP($Q160,'Justificativas golden'!$A$7:$I$128,5,0)</f>
        <v>#N/A</v>
      </c>
      <c r="T160" t="e">
        <f>VLOOKUP($Q160,'Justificativas golden'!$A$7:$I$128,6,0)</f>
        <v>#N/A</v>
      </c>
      <c r="U160" t="e">
        <f>VLOOKUP($Q160,'Justificativas golden'!$A$7:$I$128,7,0)</f>
        <v>#N/A</v>
      </c>
      <c r="V160" t="e">
        <f>VLOOKUP($Q160,'Justificativas golden'!$A$7:$I$128,8,0)</f>
        <v>#N/A</v>
      </c>
      <c r="W160" t="e">
        <f>VLOOKUP($Q160,'Justificativas golden'!$A$7:$I$128,9,0)</f>
        <v>#N/A</v>
      </c>
      <c r="X160" t="e">
        <f t="shared" si="8"/>
        <v>#N/A</v>
      </c>
      <c r="Y160" t="e">
        <f t="shared" si="9"/>
        <v>#N/A</v>
      </c>
      <c r="Z160" t="e">
        <f t="shared" si="10"/>
        <v>#N/A</v>
      </c>
    </row>
    <row r="161" spans="2:26">
      <c r="B161" t="str">
        <f>B139</f>
        <v>2011-05</v>
      </c>
      <c r="C161">
        <v>8</v>
      </c>
      <c r="D161">
        <v>1.7285470328241099</v>
      </c>
      <c r="E161" t="s">
        <v>252</v>
      </c>
      <c r="F161">
        <v>76</v>
      </c>
      <c r="G161" t="s">
        <v>257</v>
      </c>
      <c r="H161" t="s">
        <v>258</v>
      </c>
      <c r="I161" t="s">
        <v>259</v>
      </c>
      <c r="J161" t="s">
        <v>259</v>
      </c>
      <c r="K161" t="s">
        <v>267</v>
      </c>
      <c r="Q161" t="str">
        <f t="shared" si="11"/>
        <v>2011-058</v>
      </c>
      <c r="R161" t="str">
        <f>VLOOKUP($Q161,'Justificativas golden'!$A$7:$I$128,4,0)</f>
        <v>regulamento-geral-oab</v>
      </c>
      <c r="S161">
        <f>VLOOKUP($Q161,'Justificativas golden'!$A$7:$I$128,5,0)</f>
        <v>18</v>
      </c>
      <c r="T161">
        <f>VLOOKUP($Q161,'Justificativas golden'!$A$7:$I$128,6,0)</f>
        <v>0</v>
      </c>
      <c r="U161">
        <f>VLOOKUP($Q161,'Justificativas golden'!$A$7:$I$128,7,0)</f>
        <v>0</v>
      </c>
      <c r="V161">
        <f>VLOOKUP($Q161,'Justificativas golden'!$A$7:$I$128,8,0)</f>
        <v>0</v>
      </c>
      <c r="W161">
        <f>VLOOKUP($Q161,'Justificativas golden'!$A$7:$I$128,9,0)</f>
        <v>0</v>
      </c>
      <c r="X161" t="b">
        <f t="shared" si="8"/>
        <v>0</v>
      </c>
      <c r="Y161" t="b">
        <f t="shared" si="9"/>
        <v>0</v>
      </c>
      <c r="Z161" t="b">
        <f t="shared" si="10"/>
        <v>0</v>
      </c>
    </row>
    <row r="162" spans="2:26">
      <c r="B162" t="str">
        <f>B140</f>
        <v>2010-02</v>
      </c>
      <c r="C162">
        <v>88</v>
      </c>
      <c r="D162">
        <v>1.8375529822129499</v>
      </c>
      <c r="E162" t="s">
        <v>252</v>
      </c>
      <c r="F162">
        <v>36</v>
      </c>
      <c r="G162" t="s">
        <v>260</v>
      </c>
      <c r="H162" t="s">
        <v>260</v>
      </c>
      <c r="I162" t="s">
        <v>256</v>
      </c>
      <c r="J162" t="s">
        <v>259</v>
      </c>
      <c r="K162" t="s">
        <v>268</v>
      </c>
      <c r="L162" t="s">
        <v>274</v>
      </c>
      <c r="Q162" t="str">
        <f t="shared" si="11"/>
        <v>2010-0288</v>
      </c>
      <c r="R162" t="str">
        <f>VLOOKUP($Q162,'Justificativas golden'!$A$7:$I$128,4,0)</f>
        <v>lei-8906</v>
      </c>
      <c r="S162">
        <f>VLOOKUP($Q162,'Justificativas golden'!$A$7:$I$128,5,0)</f>
        <v>34</v>
      </c>
      <c r="T162">
        <f>VLOOKUP($Q162,'Justificativas golden'!$A$7:$I$128,6,0)</f>
        <v>0</v>
      </c>
      <c r="U162">
        <f>VLOOKUP($Q162,'Justificativas golden'!$A$7:$I$128,7,0)</f>
        <v>0</v>
      </c>
      <c r="V162">
        <f>VLOOKUP($Q162,'Justificativas golden'!$A$7:$I$128,8,0)</f>
        <v>0</v>
      </c>
      <c r="W162">
        <f>VLOOKUP($Q162,'Justificativas golden'!$A$7:$I$128,9,0)</f>
        <v>0</v>
      </c>
      <c r="X162" t="b">
        <f t="shared" si="8"/>
        <v>0</v>
      </c>
      <c r="Y162" t="b">
        <f t="shared" si="9"/>
        <v>0</v>
      </c>
      <c r="Z162" t="b">
        <f t="shared" si="10"/>
        <v>0</v>
      </c>
    </row>
    <row r="163" spans="2:26">
      <c r="B163" t="str">
        <f>B141</f>
        <v>2011-03</v>
      </c>
      <c r="C163">
        <v>51</v>
      </c>
      <c r="D163">
        <v>1.8093491769485199</v>
      </c>
      <c r="E163" t="s">
        <v>252</v>
      </c>
      <c r="F163">
        <v>89</v>
      </c>
      <c r="G163" t="s">
        <v>257</v>
      </c>
      <c r="H163" t="s">
        <v>255</v>
      </c>
      <c r="I163" t="s">
        <v>259</v>
      </c>
      <c r="J163" t="s">
        <v>266</v>
      </c>
      <c r="K163" t="s">
        <v>270</v>
      </c>
      <c r="Q163" t="str">
        <f t="shared" si="11"/>
        <v>2011-0351</v>
      </c>
      <c r="R163" t="e">
        <f>VLOOKUP($Q163,'Justificativas golden'!$A$7:$I$128,4,0)</f>
        <v>#N/A</v>
      </c>
      <c r="S163" t="e">
        <f>VLOOKUP($Q163,'Justificativas golden'!$A$7:$I$128,5,0)</f>
        <v>#N/A</v>
      </c>
      <c r="T163" t="e">
        <f>VLOOKUP($Q163,'Justificativas golden'!$A$7:$I$128,6,0)</f>
        <v>#N/A</v>
      </c>
      <c r="U163" t="e">
        <f>VLOOKUP($Q163,'Justificativas golden'!$A$7:$I$128,7,0)</f>
        <v>#N/A</v>
      </c>
      <c r="V163" t="e">
        <f>VLOOKUP($Q163,'Justificativas golden'!$A$7:$I$128,8,0)</f>
        <v>#N/A</v>
      </c>
      <c r="W163" t="e">
        <f>VLOOKUP($Q163,'Justificativas golden'!$A$7:$I$128,9,0)</f>
        <v>#N/A</v>
      </c>
      <c r="X163" t="e">
        <f t="shared" si="8"/>
        <v>#N/A</v>
      </c>
      <c r="Y163" t="e">
        <f t="shared" si="9"/>
        <v>#N/A</v>
      </c>
      <c r="Z163" t="e">
        <f t="shared" si="10"/>
        <v>#N/A</v>
      </c>
    </row>
    <row r="164" spans="2:26">
      <c r="B164" t="str">
        <f>B142</f>
        <v>2011-04</v>
      </c>
      <c r="C164">
        <v>10</v>
      </c>
      <c r="D164">
        <v>1.8015196858824201</v>
      </c>
      <c r="E164" t="s">
        <v>253</v>
      </c>
      <c r="F164">
        <v>7</v>
      </c>
      <c r="G164" t="s">
        <v>257</v>
      </c>
      <c r="H164" t="s">
        <v>255</v>
      </c>
      <c r="I164" t="s">
        <v>259</v>
      </c>
      <c r="J164" t="s">
        <v>266</v>
      </c>
      <c r="K164" t="s">
        <v>270</v>
      </c>
      <c r="Q164" t="str">
        <f t="shared" si="11"/>
        <v>2011-0410</v>
      </c>
      <c r="R164" t="e">
        <f>VLOOKUP($Q164,'Justificativas golden'!$A$7:$I$128,4,0)</f>
        <v>#N/A</v>
      </c>
      <c r="S164" t="e">
        <f>VLOOKUP($Q164,'Justificativas golden'!$A$7:$I$128,5,0)</f>
        <v>#N/A</v>
      </c>
      <c r="T164" t="e">
        <f>VLOOKUP($Q164,'Justificativas golden'!$A$7:$I$128,6,0)</f>
        <v>#N/A</v>
      </c>
      <c r="U164" t="e">
        <f>VLOOKUP($Q164,'Justificativas golden'!$A$7:$I$128,7,0)</f>
        <v>#N/A</v>
      </c>
      <c r="V164" t="e">
        <f>VLOOKUP($Q164,'Justificativas golden'!$A$7:$I$128,8,0)</f>
        <v>#N/A</v>
      </c>
      <c r="W164" t="e">
        <f>VLOOKUP($Q164,'Justificativas golden'!$A$7:$I$128,9,0)</f>
        <v>#N/A</v>
      </c>
      <c r="X164" t="e">
        <f t="shared" si="8"/>
        <v>#N/A</v>
      </c>
      <c r="Y164" t="e">
        <f t="shared" si="9"/>
        <v>#N/A</v>
      </c>
      <c r="Z164" t="e">
        <f t="shared" si="10"/>
        <v>#N/A</v>
      </c>
    </row>
    <row r="165" spans="2:26">
      <c r="B165" t="str">
        <f>B143</f>
        <v>2011-05</v>
      </c>
      <c r="C165">
        <v>10</v>
      </c>
      <c r="D165">
        <v>1.7346418242745101</v>
      </c>
      <c r="E165" t="s">
        <v>254</v>
      </c>
      <c r="F165">
        <v>35</v>
      </c>
      <c r="G165" t="s">
        <v>258</v>
      </c>
      <c r="H165" t="s">
        <v>260</v>
      </c>
      <c r="I165" t="s">
        <v>259</v>
      </c>
      <c r="J165" t="s">
        <v>256</v>
      </c>
      <c r="K165" t="s">
        <v>277</v>
      </c>
      <c r="Q165" t="str">
        <f t="shared" si="11"/>
        <v>2011-0510</v>
      </c>
      <c r="R165" t="str">
        <f>VLOOKUP($Q165,'Justificativas golden'!$A$7:$I$128,4,0)</f>
        <v>lei-8906</v>
      </c>
      <c r="S165">
        <f>VLOOKUP($Q165,'Justificativas golden'!$A$7:$I$128,5,0)</f>
        <v>7</v>
      </c>
      <c r="T165" t="str">
        <f>VLOOKUP($Q165,'Justificativas golden'!$A$7:$I$128,6,0)</f>
        <v>codigo-de-etica-e-disciplina</v>
      </c>
      <c r="U165">
        <f>VLOOKUP($Q165,'Justificativas golden'!$A$7:$I$128,7,0)</f>
        <v>35</v>
      </c>
      <c r="V165">
        <f>VLOOKUP($Q165,'Justificativas golden'!$A$7:$I$128,8,0)</f>
        <v>0</v>
      </c>
      <c r="W165">
        <f>VLOOKUP($Q165,'Justificativas golden'!$A$7:$I$128,9,0)</f>
        <v>0</v>
      </c>
      <c r="X165" t="b">
        <f t="shared" si="8"/>
        <v>0</v>
      </c>
      <c r="Y165" t="b">
        <f t="shared" si="9"/>
        <v>1</v>
      </c>
      <c r="Z165" t="b">
        <f t="shared" si="10"/>
        <v>0</v>
      </c>
    </row>
    <row r="166" spans="2:26">
      <c r="B166" t="str">
        <f>B144</f>
        <v>2010-02</v>
      </c>
      <c r="C166">
        <v>90</v>
      </c>
      <c r="D166">
        <v>1.8089659188124301</v>
      </c>
      <c r="E166" t="s">
        <v>253</v>
      </c>
      <c r="F166">
        <v>168</v>
      </c>
      <c r="G166" t="s">
        <v>258</v>
      </c>
      <c r="H166" t="s">
        <v>255</v>
      </c>
      <c r="I166" t="s">
        <v>259</v>
      </c>
      <c r="J166" t="s">
        <v>259</v>
      </c>
      <c r="K166" t="s">
        <v>267</v>
      </c>
      <c r="Q166" t="str">
        <f t="shared" si="11"/>
        <v>2010-0290</v>
      </c>
      <c r="R166" t="str">
        <f>VLOOKUP($Q166,'Justificativas golden'!$A$7:$I$128,4,0)</f>
        <v>lei-8906</v>
      </c>
      <c r="S166">
        <f>VLOOKUP($Q166,'Justificativas golden'!$A$7:$I$128,5,0)</f>
        <v>7</v>
      </c>
      <c r="T166">
        <f>VLOOKUP($Q166,'Justificativas golden'!$A$7:$I$128,6,0)</f>
        <v>0</v>
      </c>
      <c r="U166">
        <f>VLOOKUP($Q166,'Justificativas golden'!$A$7:$I$128,7,0)</f>
        <v>0</v>
      </c>
      <c r="V166">
        <f>VLOOKUP($Q166,'Justificativas golden'!$A$7:$I$128,8,0)</f>
        <v>0</v>
      </c>
      <c r="W166">
        <f>VLOOKUP($Q166,'Justificativas golden'!$A$7:$I$128,9,0)</f>
        <v>0</v>
      </c>
      <c r="X166" t="b">
        <f t="shared" si="8"/>
        <v>0</v>
      </c>
      <c r="Y166" t="b">
        <f t="shared" si="9"/>
        <v>0</v>
      </c>
      <c r="Z166" t="b">
        <f t="shared" si="10"/>
        <v>0</v>
      </c>
    </row>
    <row r="167" spans="2:26">
      <c r="B167" t="str">
        <f>B145</f>
        <v>2011-03</v>
      </c>
      <c r="C167">
        <v>53</v>
      </c>
      <c r="D167">
        <v>1.79768204694239</v>
      </c>
      <c r="E167" t="s">
        <v>252</v>
      </c>
      <c r="F167">
        <v>89</v>
      </c>
      <c r="G167" t="s">
        <v>255</v>
      </c>
      <c r="H167" t="s">
        <v>260</v>
      </c>
      <c r="I167" t="s">
        <v>259</v>
      </c>
      <c r="J167" t="s">
        <v>266</v>
      </c>
      <c r="K167" t="s">
        <v>270</v>
      </c>
      <c r="Q167" t="str">
        <f t="shared" si="11"/>
        <v>2011-0353</v>
      </c>
      <c r="R167" t="e">
        <f>VLOOKUP($Q167,'Justificativas golden'!$A$7:$I$128,4,0)</f>
        <v>#N/A</v>
      </c>
      <c r="S167" t="e">
        <f>VLOOKUP($Q167,'Justificativas golden'!$A$7:$I$128,5,0)</f>
        <v>#N/A</v>
      </c>
      <c r="T167" t="e">
        <f>VLOOKUP($Q167,'Justificativas golden'!$A$7:$I$128,6,0)</f>
        <v>#N/A</v>
      </c>
      <c r="U167" t="e">
        <f>VLOOKUP($Q167,'Justificativas golden'!$A$7:$I$128,7,0)</f>
        <v>#N/A</v>
      </c>
      <c r="V167" t="e">
        <f>VLOOKUP($Q167,'Justificativas golden'!$A$7:$I$128,8,0)</f>
        <v>#N/A</v>
      </c>
      <c r="W167" t="e">
        <f>VLOOKUP($Q167,'Justificativas golden'!$A$7:$I$128,9,0)</f>
        <v>#N/A</v>
      </c>
      <c r="X167" t="e">
        <f t="shared" si="8"/>
        <v>#N/A</v>
      </c>
      <c r="Y167" t="e">
        <f t="shared" si="9"/>
        <v>#N/A</v>
      </c>
      <c r="Z167" t="e">
        <f t="shared" si="10"/>
        <v>#N/A</v>
      </c>
    </row>
    <row r="168" spans="2:26">
      <c r="B168" t="s">
        <v>275</v>
      </c>
      <c r="C168">
        <v>1</v>
      </c>
      <c r="D168">
        <v>1.64202206893831</v>
      </c>
      <c r="E168" t="s">
        <v>254</v>
      </c>
      <c r="F168">
        <v>45</v>
      </c>
      <c r="G168" t="s">
        <v>260</v>
      </c>
      <c r="H168" t="s">
        <v>257</v>
      </c>
      <c r="I168" t="s">
        <v>259</v>
      </c>
      <c r="J168" t="s">
        <v>266</v>
      </c>
      <c r="K168" t="s">
        <v>270</v>
      </c>
      <c r="Q168" t="str">
        <f t="shared" si="11"/>
        <v>2016-06a1</v>
      </c>
      <c r="R168" t="e">
        <f>VLOOKUP($Q168,'Justificativas golden'!$A$7:$I$128,4,0)</f>
        <v>#N/A</v>
      </c>
      <c r="S168" t="e">
        <f>VLOOKUP($Q168,'Justificativas golden'!$A$7:$I$128,5,0)</f>
        <v>#N/A</v>
      </c>
      <c r="T168" t="e">
        <f>VLOOKUP($Q168,'Justificativas golden'!$A$7:$I$128,6,0)</f>
        <v>#N/A</v>
      </c>
      <c r="U168" t="e">
        <f>VLOOKUP($Q168,'Justificativas golden'!$A$7:$I$128,7,0)</f>
        <v>#N/A</v>
      </c>
      <c r="V168" t="e">
        <f>VLOOKUP($Q168,'Justificativas golden'!$A$7:$I$128,8,0)</f>
        <v>#N/A</v>
      </c>
      <c r="W168" t="e">
        <f>VLOOKUP($Q168,'Justificativas golden'!$A$7:$I$128,9,0)</f>
        <v>#N/A</v>
      </c>
      <c r="X168" t="e">
        <f t="shared" si="8"/>
        <v>#N/A</v>
      </c>
      <c r="Y168" t="e">
        <f t="shared" si="9"/>
        <v>#N/A</v>
      </c>
      <c r="Z168" t="e">
        <f t="shared" si="10"/>
        <v>#N/A</v>
      </c>
    </row>
    <row r="169" spans="2:26">
      <c r="B169" t="s">
        <v>276</v>
      </c>
      <c r="C169">
        <v>1</v>
      </c>
      <c r="D169">
        <v>1.4847435473627999</v>
      </c>
      <c r="E169" t="s">
        <v>253</v>
      </c>
      <c r="F169">
        <v>12</v>
      </c>
      <c r="G169" t="s">
        <v>258</v>
      </c>
      <c r="H169" t="s">
        <v>255</v>
      </c>
      <c r="I169" t="s">
        <v>259</v>
      </c>
      <c r="J169" t="s">
        <v>266</v>
      </c>
      <c r="K169" t="s">
        <v>270</v>
      </c>
      <c r="Q169" t="str">
        <f t="shared" si="11"/>
        <v>2016-061</v>
      </c>
      <c r="R169" t="e">
        <f>VLOOKUP($Q169,'Justificativas golden'!$A$7:$I$128,4,0)</f>
        <v>#N/A</v>
      </c>
      <c r="S169" t="e">
        <f>VLOOKUP($Q169,'Justificativas golden'!$A$7:$I$128,5,0)</f>
        <v>#N/A</v>
      </c>
      <c r="T169" t="e">
        <f>VLOOKUP($Q169,'Justificativas golden'!$A$7:$I$128,6,0)</f>
        <v>#N/A</v>
      </c>
      <c r="U169" t="e">
        <f>VLOOKUP($Q169,'Justificativas golden'!$A$7:$I$128,7,0)</f>
        <v>#N/A</v>
      </c>
      <c r="V169" t="e">
        <f>VLOOKUP($Q169,'Justificativas golden'!$A$7:$I$128,8,0)</f>
        <v>#N/A</v>
      </c>
      <c r="W169" t="e">
        <f>VLOOKUP($Q169,'Justificativas golden'!$A$7:$I$128,9,0)</f>
        <v>#N/A</v>
      </c>
      <c r="X169" t="e">
        <f t="shared" si="8"/>
        <v>#N/A</v>
      </c>
      <c r="Y169" t="e">
        <f t="shared" si="9"/>
        <v>#N/A</v>
      </c>
      <c r="Z169" t="e">
        <f t="shared" si="10"/>
        <v>#N/A</v>
      </c>
    </row>
    <row r="170" spans="2:26">
      <c r="B170" t="s">
        <v>275</v>
      </c>
      <c r="C170">
        <v>9</v>
      </c>
      <c r="D170">
        <v>1.70635271926905</v>
      </c>
      <c r="E170" t="s">
        <v>254</v>
      </c>
      <c r="F170">
        <v>71</v>
      </c>
      <c r="G170" t="s">
        <v>255</v>
      </c>
      <c r="H170" t="s">
        <v>258</v>
      </c>
      <c r="I170" t="s">
        <v>259</v>
      </c>
      <c r="J170" t="s">
        <v>266</v>
      </c>
      <c r="K170" t="s">
        <v>270</v>
      </c>
      <c r="Q170" t="str">
        <f t="shared" si="11"/>
        <v>2016-06a9</v>
      </c>
      <c r="R170" t="e">
        <f>VLOOKUP($Q170,'Justificativas golden'!$A$7:$I$128,4,0)</f>
        <v>#N/A</v>
      </c>
      <c r="S170" t="e">
        <f>VLOOKUP($Q170,'Justificativas golden'!$A$7:$I$128,5,0)</f>
        <v>#N/A</v>
      </c>
      <c r="T170" t="e">
        <f>VLOOKUP($Q170,'Justificativas golden'!$A$7:$I$128,6,0)</f>
        <v>#N/A</v>
      </c>
      <c r="U170" t="e">
        <f>VLOOKUP($Q170,'Justificativas golden'!$A$7:$I$128,7,0)</f>
        <v>#N/A</v>
      </c>
      <c r="V170" t="e">
        <f>VLOOKUP($Q170,'Justificativas golden'!$A$7:$I$128,8,0)</f>
        <v>#N/A</v>
      </c>
      <c r="W170" t="e">
        <f>VLOOKUP($Q170,'Justificativas golden'!$A$7:$I$128,9,0)</f>
        <v>#N/A</v>
      </c>
      <c r="X170" t="e">
        <f t="shared" si="8"/>
        <v>#N/A</v>
      </c>
      <c r="Y170" t="e">
        <f t="shared" si="9"/>
        <v>#N/A</v>
      </c>
      <c r="Z170" t="e">
        <f t="shared" si="10"/>
        <v>#N/A</v>
      </c>
    </row>
    <row r="171" spans="2:26">
      <c r="B171" t="s">
        <v>276</v>
      </c>
      <c r="C171">
        <v>9</v>
      </c>
      <c r="D171">
        <v>1.8135784874834999</v>
      </c>
      <c r="E171" t="s">
        <v>253</v>
      </c>
      <c r="F171">
        <v>80</v>
      </c>
      <c r="G171" t="s">
        <v>258</v>
      </c>
      <c r="H171" t="s">
        <v>258</v>
      </c>
      <c r="I171" t="s">
        <v>256</v>
      </c>
      <c r="J171" t="s">
        <v>266</v>
      </c>
      <c r="K171" t="s">
        <v>269</v>
      </c>
      <c r="L171" t="s">
        <v>274</v>
      </c>
      <c r="Q171" t="str">
        <f t="shared" si="11"/>
        <v>2016-069</v>
      </c>
      <c r="R171" t="e">
        <f>VLOOKUP($Q171,'Justificativas golden'!$A$7:$I$128,4,0)</f>
        <v>#N/A</v>
      </c>
      <c r="S171" t="e">
        <f>VLOOKUP($Q171,'Justificativas golden'!$A$7:$I$128,5,0)</f>
        <v>#N/A</v>
      </c>
      <c r="T171" t="e">
        <f>VLOOKUP($Q171,'Justificativas golden'!$A$7:$I$128,6,0)</f>
        <v>#N/A</v>
      </c>
      <c r="U171" t="e">
        <f>VLOOKUP($Q171,'Justificativas golden'!$A$7:$I$128,7,0)</f>
        <v>#N/A</v>
      </c>
      <c r="V171" t="e">
        <f>VLOOKUP($Q171,'Justificativas golden'!$A$7:$I$128,8,0)</f>
        <v>#N/A</v>
      </c>
      <c r="W171" t="e">
        <f>VLOOKUP($Q171,'Justificativas golden'!$A$7:$I$128,9,0)</f>
        <v>#N/A</v>
      </c>
      <c r="X171" t="e">
        <f t="shared" si="8"/>
        <v>#N/A</v>
      </c>
      <c r="Y171" t="e">
        <f t="shared" si="9"/>
        <v>#N/A</v>
      </c>
      <c r="Z171" t="e">
        <f t="shared" si="10"/>
        <v>#N/A</v>
      </c>
    </row>
    <row r="172" spans="2:26">
      <c r="B172" t="s">
        <v>275</v>
      </c>
      <c r="C172">
        <v>5</v>
      </c>
      <c r="D172">
        <v>1.80957707837703</v>
      </c>
      <c r="E172" t="s">
        <v>253</v>
      </c>
      <c r="F172">
        <v>94</v>
      </c>
      <c r="G172" t="s">
        <v>255</v>
      </c>
      <c r="H172" t="s">
        <v>255</v>
      </c>
      <c r="I172" t="s">
        <v>256</v>
      </c>
      <c r="J172" t="s">
        <v>266</v>
      </c>
      <c r="K172" t="s">
        <v>269</v>
      </c>
      <c r="L172" t="s">
        <v>274</v>
      </c>
      <c r="Q172" t="str">
        <f t="shared" si="11"/>
        <v>2016-06a5</v>
      </c>
      <c r="R172" t="e">
        <f>VLOOKUP($Q172,'Justificativas golden'!$A$7:$I$128,4,0)</f>
        <v>#N/A</v>
      </c>
      <c r="S172" t="e">
        <f>VLOOKUP($Q172,'Justificativas golden'!$A$7:$I$128,5,0)</f>
        <v>#N/A</v>
      </c>
      <c r="T172" t="e">
        <f>VLOOKUP($Q172,'Justificativas golden'!$A$7:$I$128,6,0)</f>
        <v>#N/A</v>
      </c>
      <c r="U172" t="e">
        <f>VLOOKUP($Q172,'Justificativas golden'!$A$7:$I$128,7,0)</f>
        <v>#N/A</v>
      </c>
      <c r="V172" t="e">
        <f>VLOOKUP($Q172,'Justificativas golden'!$A$7:$I$128,8,0)</f>
        <v>#N/A</v>
      </c>
      <c r="W172" t="e">
        <f>VLOOKUP($Q172,'Justificativas golden'!$A$7:$I$128,9,0)</f>
        <v>#N/A</v>
      </c>
      <c r="X172" t="e">
        <f t="shared" si="8"/>
        <v>#N/A</v>
      </c>
      <c r="Y172" t="e">
        <f t="shared" si="9"/>
        <v>#N/A</v>
      </c>
      <c r="Z172" t="e">
        <f t="shared" si="10"/>
        <v>#N/A</v>
      </c>
    </row>
    <row r="173" spans="2:26">
      <c r="B173" t="s">
        <v>276</v>
      </c>
      <c r="C173">
        <v>5</v>
      </c>
      <c r="D173">
        <v>1.44828747670396</v>
      </c>
      <c r="E173" t="s">
        <v>252</v>
      </c>
      <c r="F173">
        <v>4</v>
      </c>
      <c r="G173" t="s">
        <v>260</v>
      </c>
      <c r="H173" t="s">
        <v>260</v>
      </c>
      <c r="I173" t="s">
        <v>256</v>
      </c>
      <c r="J173" t="s">
        <v>266</v>
      </c>
      <c r="K173" t="s">
        <v>269</v>
      </c>
      <c r="L173" t="s">
        <v>274</v>
      </c>
      <c r="Q173" t="str">
        <f t="shared" si="11"/>
        <v>2016-065</v>
      </c>
      <c r="R173" t="e">
        <f>VLOOKUP($Q173,'Justificativas golden'!$A$7:$I$128,4,0)</f>
        <v>#N/A</v>
      </c>
      <c r="S173" t="e">
        <f>VLOOKUP($Q173,'Justificativas golden'!$A$7:$I$128,5,0)</f>
        <v>#N/A</v>
      </c>
      <c r="T173" t="e">
        <f>VLOOKUP($Q173,'Justificativas golden'!$A$7:$I$128,6,0)</f>
        <v>#N/A</v>
      </c>
      <c r="U173" t="e">
        <f>VLOOKUP($Q173,'Justificativas golden'!$A$7:$I$128,7,0)</f>
        <v>#N/A</v>
      </c>
      <c r="V173" t="e">
        <f>VLOOKUP($Q173,'Justificativas golden'!$A$7:$I$128,8,0)</f>
        <v>#N/A</v>
      </c>
      <c r="W173" t="e">
        <f>VLOOKUP($Q173,'Justificativas golden'!$A$7:$I$128,9,0)</f>
        <v>#N/A</v>
      </c>
      <c r="X173" t="e">
        <f t="shared" si="8"/>
        <v>#N/A</v>
      </c>
      <c r="Y173" t="e">
        <f t="shared" si="9"/>
        <v>#N/A</v>
      </c>
      <c r="Z173" t="e">
        <f t="shared" si="10"/>
        <v>#N/A</v>
      </c>
    </row>
    <row r="174" spans="2:26">
      <c r="B174" t="s">
        <v>275</v>
      </c>
      <c r="C174">
        <v>2</v>
      </c>
      <c r="D174">
        <v>1.85269843406152</v>
      </c>
      <c r="E174" t="s">
        <v>252</v>
      </c>
      <c r="F174">
        <v>7</v>
      </c>
      <c r="G174" t="s">
        <v>258</v>
      </c>
      <c r="H174" t="s">
        <v>258</v>
      </c>
      <c r="I174" t="s">
        <v>256</v>
      </c>
      <c r="J174" t="s">
        <v>266</v>
      </c>
      <c r="K174" t="s">
        <v>269</v>
      </c>
      <c r="L174" t="s">
        <v>274</v>
      </c>
      <c r="Q174" t="str">
        <f t="shared" si="11"/>
        <v>2016-06a2</v>
      </c>
      <c r="R174" t="e">
        <f>VLOOKUP($Q174,'Justificativas golden'!$A$7:$I$128,4,0)</f>
        <v>#N/A</v>
      </c>
      <c r="S174" t="e">
        <f>VLOOKUP($Q174,'Justificativas golden'!$A$7:$I$128,5,0)</f>
        <v>#N/A</v>
      </c>
      <c r="T174" t="e">
        <f>VLOOKUP($Q174,'Justificativas golden'!$A$7:$I$128,6,0)</f>
        <v>#N/A</v>
      </c>
      <c r="U174" t="e">
        <f>VLOOKUP($Q174,'Justificativas golden'!$A$7:$I$128,7,0)</f>
        <v>#N/A</v>
      </c>
      <c r="V174" t="e">
        <f>VLOOKUP($Q174,'Justificativas golden'!$A$7:$I$128,8,0)</f>
        <v>#N/A</v>
      </c>
      <c r="W174" t="e">
        <f>VLOOKUP($Q174,'Justificativas golden'!$A$7:$I$128,9,0)</f>
        <v>#N/A</v>
      </c>
      <c r="X174" t="e">
        <f t="shared" si="8"/>
        <v>#N/A</v>
      </c>
      <c r="Y174" t="e">
        <f t="shared" si="9"/>
        <v>#N/A</v>
      </c>
      <c r="Z174" t="e">
        <f t="shared" si="10"/>
        <v>#N/A</v>
      </c>
    </row>
    <row r="175" spans="2:26">
      <c r="B175" t="s">
        <v>276</v>
      </c>
      <c r="C175">
        <v>2</v>
      </c>
      <c r="D175">
        <v>1.74830271593353</v>
      </c>
      <c r="E175" t="s">
        <v>252</v>
      </c>
      <c r="F175">
        <v>12</v>
      </c>
      <c r="G175" t="s">
        <v>257</v>
      </c>
      <c r="H175" t="s">
        <v>260</v>
      </c>
      <c r="I175" t="s">
        <v>259</v>
      </c>
      <c r="J175" t="s">
        <v>266</v>
      </c>
      <c r="K175" t="s">
        <v>270</v>
      </c>
      <c r="Q175" t="str">
        <f t="shared" si="11"/>
        <v>2016-062</v>
      </c>
      <c r="R175" t="e">
        <f>VLOOKUP($Q175,'Justificativas golden'!$A$7:$I$128,4,0)</f>
        <v>#N/A</v>
      </c>
      <c r="S175" t="e">
        <f>VLOOKUP($Q175,'Justificativas golden'!$A$7:$I$128,5,0)</f>
        <v>#N/A</v>
      </c>
      <c r="T175" t="e">
        <f>VLOOKUP($Q175,'Justificativas golden'!$A$7:$I$128,6,0)</f>
        <v>#N/A</v>
      </c>
      <c r="U175" t="e">
        <f>VLOOKUP($Q175,'Justificativas golden'!$A$7:$I$128,7,0)</f>
        <v>#N/A</v>
      </c>
      <c r="V175" t="e">
        <f>VLOOKUP($Q175,'Justificativas golden'!$A$7:$I$128,8,0)</f>
        <v>#N/A</v>
      </c>
      <c r="W175" t="e">
        <f>VLOOKUP($Q175,'Justificativas golden'!$A$7:$I$128,9,0)</f>
        <v>#N/A</v>
      </c>
      <c r="X175" t="e">
        <f t="shared" si="8"/>
        <v>#N/A</v>
      </c>
      <c r="Y175" t="e">
        <f t="shared" si="9"/>
        <v>#N/A</v>
      </c>
      <c r="Z175" t="e">
        <f t="shared" si="10"/>
        <v>#N/A</v>
      </c>
    </row>
    <row r="176" spans="2:26">
      <c r="B176" t="s">
        <v>275</v>
      </c>
      <c r="C176">
        <v>10</v>
      </c>
      <c r="D176">
        <v>1.36530249033627</v>
      </c>
      <c r="E176" t="s">
        <v>253</v>
      </c>
      <c r="F176">
        <v>30</v>
      </c>
      <c r="G176" t="s">
        <v>255</v>
      </c>
      <c r="H176" t="s">
        <v>255</v>
      </c>
      <c r="I176" t="s">
        <v>256</v>
      </c>
      <c r="J176" t="s">
        <v>266</v>
      </c>
      <c r="K176" t="s">
        <v>269</v>
      </c>
      <c r="L176" t="s">
        <v>274</v>
      </c>
      <c r="Q176" t="str">
        <f t="shared" si="11"/>
        <v>2016-06a10</v>
      </c>
      <c r="R176" t="e">
        <f>VLOOKUP($Q176,'Justificativas golden'!$A$7:$I$128,4,0)</f>
        <v>#N/A</v>
      </c>
      <c r="S176" t="e">
        <f>VLOOKUP($Q176,'Justificativas golden'!$A$7:$I$128,5,0)</f>
        <v>#N/A</v>
      </c>
      <c r="T176" t="e">
        <f>VLOOKUP($Q176,'Justificativas golden'!$A$7:$I$128,6,0)</f>
        <v>#N/A</v>
      </c>
      <c r="U176" t="e">
        <f>VLOOKUP($Q176,'Justificativas golden'!$A$7:$I$128,7,0)</f>
        <v>#N/A</v>
      </c>
      <c r="V176" t="e">
        <f>VLOOKUP($Q176,'Justificativas golden'!$A$7:$I$128,8,0)</f>
        <v>#N/A</v>
      </c>
      <c r="W176" t="e">
        <f>VLOOKUP($Q176,'Justificativas golden'!$A$7:$I$128,9,0)</f>
        <v>#N/A</v>
      </c>
      <c r="X176" t="e">
        <f t="shared" si="8"/>
        <v>#N/A</v>
      </c>
      <c r="Y176" t="e">
        <f t="shared" si="9"/>
        <v>#N/A</v>
      </c>
      <c r="Z176" t="e">
        <f t="shared" si="10"/>
        <v>#N/A</v>
      </c>
    </row>
    <row r="177" spans="2:26">
      <c r="B177" t="s">
        <v>276</v>
      </c>
      <c r="C177">
        <v>10</v>
      </c>
      <c r="D177">
        <v>1.86976242620928</v>
      </c>
      <c r="E177" t="s">
        <v>253</v>
      </c>
      <c r="F177">
        <v>94</v>
      </c>
      <c r="G177" t="s">
        <v>258</v>
      </c>
      <c r="H177" t="s">
        <v>258</v>
      </c>
      <c r="I177" t="s">
        <v>256</v>
      </c>
      <c r="J177" t="s">
        <v>266</v>
      </c>
      <c r="K177" t="s">
        <v>269</v>
      </c>
      <c r="L177" t="s">
        <v>274</v>
      </c>
      <c r="Q177" t="str">
        <f t="shared" si="11"/>
        <v>2016-0610</v>
      </c>
      <c r="R177" t="e">
        <f>VLOOKUP($Q177,'Justificativas golden'!$A$7:$I$128,4,0)</f>
        <v>#N/A</v>
      </c>
      <c r="S177" t="e">
        <f>VLOOKUP($Q177,'Justificativas golden'!$A$7:$I$128,5,0)</f>
        <v>#N/A</v>
      </c>
      <c r="T177" t="e">
        <f>VLOOKUP($Q177,'Justificativas golden'!$A$7:$I$128,6,0)</f>
        <v>#N/A</v>
      </c>
      <c r="U177" t="e">
        <f>VLOOKUP($Q177,'Justificativas golden'!$A$7:$I$128,7,0)</f>
        <v>#N/A</v>
      </c>
      <c r="V177" t="e">
        <f>VLOOKUP($Q177,'Justificativas golden'!$A$7:$I$128,8,0)</f>
        <v>#N/A</v>
      </c>
      <c r="W177" t="e">
        <f>VLOOKUP($Q177,'Justificativas golden'!$A$7:$I$128,9,0)</f>
        <v>#N/A</v>
      </c>
      <c r="X177" t="e">
        <f t="shared" si="8"/>
        <v>#N/A</v>
      </c>
      <c r="Y177" t="e">
        <f t="shared" si="9"/>
        <v>#N/A</v>
      </c>
      <c r="Z177" t="e">
        <f t="shared" si="10"/>
        <v>#N/A</v>
      </c>
    </row>
    <row r="178" spans="2:26">
      <c r="B178" t="s">
        <v>275</v>
      </c>
      <c r="C178">
        <v>6</v>
      </c>
      <c r="D178">
        <v>1.6541485230611701</v>
      </c>
      <c r="E178" t="s">
        <v>254</v>
      </c>
      <c r="F178">
        <v>74</v>
      </c>
      <c r="G178" t="s">
        <v>255</v>
      </c>
      <c r="H178" t="s">
        <v>255</v>
      </c>
      <c r="I178" t="s">
        <v>256</v>
      </c>
      <c r="J178" t="s">
        <v>266</v>
      </c>
      <c r="K178" t="s">
        <v>269</v>
      </c>
      <c r="L178" t="s">
        <v>274</v>
      </c>
      <c r="Q178" t="str">
        <f t="shared" si="11"/>
        <v>2016-06a6</v>
      </c>
      <c r="R178" t="e">
        <f>VLOOKUP($Q178,'Justificativas golden'!$A$7:$I$128,4,0)</f>
        <v>#N/A</v>
      </c>
      <c r="S178" t="e">
        <f>VLOOKUP($Q178,'Justificativas golden'!$A$7:$I$128,5,0)</f>
        <v>#N/A</v>
      </c>
      <c r="T178" t="e">
        <f>VLOOKUP($Q178,'Justificativas golden'!$A$7:$I$128,6,0)</f>
        <v>#N/A</v>
      </c>
      <c r="U178" t="e">
        <f>VLOOKUP($Q178,'Justificativas golden'!$A$7:$I$128,7,0)</f>
        <v>#N/A</v>
      </c>
      <c r="V178" t="e">
        <f>VLOOKUP($Q178,'Justificativas golden'!$A$7:$I$128,8,0)</f>
        <v>#N/A</v>
      </c>
      <c r="W178" t="e">
        <f>VLOOKUP($Q178,'Justificativas golden'!$A$7:$I$128,9,0)</f>
        <v>#N/A</v>
      </c>
      <c r="X178" t="e">
        <f t="shared" si="8"/>
        <v>#N/A</v>
      </c>
      <c r="Y178" t="e">
        <f t="shared" si="9"/>
        <v>#N/A</v>
      </c>
      <c r="Z178" t="e">
        <f t="shared" si="10"/>
        <v>#N/A</v>
      </c>
    </row>
    <row r="179" spans="2:26">
      <c r="B179" t="s">
        <v>276</v>
      </c>
      <c r="C179">
        <v>6</v>
      </c>
      <c r="D179">
        <v>1.8544112266847099</v>
      </c>
      <c r="E179" t="s">
        <v>253</v>
      </c>
      <c r="F179">
        <v>90</v>
      </c>
      <c r="G179" t="s">
        <v>257</v>
      </c>
      <c r="H179" t="s">
        <v>258</v>
      </c>
      <c r="I179" t="s">
        <v>259</v>
      </c>
      <c r="J179" t="s">
        <v>266</v>
      </c>
      <c r="K179" t="s">
        <v>270</v>
      </c>
      <c r="Q179" t="str">
        <f t="shared" si="11"/>
        <v>2016-066</v>
      </c>
      <c r="R179" t="e">
        <f>VLOOKUP($Q179,'Justificativas golden'!$A$7:$I$128,4,0)</f>
        <v>#N/A</v>
      </c>
      <c r="S179" t="e">
        <f>VLOOKUP($Q179,'Justificativas golden'!$A$7:$I$128,5,0)</f>
        <v>#N/A</v>
      </c>
      <c r="T179" t="e">
        <f>VLOOKUP($Q179,'Justificativas golden'!$A$7:$I$128,6,0)</f>
        <v>#N/A</v>
      </c>
      <c r="U179" t="e">
        <f>VLOOKUP($Q179,'Justificativas golden'!$A$7:$I$128,7,0)</f>
        <v>#N/A</v>
      </c>
      <c r="V179" t="e">
        <f>VLOOKUP($Q179,'Justificativas golden'!$A$7:$I$128,8,0)</f>
        <v>#N/A</v>
      </c>
      <c r="W179" t="e">
        <f>VLOOKUP($Q179,'Justificativas golden'!$A$7:$I$128,9,0)</f>
        <v>#N/A</v>
      </c>
      <c r="X179" t="e">
        <f t="shared" si="8"/>
        <v>#N/A</v>
      </c>
      <c r="Y179" t="e">
        <f t="shared" si="9"/>
        <v>#N/A</v>
      </c>
      <c r="Z179" t="e">
        <f t="shared" si="10"/>
        <v>#N/A</v>
      </c>
    </row>
    <row r="180" spans="2:26">
      <c r="B180" t="s">
        <v>275</v>
      </c>
      <c r="C180">
        <v>3</v>
      </c>
      <c r="D180">
        <v>1.5288515436914201</v>
      </c>
      <c r="E180" t="s">
        <v>252</v>
      </c>
      <c r="F180">
        <v>1</v>
      </c>
      <c r="G180" t="s">
        <v>260</v>
      </c>
      <c r="H180" t="s">
        <v>255</v>
      </c>
      <c r="I180" t="s">
        <v>259</v>
      </c>
      <c r="J180" t="s">
        <v>266</v>
      </c>
      <c r="K180" t="s">
        <v>270</v>
      </c>
      <c r="Q180" t="str">
        <f t="shared" si="11"/>
        <v>2016-06a3</v>
      </c>
      <c r="R180" t="e">
        <f>VLOOKUP($Q180,'Justificativas golden'!$A$7:$I$128,4,0)</f>
        <v>#N/A</v>
      </c>
      <c r="S180" t="e">
        <f>VLOOKUP($Q180,'Justificativas golden'!$A$7:$I$128,5,0)</f>
        <v>#N/A</v>
      </c>
      <c r="T180" t="e">
        <f>VLOOKUP($Q180,'Justificativas golden'!$A$7:$I$128,6,0)</f>
        <v>#N/A</v>
      </c>
      <c r="U180" t="e">
        <f>VLOOKUP($Q180,'Justificativas golden'!$A$7:$I$128,7,0)</f>
        <v>#N/A</v>
      </c>
      <c r="V180" t="e">
        <f>VLOOKUP($Q180,'Justificativas golden'!$A$7:$I$128,8,0)</f>
        <v>#N/A</v>
      </c>
      <c r="W180" t="e">
        <f>VLOOKUP($Q180,'Justificativas golden'!$A$7:$I$128,9,0)</f>
        <v>#N/A</v>
      </c>
      <c r="X180" t="e">
        <f t="shared" si="8"/>
        <v>#N/A</v>
      </c>
      <c r="Y180" t="e">
        <f t="shared" si="9"/>
        <v>#N/A</v>
      </c>
      <c r="Z180" t="e">
        <f t="shared" si="10"/>
        <v>#N/A</v>
      </c>
    </row>
    <row r="181" spans="2:26">
      <c r="B181" t="s">
        <v>276</v>
      </c>
      <c r="C181">
        <v>3</v>
      </c>
      <c r="D181">
        <v>1.6282997547603499</v>
      </c>
      <c r="E181" t="s">
        <v>254</v>
      </c>
      <c r="F181">
        <v>35</v>
      </c>
      <c r="G181" t="s">
        <v>255</v>
      </c>
      <c r="H181" t="s">
        <v>255</v>
      </c>
      <c r="I181" t="s">
        <v>256</v>
      </c>
      <c r="J181" t="s">
        <v>266</v>
      </c>
      <c r="K181" t="s">
        <v>269</v>
      </c>
      <c r="L181" t="s">
        <v>274</v>
      </c>
      <c r="Q181" t="str">
        <f t="shared" si="11"/>
        <v>2016-063</v>
      </c>
      <c r="R181" t="e">
        <f>VLOOKUP($Q181,'Justificativas golden'!$A$7:$I$128,4,0)</f>
        <v>#N/A</v>
      </c>
      <c r="S181" t="e">
        <f>VLOOKUP($Q181,'Justificativas golden'!$A$7:$I$128,5,0)</f>
        <v>#N/A</v>
      </c>
      <c r="T181" t="e">
        <f>VLOOKUP($Q181,'Justificativas golden'!$A$7:$I$128,6,0)</f>
        <v>#N/A</v>
      </c>
      <c r="U181" t="e">
        <f>VLOOKUP($Q181,'Justificativas golden'!$A$7:$I$128,7,0)</f>
        <v>#N/A</v>
      </c>
      <c r="V181" t="e">
        <f>VLOOKUP($Q181,'Justificativas golden'!$A$7:$I$128,8,0)</f>
        <v>#N/A</v>
      </c>
      <c r="W181" t="e">
        <f>VLOOKUP($Q181,'Justificativas golden'!$A$7:$I$128,9,0)</f>
        <v>#N/A</v>
      </c>
      <c r="X181" t="e">
        <f t="shared" si="8"/>
        <v>#N/A</v>
      </c>
      <c r="Y181" t="e">
        <f t="shared" si="9"/>
        <v>#N/A</v>
      </c>
      <c r="Z181" t="e">
        <f t="shared" si="10"/>
        <v>#N/A</v>
      </c>
    </row>
    <row r="182" spans="2:26">
      <c r="B182" t="s">
        <v>275</v>
      </c>
      <c r="C182">
        <v>11</v>
      </c>
      <c r="D182">
        <v>1.47167521447503</v>
      </c>
      <c r="E182" t="s">
        <v>253</v>
      </c>
      <c r="F182">
        <v>22</v>
      </c>
      <c r="G182" t="s">
        <v>260</v>
      </c>
      <c r="H182" t="s">
        <v>260</v>
      </c>
      <c r="I182" t="s">
        <v>256</v>
      </c>
      <c r="J182" t="s">
        <v>266</v>
      </c>
      <c r="K182" t="s">
        <v>269</v>
      </c>
      <c r="L182" t="s">
        <v>274</v>
      </c>
      <c r="Q182" t="str">
        <f t="shared" si="11"/>
        <v>2016-06a11</v>
      </c>
      <c r="R182" t="e">
        <f>VLOOKUP($Q182,'Justificativas golden'!$A$7:$I$128,4,0)</f>
        <v>#N/A</v>
      </c>
      <c r="S182" t="e">
        <f>VLOOKUP($Q182,'Justificativas golden'!$A$7:$I$128,5,0)</f>
        <v>#N/A</v>
      </c>
      <c r="T182" t="e">
        <f>VLOOKUP($Q182,'Justificativas golden'!$A$7:$I$128,6,0)</f>
        <v>#N/A</v>
      </c>
      <c r="U182" t="e">
        <f>VLOOKUP($Q182,'Justificativas golden'!$A$7:$I$128,7,0)</f>
        <v>#N/A</v>
      </c>
      <c r="V182" t="e">
        <f>VLOOKUP($Q182,'Justificativas golden'!$A$7:$I$128,8,0)</f>
        <v>#N/A</v>
      </c>
      <c r="W182" t="e">
        <f>VLOOKUP($Q182,'Justificativas golden'!$A$7:$I$128,9,0)</f>
        <v>#N/A</v>
      </c>
      <c r="X182" t="e">
        <f t="shared" si="8"/>
        <v>#N/A</v>
      </c>
      <c r="Y182" t="e">
        <f t="shared" si="9"/>
        <v>#N/A</v>
      </c>
      <c r="Z182" t="e">
        <f t="shared" si="10"/>
        <v>#N/A</v>
      </c>
    </row>
    <row r="183" spans="2:26">
      <c r="B183" t="s">
        <v>276</v>
      </c>
      <c r="C183">
        <v>11</v>
      </c>
      <c r="D183">
        <v>1.5300871444814099</v>
      </c>
      <c r="E183" t="s">
        <v>254</v>
      </c>
      <c r="F183">
        <v>54</v>
      </c>
      <c r="G183" t="s">
        <v>258</v>
      </c>
      <c r="H183" t="s">
        <v>255</v>
      </c>
      <c r="I183" t="s">
        <v>259</v>
      </c>
      <c r="J183" t="s">
        <v>266</v>
      </c>
      <c r="K183" t="s">
        <v>270</v>
      </c>
      <c r="Q183" t="str">
        <f t="shared" si="11"/>
        <v>2016-0611</v>
      </c>
      <c r="R183" t="e">
        <f>VLOOKUP($Q183,'Justificativas golden'!$A$7:$I$128,4,0)</f>
        <v>#N/A</v>
      </c>
      <c r="S183" t="e">
        <f>VLOOKUP($Q183,'Justificativas golden'!$A$7:$I$128,5,0)</f>
        <v>#N/A</v>
      </c>
      <c r="T183" t="e">
        <f>VLOOKUP($Q183,'Justificativas golden'!$A$7:$I$128,6,0)</f>
        <v>#N/A</v>
      </c>
      <c r="U183" t="e">
        <f>VLOOKUP($Q183,'Justificativas golden'!$A$7:$I$128,7,0)</f>
        <v>#N/A</v>
      </c>
      <c r="V183" t="e">
        <f>VLOOKUP($Q183,'Justificativas golden'!$A$7:$I$128,8,0)</f>
        <v>#N/A</v>
      </c>
      <c r="W183" t="e">
        <f>VLOOKUP($Q183,'Justificativas golden'!$A$7:$I$128,9,0)</f>
        <v>#N/A</v>
      </c>
      <c r="X183" t="e">
        <f t="shared" si="8"/>
        <v>#N/A</v>
      </c>
      <c r="Y183" t="e">
        <f t="shared" si="9"/>
        <v>#N/A</v>
      </c>
      <c r="Z183" t="e">
        <f t="shared" si="10"/>
        <v>#N/A</v>
      </c>
    </row>
    <row r="184" spans="2:26">
      <c r="B184" t="s">
        <v>275</v>
      </c>
      <c r="C184">
        <v>7</v>
      </c>
      <c r="D184">
        <v>1.7640585059187901</v>
      </c>
      <c r="E184" t="s">
        <v>252</v>
      </c>
      <c r="F184">
        <v>25</v>
      </c>
      <c r="G184" t="s">
        <v>260</v>
      </c>
      <c r="H184" t="s">
        <v>260</v>
      </c>
      <c r="I184" t="s">
        <v>256</v>
      </c>
      <c r="J184" t="s">
        <v>266</v>
      </c>
      <c r="K184" t="s">
        <v>269</v>
      </c>
      <c r="L184" t="s">
        <v>274</v>
      </c>
      <c r="Q184" t="str">
        <f t="shared" si="11"/>
        <v>2016-06a7</v>
      </c>
      <c r="R184" t="e">
        <f>VLOOKUP($Q184,'Justificativas golden'!$A$7:$I$128,4,0)</f>
        <v>#N/A</v>
      </c>
      <c r="S184" t="e">
        <f>VLOOKUP($Q184,'Justificativas golden'!$A$7:$I$128,5,0)</f>
        <v>#N/A</v>
      </c>
      <c r="T184" t="e">
        <f>VLOOKUP($Q184,'Justificativas golden'!$A$7:$I$128,6,0)</f>
        <v>#N/A</v>
      </c>
      <c r="U184" t="e">
        <f>VLOOKUP($Q184,'Justificativas golden'!$A$7:$I$128,7,0)</f>
        <v>#N/A</v>
      </c>
      <c r="V184" t="e">
        <f>VLOOKUP($Q184,'Justificativas golden'!$A$7:$I$128,8,0)</f>
        <v>#N/A</v>
      </c>
      <c r="W184" t="e">
        <f>VLOOKUP($Q184,'Justificativas golden'!$A$7:$I$128,9,0)</f>
        <v>#N/A</v>
      </c>
      <c r="X184" t="e">
        <f t="shared" si="8"/>
        <v>#N/A</v>
      </c>
      <c r="Y184" t="e">
        <f t="shared" si="9"/>
        <v>#N/A</v>
      </c>
      <c r="Z184" t="e">
        <f t="shared" si="10"/>
        <v>#N/A</v>
      </c>
    </row>
    <row r="185" spans="2:26">
      <c r="B185" t="s">
        <v>276</v>
      </c>
      <c r="C185">
        <v>7</v>
      </c>
      <c r="D185">
        <v>1.7312407536667</v>
      </c>
      <c r="E185" t="s">
        <v>254</v>
      </c>
      <c r="F185">
        <v>63</v>
      </c>
      <c r="G185" t="s">
        <v>257</v>
      </c>
      <c r="H185" t="s">
        <v>258</v>
      </c>
      <c r="I185" t="s">
        <v>259</v>
      </c>
      <c r="J185" t="s">
        <v>266</v>
      </c>
      <c r="K185" t="s">
        <v>270</v>
      </c>
      <c r="Q185" t="str">
        <f t="shared" si="11"/>
        <v>2016-067</v>
      </c>
      <c r="R185" t="e">
        <f>VLOOKUP($Q185,'Justificativas golden'!$A$7:$I$128,4,0)</f>
        <v>#N/A</v>
      </c>
      <c r="S185" t="e">
        <f>VLOOKUP($Q185,'Justificativas golden'!$A$7:$I$128,5,0)</f>
        <v>#N/A</v>
      </c>
      <c r="T185" t="e">
        <f>VLOOKUP($Q185,'Justificativas golden'!$A$7:$I$128,6,0)</f>
        <v>#N/A</v>
      </c>
      <c r="U185" t="e">
        <f>VLOOKUP($Q185,'Justificativas golden'!$A$7:$I$128,7,0)</f>
        <v>#N/A</v>
      </c>
      <c r="V185" t="e">
        <f>VLOOKUP($Q185,'Justificativas golden'!$A$7:$I$128,8,0)</f>
        <v>#N/A</v>
      </c>
      <c r="W185" t="e">
        <f>VLOOKUP($Q185,'Justificativas golden'!$A$7:$I$128,9,0)</f>
        <v>#N/A</v>
      </c>
      <c r="X185" t="e">
        <f t="shared" si="8"/>
        <v>#N/A</v>
      </c>
      <c r="Y185" t="e">
        <f t="shared" si="9"/>
        <v>#N/A</v>
      </c>
      <c r="Z185" t="e">
        <f t="shared" si="10"/>
        <v>#N/A</v>
      </c>
    </row>
    <row r="186" spans="2:26">
      <c r="B186" t="s">
        <v>275</v>
      </c>
      <c r="C186">
        <v>4</v>
      </c>
      <c r="D186">
        <v>1.56104775606694</v>
      </c>
      <c r="E186" t="s">
        <v>252</v>
      </c>
      <c r="F186">
        <v>6</v>
      </c>
      <c r="G186" t="s">
        <v>258</v>
      </c>
      <c r="H186" t="s">
        <v>258</v>
      </c>
      <c r="I186" t="s">
        <v>256</v>
      </c>
      <c r="J186" t="s">
        <v>266</v>
      </c>
      <c r="K186" t="s">
        <v>269</v>
      </c>
      <c r="L186" t="s">
        <v>274</v>
      </c>
      <c r="Q186" t="str">
        <f t="shared" si="11"/>
        <v>2016-06a4</v>
      </c>
      <c r="R186" t="e">
        <f>VLOOKUP($Q186,'Justificativas golden'!$A$7:$I$128,4,0)</f>
        <v>#N/A</v>
      </c>
      <c r="S186" t="e">
        <f>VLOOKUP($Q186,'Justificativas golden'!$A$7:$I$128,5,0)</f>
        <v>#N/A</v>
      </c>
      <c r="T186" t="e">
        <f>VLOOKUP($Q186,'Justificativas golden'!$A$7:$I$128,6,0)</f>
        <v>#N/A</v>
      </c>
      <c r="U186" t="e">
        <f>VLOOKUP($Q186,'Justificativas golden'!$A$7:$I$128,7,0)</f>
        <v>#N/A</v>
      </c>
      <c r="V186" t="e">
        <f>VLOOKUP($Q186,'Justificativas golden'!$A$7:$I$128,8,0)</f>
        <v>#N/A</v>
      </c>
      <c r="W186" t="e">
        <f>VLOOKUP($Q186,'Justificativas golden'!$A$7:$I$128,9,0)</f>
        <v>#N/A</v>
      </c>
      <c r="X186" t="e">
        <f t="shared" si="8"/>
        <v>#N/A</v>
      </c>
      <c r="Y186" t="e">
        <f t="shared" si="9"/>
        <v>#N/A</v>
      </c>
      <c r="Z186" t="e">
        <f t="shared" si="10"/>
        <v>#N/A</v>
      </c>
    </row>
    <row r="187" spans="2:26">
      <c r="B187" t="s">
        <v>276</v>
      </c>
      <c r="C187">
        <v>4</v>
      </c>
      <c r="D187">
        <v>1.54655185863865</v>
      </c>
      <c r="E187" t="s">
        <v>252</v>
      </c>
      <c r="F187">
        <v>75</v>
      </c>
      <c r="G187" t="s">
        <v>260</v>
      </c>
      <c r="H187" t="s">
        <v>255</v>
      </c>
      <c r="I187" t="s">
        <v>259</v>
      </c>
      <c r="J187" t="s">
        <v>266</v>
      </c>
      <c r="K187" t="s">
        <v>270</v>
      </c>
      <c r="Q187" t="str">
        <f t="shared" si="11"/>
        <v>2016-064</v>
      </c>
      <c r="R187" t="e">
        <f>VLOOKUP($Q187,'Justificativas golden'!$A$7:$I$128,4,0)</f>
        <v>#N/A</v>
      </c>
      <c r="S187" t="e">
        <f>VLOOKUP($Q187,'Justificativas golden'!$A$7:$I$128,5,0)</f>
        <v>#N/A</v>
      </c>
      <c r="T187" t="e">
        <f>VLOOKUP($Q187,'Justificativas golden'!$A$7:$I$128,6,0)</f>
        <v>#N/A</v>
      </c>
      <c r="U187" t="e">
        <f>VLOOKUP($Q187,'Justificativas golden'!$A$7:$I$128,7,0)</f>
        <v>#N/A</v>
      </c>
      <c r="V187" t="e">
        <f>VLOOKUP($Q187,'Justificativas golden'!$A$7:$I$128,8,0)</f>
        <v>#N/A</v>
      </c>
      <c r="W187" t="e">
        <f>VLOOKUP($Q187,'Justificativas golden'!$A$7:$I$128,9,0)</f>
        <v>#N/A</v>
      </c>
      <c r="X187" t="e">
        <f t="shared" si="8"/>
        <v>#N/A</v>
      </c>
      <c r="Y187" t="e">
        <f t="shared" si="9"/>
        <v>#N/A</v>
      </c>
      <c r="Z187" t="e">
        <f t="shared" si="10"/>
        <v>#N/A</v>
      </c>
    </row>
    <row r="188" spans="2:26">
      <c r="B188" t="s">
        <v>275</v>
      </c>
      <c r="C188">
        <v>12</v>
      </c>
      <c r="D188">
        <v>1.8440292790497299</v>
      </c>
      <c r="E188" t="s">
        <v>252</v>
      </c>
      <c r="F188">
        <v>68</v>
      </c>
      <c r="G188" t="s">
        <v>260</v>
      </c>
      <c r="H188" t="s">
        <v>255</v>
      </c>
      <c r="I188" t="s">
        <v>259</v>
      </c>
      <c r="J188" t="s">
        <v>266</v>
      </c>
      <c r="K188" t="s">
        <v>270</v>
      </c>
      <c r="Q188" t="str">
        <f t="shared" si="11"/>
        <v>2016-06a12</v>
      </c>
      <c r="R188" t="e">
        <f>VLOOKUP($Q188,'Justificativas golden'!$A$7:$I$128,4,0)</f>
        <v>#N/A</v>
      </c>
      <c r="S188" t="e">
        <f>VLOOKUP($Q188,'Justificativas golden'!$A$7:$I$128,5,0)</f>
        <v>#N/A</v>
      </c>
      <c r="T188" t="e">
        <f>VLOOKUP($Q188,'Justificativas golden'!$A$7:$I$128,6,0)</f>
        <v>#N/A</v>
      </c>
      <c r="U188" t="e">
        <f>VLOOKUP($Q188,'Justificativas golden'!$A$7:$I$128,7,0)</f>
        <v>#N/A</v>
      </c>
      <c r="V188" t="e">
        <f>VLOOKUP($Q188,'Justificativas golden'!$A$7:$I$128,8,0)</f>
        <v>#N/A</v>
      </c>
      <c r="W188" t="e">
        <f>VLOOKUP($Q188,'Justificativas golden'!$A$7:$I$128,9,0)</f>
        <v>#N/A</v>
      </c>
      <c r="X188" t="e">
        <f t="shared" si="8"/>
        <v>#N/A</v>
      </c>
      <c r="Y188" t="e">
        <f t="shared" si="9"/>
        <v>#N/A</v>
      </c>
      <c r="Z188" t="e">
        <f t="shared" si="10"/>
        <v>#N/A</v>
      </c>
    </row>
    <row r="189" spans="2:26">
      <c r="B189" t="s">
        <v>276</v>
      </c>
      <c r="C189">
        <v>12</v>
      </c>
      <c r="D189">
        <v>1.82138956079679</v>
      </c>
      <c r="E189" t="s">
        <v>252</v>
      </c>
      <c r="F189">
        <v>52</v>
      </c>
      <c r="G189" t="s">
        <v>260</v>
      </c>
      <c r="H189" t="s">
        <v>260</v>
      </c>
      <c r="I189" t="s">
        <v>256</v>
      </c>
      <c r="J189" t="s">
        <v>266</v>
      </c>
      <c r="K189" t="s">
        <v>269</v>
      </c>
      <c r="L189" t="s">
        <v>274</v>
      </c>
      <c r="Q189" t="str">
        <f t="shared" si="11"/>
        <v>2016-0612</v>
      </c>
      <c r="R189" t="e">
        <f>VLOOKUP($Q189,'Justificativas golden'!$A$7:$I$128,4,0)</f>
        <v>#N/A</v>
      </c>
      <c r="S189" t="e">
        <f>VLOOKUP($Q189,'Justificativas golden'!$A$7:$I$128,5,0)</f>
        <v>#N/A</v>
      </c>
      <c r="T189" t="e">
        <f>VLOOKUP($Q189,'Justificativas golden'!$A$7:$I$128,6,0)</f>
        <v>#N/A</v>
      </c>
      <c r="U189" t="e">
        <f>VLOOKUP($Q189,'Justificativas golden'!$A$7:$I$128,7,0)</f>
        <v>#N/A</v>
      </c>
      <c r="V189" t="e">
        <f>VLOOKUP($Q189,'Justificativas golden'!$A$7:$I$128,8,0)</f>
        <v>#N/A</v>
      </c>
      <c r="W189" t="e">
        <f>VLOOKUP($Q189,'Justificativas golden'!$A$7:$I$128,9,0)</f>
        <v>#N/A</v>
      </c>
      <c r="X189" t="e">
        <f t="shared" si="8"/>
        <v>#N/A</v>
      </c>
      <c r="Y189" t="e">
        <f t="shared" si="9"/>
        <v>#N/A</v>
      </c>
      <c r="Z189" t="e">
        <f t="shared" si="10"/>
        <v>#N/A</v>
      </c>
    </row>
    <row r="190" spans="2:26">
      <c r="B190" t="s">
        <v>275</v>
      </c>
      <c r="C190">
        <v>8</v>
      </c>
      <c r="D190">
        <v>1.80005919127958</v>
      </c>
      <c r="E190" t="s">
        <v>253</v>
      </c>
      <c r="F190">
        <v>31</v>
      </c>
      <c r="G190" t="s">
        <v>258</v>
      </c>
      <c r="H190" t="s">
        <v>255</v>
      </c>
      <c r="I190" t="s">
        <v>259</v>
      </c>
      <c r="J190" t="s">
        <v>266</v>
      </c>
      <c r="K190" t="s">
        <v>270</v>
      </c>
      <c r="Q190" t="str">
        <f t="shared" si="11"/>
        <v>2016-06a8</v>
      </c>
      <c r="R190" t="e">
        <f>VLOOKUP($Q190,'Justificativas golden'!$A$7:$I$128,4,0)</f>
        <v>#N/A</v>
      </c>
      <c r="S190" t="e">
        <f>VLOOKUP($Q190,'Justificativas golden'!$A$7:$I$128,5,0)</f>
        <v>#N/A</v>
      </c>
      <c r="T190" t="e">
        <f>VLOOKUP($Q190,'Justificativas golden'!$A$7:$I$128,6,0)</f>
        <v>#N/A</v>
      </c>
      <c r="U190" t="e">
        <f>VLOOKUP($Q190,'Justificativas golden'!$A$7:$I$128,7,0)</f>
        <v>#N/A</v>
      </c>
      <c r="V190" t="e">
        <f>VLOOKUP($Q190,'Justificativas golden'!$A$7:$I$128,8,0)</f>
        <v>#N/A</v>
      </c>
      <c r="W190" t="e">
        <f>VLOOKUP($Q190,'Justificativas golden'!$A$7:$I$128,9,0)</f>
        <v>#N/A</v>
      </c>
      <c r="X190" t="e">
        <f t="shared" si="8"/>
        <v>#N/A</v>
      </c>
      <c r="Y190" t="e">
        <f t="shared" si="9"/>
        <v>#N/A</v>
      </c>
      <c r="Z190" t="e">
        <f t="shared" si="10"/>
        <v>#N/A</v>
      </c>
    </row>
    <row r="191" spans="2:26">
      <c r="B191" t="s">
        <v>276</v>
      </c>
      <c r="C191">
        <v>8</v>
      </c>
      <c r="D191">
        <v>1.8102787363588599</v>
      </c>
      <c r="E191" t="s">
        <v>253</v>
      </c>
      <c r="F191">
        <v>20</v>
      </c>
      <c r="G191" t="s">
        <v>258</v>
      </c>
      <c r="H191" t="s">
        <v>257</v>
      </c>
      <c r="I191" t="s">
        <v>259</v>
      </c>
      <c r="J191" t="s">
        <v>266</v>
      </c>
      <c r="K191" t="s">
        <v>270</v>
      </c>
      <c r="Q191" t="str">
        <f t="shared" si="11"/>
        <v>2016-068</v>
      </c>
      <c r="R191" t="e">
        <f>VLOOKUP($Q191,'Justificativas golden'!$A$7:$I$128,4,0)</f>
        <v>#N/A</v>
      </c>
      <c r="S191" t="e">
        <f>VLOOKUP($Q191,'Justificativas golden'!$A$7:$I$128,5,0)</f>
        <v>#N/A</v>
      </c>
      <c r="T191" t="e">
        <f>VLOOKUP($Q191,'Justificativas golden'!$A$7:$I$128,6,0)</f>
        <v>#N/A</v>
      </c>
      <c r="U191" t="e">
        <f>VLOOKUP($Q191,'Justificativas golden'!$A$7:$I$128,7,0)</f>
        <v>#N/A</v>
      </c>
      <c r="V191" t="e">
        <f>VLOOKUP($Q191,'Justificativas golden'!$A$7:$I$128,8,0)</f>
        <v>#N/A</v>
      </c>
      <c r="W191" t="e">
        <f>VLOOKUP($Q191,'Justificativas golden'!$A$7:$I$128,9,0)</f>
        <v>#N/A</v>
      </c>
      <c r="X191" t="e">
        <f t="shared" ref="X191" si="12">AND(R191=$E191,S191=$F191)</f>
        <v>#N/A</v>
      </c>
      <c r="Y191" t="e">
        <f t="shared" ref="Y191" si="13">AND(T191=$E191,U191=$F191)</f>
        <v>#N/A</v>
      </c>
      <c r="Z191" t="e">
        <f t="shared" ref="Z191" si="14">AND(V191=$E191,W191=$F191)</f>
        <v>#N/A</v>
      </c>
    </row>
  </sheetData>
  <autoFilter ref="B6:Z191"/>
  <sortState ref="B7:I62">
    <sortCondition ref="B7:B62"/>
    <sortCondition ref="C7:C62"/>
    <sortCondition ref="D7:D62"/>
    <sortCondition ref="E7:E62"/>
    <sortCondition ref="F7:F62"/>
    <sortCondition ref="G7:G62"/>
    <sortCondition ref="H7:H62"/>
    <sortCondition ref="I7:I6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3:S10"/>
  <sheetViews>
    <sheetView tabSelected="1" workbookViewId="0">
      <selection activeCell="B1" sqref="B1"/>
    </sheetView>
  </sheetViews>
  <sheetFormatPr defaultRowHeight="15"/>
  <cols>
    <col min="1" max="1" width="21.5703125" customWidth="1"/>
    <col min="2" max="2" width="11.42578125" style="1" bestFit="1" customWidth="1"/>
    <col min="3" max="17" width="7.7109375" style="1" customWidth="1"/>
    <col min="18" max="18" width="8.7109375" style="1" customWidth="1"/>
    <col min="19" max="19" width="7.7109375" style="1" customWidth="1"/>
  </cols>
  <sheetData>
    <row r="3" spans="1:19">
      <c r="A3" s="2" t="s">
        <v>278</v>
      </c>
      <c r="B3" s="4" t="s">
        <v>30</v>
      </c>
    </row>
    <row r="4" spans="1:19">
      <c r="A4" s="2" t="s">
        <v>271</v>
      </c>
      <c r="B4" s="1" t="s">
        <v>26</v>
      </c>
      <c r="C4" s="1" t="s">
        <v>0</v>
      </c>
      <c r="D4" s="1" t="s">
        <v>2</v>
      </c>
      <c r="E4" s="1" t="s">
        <v>3</v>
      </c>
      <c r="F4" s="1" t="s">
        <v>4</v>
      </c>
      <c r="G4" s="1" t="s">
        <v>10</v>
      </c>
      <c r="H4" s="1" t="s">
        <v>9</v>
      </c>
      <c r="I4" s="1" t="s">
        <v>8</v>
      </c>
      <c r="J4" s="1" t="s">
        <v>7</v>
      </c>
      <c r="K4" s="1" t="s">
        <v>11</v>
      </c>
      <c r="L4" s="1" t="s">
        <v>1</v>
      </c>
      <c r="M4" s="1" t="s">
        <v>13</v>
      </c>
      <c r="N4" s="1" t="s">
        <v>12</v>
      </c>
      <c r="O4" s="1" t="s">
        <v>15</v>
      </c>
      <c r="P4" s="1" t="s">
        <v>17</v>
      </c>
      <c r="Q4" s="1" t="s">
        <v>276</v>
      </c>
      <c r="R4" s="1" t="s">
        <v>275</v>
      </c>
      <c r="S4" s="1" t="s">
        <v>18</v>
      </c>
    </row>
    <row r="5" spans="1:19">
      <c r="A5" t="s">
        <v>256</v>
      </c>
      <c r="B5" s="5"/>
      <c r="C5" s="5">
        <v>1</v>
      </c>
      <c r="D5" s="5"/>
      <c r="E5" s="5"/>
      <c r="F5" s="5"/>
      <c r="G5" s="5">
        <v>3</v>
      </c>
      <c r="H5" s="5"/>
      <c r="I5" s="5"/>
      <c r="J5" s="5">
        <v>1</v>
      </c>
      <c r="K5" s="5">
        <v>2</v>
      </c>
      <c r="L5" s="5"/>
      <c r="M5" s="5"/>
      <c r="N5" s="5"/>
      <c r="O5" s="5"/>
      <c r="P5" s="5">
        <v>2</v>
      </c>
      <c r="Q5" s="5"/>
      <c r="R5" s="5"/>
      <c r="S5" s="5">
        <v>5</v>
      </c>
    </row>
    <row r="6" spans="1:19">
      <c r="A6" t="s">
        <v>268</v>
      </c>
      <c r="B6" s="5"/>
      <c r="C6" s="5">
        <v>2</v>
      </c>
      <c r="D6" s="5"/>
      <c r="E6" s="5"/>
      <c r="F6" s="5"/>
      <c r="G6" s="5">
        <v>6</v>
      </c>
      <c r="H6" s="5">
        <v>3</v>
      </c>
      <c r="I6" s="5">
        <v>2</v>
      </c>
      <c r="J6" s="5">
        <v>3</v>
      </c>
      <c r="K6" s="5"/>
      <c r="L6" s="5">
        <v>1</v>
      </c>
      <c r="M6" s="5">
        <v>1</v>
      </c>
      <c r="N6" s="5"/>
      <c r="O6" s="5"/>
      <c r="P6" s="5">
        <v>3</v>
      </c>
      <c r="Q6" s="5"/>
      <c r="R6" s="5"/>
      <c r="S6" s="5"/>
    </row>
    <row r="7" spans="1:19">
      <c r="A7" t="s">
        <v>277</v>
      </c>
      <c r="B7" s="5"/>
      <c r="C7" s="5"/>
      <c r="D7" s="5"/>
      <c r="E7" s="5"/>
      <c r="F7" s="5">
        <v>2</v>
      </c>
      <c r="G7" s="5">
        <v>2</v>
      </c>
      <c r="H7" s="5">
        <v>1</v>
      </c>
      <c r="I7" s="5"/>
      <c r="J7" s="5">
        <v>1</v>
      </c>
      <c r="K7" s="5"/>
      <c r="L7" s="5"/>
      <c r="M7" s="5"/>
      <c r="N7" s="5"/>
      <c r="O7" s="5"/>
      <c r="P7" s="5">
        <v>2</v>
      </c>
      <c r="Q7" s="5"/>
      <c r="R7" s="5"/>
      <c r="S7" s="5"/>
    </row>
    <row r="8" spans="1:19">
      <c r="A8" t="s">
        <v>267</v>
      </c>
      <c r="B8" s="5"/>
      <c r="C8" s="5">
        <v>6</v>
      </c>
      <c r="D8" s="5"/>
      <c r="E8" s="5"/>
      <c r="F8" s="5">
        <v>8</v>
      </c>
      <c r="G8" s="5">
        <v>1</v>
      </c>
      <c r="H8" s="5">
        <v>8</v>
      </c>
      <c r="I8" s="5"/>
      <c r="J8" s="5">
        <v>5</v>
      </c>
      <c r="K8" s="5">
        <v>2</v>
      </c>
      <c r="L8" s="5"/>
      <c r="M8" s="5"/>
      <c r="N8" s="5">
        <v>1</v>
      </c>
      <c r="O8" s="5">
        <v>1</v>
      </c>
      <c r="P8" s="5">
        <v>3</v>
      </c>
      <c r="Q8" s="5"/>
      <c r="R8" s="5"/>
      <c r="S8" s="5">
        <v>4</v>
      </c>
    </row>
    <row r="9" spans="1:19">
      <c r="A9" t="s">
        <v>269</v>
      </c>
      <c r="B9" s="5">
        <v>3</v>
      </c>
      <c r="C9" s="5"/>
      <c r="D9" s="5">
        <v>4</v>
      </c>
      <c r="E9" s="5">
        <v>5</v>
      </c>
      <c r="F9" s="5"/>
      <c r="G9" s="5"/>
      <c r="H9" s="5"/>
      <c r="I9" s="5">
        <v>3</v>
      </c>
      <c r="J9" s="5"/>
      <c r="K9" s="5">
        <v>3</v>
      </c>
      <c r="L9" s="5">
        <v>5</v>
      </c>
      <c r="M9" s="5">
        <v>6</v>
      </c>
      <c r="N9" s="5">
        <v>3</v>
      </c>
      <c r="O9" s="5"/>
      <c r="P9" s="5"/>
      <c r="Q9" s="5">
        <v>5</v>
      </c>
      <c r="R9" s="5">
        <v>7</v>
      </c>
      <c r="S9" s="5">
        <v>1</v>
      </c>
    </row>
    <row r="10" spans="1:19">
      <c r="A10" t="s">
        <v>270</v>
      </c>
      <c r="B10" s="5">
        <v>7</v>
      </c>
      <c r="C10" s="5">
        <v>1</v>
      </c>
      <c r="D10" s="5">
        <v>6</v>
      </c>
      <c r="E10" s="5">
        <v>7</v>
      </c>
      <c r="F10" s="5">
        <v>2</v>
      </c>
      <c r="G10" s="5"/>
      <c r="H10" s="5"/>
      <c r="I10" s="5">
        <v>7</v>
      </c>
      <c r="J10" s="5"/>
      <c r="K10" s="5">
        <v>3</v>
      </c>
      <c r="L10" s="5">
        <v>4</v>
      </c>
      <c r="M10" s="5">
        <v>3</v>
      </c>
      <c r="N10" s="5">
        <v>6</v>
      </c>
      <c r="O10" s="5"/>
      <c r="P10" s="5"/>
      <c r="Q10" s="5">
        <v>7</v>
      </c>
      <c r="R10" s="5">
        <v>5</v>
      </c>
      <c r="S1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provas com questões deética</vt:lpstr>
      <vt:lpstr>Justificativas golden</vt:lpstr>
      <vt:lpstr>Nossos resultados</vt:lpstr>
      <vt:lpstr>Pivot Table analysis</vt:lpstr>
    </vt:vector>
  </TitlesOfParts>
  <Company>Petrobras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2018-09-30T01:43:48Z</dcterms:created>
  <dcterms:modified xsi:type="dcterms:W3CDTF">2018-09-30T09:29:51Z</dcterms:modified>
</cp:coreProperties>
</file>