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Новая папка 3.2\Student_arhive\arhive\1Kypc\мусор вне папок\"/>
    </mc:Choice>
  </mc:AlternateContent>
  <xr:revisionPtr revIDLastSave="0" documentId="13_ncr:1_{9A764286-A236-4176-A952-0E982705CFFE}" xr6:coauthVersionLast="47" xr6:coauthVersionMax="47" xr10:uidLastSave="{00000000-0000-0000-0000-000000000000}"/>
  <bookViews>
    <workbookView xWindow="-120" yWindow="-120" windowWidth="29040" windowHeight="15840" firstSheet="5" activeTab="5" xr2:uid="{42603DED-6F1C-4E0E-8673-D6FC7BBDA302}"/>
  </bookViews>
  <sheets>
    <sheet name="Працівники" sheetId="1" r:id="rId1"/>
    <sheet name="Списки" sheetId="2" r:id="rId2"/>
    <sheet name="Графік" sheetId="3" r:id="rId3"/>
    <sheet name="Кафе Роза" sheetId="4" r:id="rId4"/>
    <sheet name="ПродІрис" sheetId="5" r:id="rId5"/>
    <sheet name="Базові операції" sheetId="6" r:id="rId6"/>
    <sheet name="Використання абсолютної адреси" sheetId="9" r:id="rId7"/>
    <sheet name="Диаграмма1" sheetId="10" r:id="rId8"/>
    <sheet name="Прод1рис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9" l="1"/>
  <c r="H5" i="9"/>
  <c r="H4" i="9"/>
  <c r="H3" i="9"/>
  <c r="H2" i="9"/>
  <c r="E6" i="9"/>
  <c r="E5" i="9"/>
  <c r="E4" i="9"/>
  <c r="E3" i="9"/>
  <c r="E2" i="9"/>
  <c r="D7" i="9"/>
  <c r="F7" i="9"/>
  <c r="G7" i="9" s="1"/>
  <c r="C7" i="9"/>
  <c r="D6" i="9" s="1"/>
  <c r="I6" i="9"/>
  <c r="I5" i="9"/>
  <c r="I4" i="9"/>
  <c r="I3" i="9"/>
  <c r="I2" i="9"/>
  <c r="G2" i="9" l="1"/>
  <c r="G4" i="9"/>
  <c r="G5" i="9"/>
  <c r="G6" i="9"/>
  <c r="D2" i="9"/>
  <c r="G3" i="9"/>
  <c r="D3" i="9"/>
  <c r="D4" i="9"/>
  <c r="D5" i="9"/>
  <c r="F19" i="8"/>
  <c r="F18" i="8"/>
  <c r="F16" i="8"/>
  <c r="F15" i="8"/>
  <c r="F14" i="8"/>
  <c r="F13" i="8"/>
  <c r="F12" i="8"/>
  <c r="F11" i="8"/>
  <c r="F10" i="8"/>
  <c r="F9" i="8"/>
  <c r="F8" i="8"/>
  <c r="F7" i="8"/>
  <c r="F6" i="8"/>
  <c r="G17" i="8" s="1"/>
  <c r="F5" i="8"/>
  <c r="F4" i="8"/>
  <c r="F3" i="8"/>
  <c r="F17" i="8" s="1"/>
  <c r="G15" i="6"/>
  <c r="F15" i="6"/>
  <c r="G14" i="6"/>
  <c r="F14" i="6"/>
  <c r="E15" i="6"/>
  <c r="E14" i="6"/>
  <c r="G13" i="6"/>
  <c r="F13" i="6"/>
  <c r="E13" i="6"/>
  <c r="H7" i="6"/>
  <c r="H8" i="6"/>
  <c r="H9" i="6"/>
  <c r="H10" i="6"/>
  <c r="H11" i="6"/>
  <c r="H12" i="6"/>
  <c r="E12" i="6"/>
  <c r="G12" i="6"/>
  <c r="F12" i="6"/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C2" i="3"/>
  <c r="B2" i="3"/>
</calcChain>
</file>

<file path=xl/sharedStrings.xml><?xml version="1.0" encoding="utf-8"?>
<sst xmlns="http://schemas.openxmlformats.org/spreadsheetml/2006/main" count="280" uniqueCount="138">
  <si>
    <t>Табельний номер</t>
  </si>
  <si>
    <t>Прізвище</t>
  </si>
  <si>
    <t>Ім'я</t>
  </si>
  <si>
    <t>По батькові</t>
  </si>
  <si>
    <t>Віддал</t>
  </si>
  <si>
    <t>Посада</t>
  </si>
  <si>
    <t>Дата прийому на роботу</t>
  </si>
  <si>
    <t>Ставка</t>
  </si>
  <si>
    <t>Антонюк</t>
  </si>
  <si>
    <t>Байбак</t>
  </si>
  <si>
    <t>Волос</t>
  </si>
  <si>
    <t>Гладун</t>
  </si>
  <si>
    <t>Гречуха</t>
  </si>
  <si>
    <t>Гузь</t>
  </si>
  <si>
    <t>Жорник</t>
  </si>
  <si>
    <t>Замша</t>
  </si>
  <si>
    <t>Качур</t>
  </si>
  <si>
    <t>Орленко</t>
  </si>
  <si>
    <t>Іван</t>
  </si>
  <si>
    <t>Петро</t>
  </si>
  <si>
    <t>Олена</t>
  </si>
  <si>
    <t>Ігор</t>
  </si>
  <si>
    <t>Павло</t>
  </si>
  <si>
    <t>Сергій</t>
  </si>
  <si>
    <t>Юлія</t>
  </si>
  <si>
    <t>Тетяна</t>
  </si>
  <si>
    <t>Раїса</t>
  </si>
  <si>
    <t>Іванович</t>
  </si>
  <si>
    <t>Ігорович</t>
  </si>
  <si>
    <t>Петрович</t>
  </si>
  <si>
    <t>Сергіївна</t>
  </si>
  <si>
    <t>Павлович</t>
  </si>
  <si>
    <t>Семенович</t>
  </si>
  <si>
    <t>Михайлівна</t>
  </si>
  <si>
    <t>Ігорівна</t>
  </si>
  <si>
    <t>Григорівна</t>
  </si>
  <si>
    <t>контролю</t>
  </si>
  <si>
    <t>реалізації</t>
  </si>
  <si>
    <t>постачання</t>
  </si>
  <si>
    <t>аудитор</t>
  </si>
  <si>
    <t>менеджер</t>
  </si>
  <si>
    <t>начальник</t>
  </si>
  <si>
    <t>інспектор</t>
  </si>
  <si>
    <t>секретар</t>
  </si>
  <si>
    <t>03.04.1195</t>
  </si>
  <si>
    <t>0.5</t>
  </si>
  <si>
    <t>Відділ №1</t>
  </si>
  <si>
    <t>Відділ №2</t>
  </si>
  <si>
    <t>Відділ №3</t>
  </si>
  <si>
    <t>Відділ №4</t>
  </si>
  <si>
    <t>Відділ №5</t>
  </si>
  <si>
    <t>Відділ №6</t>
  </si>
  <si>
    <t>Відділ №7</t>
  </si>
  <si>
    <t>Відділ №8</t>
  </si>
  <si>
    <t>Відділ №9</t>
  </si>
  <si>
    <t>Відділ №10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</si>
  <si>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</si>
  <si>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</si>
  <si>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</si>
  <si>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</si>
  <si>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</si>
  <si>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</si>
  <si>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</si>
  <si>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14 березня 2012 р.</t>
  </si>
  <si>
    <t>15 березня 2012 р.</t>
  </si>
  <si>
    <t>16 березня 2012 р.</t>
  </si>
  <si>
    <t>17 березня 2012 р.</t>
  </si>
  <si>
    <t>18 березня 2012 р.</t>
  </si>
  <si>
    <t>19 березня 2012 р.</t>
  </si>
  <si>
    <t>20 березня 2012 р.</t>
  </si>
  <si>
    <t>21 березня 2012 р.</t>
  </si>
  <si>
    <t>22 березня 2012 р.</t>
  </si>
  <si>
    <t>23 березня 2012 р.</t>
  </si>
  <si>
    <t>x</t>
  </si>
  <si>
    <t>cos(x)</t>
  </si>
  <si>
    <t>sin(x)</t>
  </si>
  <si>
    <t>Пункти</t>
  </si>
  <si>
    <t>Продажі за 2015 р.</t>
  </si>
  <si>
    <t>Продажі за 2016 р.</t>
  </si>
  <si>
    <t>Кава</t>
  </si>
  <si>
    <t>Чай</t>
  </si>
  <si>
    <t>Кока-Кола</t>
  </si>
  <si>
    <t>Мінеральна вода</t>
  </si>
  <si>
    <t>Соки</t>
  </si>
  <si>
    <t>Звіт про продаж товару працівниками компанії "Ірис"</t>
  </si>
  <si>
    <t>Дата</t>
  </si>
  <si>
    <t>Код продажу</t>
  </si>
  <si>
    <t>Ціна</t>
  </si>
  <si>
    <t>Стан</t>
  </si>
  <si>
    <t>Назва проданого товару</t>
  </si>
  <si>
    <t>Андрій</t>
  </si>
  <si>
    <t>Віктор</t>
  </si>
  <si>
    <t>Роман</t>
  </si>
  <si>
    <t>АД2210</t>
  </si>
  <si>
    <t>АД2211</t>
  </si>
  <si>
    <t>АД2212</t>
  </si>
  <si>
    <t>АД2213</t>
  </si>
  <si>
    <t>АД2214</t>
  </si>
  <si>
    <t>АД2215</t>
  </si>
  <si>
    <t>АД2216</t>
  </si>
  <si>
    <t>АД2217</t>
  </si>
  <si>
    <t>АД2218</t>
  </si>
  <si>
    <t>АД2219</t>
  </si>
  <si>
    <t>АД2220</t>
  </si>
  <si>
    <t>АД2221</t>
  </si>
  <si>
    <t>АД2222</t>
  </si>
  <si>
    <t>АД2223</t>
  </si>
  <si>
    <t>Продано</t>
  </si>
  <si>
    <t>Повернено</t>
  </si>
  <si>
    <t>Програмне забезпечення</t>
  </si>
  <si>
    <t>Джерело живлення</t>
  </si>
  <si>
    <t>Клавіатура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</si>
  <si>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</si>
  <si>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</si>
  <si>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</si>
  <si>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</si>
  <si>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</si>
  <si>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</si>
  <si>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</si>
  <si>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</si>
  <si>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 </t>
  </si>
  <si>
    <t>Всього</t>
  </si>
  <si>
    <t>Середнє значення</t>
  </si>
  <si>
    <t>Мінімальне значення</t>
  </si>
  <si>
    <t>Максимальне значення</t>
  </si>
  <si>
    <t>Продажі                     за 2015 р.</t>
  </si>
  <si>
    <t>Продажі                 за 2014 р.</t>
  </si>
  <si>
    <t>Сума</t>
  </si>
  <si>
    <t>У %</t>
  </si>
  <si>
    <t>Місце</t>
  </si>
  <si>
    <t>Динаміка, у %</t>
  </si>
  <si>
    <t>№№</t>
  </si>
  <si>
    <t>Сумарна вартість</t>
  </si>
  <si>
    <t>Вартість проданих</t>
  </si>
  <si>
    <t>Вартість повернених</t>
  </si>
  <si>
    <t>Вартість</t>
  </si>
  <si>
    <t>Кількість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</si>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</sst>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9]mmmm;@"/>
    <numFmt numFmtId="165" formatCode="[$-FC19]dd\ mmmm\ yyyy\ \г\.;@"/>
    <numFmt numFmtId="166" formatCode="[$€-2]\ #,##0.00"/>
    <numFmt numFmtId="167" formatCode="0.00000"/>
    <numFmt numFmtId="168" formatCode="0.0000"/>
    <numFmt numFmtId="169" formatCode="#,##0.00\ _₽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color theme="1"/>
      <name val="Trebuchet MS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 applyAlignment="1">
      <alignment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69" fontId="4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/>
    <xf numFmtId="168" fontId="4" fillId="0" borderId="1" xfId="0" applyNumberFormat="1" applyFont="1" applyBorder="1"/>
    <xf numFmtId="167" fontId="4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0" xfId="0" applyNumberFormat="1" applyFont="1"/>
    <xf numFmtId="166" fontId="4" fillId="0" borderId="0" xfId="0" applyNumberFormat="1" applyFont="1"/>
    <xf numFmtId="12" fontId="4" fillId="0" borderId="0" xfId="0" applyNumberFormat="1" applyFont="1"/>
    <xf numFmtId="165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/>
    <xf numFmtId="1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/>
    <xf numFmtId="169" fontId="4" fillId="0" borderId="0" xfId="0" applyNumberFormat="1" applyFont="1"/>
    <xf numFmtId="169" fontId="5" fillId="0" borderId="1" xfId="0" applyNumberFormat="1" applyFont="1" applyBorder="1" applyAlignment="1">
      <alignment horizontal="center" vertical="center"/>
    </xf>
    <xf numFmtId="169" fontId="5" fillId="0" borderId="1" xfId="0" applyNumberFormat="1" applyFont="1" applyBorder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9" fontId="9" fillId="0" borderId="1" xfId="0" applyNumberFormat="1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9" fontId="8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69" fontId="12" fillId="6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" fontId="12" fillId="0" borderId="1" xfId="0" applyNumberFormat="1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8">
    <dxf>
      <font>
        <color auto="1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180004930726085E-2"/>
          <c:y val="9.5076417626105483E-2"/>
          <c:w val="0.83619299196180219"/>
          <c:h val="0.75608317956644866"/>
        </c:manualLayout>
      </c:layout>
      <c:scatterChart>
        <c:scatterStyle val="lineMarker"/>
        <c:varyColors val="0"/>
        <c:ser>
          <c:idx val="0"/>
          <c:order val="0"/>
          <c:tx>
            <c:strRef>
              <c:f>Графік!$B$1</c:f>
              <c:strCache>
                <c:ptCount val="1"/>
                <c:pt idx="0">
                  <c:v>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Графік!$A$2:$A$20</c:f>
              <c:numCache>
                <c:formatCode>General</c:formatCode>
                <c:ptCount val="19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5.5</c:v>
                </c:pt>
                <c:pt idx="18">
                  <c:v>6</c:v>
                </c:pt>
              </c:numCache>
            </c:numRef>
          </c:xVal>
          <c:yVal>
            <c:numRef>
              <c:f>Графік!$B$2:$B$20</c:f>
              <c:numCache>
                <c:formatCode>0.0000</c:formatCode>
                <c:ptCount val="19"/>
                <c:pt idx="0" formatCode="0.00">
                  <c:v>-0.98999249660044542</c:v>
                </c:pt>
                <c:pt idx="1">
                  <c:v>-0.8011436155469337</c:v>
                </c:pt>
                <c:pt idx="2">
                  <c:v>-0.41614683654714241</c:v>
                </c:pt>
                <c:pt idx="3" formatCode="0.00000">
                  <c:v>7.0737201667702906E-2</c:v>
                </c:pt>
                <c:pt idx="4">
                  <c:v>0.54030230586813977</c:v>
                </c:pt>
                <c:pt idx="5" formatCode="0.00000">
                  <c:v>0.87758256189037276</c:v>
                </c:pt>
                <c:pt idx="6" formatCode="General">
                  <c:v>1</c:v>
                </c:pt>
                <c:pt idx="7" formatCode="0.00000">
                  <c:v>0.87758256189037276</c:v>
                </c:pt>
                <c:pt idx="8">
                  <c:v>0.54030230586813977</c:v>
                </c:pt>
                <c:pt idx="9" formatCode="0.00000">
                  <c:v>7.0737201667702906E-2</c:v>
                </c:pt>
                <c:pt idx="10">
                  <c:v>-0.41614683654714241</c:v>
                </c:pt>
                <c:pt idx="11">
                  <c:v>-0.8011436155469337</c:v>
                </c:pt>
                <c:pt idx="12" formatCode="0.00">
                  <c:v>-0.98999249660044542</c:v>
                </c:pt>
                <c:pt idx="13">
                  <c:v>-0.93645668729079634</c:v>
                </c:pt>
                <c:pt idx="14">
                  <c:v>-0.65364362086361194</c:v>
                </c:pt>
                <c:pt idx="15">
                  <c:v>-0.2107957994307797</c:v>
                </c:pt>
                <c:pt idx="16" formatCode="0.00000">
                  <c:v>0.28366218546322625</c:v>
                </c:pt>
                <c:pt idx="17" formatCode="0.00000">
                  <c:v>0.70866977429125999</c:v>
                </c:pt>
                <c:pt idx="18" formatCode="0.00000">
                  <c:v>0.96017028665036597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B-4C23-BE31-6AB8ED232AF4}"/>
            </c:ext>
          </c:extLst>
        </c:ser>
        <c:ser>
          <c:idx val="1"/>
          <c:order val="1"/>
          <c:tx>
            <c:strRef>
              <c:f>Графік!$C$1</c:f>
              <c:strCache>
                <c:ptCount val="1"/>
                <c:pt idx="0">
                  <c:v>sin(x)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Графік!$A$2:$A$20</c:f>
              <c:numCache>
                <c:formatCode>General</c:formatCode>
                <c:ptCount val="19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5.5</c:v>
                </c:pt>
                <c:pt idx="18">
                  <c:v>6</c:v>
                </c:pt>
              </c:numCache>
            </c:numRef>
          </c:xVal>
          <c:yVal>
            <c:numRef>
              <c:f>Графік!$C$2:$C$20</c:f>
              <c:numCache>
                <c:formatCode>0.0000</c:formatCode>
                <c:ptCount val="19"/>
                <c:pt idx="0">
                  <c:v>-0.14112000805986721</c:v>
                </c:pt>
                <c:pt idx="1">
                  <c:v>-0.59847214410395655</c:v>
                </c:pt>
                <c:pt idx="2">
                  <c:v>-0.90929742682568171</c:v>
                </c:pt>
                <c:pt idx="3">
                  <c:v>-0.99749498660405445</c:v>
                </c:pt>
                <c:pt idx="4">
                  <c:v>-0.8414709848078965</c:v>
                </c:pt>
                <c:pt idx="5">
                  <c:v>-0.47942553860420301</c:v>
                </c:pt>
                <c:pt idx="6" formatCode="General">
                  <c:v>0</c:v>
                </c:pt>
                <c:pt idx="7" formatCode="0.00000">
                  <c:v>0.47942553860420301</c:v>
                </c:pt>
                <c:pt idx="8" formatCode="0.00000">
                  <c:v>0.8414709848078965</c:v>
                </c:pt>
                <c:pt idx="9" formatCode="0.00000">
                  <c:v>0.99749498660405445</c:v>
                </c:pt>
                <c:pt idx="10">
                  <c:v>0.90929742682568171</c:v>
                </c:pt>
                <c:pt idx="11" formatCode="0.00000">
                  <c:v>0.59847214410395655</c:v>
                </c:pt>
                <c:pt idx="12" formatCode="0.00000">
                  <c:v>0.14112000805986721</c:v>
                </c:pt>
                <c:pt idx="13">
                  <c:v>-0.35078322768961984</c:v>
                </c:pt>
                <c:pt idx="14">
                  <c:v>-0.7568024953079282</c:v>
                </c:pt>
                <c:pt idx="15">
                  <c:v>-0.97753011766509701</c:v>
                </c:pt>
                <c:pt idx="16">
                  <c:v>-0.95892427466313845</c:v>
                </c:pt>
                <c:pt idx="17">
                  <c:v>-0.70554032557039192</c:v>
                </c:pt>
                <c:pt idx="18">
                  <c:v>-0.27941549819892586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2B-4C23-BE31-6AB8ED232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771384"/>
        <c:axId val="614778600"/>
      </c:scatterChart>
      <c:valAx>
        <c:axId val="6147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14778600"/>
        <c:crosses val="autoZero"/>
        <c:crossBetween val="midCat"/>
      </c:valAx>
      <c:valAx>
        <c:axId val="6147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14771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97792041182742"/>
          <c:y val="0.87431268341513657"/>
          <c:w val="0.25557527226940152"/>
          <c:h val="7.6804419930469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Порівняння продажів у кафе </a:t>
            </a:r>
            <a:r>
              <a:rPr lang="en-US"/>
              <a:t>"</a:t>
            </a:r>
            <a:r>
              <a:rPr lang="uk-UA"/>
              <a:t>Роза</a:t>
            </a:r>
            <a:r>
              <a:rPr lang="en-US"/>
              <a:t>"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759095217264507"/>
          <c:y val="0.12845025147772479"/>
          <c:w val="0.70342756634587356"/>
          <c:h val="0.71198819565414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'Базові операції'!$E$6</c:f>
              <c:strCache>
                <c:ptCount val="1"/>
                <c:pt idx="0">
                  <c:v>Продажі                 за 2014 р.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'Базові операції'!$D$7:$D$11</c:f>
              <c:strCache>
                <c:ptCount val="5"/>
                <c:pt idx="0">
                  <c:v>Кава</c:v>
                </c:pt>
                <c:pt idx="1">
                  <c:v>Чай</c:v>
                </c:pt>
                <c:pt idx="2">
                  <c:v>Кока-Кола</c:v>
                </c:pt>
                <c:pt idx="3">
                  <c:v>Мінеральна вода</c:v>
                </c:pt>
                <c:pt idx="4">
                  <c:v>Соки</c:v>
                </c:pt>
              </c:strCache>
            </c:strRef>
          </c:cat>
          <c:val>
            <c:numRef>
              <c:f>'Базові операції'!$E$7:$E$11</c:f>
              <c:numCache>
                <c:formatCode>#\ ##0.00\ _₽</c:formatCode>
                <c:ptCount val="5"/>
                <c:pt idx="0">
                  <c:v>19021</c:v>
                </c:pt>
                <c:pt idx="1">
                  <c:v>9526</c:v>
                </c:pt>
                <c:pt idx="2">
                  <c:v>10200</c:v>
                </c:pt>
                <c:pt idx="3">
                  <c:v>4522</c:v>
                </c:pt>
                <c:pt idx="4">
                  <c:v>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9-47D9-ABB6-35043955FC1F}"/>
            </c:ext>
          </c:extLst>
        </c:ser>
        <c:ser>
          <c:idx val="1"/>
          <c:order val="1"/>
          <c:tx>
            <c:strRef>
              <c:f>'Базові операції'!$F$6</c:f>
              <c:strCache>
                <c:ptCount val="1"/>
                <c:pt idx="0">
                  <c:v>Продажі                     за 2015 р.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'Базові операції'!$D$7:$D$11</c:f>
              <c:strCache>
                <c:ptCount val="5"/>
                <c:pt idx="0">
                  <c:v>Кава</c:v>
                </c:pt>
                <c:pt idx="1">
                  <c:v>Чай</c:v>
                </c:pt>
                <c:pt idx="2">
                  <c:v>Кока-Кола</c:v>
                </c:pt>
                <c:pt idx="3">
                  <c:v>Мінеральна вода</c:v>
                </c:pt>
                <c:pt idx="4">
                  <c:v>Соки</c:v>
                </c:pt>
              </c:strCache>
            </c:strRef>
          </c:cat>
          <c:val>
            <c:numRef>
              <c:f>'Базові операції'!$F$7:$F$11</c:f>
              <c:numCache>
                <c:formatCode>#\ ##0.00\ _₽</c:formatCode>
                <c:ptCount val="5"/>
                <c:pt idx="0">
                  <c:v>21808</c:v>
                </c:pt>
                <c:pt idx="1">
                  <c:v>15400</c:v>
                </c:pt>
                <c:pt idx="2">
                  <c:v>9600</c:v>
                </c:pt>
                <c:pt idx="3">
                  <c:v>8700</c:v>
                </c:pt>
                <c:pt idx="4">
                  <c:v>19520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9-47D9-ABB6-35043955FC1F}"/>
            </c:ext>
          </c:extLst>
        </c:ser>
        <c:ser>
          <c:idx val="2"/>
          <c:order val="2"/>
          <c:tx>
            <c:strRef>
              <c:f>'Базові операції'!$G$6</c:f>
              <c:strCache>
                <c:ptCount val="1"/>
                <c:pt idx="0">
                  <c:v>Продажі за 2016 р.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'Базові операції'!$D$7:$D$11</c:f>
              <c:strCache>
                <c:ptCount val="5"/>
                <c:pt idx="0">
                  <c:v>Кава</c:v>
                </c:pt>
                <c:pt idx="1">
                  <c:v>Чай</c:v>
                </c:pt>
                <c:pt idx="2">
                  <c:v>Кока-Кола</c:v>
                </c:pt>
                <c:pt idx="3">
                  <c:v>Мінеральна вода</c:v>
                </c:pt>
                <c:pt idx="4">
                  <c:v>Соки</c:v>
                </c:pt>
              </c:strCache>
            </c:strRef>
          </c:cat>
          <c:val>
            <c:numRef>
              <c:f>'Базові операції'!$G$7:$G$11</c:f>
              <c:numCache>
                <c:formatCode>#\ ##0.00\ _₽</c:formatCode>
                <c:ptCount val="5"/>
                <c:pt idx="0">
                  <c:v>20423</c:v>
                </c:pt>
                <c:pt idx="1">
                  <c:v>16548</c:v>
                </c:pt>
                <c:pt idx="2">
                  <c:v>7325</c:v>
                </c:pt>
                <c:pt idx="3">
                  <c:v>9241</c:v>
                </c:pt>
                <c:pt idx="4">
                  <c:v>21560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9-47D9-ABB6-35043955FC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36796768"/>
        <c:axId val="636797424"/>
      </c:barChart>
      <c:catAx>
        <c:axId val="6367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797424"/>
        <c:crosses val="autoZero"/>
        <c:auto val="1"/>
        <c:lblAlgn val="ctr"/>
        <c:lblOffset val="100"/>
        <c:noMultiLvlLbl val="0"/>
      </c:catAx>
      <c:valAx>
        <c:axId val="6367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₽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7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8878944331435677E-2"/>
          <c:y val="0.14617399364533157"/>
          <c:w val="0.8449719477070825"/>
          <c:h val="0.7723839649359473"/>
        </c:manualLayout>
      </c:layout>
      <c:pie3DChart>
        <c:varyColors val="1"/>
        <c:ser>
          <c:idx val="0"/>
          <c:order val="0"/>
          <c:tx>
            <c:v>Продажі за 2015 р.</c:v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Соки</c:v>
              </c:pt>
              <c:pt idx="1">
                <c:v>Чай</c:v>
              </c:pt>
              <c:pt idx="2">
                <c:v>Мінеральна вода</c:v>
              </c:pt>
              <c:pt idx="3">
                <c:v>Кава</c:v>
              </c:pt>
              <c:pt idx="4">
                <c:v>Кока-Кола</c:v>
              </c:pt>
            </c:strLit>
          </c:cat>
          <c:val>
            <c:numLit>
              <c:formatCode>General</c:formatCode>
              <c:ptCount val="5"/>
              <c:pt idx="0">
                <c:v>19520</c:v>
              </c:pt>
              <c:pt idx="1">
                <c:v>15400</c:v>
              </c:pt>
              <c:pt idx="2">
                <c:v>8700</c:v>
              </c:pt>
              <c:pt idx="3">
                <c:v>21808</c:v>
              </c:pt>
              <c:pt idx="4">
                <c:v>9600</c:v>
              </c:pt>
            </c:numLit>
          </c:val>
          <c:extLst>
            <c:ext xmlns:c16="http://schemas.microsoft.com/office/drawing/2014/chart" uri="{C3380CC4-5D6E-409C-BE32-E72D297353CC}">
              <c16:uniqueId val="{00000000-D948-4F9F-82F5-955C7E3F698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1A8001-B99B-49E5-9FCF-E76F0673763E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1</xdr:row>
      <xdr:rowOff>171450</xdr:rowOff>
    </xdr:from>
    <xdr:to>
      <xdr:col>12</xdr:col>
      <xdr:colOff>361950</xdr:colOff>
      <xdr:row>19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2C9435-2AAB-4DA4-BD07-534B36A49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18</xdr:col>
      <xdr:colOff>0</xdr:colOff>
      <xdr:row>14</xdr:row>
      <xdr:rowOff>428624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DC7F15-49AC-4BF9-918D-96A4F55BC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4D729D-CAAE-48BA-ABE2-D661939FCA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F7B3-5A56-4226-9A3D-F29D35C50099}">
  <dimension ref="A1:H18"/>
  <sheetViews>
    <sheetView zoomScale="115" zoomScaleNormal="115" workbookViewId="0">
      <selection activeCell="E21" sqref="E21"/>
    </sheetView>
  </sheetViews>
  <sheetFormatPr defaultRowHeight="15" x14ac:dyDescent="0.25"/>
  <cols>
    <col min="1" max="8" width="13.7109375" customWidth="1"/>
  </cols>
  <sheetData>
    <row r="1" spans="1:8" ht="4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spans="1:8" ht="15.75" x14ac:dyDescent="0.25">
      <c r="A2" s="15">
        <v>2456</v>
      </c>
      <c r="B2" s="30" t="s">
        <v>8</v>
      </c>
      <c r="C2" s="30" t="s">
        <v>18</v>
      </c>
      <c r="D2" s="30" t="s">
        <v>27</v>
      </c>
      <c r="E2" s="30" t="s">
        <v>36</v>
      </c>
      <c r="F2" s="30" t="s">
        <v>39</v>
      </c>
      <c r="G2" s="31">
        <v>38048</v>
      </c>
      <c r="H2" s="32">
        <v>1</v>
      </c>
    </row>
    <row r="3" spans="1:8" ht="15.75" x14ac:dyDescent="0.25">
      <c r="A3" s="15">
        <v>5678</v>
      </c>
      <c r="B3" s="30" t="s">
        <v>9</v>
      </c>
      <c r="C3" s="30" t="s">
        <v>19</v>
      </c>
      <c r="D3" s="30" t="s">
        <v>29</v>
      </c>
      <c r="E3" s="30" t="s">
        <v>37</v>
      </c>
      <c r="F3" s="30" t="s">
        <v>40</v>
      </c>
      <c r="G3" s="31">
        <v>31901</v>
      </c>
      <c r="H3" s="32">
        <v>1</v>
      </c>
    </row>
    <row r="4" spans="1:8" ht="15.75" x14ac:dyDescent="0.25">
      <c r="A4" s="15">
        <v>2345</v>
      </c>
      <c r="B4" s="30" t="s">
        <v>10</v>
      </c>
      <c r="C4" s="30" t="s">
        <v>20</v>
      </c>
      <c r="D4" s="30" t="s">
        <v>30</v>
      </c>
      <c r="E4" s="30" t="s">
        <v>36</v>
      </c>
      <c r="F4" s="30" t="s">
        <v>41</v>
      </c>
      <c r="G4" s="32" t="s">
        <v>44</v>
      </c>
      <c r="H4" s="32">
        <v>1</v>
      </c>
    </row>
    <row r="5" spans="1:8" ht="15.75" x14ac:dyDescent="0.25">
      <c r="A5" s="15">
        <v>1334</v>
      </c>
      <c r="B5" s="30" t="s">
        <v>11</v>
      </c>
      <c r="C5" s="30" t="s">
        <v>21</v>
      </c>
      <c r="D5" s="30" t="s">
        <v>31</v>
      </c>
      <c r="E5" s="30" t="s">
        <v>37</v>
      </c>
      <c r="F5" s="30" t="s">
        <v>40</v>
      </c>
      <c r="G5" s="31">
        <v>40334</v>
      </c>
      <c r="H5" s="32" t="s">
        <v>45</v>
      </c>
    </row>
    <row r="6" spans="1:8" ht="15.75" x14ac:dyDescent="0.25">
      <c r="A6" s="15">
        <v>7363</v>
      </c>
      <c r="B6" s="30" t="s">
        <v>12</v>
      </c>
      <c r="C6" s="30" t="s">
        <v>22</v>
      </c>
      <c r="D6" s="30" t="s">
        <v>32</v>
      </c>
      <c r="E6" s="30" t="s">
        <v>38</v>
      </c>
      <c r="F6" s="30" t="s">
        <v>41</v>
      </c>
      <c r="G6" s="31">
        <v>33791</v>
      </c>
      <c r="H6" s="32">
        <v>1</v>
      </c>
    </row>
    <row r="7" spans="1:8" ht="15.75" x14ac:dyDescent="0.25">
      <c r="A7" s="15">
        <v>7245</v>
      </c>
      <c r="B7" s="30" t="s">
        <v>13</v>
      </c>
      <c r="C7" s="30" t="s">
        <v>23</v>
      </c>
      <c r="D7" s="30" t="s">
        <v>27</v>
      </c>
      <c r="E7" s="30" t="s">
        <v>38</v>
      </c>
      <c r="F7" s="30" t="s">
        <v>42</v>
      </c>
      <c r="G7" s="31">
        <v>36979</v>
      </c>
      <c r="H7" s="32">
        <v>1</v>
      </c>
    </row>
    <row r="8" spans="1:8" ht="15.75" x14ac:dyDescent="0.25">
      <c r="A8" s="15">
        <v>1732</v>
      </c>
      <c r="B8" s="30" t="s">
        <v>14</v>
      </c>
      <c r="C8" s="30" t="s">
        <v>24</v>
      </c>
      <c r="D8" s="30" t="s">
        <v>33</v>
      </c>
      <c r="E8" s="30" t="s">
        <v>36</v>
      </c>
      <c r="F8" s="30" t="s">
        <v>41</v>
      </c>
      <c r="G8" s="31">
        <v>39007</v>
      </c>
      <c r="H8" s="32">
        <v>1</v>
      </c>
    </row>
    <row r="9" spans="1:8" ht="15.75" x14ac:dyDescent="0.25">
      <c r="A9" s="15">
        <v>9536</v>
      </c>
      <c r="B9" s="30" t="s">
        <v>15</v>
      </c>
      <c r="C9" s="30" t="s">
        <v>25</v>
      </c>
      <c r="D9" s="30" t="s">
        <v>34</v>
      </c>
      <c r="E9" s="30" t="s">
        <v>38</v>
      </c>
      <c r="F9" s="30" t="s">
        <v>43</v>
      </c>
      <c r="G9" s="31">
        <v>40896</v>
      </c>
      <c r="H9" s="32">
        <v>1</v>
      </c>
    </row>
    <row r="10" spans="1:8" ht="15.75" x14ac:dyDescent="0.25">
      <c r="A10" s="15">
        <v>3467</v>
      </c>
      <c r="B10" s="30" t="s">
        <v>16</v>
      </c>
      <c r="C10" s="30" t="s">
        <v>26</v>
      </c>
      <c r="D10" s="30" t="s">
        <v>35</v>
      </c>
      <c r="E10" s="30" t="s">
        <v>38</v>
      </c>
      <c r="F10" s="30" t="s">
        <v>42</v>
      </c>
      <c r="G10" s="31">
        <v>40865</v>
      </c>
      <c r="H10" s="32" t="s">
        <v>45</v>
      </c>
    </row>
    <row r="11" spans="1:8" ht="15.75" x14ac:dyDescent="0.25">
      <c r="A11" s="15">
        <v>6234</v>
      </c>
      <c r="B11" s="30" t="s">
        <v>17</v>
      </c>
      <c r="C11" s="30" t="s">
        <v>19</v>
      </c>
      <c r="D11" s="30" t="s">
        <v>28</v>
      </c>
      <c r="E11" s="30" t="s">
        <v>37</v>
      </c>
      <c r="F11" s="30" t="s">
        <v>40</v>
      </c>
      <c r="G11" s="31">
        <v>40229</v>
      </c>
      <c r="H11" s="33" t="s">
        <v>45</v>
      </c>
    </row>
    <row r="12" spans="1:8" ht="15.75" x14ac:dyDescent="0.25">
      <c r="A12" s="5"/>
      <c r="B12" s="5"/>
      <c r="C12" s="5"/>
      <c r="D12" s="5"/>
      <c r="E12" s="5"/>
      <c r="F12" s="5"/>
      <c r="G12" s="5"/>
      <c r="H12" s="5"/>
    </row>
    <row r="13" spans="1:8" ht="15.75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4B11-D3F5-4FFC-9E4B-A7907F6E701E}">
  <dimension ref="A1:R35"/>
  <sheetViews>
    <sheetView workbookViewId="0">
      <selection activeCell="E24" sqref="E24"/>
    </sheetView>
  </sheetViews>
  <sheetFormatPr defaultRowHeight="15" x14ac:dyDescent="0.25"/>
  <cols>
    <col min="1" max="1" width="11.85546875" customWidth="1"/>
    <col min="2" max="2" width="14.140625" customWidth="1"/>
    <col min="3" max="3" width="14.42578125" customWidth="1"/>
    <col min="5" max="5" width="9.7109375" customWidth="1"/>
    <col min="6" max="7" width="15.7109375" customWidth="1"/>
    <col min="8" max="8" width="13.85546875" customWidth="1"/>
  </cols>
  <sheetData>
    <row r="1" spans="1:18" ht="15.75" x14ac:dyDescent="0.25">
      <c r="A1" s="20">
        <v>1</v>
      </c>
      <c r="B1" s="20">
        <v>6</v>
      </c>
      <c r="C1" s="21">
        <v>2.5</v>
      </c>
      <c r="D1" s="22">
        <v>3</v>
      </c>
      <c r="E1" s="23">
        <v>3</v>
      </c>
      <c r="F1" s="5" t="s">
        <v>46</v>
      </c>
      <c r="G1" s="24" t="s">
        <v>63</v>
      </c>
      <c r="H1" s="25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0">
        <v>2</v>
      </c>
      <c r="B2" s="20">
        <v>8</v>
      </c>
      <c r="C2" s="5">
        <v>5</v>
      </c>
      <c r="D2" s="22">
        <v>5.5</v>
      </c>
      <c r="E2" s="23">
        <v>5.5</v>
      </c>
      <c r="F2" s="5" t="s">
        <v>47</v>
      </c>
      <c r="G2" s="24" t="s">
        <v>64</v>
      </c>
      <c r="H2" s="25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s="20">
        <v>3</v>
      </c>
      <c r="B3" s="20">
        <v>10</v>
      </c>
      <c r="C3" s="21">
        <v>7.5</v>
      </c>
      <c r="D3" s="22">
        <v>8</v>
      </c>
      <c r="E3" s="23">
        <v>8</v>
      </c>
      <c r="F3" s="5" t="s">
        <v>48</v>
      </c>
      <c r="G3" s="24" t="s">
        <v>65</v>
      </c>
      <c r="H3" s="25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x14ac:dyDescent="0.25">
      <c r="A4" s="20">
        <v>4</v>
      </c>
      <c r="B4" s="20">
        <v>12</v>
      </c>
      <c r="C4" s="5">
        <v>10</v>
      </c>
      <c r="D4" s="22">
        <v>10.5</v>
      </c>
      <c r="E4" s="23">
        <v>10.5</v>
      </c>
      <c r="F4" s="5" t="s">
        <v>49</v>
      </c>
      <c r="G4" s="24" t="s">
        <v>66</v>
      </c>
      <c r="H4" s="25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x14ac:dyDescent="0.25">
      <c r="A5" s="20">
        <v>5</v>
      </c>
      <c r="B5" s="20">
        <v>14</v>
      </c>
      <c r="C5" s="21">
        <v>12.5</v>
      </c>
      <c r="D5" s="22">
        <v>13</v>
      </c>
      <c r="E5" s="23">
        <v>13</v>
      </c>
      <c r="F5" s="5" t="s">
        <v>50</v>
      </c>
      <c r="G5" s="24" t="s">
        <v>67</v>
      </c>
      <c r="H5" s="25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x14ac:dyDescent="0.25">
      <c r="A6" s="20">
        <v>6</v>
      </c>
      <c r="B6" s="20">
        <v>16</v>
      </c>
      <c r="C6" s="5">
        <v>15</v>
      </c>
      <c r="D6" s="22">
        <v>15.5</v>
      </c>
      <c r="E6" s="23">
        <v>15.5</v>
      </c>
      <c r="F6" s="5" t="s">
        <v>51</v>
      </c>
      <c r="G6" s="24" t="s">
        <v>68</v>
      </c>
      <c r="H6" s="25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x14ac:dyDescent="0.25">
      <c r="A7" s="20">
        <v>7</v>
      </c>
      <c r="B7" s="20">
        <v>18</v>
      </c>
      <c r="C7" s="21">
        <v>17.5</v>
      </c>
      <c r="D7" s="22">
        <v>18</v>
      </c>
      <c r="E7" s="23">
        <v>18</v>
      </c>
      <c r="F7" s="5" t="s">
        <v>52</v>
      </c>
      <c r="G7" s="24" t="s">
        <v>69</v>
      </c>
      <c r="H7" s="25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x14ac:dyDescent="0.25">
      <c r="A8" s="20">
        <v>8</v>
      </c>
      <c r="B8" s="20">
        <v>20</v>
      </c>
      <c r="C8" s="5">
        <v>20</v>
      </c>
      <c r="D8" s="22">
        <v>20.5</v>
      </c>
      <c r="E8" s="23">
        <v>20.5</v>
      </c>
      <c r="F8" s="5" t="s">
        <v>53</v>
      </c>
      <c r="G8" s="24" t="s">
        <v>70</v>
      </c>
      <c r="H8" s="25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x14ac:dyDescent="0.25">
      <c r="A9" s="20">
        <v>9</v>
      </c>
      <c r="B9" s="20">
        <v>22</v>
      </c>
      <c r="C9" s="21">
        <v>22.5</v>
      </c>
      <c r="D9" s="22">
        <v>23</v>
      </c>
      <c r="E9" s="23">
        <v>23</v>
      </c>
      <c r="F9" s="5" t="s">
        <v>54</v>
      </c>
      <c r="G9" s="24" t="s">
        <v>71</v>
      </c>
      <c r="H9" s="25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20">
        <v>10</v>
      </c>
      <c r="B10" s="20">
        <v>24</v>
      </c>
      <c r="C10" s="5">
        <v>25</v>
      </c>
      <c r="D10" s="22">
        <v>25.5</v>
      </c>
      <c r="E10" s="23">
        <v>25.5</v>
      </c>
      <c r="F10" s="5" t="s">
        <v>55</v>
      </c>
      <c r="G10" s="24" t="s">
        <v>72</v>
      </c>
      <c r="H10" s="25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x14ac:dyDescent="0.25">
      <c r="A11" s="20"/>
      <c r="B11" s="20"/>
      <c r="C11" s="5"/>
      <c r="D11" s="5"/>
      <c r="E11" s="5"/>
      <c r="F11" s="5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x14ac:dyDescent="0.25">
      <c r="A12" s="26"/>
      <c r="B12" s="26"/>
      <c r="C12" s="26"/>
      <c r="D12" s="26"/>
      <c r="E12" s="26"/>
      <c r="F12" s="26"/>
      <c r="G12" s="26"/>
      <c r="H12" s="26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x14ac:dyDescent="0.25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  <c r="F13" s="27" t="s">
        <v>61</v>
      </c>
      <c r="G13" s="27" t="s">
        <v>62</v>
      </c>
      <c r="H13" s="27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x14ac:dyDescent="0.25">
      <c r="A14" s="28" t="s">
        <v>112</v>
      </c>
      <c r="B14" s="28" t="s">
        <v>113</v>
      </c>
      <c r="C14" s="28" t="s">
        <v>114</v>
      </c>
      <c r="D14" s="28" t="s">
        <v>115</v>
      </c>
      <c r="E14" s="28" t="s">
        <v>116</v>
      </c>
      <c r="F14" s="28" t="s">
        <v>117</v>
      </c>
      <c r="G14" s="28" t="s">
        <v>118</v>
      </c>
      <c r="H14" s="28" t="s">
        <v>119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x14ac:dyDescent="0.25">
      <c r="A15" s="20"/>
      <c r="B15" s="20"/>
      <c r="C15" s="5"/>
      <c r="D15" s="5"/>
      <c r="E15" s="5"/>
      <c r="F15" s="5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x14ac:dyDescent="0.25">
      <c r="A16" s="20"/>
      <c r="B16" s="20"/>
      <c r="C16" s="5"/>
      <c r="D16" s="5"/>
      <c r="E16" s="5"/>
      <c r="F16" s="5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x14ac:dyDescent="0.25">
      <c r="A17" s="20"/>
      <c r="B17" s="20"/>
      <c r="C17" s="5"/>
      <c r="D17" s="5"/>
      <c r="E17" s="5"/>
      <c r="F17" s="5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x14ac:dyDescent="0.25">
      <c r="A18" s="20"/>
      <c r="B18" s="20"/>
      <c r="C18" s="5"/>
      <c r="D18" s="5"/>
      <c r="E18" s="5"/>
      <c r="F18" s="5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20"/>
      <c r="B19" s="20"/>
      <c r="C19" s="5"/>
      <c r="D19" s="5"/>
      <c r="E19" s="5"/>
      <c r="F19" s="5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A42E-DAAD-4811-B592-58D3C245F2A3}">
  <dimension ref="A1:E33"/>
  <sheetViews>
    <sheetView workbookViewId="0">
      <selection activeCell="E23" sqref="E23"/>
    </sheetView>
  </sheetViews>
  <sheetFormatPr defaultRowHeight="12.75" x14ac:dyDescent="0.2"/>
  <cols>
    <col min="1" max="16384" width="9.140625" style="1"/>
  </cols>
  <sheetData>
    <row r="1" spans="1:5" ht="15.75" x14ac:dyDescent="0.25">
      <c r="A1" s="13" t="s">
        <v>73</v>
      </c>
      <c r="B1" s="13" t="s">
        <v>74</v>
      </c>
      <c r="C1" s="13" t="s">
        <v>75</v>
      </c>
      <c r="D1" s="5"/>
      <c r="E1" s="5"/>
    </row>
    <row r="2" spans="1:5" ht="15.75" x14ac:dyDescent="0.25">
      <c r="A2" s="8">
        <v>-3</v>
      </c>
      <c r="B2" s="17">
        <f>COS(A2)</f>
        <v>-0.98999249660044542</v>
      </c>
      <c r="C2" s="18">
        <f>SIN(A2)</f>
        <v>-0.14112000805986721</v>
      </c>
      <c r="D2" s="5"/>
      <c r="E2" s="5"/>
    </row>
    <row r="3" spans="1:5" ht="15.75" x14ac:dyDescent="0.25">
      <c r="A3" s="8">
        <v>-2.5</v>
      </c>
      <c r="B3" s="18">
        <f t="shared" ref="B3:B20" si="0">COS(A3)</f>
        <v>-0.8011436155469337</v>
      </c>
      <c r="C3" s="18">
        <f t="shared" ref="C3:C20" si="1">SIN(A3)</f>
        <v>-0.59847214410395655</v>
      </c>
      <c r="D3" s="5"/>
      <c r="E3" s="5"/>
    </row>
    <row r="4" spans="1:5" ht="15.75" x14ac:dyDescent="0.25">
      <c r="A4" s="8">
        <v>-2</v>
      </c>
      <c r="B4" s="18">
        <f t="shared" si="0"/>
        <v>-0.41614683654714241</v>
      </c>
      <c r="C4" s="18">
        <f t="shared" si="1"/>
        <v>-0.90929742682568171</v>
      </c>
      <c r="D4" s="5"/>
      <c r="E4" s="5"/>
    </row>
    <row r="5" spans="1:5" ht="15.75" x14ac:dyDescent="0.25">
      <c r="A5" s="8">
        <v>-1.5</v>
      </c>
      <c r="B5" s="19">
        <f t="shared" si="0"/>
        <v>7.0737201667702906E-2</v>
      </c>
      <c r="C5" s="18">
        <f t="shared" si="1"/>
        <v>-0.99749498660405445</v>
      </c>
      <c r="D5" s="5"/>
      <c r="E5" s="5"/>
    </row>
    <row r="6" spans="1:5" ht="15.75" x14ac:dyDescent="0.25">
      <c r="A6" s="8">
        <v>-1</v>
      </c>
      <c r="B6" s="18">
        <f t="shared" si="0"/>
        <v>0.54030230586813977</v>
      </c>
      <c r="C6" s="18">
        <f t="shared" si="1"/>
        <v>-0.8414709848078965</v>
      </c>
      <c r="D6" s="5"/>
      <c r="E6" s="5"/>
    </row>
    <row r="7" spans="1:5" ht="15.75" x14ac:dyDescent="0.25">
      <c r="A7" s="8">
        <v>-0.5</v>
      </c>
      <c r="B7" s="19">
        <f t="shared" si="0"/>
        <v>0.87758256189037276</v>
      </c>
      <c r="C7" s="18">
        <f t="shared" si="1"/>
        <v>-0.47942553860420301</v>
      </c>
      <c r="D7" s="5"/>
      <c r="E7" s="5"/>
    </row>
    <row r="8" spans="1:5" ht="15.75" x14ac:dyDescent="0.25">
      <c r="A8" s="8">
        <v>0</v>
      </c>
      <c r="B8" s="8">
        <f t="shared" si="0"/>
        <v>1</v>
      </c>
      <c r="C8" s="8">
        <f t="shared" si="1"/>
        <v>0</v>
      </c>
      <c r="D8" s="5"/>
      <c r="E8" s="5"/>
    </row>
    <row r="9" spans="1:5" ht="15.75" x14ac:dyDescent="0.25">
      <c r="A9" s="8">
        <v>0.5</v>
      </c>
      <c r="B9" s="19">
        <f t="shared" si="0"/>
        <v>0.87758256189037276</v>
      </c>
      <c r="C9" s="19">
        <f t="shared" si="1"/>
        <v>0.47942553860420301</v>
      </c>
      <c r="D9" s="5"/>
      <c r="E9" s="5"/>
    </row>
    <row r="10" spans="1:5" ht="15.75" x14ac:dyDescent="0.25">
      <c r="A10" s="8">
        <v>1</v>
      </c>
      <c r="B10" s="18">
        <f t="shared" si="0"/>
        <v>0.54030230586813977</v>
      </c>
      <c r="C10" s="19">
        <f t="shared" si="1"/>
        <v>0.8414709848078965</v>
      </c>
      <c r="D10" s="5"/>
      <c r="E10" s="5"/>
    </row>
    <row r="11" spans="1:5" ht="15.75" x14ac:dyDescent="0.25">
      <c r="A11" s="8">
        <v>1.5</v>
      </c>
      <c r="B11" s="19">
        <f t="shared" si="0"/>
        <v>7.0737201667702906E-2</v>
      </c>
      <c r="C11" s="19">
        <f t="shared" si="1"/>
        <v>0.99749498660405445</v>
      </c>
      <c r="D11" s="5"/>
      <c r="E11" s="5"/>
    </row>
    <row r="12" spans="1:5" ht="15.75" x14ac:dyDescent="0.25">
      <c r="A12" s="8">
        <v>2</v>
      </c>
      <c r="B12" s="18">
        <f t="shared" si="0"/>
        <v>-0.41614683654714241</v>
      </c>
      <c r="C12" s="18">
        <f t="shared" si="1"/>
        <v>0.90929742682568171</v>
      </c>
      <c r="D12" s="5"/>
      <c r="E12" s="5"/>
    </row>
    <row r="13" spans="1:5" ht="15.75" x14ac:dyDescent="0.25">
      <c r="A13" s="8">
        <v>2.5</v>
      </c>
      <c r="B13" s="18">
        <f t="shared" si="0"/>
        <v>-0.8011436155469337</v>
      </c>
      <c r="C13" s="19">
        <f t="shared" si="1"/>
        <v>0.59847214410395655</v>
      </c>
      <c r="D13" s="5"/>
      <c r="E13" s="5"/>
    </row>
    <row r="14" spans="1:5" ht="15.75" x14ac:dyDescent="0.25">
      <c r="A14" s="8">
        <v>3</v>
      </c>
      <c r="B14" s="17">
        <f t="shared" si="0"/>
        <v>-0.98999249660044542</v>
      </c>
      <c r="C14" s="19">
        <f t="shared" si="1"/>
        <v>0.14112000805986721</v>
      </c>
      <c r="D14" s="5"/>
      <c r="E14" s="5"/>
    </row>
    <row r="15" spans="1:5" ht="15.75" x14ac:dyDescent="0.25">
      <c r="A15" s="8">
        <v>3.5</v>
      </c>
      <c r="B15" s="18">
        <f t="shared" si="0"/>
        <v>-0.93645668729079634</v>
      </c>
      <c r="C15" s="18">
        <f t="shared" si="1"/>
        <v>-0.35078322768961984</v>
      </c>
      <c r="D15" s="5"/>
      <c r="E15" s="5"/>
    </row>
    <row r="16" spans="1:5" ht="15.75" x14ac:dyDescent="0.25">
      <c r="A16" s="8">
        <v>4</v>
      </c>
      <c r="B16" s="18">
        <f t="shared" si="0"/>
        <v>-0.65364362086361194</v>
      </c>
      <c r="C16" s="18">
        <f t="shared" si="1"/>
        <v>-0.7568024953079282</v>
      </c>
      <c r="D16" s="5"/>
      <c r="E16" s="5"/>
    </row>
    <row r="17" spans="1:5" ht="15.75" x14ac:dyDescent="0.25">
      <c r="A17" s="8">
        <v>4.5</v>
      </c>
      <c r="B17" s="18">
        <f t="shared" si="0"/>
        <v>-0.2107957994307797</v>
      </c>
      <c r="C17" s="18">
        <f t="shared" si="1"/>
        <v>-0.97753011766509701</v>
      </c>
      <c r="D17" s="5"/>
      <c r="E17" s="5"/>
    </row>
    <row r="18" spans="1:5" ht="15.75" x14ac:dyDescent="0.25">
      <c r="A18" s="8">
        <v>5</v>
      </c>
      <c r="B18" s="19">
        <f t="shared" si="0"/>
        <v>0.28366218546322625</v>
      </c>
      <c r="C18" s="18">
        <f t="shared" si="1"/>
        <v>-0.95892427466313845</v>
      </c>
      <c r="D18" s="5"/>
      <c r="E18" s="5"/>
    </row>
    <row r="19" spans="1:5" ht="15.75" x14ac:dyDescent="0.25">
      <c r="A19" s="8">
        <v>5.5</v>
      </c>
      <c r="B19" s="19">
        <f t="shared" si="0"/>
        <v>0.70866977429125999</v>
      </c>
      <c r="C19" s="18">
        <f t="shared" si="1"/>
        <v>-0.70554032557039192</v>
      </c>
      <c r="D19" s="5"/>
      <c r="E19" s="5"/>
    </row>
    <row r="20" spans="1:5" ht="15.75" x14ac:dyDescent="0.25">
      <c r="A20" s="8">
        <v>6</v>
      </c>
      <c r="B20" s="19">
        <f t="shared" si="0"/>
        <v>0.96017028665036597</v>
      </c>
      <c r="C20" s="18">
        <f t="shared" si="1"/>
        <v>-0.27941549819892586</v>
      </c>
      <c r="D20" s="5"/>
      <c r="E20" s="5"/>
    </row>
    <row r="21" spans="1:5" ht="15.75" x14ac:dyDescent="0.25">
      <c r="A21" s="5"/>
      <c r="B21" s="5"/>
      <c r="C21" s="5"/>
      <c r="D21" s="5"/>
      <c r="E21" s="5"/>
    </row>
    <row r="22" spans="1:5" ht="15.75" x14ac:dyDescent="0.25">
      <c r="A22" s="5"/>
      <c r="B22" s="5"/>
      <c r="C22" s="5"/>
      <c r="D22" s="5"/>
      <c r="E22" s="5"/>
    </row>
    <row r="23" spans="1:5" ht="15.75" x14ac:dyDescent="0.25">
      <c r="A23" s="5"/>
      <c r="B23" s="5"/>
      <c r="C23" s="5"/>
      <c r="D23" s="5"/>
      <c r="E23" s="5"/>
    </row>
    <row r="24" spans="1:5" ht="15.75" x14ac:dyDescent="0.25">
      <c r="A24" s="5"/>
      <c r="B24" s="5"/>
      <c r="C24" s="5"/>
      <c r="D24" s="5"/>
      <c r="E24" s="5"/>
    </row>
    <row r="25" spans="1:5" ht="15.75" x14ac:dyDescent="0.25">
      <c r="A25" s="5"/>
      <c r="B25" s="5"/>
      <c r="C25" s="5"/>
      <c r="D25" s="5"/>
      <c r="E25" s="5"/>
    </row>
    <row r="26" spans="1:5" ht="15.75" x14ac:dyDescent="0.25">
      <c r="A26" s="5"/>
      <c r="B26" s="5"/>
      <c r="C26" s="5"/>
      <c r="D26" s="5"/>
      <c r="E26" s="5"/>
    </row>
    <row r="27" spans="1:5" ht="15.75" x14ac:dyDescent="0.25">
      <c r="A27" s="5"/>
      <c r="B27" s="5"/>
      <c r="C27" s="5"/>
      <c r="D27" s="5"/>
      <c r="E27" s="5"/>
    </row>
    <row r="28" spans="1:5" ht="15.75" x14ac:dyDescent="0.25">
      <c r="A28" s="5"/>
      <c r="B28" s="5"/>
      <c r="C28" s="5"/>
      <c r="D28" s="5"/>
      <c r="E28" s="5"/>
    </row>
    <row r="29" spans="1:5" ht="15.75" x14ac:dyDescent="0.25">
      <c r="A29" s="5"/>
      <c r="B29" s="5"/>
      <c r="C29" s="5"/>
      <c r="D29" s="5"/>
      <c r="E29" s="5"/>
    </row>
    <row r="30" spans="1:5" ht="15.75" x14ac:dyDescent="0.25">
      <c r="A30" s="5"/>
      <c r="B30" s="5"/>
      <c r="C30" s="5"/>
      <c r="D30" s="5"/>
      <c r="E30" s="5"/>
    </row>
    <row r="31" spans="1:5" ht="15.75" x14ac:dyDescent="0.25">
      <c r="A31" s="5"/>
      <c r="B31" s="5"/>
      <c r="C31" s="5"/>
      <c r="D31" s="5"/>
      <c r="E31" s="5"/>
    </row>
    <row r="32" spans="1:5" ht="15.75" x14ac:dyDescent="0.25">
      <c r="A32" s="5"/>
      <c r="B32" s="5"/>
      <c r="C32" s="5"/>
      <c r="D32" s="5"/>
      <c r="E32" s="5"/>
    </row>
    <row r="33" spans="1:5" ht="15.75" x14ac:dyDescent="0.25">
      <c r="A33" s="5"/>
      <c r="B33" s="5"/>
      <c r="C33" s="5"/>
      <c r="D33" s="5"/>
      <c r="E33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146B-4388-4EFE-BA3C-2F508AEF63CE}">
  <dimension ref="A1:Q28"/>
  <sheetViews>
    <sheetView workbookViewId="0">
      <selection sqref="A1:Q28"/>
    </sheetView>
  </sheetViews>
  <sheetFormatPr defaultRowHeight="15" x14ac:dyDescent="0.3"/>
  <cols>
    <col min="1" max="3" width="9.140625" style="3"/>
    <col min="4" max="4" width="17.5703125" style="3" customWidth="1"/>
    <col min="5" max="5" width="12.5703125" style="3" customWidth="1"/>
    <col min="6" max="6" width="10.5703125" style="3" customWidth="1"/>
    <col min="7" max="16384" width="9.140625" style="3"/>
  </cols>
  <sheetData>
    <row r="1" spans="1:17" ht="16.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6.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6.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6.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6.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42.75" customHeight="1" x14ac:dyDescent="0.3">
      <c r="A6" s="5"/>
      <c r="B6" s="5"/>
      <c r="C6" s="5"/>
      <c r="D6" s="6" t="s">
        <v>76</v>
      </c>
      <c r="E6" s="7" t="s">
        <v>77</v>
      </c>
      <c r="F6" s="7" t="s">
        <v>78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6.5" x14ac:dyDescent="0.3">
      <c r="A7" s="5"/>
      <c r="B7" s="5"/>
      <c r="C7" s="5"/>
      <c r="D7" s="8" t="s">
        <v>79</v>
      </c>
      <c r="E7" s="9">
        <v>21808</v>
      </c>
      <c r="F7" s="9">
        <v>20423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6.5" x14ac:dyDescent="0.3">
      <c r="A8" s="5"/>
      <c r="B8" s="5"/>
      <c r="C8" s="5"/>
      <c r="D8" s="8" t="s">
        <v>80</v>
      </c>
      <c r="E8" s="9">
        <v>15400</v>
      </c>
      <c r="F8" s="9">
        <v>16548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6.5" x14ac:dyDescent="0.3">
      <c r="A9" s="5"/>
      <c r="B9" s="5"/>
      <c r="C9" s="5"/>
      <c r="D9" s="8" t="s">
        <v>81</v>
      </c>
      <c r="E9" s="9">
        <v>9600</v>
      </c>
      <c r="F9" s="9">
        <v>7325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6.5" x14ac:dyDescent="0.3">
      <c r="A10" s="5"/>
      <c r="B10" s="5"/>
      <c r="C10" s="5"/>
      <c r="D10" s="8" t="s">
        <v>82</v>
      </c>
      <c r="E10" s="9">
        <v>8700</v>
      </c>
      <c r="F10" s="9">
        <v>9241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6.5" x14ac:dyDescent="0.3">
      <c r="A11" s="5"/>
      <c r="B11" s="5"/>
      <c r="C11" s="5"/>
      <c r="D11" s="8" t="s">
        <v>83</v>
      </c>
      <c r="E11" s="9">
        <v>19520</v>
      </c>
      <c r="F11" s="9">
        <v>21560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6.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6.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6.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6.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6.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6.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6.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6.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6.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6.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6.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6.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6.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6.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6.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6.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6.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3F7D-A4B2-4C0C-962F-84AF6C83A757}">
  <dimension ref="A1:F21"/>
  <sheetViews>
    <sheetView workbookViewId="0">
      <selection activeCell="F19" sqref="F19"/>
    </sheetView>
  </sheetViews>
  <sheetFormatPr defaultRowHeight="15" x14ac:dyDescent="0.25"/>
  <cols>
    <col min="2" max="2" width="12.42578125" customWidth="1"/>
    <col min="3" max="3" width="11.85546875" customWidth="1"/>
    <col min="4" max="4" width="10.7109375" bestFit="1" customWidth="1"/>
    <col min="5" max="5" width="12.28515625" customWidth="1"/>
    <col min="6" max="6" width="24.85546875" customWidth="1"/>
  </cols>
  <sheetData>
    <row r="1" spans="1:6" ht="15.75" x14ac:dyDescent="0.25">
      <c r="A1" s="59" t="s">
        <v>84</v>
      </c>
      <c r="B1" s="59"/>
      <c r="C1" s="59"/>
      <c r="D1" s="59"/>
      <c r="E1" s="59"/>
      <c r="F1" s="59"/>
    </row>
    <row r="2" spans="1:6" ht="31.5" x14ac:dyDescent="0.25">
      <c r="A2" s="13" t="s">
        <v>2</v>
      </c>
      <c r="B2" s="13" t="s">
        <v>85</v>
      </c>
      <c r="C2" s="14" t="s">
        <v>86</v>
      </c>
      <c r="D2" s="13" t="s">
        <v>87</v>
      </c>
      <c r="E2" s="13" t="s">
        <v>88</v>
      </c>
      <c r="F2" s="13" t="s">
        <v>89</v>
      </c>
    </row>
    <row r="3" spans="1:6" ht="15.75" x14ac:dyDescent="0.25">
      <c r="A3" s="15" t="s">
        <v>23</v>
      </c>
      <c r="B3" s="16">
        <v>42797</v>
      </c>
      <c r="C3" s="15" t="s">
        <v>93</v>
      </c>
      <c r="D3" s="9">
        <v>629.99</v>
      </c>
      <c r="E3" s="15" t="s">
        <v>107</v>
      </c>
      <c r="F3" s="15" t="s">
        <v>109</v>
      </c>
    </row>
    <row r="4" spans="1:6" ht="15.75" x14ac:dyDescent="0.25">
      <c r="A4" s="15" t="s">
        <v>90</v>
      </c>
      <c r="B4" s="16">
        <v>42797</v>
      </c>
      <c r="C4" s="15" t="s">
        <v>94</v>
      </c>
      <c r="D4" s="9">
        <v>1082</v>
      </c>
      <c r="E4" s="15" t="s">
        <v>108</v>
      </c>
      <c r="F4" s="15" t="s">
        <v>109</v>
      </c>
    </row>
    <row r="5" spans="1:6" ht="15.75" x14ac:dyDescent="0.25">
      <c r="A5" s="15" t="s">
        <v>91</v>
      </c>
      <c r="B5" s="16">
        <v>42797</v>
      </c>
      <c r="C5" s="15" t="s">
        <v>95</v>
      </c>
      <c r="D5" s="9">
        <v>670</v>
      </c>
      <c r="E5" s="15" t="s">
        <v>107</v>
      </c>
      <c r="F5" s="15" t="s">
        <v>110</v>
      </c>
    </row>
    <row r="6" spans="1:6" ht="15.75" x14ac:dyDescent="0.25">
      <c r="A6" s="15" t="s">
        <v>90</v>
      </c>
      <c r="B6" s="16">
        <v>42797</v>
      </c>
      <c r="C6" s="15" t="s">
        <v>96</v>
      </c>
      <c r="D6" s="9">
        <v>98.5</v>
      </c>
      <c r="E6" s="15" t="s">
        <v>108</v>
      </c>
      <c r="F6" s="15" t="s">
        <v>111</v>
      </c>
    </row>
    <row r="7" spans="1:6" ht="15.75" x14ac:dyDescent="0.25">
      <c r="A7" s="15" t="s">
        <v>92</v>
      </c>
      <c r="B7" s="16">
        <v>42828</v>
      </c>
      <c r="C7" s="15" t="s">
        <v>97</v>
      </c>
      <c r="D7" s="9">
        <v>102.8</v>
      </c>
      <c r="E7" s="15" t="s">
        <v>108</v>
      </c>
      <c r="F7" s="15" t="s">
        <v>111</v>
      </c>
    </row>
    <row r="8" spans="1:6" ht="15.75" x14ac:dyDescent="0.25">
      <c r="A8" s="15" t="s">
        <v>23</v>
      </c>
      <c r="B8" s="16">
        <v>42828</v>
      </c>
      <c r="C8" s="15" t="s">
        <v>98</v>
      </c>
      <c r="D8" s="9">
        <v>920</v>
      </c>
      <c r="E8" s="15" t="s">
        <v>107</v>
      </c>
      <c r="F8" s="15" t="s">
        <v>109</v>
      </c>
    </row>
    <row r="9" spans="1:6" ht="15.75" x14ac:dyDescent="0.25">
      <c r="A9" s="15" t="s">
        <v>91</v>
      </c>
      <c r="B9" s="16">
        <v>42828</v>
      </c>
      <c r="C9" s="15" t="s">
        <v>99</v>
      </c>
      <c r="D9" s="9">
        <v>1920</v>
      </c>
      <c r="E9" s="15" t="s">
        <v>108</v>
      </c>
      <c r="F9" s="15" t="s">
        <v>110</v>
      </c>
    </row>
    <row r="10" spans="1:6" ht="15.75" x14ac:dyDescent="0.25">
      <c r="A10" s="15" t="s">
        <v>23</v>
      </c>
      <c r="B10" s="16">
        <v>42828</v>
      </c>
      <c r="C10" s="15" t="s">
        <v>100</v>
      </c>
      <c r="D10" s="9">
        <v>670</v>
      </c>
      <c r="E10" s="15" t="s">
        <v>108</v>
      </c>
      <c r="F10" s="15" t="s">
        <v>110</v>
      </c>
    </row>
    <row r="11" spans="1:6" ht="15.75" x14ac:dyDescent="0.25">
      <c r="A11" s="15" t="s">
        <v>90</v>
      </c>
      <c r="B11" s="16">
        <v>42828</v>
      </c>
      <c r="C11" s="15" t="s">
        <v>101</v>
      </c>
      <c r="D11" s="9">
        <v>244.99</v>
      </c>
      <c r="E11" s="15" t="s">
        <v>107</v>
      </c>
      <c r="F11" s="15" t="s">
        <v>111</v>
      </c>
    </row>
    <row r="12" spans="1:6" ht="15.75" x14ac:dyDescent="0.25">
      <c r="A12" s="15" t="s">
        <v>91</v>
      </c>
      <c r="B12" s="16">
        <v>42858</v>
      </c>
      <c r="C12" s="15" t="s">
        <v>102</v>
      </c>
      <c r="D12" s="9">
        <v>650</v>
      </c>
      <c r="E12" s="15" t="s">
        <v>107</v>
      </c>
      <c r="F12" s="15" t="s">
        <v>109</v>
      </c>
    </row>
    <row r="13" spans="1:6" ht="15.75" x14ac:dyDescent="0.25">
      <c r="A13" s="15" t="s">
        <v>23</v>
      </c>
      <c r="B13" s="16">
        <v>42858</v>
      </c>
      <c r="C13" s="15" t="s">
        <v>103</v>
      </c>
      <c r="D13" s="9">
        <v>1082</v>
      </c>
      <c r="E13" s="15" t="s">
        <v>108</v>
      </c>
      <c r="F13" s="15" t="s">
        <v>109</v>
      </c>
    </row>
    <row r="14" spans="1:6" ht="15.75" x14ac:dyDescent="0.25">
      <c r="A14" s="15" t="s">
        <v>90</v>
      </c>
      <c r="B14" s="16">
        <v>42858</v>
      </c>
      <c r="C14" s="15" t="s">
        <v>104</v>
      </c>
      <c r="D14" s="9">
        <v>102.8</v>
      </c>
      <c r="E14" s="15" t="s">
        <v>108</v>
      </c>
      <c r="F14" s="15" t="s">
        <v>111</v>
      </c>
    </row>
    <row r="15" spans="1:6" ht="15.75" x14ac:dyDescent="0.25">
      <c r="A15" s="15" t="s">
        <v>90</v>
      </c>
      <c r="B15" s="16">
        <v>42858</v>
      </c>
      <c r="C15" s="15" t="s">
        <v>105</v>
      </c>
      <c r="D15" s="9">
        <v>102.8</v>
      </c>
      <c r="E15" s="15" t="s">
        <v>107</v>
      </c>
      <c r="F15" s="15" t="s">
        <v>111</v>
      </c>
    </row>
    <row r="16" spans="1:6" ht="15.75" x14ac:dyDescent="0.25">
      <c r="A16" s="15" t="s">
        <v>92</v>
      </c>
      <c r="B16" s="16">
        <v>42858</v>
      </c>
      <c r="C16" s="15" t="s">
        <v>106</v>
      </c>
      <c r="D16" s="9">
        <v>1920</v>
      </c>
      <c r="E16" s="15" t="s">
        <v>107</v>
      </c>
      <c r="F16" s="15" t="s">
        <v>110</v>
      </c>
    </row>
    <row r="17" spans="1:6" ht="15.75" x14ac:dyDescent="0.25">
      <c r="A17" s="5"/>
      <c r="B17" s="5"/>
      <c r="C17" s="5"/>
      <c r="D17" s="5"/>
      <c r="E17" s="5"/>
      <c r="F17" s="5"/>
    </row>
    <row r="18" spans="1:6" ht="15.75" x14ac:dyDescent="0.25">
      <c r="A18" s="5"/>
      <c r="B18" s="5"/>
      <c r="C18" s="5"/>
      <c r="D18" s="5"/>
      <c r="E18" s="5"/>
      <c r="F18" s="5"/>
    </row>
    <row r="19" spans="1:6" ht="15.75" x14ac:dyDescent="0.25">
      <c r="A19" s="5"/>
      <c r="B19" s="5"/>
      <c r="C19" s="5"/>
      <c r="D19" s="5"/>
      <c r="E19" s="5"/>
      <c r="F19" s="5"/>
    </row>
    <row r="20" spans="1:6" ht="15.75" x14ac:dyDescent="0.25">
      <c r="A20" s="5"/>
      <c r="B20" s="5"/>
      <c r="C20" s="5"/>
      <c r="D20" s="5"/>
      <c r="E20" s="5"/>
      <c r="F20" s="5"/>
    </row>
    <row r="21" spans="1:6" ht="15.75" x14ac:dyDescent="0.25">
      <c r="A21" s="5"/>
      <c r="B21" s="5"/>
      <c r="C21" s="5"/>
      <c r="D21" s="5"/>
      <c r="E21" s="5"/>
      <c r="F21" s="5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EF6B-C0D6-4862-839F-709ABC31BD4E}">
  <sheetPr>
    <tabColor theme="5" tint="0.59999389629810485"/>
    <pageSetUpPr fitToPage="1"/>
  </sheetPr>
  <dimension ref="A1:AA38"/>
  <sheetViews>
    <sheetView tabSelected="1" topLeftCell="C1" zoomScaleNormal="100" workbookViewId="0">
      <selection activeCell="E7" sqref="E7"/>
    </sheetView>
  </sheetViews>
  <sheetFormatPr defaultRowHeight="15" x14ac:dyDescent="0.25"/>
  <cols>
    <col min="4" max="4" width="15.85546875" customWidth="1"/>
    <col min="5" max="5" width="18.7109375" customWidth="1"/>
    <col min="6" max="6" width="20" customWidth="1"/>
    <col min="7" max="7" width="11.85546875" bestFit="1" customWidth="1"/>
    <col min="8" max="8" width="13.28515625" customWidth="1"/>
  </cols>
  <sheetData>
    <row r="1" spans="1:27" ht="15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1.5" x14ac:dyDescent="0.25">
      <c r="A6" s="5"/>
      <c r="B6" s="5"/>
      <c r="C6" s="5"/>
      <c r="D6" s="6" t="s">
        <v>76</v>
      </c>
      <c r="E6" s="7" t="s">
        <v>126</v>
      </c>
      <c r="F6" s="7" t="s">
        <v>125</v>
      </c>
      <c r="G6" s="7" t="s">
        <v>78</v>
      </c>
      <c r="H6" s="6" t="s">
        <v>127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x14ac:dyDescent="0.25">
      <c r="A7" s="5"/>
      <c r="B7" s="5"/>
      <c r="C7" s="5"/>
      <c r="D7" s="8" t="s">
        <v>79</v>
      </c>
      <c r="E7" s="9">
        <v>19021</v>
      </c>
      <c r="F7" s="9">
        <v>21808</v>
      </c>
      <c r="G7" s="9">
        <v>20423</v>
      </c>
      <c r="H7" s="35">
        <f t="shared" ref="H7:H12" si="0">SUM(E7:G7)</f>
        <v>61252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x14ac:dyDescent="0.25">
      <c r="A8" s="5"/>
      <c r="B8" s="5"/>
      <c r="C8" s="5"/>
      <c r="D8" s="8" t="s">
        <v>80</v>
      </c>
      <c r="E8" s="9">
        <v>9526</v>
      </c>
      <c r="F8" s="9">
        <v>15400</v>
      </c>
      <c r="G8" s="9">
        <v>16548</v>
      </c>
      <c r="H8" s="35">
        <f t="shared" si="0"/>
        <v>41474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x14ac:dyDescent="0.25">
      <c r="A9" s="5"/>
      <c r="B9" s="5"/>
      <c r="C9" s="5"/>
      <c r="D9" s="8" t="s">
        <v>81</v>
      </c>
      <c r="E9" s="9">
        <v>10200</v>
      </c>
      <c r="F9" s="9">
        <v>9600</v>
      </c>
      <c r="G9" s="9">
        <v>7325</v>
      </c>
      <c r="H9" s="35">
        <f t="shared" si="0"/>
        <v>27125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x14ac:dyDescent="0.25">
      <c r="A10" s="5"/>
      <c r="B10" s="5"/>
      <c r="C10" s="5"/>
      <c r="D10" s="8" t="s">
        <v>82</v>
      </c>
      <c r="E10" s="9">
        <v>4522</v>
      </c>
      <c r="F10" s="9">
        <v>8700</v>
      </c>
      <c r="G10" s="9">
        <v>9241</v>
      </c>
      <c r="H10" s="35">
        <f t="shared" si="0"/>
        <v>22463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x14ac:dyDescent="0.25">
      <c r="A11" s="5"/>
      <c r="B11" s="5"/>
      <c r="C11" s="5"/>
      <c r="D11" s="8" t="s">
        <v>83</v>
      </c>
      <c r="E11" s="9">
        <v>8952</v>
      </c>
      <c r="F11" s="9">
        <v>19520</v>
      </c>
      <c r="G11" s="9">
        <v>21560</v>
      </c>
      <c r="H11" s="35">
        <f t="shared" si="0"/>
        <v>50032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x14ac:dyDescent="0.25">
      <c r="A12" s="5"/>
      <c r="B12" s="5"/>
      <c r="C12" s="5"/>
      <c r="D12" s="10" t="s">
        <v>121</v>
      </c>
      <c r="E12" s="37">
        <f>SUM(E7:E11)</f>
        <v>52221</v>
      </c>
      <c r="F12" s="37">
        <f>SUM(F7:F11)</f>
        <v>75028</v>
      </c>
      <c r="G12" s="37">
        <f>SUM(G7:G11)</f>
        <v>75097</v>
      </c>
      <c r="H12" s="38">
        <f t="shared" si="0"/>
        <v>202346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3.75" customHeight="1" x14ac:dyDescent="0.25">
      <c r="A13" s="5"/>
      <c r="B13" s="5"/>
      <c r="C13" s="5"/>
      <c r="D13" s="11" t="s">
        <v>122</v>
      </c>
      <c r="E13" s="9">
        <f>AVERAGE(E7:E11)</f>
        <v>10444.200000000001</v>
      </c>
      <c r="F13" s="9">
        <f>AVERAGE(F7:F11)</f>
        <v>15005.6</v>
      </c>
      <c r="G13" s="9">
        <f>AVERAGE(G7:G11)</f>
        <v>15019.4</v>
      </c>
      <c r="H13" s="3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2.25" customHeight="1" x14ac:dyDescent="0.25">
      <c r="A14" s="5"/>
      <c r="B14" s="5"/>
      <c r="C14" s="5"/>
      <c r="D14" s="12" t="s">
        <v>123</v>
      </c>
      <c r="E14" s="9">
        <f>MIN(E7:E11)</f>
        <v>4522</v>
      </c>
      <c r="F14" s="9">
        <f>MIN(F7:F11)</f>
        <v>8700</v>
      </c>
      <c r="G14" s="9">
        <f>MIN(G7:G11)</f>
        <v>7325</v>
      </c>
      <c r="H14" s="3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3.75" customHeight="1" x14ac:dyDescent="0.25">
      <c r="A15" s="5"/>
      <c r="B15" s="5"/>
      <c r="C15" s="5"/>
      <c r="D15" s="11" t="s">
        <v>124</v>
      </c>
      <c r="E15" s="9">
        <f>MAX(E7:E11)</f>
        <v>19021</v>
      </c>
      <c r="F15" s="9">
        <f>MAX(F7:F11)</f>
        <v>21808</v>
      </c>
      <c r="G15" s="9">
        <f>MAX(G7:G11)</f>
        <v>21560</v>
      </c>
      <c r="H15" s="3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x14ac:dyDescent="0.25">
      <c r="A16" s="5"/>
      <c r="B16" s="5"/>
      <c r="C16" s="5"/>
      <c r="D16" s="5"/>
      <c r="E16" s="5" t="s">
        <v>120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7" ht="15.7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7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7" ht="15.7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</sheetData>
  <sheetProtection algorithmName="SHA-512" hashValue="SCR2nVoxL1cuJD1HzLXfcZm2AM+RgYUN/GqPVxAUNpT8Ql2gZRzF0rbfHZQY/FQJHsuUUjmzsNHie4AjCi6ZSA==" saltValue="MVEpyuoiylUZ8nZCRBc85A==" spinCount="100000" sheet="1" objects="1" scenarios="1" formatCells="0" formatColumns="0" formatRows="0"/>
  <phoneticPr fontId="2" type="noConversion"/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1669-24B4-4270-9C2D-2A7A29CF9C71}">
  <sheetPr>
    <tabColor rgb="FFFFFF00"/>
  </sheetPr>
  <dimension ref="A1:I7"/>
  <sheetViews>
    <sheetView workbookViewId="0">
      <selection activeCell="D32" sqref="D32"/>
    </sheetView>
  </sheetViews>
  <sheetFormatPr defaultRowHeight="15" x14ac:dyDescent="0.25"/>
  <cols>
    <col min="2" max="2" width="19.85546875" customWidth="1"/>
    <col min="3" max="3" width="12.28515625" customWidth="1"/>
    <col min="4" max="4" width="11.7109375" customWidth="1"/>
    <col min="5" max="5" width="11.85546875" customWidth="1"/>
    <col min="6" max="6" width="14" customWidth="1"/>
    <col min="7" max="7" width="14.28515625" customWidth="1"/>
    <col min="8" max="8" width="13.5703125" customWidth="1"/>
    <col min="9" max="9" width="12.42578125" customWidth="1"/>
  </cols>
  <sheetData>
    <row r="1" spans="1:9" ht="30" x14ac:dyDescent="0.25">
      <c r="A1" s="57" t="s">
        <v>131</v>
      </c>
      <c r="B1" s="48" t="s">
        <v>76</v>
      </c>
      <c r="C1" s="48" t="s">
        <v>77</v>
      </c>
      <c r="D1" s="48" t="s">
        <v>128</v>
      </c>
      <c r="E1" s="48" t="s">
        <v>129</v>
      </c>
      <c r="F1" s="48" t="s">
        <v>78</v>
      </c>
      <c r="G1" s="48" t="s">
        <v>128</v>
      </c>
      <c r="H1" s="48" t="s">
        <v>129</v>
      </c>
      <c r="I1" s="49" t="s">
        <v>130</v>
      </c>
    </row>
    <row r="2" spans="1:9" x14ac:dyDescent="0.25">
      <c r="A2" s="57">
        <v>1</v>
      </c>
      <c r="B2" s="50" t="s">
        <v>83</v>
      </c>
      <c r="C2" s="51">
        <v>19520</v>
      </c>
      <c r="D2" s="52">
        <f t="shared" ref="D2:D7" si="0">C2/$C$7</f>
        <v>0.26016953670629633</v>
      </c>
      <c r="E2" s="53">
        <f>RANK(C2,$C$2:$C$6)</f>
        <v>2</v>
      </c>
      <c r="F2" s="51">
        <v>21560</v>
      </c>
      <c r="G2" s="52">
        <f t="shared" ref="G2:G7" si="1">F2/$F$7</f>
        <v>0.2870953566720375</v>
      </c>
      <c r="H2" s="53">
        <f>RANK(F2,$F$2:$F$6)</f>
        <v>1</v>
      </c>
      <c r="I2" s="54">
        <f>(F2*100/C2)-100</f>
        <v>10.450819672131146</v>
      </c>
    </row>
    <row r="3" spans="1:9" x14ac:dyDescent="0.25">
      <c r="A3" s="57">
        <v>2</v>
      </c>
      <c r="B3" s="50" t="s">
        <v>80</v>
      </c>
      <c r="C3" s="51">
        <v>15400</v>
      </c>
      <c r="D3" s="52">
        <f t="shared" si="0"/>
        <v>0.20525670416377886</v>
      </c>
      <c r="E3" s="53">
        <f>RANK(C3,$C$2:$C$6)</f>
        <v>3</v>
      </c>
      <c r="F3" s="51">
        <v>16548</v>
      </c>
      <c r="G3" s="52">
        <f t="shared" si="1"/>
        <v>0.22035500752360282</v>
      </c>
      <c r="H3" s="53">
        <f>RANK(F3,$F$2:$F$6)</f>
        <v>3</v>
      </c>
      <c r="I3" s="54">
        <f>(F3*100/C3)-100</f>
        <v>7.4545454545454533</v>
      </c>
    </row>
    <row r="4" spans="1:9" ht="21" customHeight="1" x14ac:dyDescent="0.25">
      <c r="A4" s="57">
        <v>3</v>
      </c>
      <c r="B4" s="50" t="s">
        <v>82</v>
      </c>
      <c r="C4" s="51">
        <v>8700</v>
      </c>
      <c r="D4" s="52">
        <f t="shared" si="0"/>
        <v>0.11595670949512182</v>
      </c>
      <c r="E4" s="53">
        <f>RANK(C4,$C$2:$C$6)</f>
        <v>5</v>
      </c>
      <c r="F4" s="51">
        <v>9241</v>
      </c>
      <c r="G4" s="52">
        <f t="shared" si="1"/>
        <v>0.12305418325632182</v>
      </c>
      <c r="H4" s="53">
        <f>RANK(F4,$F$2:$F$6)</f>
        <v>4</v>
      </c>
      <c r="I4" s="54">
        <f>(F4*100/C4)-100</f>
        <v>6.2183908045977034</v>
      </c>
    </row>
    <row r="5" spans="1:9" x14ac:dyDescent="0.25">
      <c r="A5" s="57">
        <v>4</v>
      </c>
      <c r="B5" s="55" t="s">
        <v>79</v>
      </c>
      <c r="C5" s="51">
        <v>21808</v>
      </c>
      <c r="D5" s="52">
        <f t="shared" si="0"/>
        <v>0.29066481846777203</v>
      </c>
      <c r="E5" s="53">
        <f>RANK(C5,$C$2:$C$6)</f>
        <v>1</v>
      </c>
      <c r="F5" s="51">
        <v>20423</v>
      </c>
      <c r="G5" s="52">
        <f t="shared" si="1"/>
        <v>0.27195493827982475</v>
      </c>
      <c r="H5" s="53">
        <f>RANK(F5,$F$2:$F$6)</f>
        <v>2</v>
      </c>
      <c r="I5" s="54">
        <f>(F5*100/C5)-100</f>
        <v>-6.3508804108583945</v>
      </c>
    </row>
    <row r="6" spans="1:9" x14ac:dyDescent="0.25">
      <c r="A6" s="57">
        <v>5</v>
      </c>
      <c r="B6" s="55" t="s">
        <v>81</v>
      </c>
      <c r="C6" s="51">
        <v>9600</v>
      </c>
      <c r="D6" s="52">
        <f t="shared" si="0"/>
        <v>0.12795223116703097</v>
      </c>
      <c r="E6" s="53">
        <f>RANK(C6,$C$2:$C$6)</f>
        <v>4</v>
      </c>
      <c r="F6" s="51">
        <v>7325</v>
      </c>
      <c r="G6" s="52">
        <f t="shared" si="1"/>
        <v>9.7540514268213113E-2</v>
      </c>
      <c r="H6" s="53">
        <f>RANK(F6,$F$2:$F$6)</f>
        <v>5</v>
      </c>
      <c r="I6" s="54">
        <f>(F6*100/C6)-100</f>
        <v>-23.697916666666671</v>
      </c>
    </row>
    <row r="7" spans="1:9" x14ac:dyDescent="0.25">
      <c r="A7" s="57"/>
      <c r="B7" s="55" t="s">
        <v>137</v>
      </c>
      <c r="C7" s="56">
        <f>SUM(C2:C6)</f>
        <v>75028</v>
      </c>
      <c r="D7" s="52">
        <f t="shared" si="0"/>
        <v>1</v>
      </c>
      <c r="E7" s="52"/>
      <c r="F7" s="56">
        <f>SUM(F2:F6)</f>
        <v>75097</v>
      </c>
      <c r="G7" s="52">
        <f t="shared" si="1"/>
        <v>1</v>
      </c>
      <c r="H7" s="56"/>
      <c r="I7" s="58"/>
    </row>
  </sheetData>
  <conditionalFormatting sqref="E2:E6">
    <cfRule type="cellIs" dxfId="7" priority="6" operator="lessThanOrEqual">
      <formula>3</formula>
    </cfRule>
    <cfRule type="colorScale" priority="7">
      <colorScale>
        <cfvo type="formula" val="&quot;&gt;=1&quot;"/>
        <cfvo type="formula" val="&quot;&lt;=3&quot;"/>
        <color rgb="FFFF7128"/>
        <color theme="9" tint="-0.249977111117893"/>
      </colorScale>
    </cfRule>
  </conditionalFormatting>
  <conditionalFormatting sqref="H2:H6">
    <cfRule type="cellIs" dxfId="6" priority="5" operator="lessThanOrEqual">
      <formula>3</formula>
    </cfRule>
  </conditionalFormatting>
  <conditionalFormatting sqref="I2:I6">
    <cfRule type="cellIs" dxfId="5" priority="4" operator="greaterThan">
      <formula>0</formula>
    </cfRule>
  </conditionalFormatting>
  <conditionalFormatting sqref="I2:I4">
    <cfRule type="cellIs" dxfId="4" priority="2" operator="greaterThan">
      <formula>0</formula>
    </cfRule>
    <cfRule type="cellIs" dxfId="3" priority="3" operator="greaterThan">
      <formula>0</formula>
    </cfRule>
  </conditionalFormatting>
  <conditionalFormatting sqref="B2:B4">
    <cfRule type="cellIs" dxfId="2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E3E0-39FF-426E-BC17-7DC852CD8C7F}">
  <dimension ref="A1:K24"/>
  <sheetViews>
    <sheetView zoomScaleNormal="100" workbookViewId="0">
      <selection activeCell="G27" sqref="G27"/>
    </sheetView>
  </sheetViews>
  <sheetFormatPr defaultRowHeight="15" x14ac:dyDescent="0.25"/>
  <cols>
    <col min="1" max="1" width="10.42578125" customWidth="1"/>
    <col min="2" max="2" width="12.42578125" customWidth="1"/>
    <col min="3" max="3" width="12.5703125" customWidth="1"/>
    <col min="4" max="4" width="12.140625" customWidth="1"/>
    <col min="5" max="5" width="13" customWidth="1"/>
    <col min="6" max="6" width="28.7109375" customWidth="1"/>
    <col min="7" max="7" width="28.28515625" customWidth="1"/>
    <col min="8" max="8" width="30.42578125" customWidth="1"/>
  </cols>
  <sheetData>
    <row r="1" spans="1:11" ht="15.75" x14ac:dyDescent="0.25">
      <c r="A1" s="60" t="s">
        <v>84</v>
      </c>
      <c r="B1" s="61"/>
      <c r="C1" s="61"/>
      <c r="D1" s="61"/>
      <c r="E1" s="61"/>
      <c r="F1" s="61"/>
      <c r="G1" s="61"/>
      <c r="H1" s="61"/>
      <c r="I1" s="5"/>
      <c r="J1" s="5"/>
      <c r="K1" s="5"/>
    </row>
    <row r="2" spans="1:11" ht="31.5" x14ac:dyDescent="0.25">
      <c r="A2" s="13" t="s">
        <v>2</v>
      </c>
      <c r="B2" s="13" t="s">
        <v>85</v>
      </c>
      <c r="C2" s="14" t="s">
        <v>86</v>
      </c>
      <c r="D2" s="13" t="s">
        <v>136</v>
      </c>
      <c r="E2" s="13" t="s">
        <v>87</v>
      </c>
      <c r="F2" s="13" t="s">
        <v>135</v>
      </c>
      <c r="G2" s="13" t="s">
        <v>88</v>
      </c>
      <c r="H2" s="13" t="s">
        <v>89</v>
      </c>
      <c r="I2" s="5"/>
      <c r="J2" s="5"/>
      <c r="K2" s="5"/>
    </row>
    <row r="3" spans="1:11" ht="15.75" x14ac:dyDescent="0.25">
      <c r="A3" s="15" t="s">
        <v>23</v>
      </c>
      <c r="B3" s="16">
        <v>42797</v>
      </c>
      <c r="C3" s="15" t="s">
        <v>93</v>
      </c>
      <c r="D3" s="15">
        <v>2</v>
      </c>
      <c r="E3" s="9">
        <v>629.99</v>
      </c>
      <c r="F3" s="15">
        <f t="shared" ref="F3:F16" si="0">E3*D3</f>
        <v>1259.98</v>
      </c>
      <c r="G3" s="15" t="s">
        <v>107</v>
      </c>
      <c r="H3" s="15" t="s">
        <v>109</v>
      </c>
      <c r="I3" s="5"/>
      <c r="J3" s="5"/>
      <c r="K3" s="5"/>
    </row>
    <row r="4" spans="1:11" ht="15.75" x14ac:dyDescent="0.25">
      <c r="A4" s="15" t="s">
        <v>90</v>
      </c>
      <c r="B4" s="16">
        <v>42797</v>
      </c>
      <c r="C4" s="15" t="s">
        <v>94</v>
      </c>
      <c r="D4" s="15">
        <v>1</v>
      </c>
      <c r="E4" s="43">
        <v>1082</v>
      </c>
      <c r="F4" s="44">
        <f t="shared" si="0"/>
        <v>1082</v>
      </c>
      <c r="G4" s="15" t="s">
        <v>108</v>
      </c>
      <c r="H4" s="15" t="s">
        <v>109</v>
      </c>
      <c r="I4" s="5"/>
      <c r="J4" s="5"/>
      <c r="K4" s="5"/>
    </row>
    <row r="5" spans="1:11" ht="15.75" x14ac:dyDescent="0.25">
      <c r="A5" s="15" t="s">
        <v>91</v>
      </c>
      <c r="B5" s="16">
        <v>42797</v>
      </c>
      <c r="C5" s="15" t="s">
        <v>95</v>
      </c>
      <c r="D5" s="15">
        <v>5</v>
      </c>
      <c r="E5" s="9">
        <v>670</v>
      </c>
      <c r="F5" s="34">
        <f t="shared" si="0"/>
        <v>3350</v>
      </c>
      <c r="G5" s="15" t="s">
        <v>107</v>
      </c>
      <c r="H5" s="15" t="s">
        <v>110</v>
      </c>
      <c r="I5" s="5"/>
      <c r="J5" s="5"/>
      <c r="K5" s="5"/>
    </row>
    <row r="6" spans="1:11" ht="15.75" x14ac:dyDescent="0.25">
      <c r="A6" s="15" t="s">
        <v>90</v>
      </c>
      <c r="B6" s="16">
        <v>42797</v>
      </c>
      <c r="C6" s="15" t="s">
        <v>96</v>
      </c>
      <c r="D6" s="15">
        <v>2</v>
      </c>
      <c r="E6" s="42">
        <v>98.5</v>
      </c>
      <c r="F6" s="44">
        <f t="shared" si="0"/>
        <v>197</v>
      </c>
      <c r="G6" s="15" t="s">
        <v>108</v>
      </c>
      <c r="H6" s="41" t="s">
        <v>111</v>
      </c>
      <c r="I6" s="5"/>
      <c r="J6" s="5"/>
      <c r="K6" s="5"/>
    </row>
    <row r="7" spans="1:11" ht="15.75" x14ac:dyDescent="0.25">
      <c r="A7" s="15" t="s">
        <v>92</v>
      </c>
      <c r="B7" s="16">
        <v>42828</v>
      </c>
      <c r="C7" s="15" t="s">
        <v>97</v>
      </c>
      <c r="D7" s="15">
        <v>1</v>
      </c>
      <c r="E7" s="9">
        <v>102.8</v>
      </c>
      <c r="F7" s="44">
        <f t="shared" si="0"/>
        <v>102.8</v>
      </c>
      <c r="G7" s="15" t="s">
        <v>108</v>
      </c>
      <c r="H7" s="41" t="s">
        <v>111</v>
      </c>
      <c r="I7" s="5"/>
      <c r="J7" s="5"/>
      <c r="K7" s="5"/>
    </row>
    <row r="8" spans="1:11" ht="15.75" x14ac:dyDescent="0.25">
      <c r="A8" s="15" t="s">
        <v>23</v>
      </c>
      <c r="B8" s="16">
        <v>42828</v>
      </c>
      <c r="C8" s="15" t="s">
        <v>98</v>
      </c>
      <c r="D8" s="15">
        <v>1</v>
      </c>
      <c r="E8" s="9">
        <v>920</v>
      </c>
      <c r="F8" s="34">
        <f t="shared" si="0"/>
        <v>920</v>
      </c>
      <c r="G8" s="15" t="s">
        <v>107</v>
      </c>
      <c r="H8" s="15" t="s">
        <v>109</v>
      </c>
      <c r="I8" s="5"/>
      <c r="J8" s="5"/>
      <c r="K8" s="5"/>
    </row>
    <row r="9" spans="1:11" ht="15.75" x14ac:dyDescent="0.25">
      <c r="A9" s="15" t="s">
        <v>91</v>
      </c>
      <c r="B9" s="16">
        <v>42828</v>
      </c>
      <c r="C9" s="15" t="s">
        <v>99</v>
      </c>
      <c r="D9" s="15">
        <v>2</v>
      </c>
      <c r="E9" s="43">
        <v>1920</v>
      </c>
      <c r="F9" s="44">
        <f t="shared" si="0"/>
        <v>3840</v>
      </c>
      <c r="G9" s="15" t="s">
        <v>108</v>
      </c>
      <c r="H9" s="15" t="s">
        <v>110</v>
      </c>
      <c r="I9" s="5"/>
      <c r="J9" s="5"/>
      <c r="K9" s="5"/>
    </row>
    <row r="10" spans="1:11" ht="15.75" x14ac:dyDescent="0.25">
      <c r="A10" s="15" t="s">
        <v>23</v>
      </c>
      <c r="B10" s="16">
        <v>42828</v>
      </c>
      <c r="C10" s="15" t="s">
        <v>100</v>
      </c>
      <c r="D10" s="15">
        <v>1</v>
      </c>
      <c r="E10" s="9">
        <v>670</v>
      </c>
      <c r="F10" s="44">
        <f t="shared" si="0"/>
        <v>670</v>
      </c>
      <c r="G10" s="15" t="s">
        <v>108</v>
      </c>
      <c r="H10" s="15" t="s">
        <v>110</v>
      </c>
      <c r="I10" s="5"/>
      <c r="J10" s="5"/>
      <c r="K10" s="5"/>
    </row>
    <row r="11" spans="1:11" ht="15.75" x14ac:dyDescent="0.25">
      <c r="A11" s="15" t="s">
        <v>90</v>
      </c>
      <c r="B11" s="16">
        <v>42828</v>
      </c>
      <c r="C11" s="15" t="s">
        <v>101</v>
      </c>
      <c r="D11" s="15">
        <v>3</v>
      </c>
      <c r="E11" s="9">
        <v>244.99</v>
      </c>
      <c r="F11" s="34">
        <f t="shared" si="0"/>
        <v>734.97</v>
      </c>
      <c r="G11" s="15" t="s">
        <v>107</v>
      </c>
      <c r="H11" s="41" t="s">
        <v>111</v>
      </c>
      <c r="I11" s="5"/>
      <c r="J11" s="5"/>
      <c r="K11" s="5"/>
    </row>
    <row r="12" spans="1:11" ht="15.75" x14ac:dyDescent="0.25">
      <c r="A12" s="15" t="s">
        <v>91</v>
      </c>
      <c r="B12" s="16">
        <v>42858</v>
      </c>
      <c r="C12" s="15" t="s">
        <v>102</v>
      </c>
      <c r="D12" s="15">
        <v>5</v>
      </c>
      <c r="E12" s="9">
        <v>650</v>
      </c>
      <c r="F12" s="34">
        <f t="shared" si="0"/>
        <v>3250</v>
      </c>
      <c r="G12" s="15" t="s">
        <v>107</v>
      </c>
      <c r="H12" s="15" t="s">
        <v>109</v>
      </c>
      <c r="I12" s="5"/>
      <c r="J12" s="5"/>
      <c r="K12" s="5"/>
    </row>
    <row r="13" spans="1:11" ht="15.75" x14ac:dyDescent="0.25">
      <c r="A13" s="15" t="s">
        <v>23</v>
      </c>
      <c r="B13" s="16">
        <v>42858</v>
      </c>
      <c r="C13" s="15" t="s">
        <v>103</v>
      </c>
      <c r="D13" s="15">
        <v>3</v>
      </c>
      <c r="E13" s="43">
        <v>1082</v>
      </c>
      <c r="F13" s="44">
        <f t="shared" si="0"/>
        <v>3246</v>
      </c>
      <c r="G13" s="15" t="s">
        <v>108</v>
      </c>
      <c r="H13" s="15" t="s">
        <v>109</v>
      </c>
      <c r="I13" s="5"/>
      <c r="J13" s="5"/>
      <c r="K13" s="5"/>
    </row>
    <row r="14" spans="1:11" ht="15.75" x14ac:dyDescent="0.25">
      <c r="A14" s="15" t="s">
        <v>90</v>
      </c>
      <c r="B14" s="16">
        <v>42858</v>
      </c>
      <c r="C14" s="15" t="s">
        <v>104</v>
      </c>
      <c r="D14" s="15">
        <v>1</v>
      </c>
      <c r="E14" s="9">
        <v>102.8</v>
      </c>
      <c r="F14" s="44">
        <f t="shared" si="0"/>
        <v>102.8</v>
      </c>
      <c r="G14" s="15" t="s">
        <v>108</v>
      </c>
      <c r="H14" s="41" t="s">
        <v>111</v>
      </c>
      <c r="I14" s="5"/>
      <c r="J14" s="5"/>
      <c r="K14" s="5"/>
    </row>
    <row r="15" spans="1:11" ht="15.75" x14ac:dyDescent="0.25">
      <c r="A15" s="15" t="s">
        <v>90</v>
      </c>
      <c r="B15" s="16">
        <v>42858</v>
      </c>
      <c r="C15" s="15" t="s">
        <v>105</v>
      </c>
      <c r="D15" s="15">
        <v>2</v>
      </c>
      <c r="E15" s="9">
        <v>102.8</v>
      </c>
      <c r="F15" s="34">
        <f t="shared" si="0"/>
        <v>205.6</v>
      </c>
      <c r="G15" s="15" t="s">
        <v>107</v>
      </c>
      <c r="H15" s="41" t="s">
        <v>111</v>
      </c>
      <c r="I15" s="5"/>
      <c r="J15" s="5"/>
      <c r="K15" s="5"/>
    </row>
    <row r="16" spans="1:11" ht="15.75" x14ac:dyDescent="0.25">
      <c r="A16" s="40" t="s">
        <v>92</v>
      </c>
      <c r="B16" s="47">
        <v>42858</v>
      </c>
      <c r="C16" s="40" t="s">
        <v>106</v>
      </c>
      <c r="D16" s="40">
        <v>4</v>
      </c>
      <c r="E16" s="46">
        <v>1920</v>
      </c>
      <c r="F16" s="34">
        <f t="shared" si="0"/>
        <v>7680</v>
      </c>
      <c r="G16" s="15" t="s">
        <v>107</v>
      </c>
      <c r="H16" s="15" t="s">
        <v>110</v>
      </c>
      <c r="I16" s="5"/>
      <c r="J16" s="5"/>
      <c r="K16" s="5"/>
    </row>
    <row r="17" spans="1:11" ht="15.75" x14ac:dyDescent="0.25">
      <c r="A17" s="62" t="s">
        <v>132</v>
      </c>
      <c r="B17" s="62"/>
      <c r="C17" s="62"/>
      <c r="D17" s="62"/>
      <c r="E17" s="62"/>
      <c r="F17" s="45">
        <f>SUM(F3:F16)</f>
        <v>26641.149999999998</v>
      </c>
      <c r="G17" s="15">
        <f>SUM(F3:F16)</f>
        <v>26641.149999999998</v>
      </c>
      <c r="H17" s="39"/>
      <c r="I17" s="5"/>
      <c r="J17" s="5"/>
      <c r="K17" s="5"/>
    </row>
    <row r="18" spans="1:11" ht="15.75" x14ac:dyDescent="0.25">
      <c r="A18" s="62" t="s">
        <v>133</v>
      </c>
      <c r="B18" s="62"/>
      <c r="C18" s="62"/>
      <c r="D18" s="62"/>
      <c r="E18" s="62"/>
      <c r="F18" s="34">
        <f>SUMIF(G3:G16,"Продано",F3:F16)</f>
        <v>17400.550000000003</v>
      </c>
      <c r="G18" s="39"/>
      <c r="H18" s="39"/>
      <c r="I18" s="5"/>
      <c r="J18" s="5"/>
      <c r="K18" s="5"/>
    </row>
    <row r="19" spans="1:11" ht="15.75" x14ac:dyDescent="0.25">
      <c r="A19" s="62" t="s">
        <v>134</v>
      </c>
      <c r="B19" s="62"/>
      <c r="C19" s="62"/>
      <c r="D19" s="62"/>
      <c r="E19" s="62"/>
      <c r="F19" s="34">
        <f>SUMIF(G3:G16,"Повернено",F3:F16)</f>
        <v>9240.5999999999985</v>
      </c>
      <c r="G19" s="39"/>
      <c r="H19" s="39"/>
      <c r="I19" s="5"/>
      <c r="J19" s="5"/>
      <c r="K19" s="5"/>
    </row>
    <row r="20" spans="1:11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4">
    <mergeCell ref="A1:H1"/>
    <mergeCell ref="A17:E17"/>
    <mergeCell ref="A18:E18"/>
    <mergeCell ref="A19:E19"/>
  </mergeCells>
  <conditionalFormatting sqref="F6:F7 F4 F9:F10 F13:F14">
    <cfRule type="colorScale" priority="3">
      <colorScale>
        <cfvo type="min"/>
        <cfvo type="max"/>
        <color theme="7" tint="0.39997558519241921"/>
        <color theme="7" tint="0.39997558519241921"/>
      </colorScale>
    </cfRule>
  </conditionalFormatting>
  <conditionalFormatting sqref="F3:G15">
    <cfRule type="containsText" dxfId="1" priority="2" operator="containsText" text="Повернено">
      <formula>NOT(ISERROR(SEARCH("Повернено",F3)))</formula>
    </cfRule>
  </conditionalFormatting>
  <conditionalFormatting sqref="H3:H16">
    <cfRule type="containsText" dxfId="0" priority="1" operator="containsText" text="кл">
      <formula>NOT(ISERROR(SEARCH("кл",H3)))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Диаграммы</vt:lpstr>
      </vt:variant>
      <vt:variant>
        <vt:i4>1</vt:i4>
      </vt:variant>
    </vt:vector>
  </HeadingPairs>
  <TitlesOfParts>
    <vt:vector size="9" baseType="lpstr">
      <vt:lpstr>Працівники</vt:lpstr>
      <vt:lpstr>Списки</vt:lpstr>
      <vt:lpstr>Графік</vt:lpstr>
      <vt:lpstr>Кафе Роза</vt:lpstr>
      <vt:lpstr>ПродІрис</vt:lpstr>
      <vt:lpstr>Базові операції</vt:lpstr>
      <vt:lpstr>Використання абсолютної адреси</vt:lpstr>
      <vt:lpstr>Прод1рис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alexandrus2101@gmail.com</dc:creator>
  <cp:lastModifiedBy>Alexandrus21</cp:lastModifiedBy>
  <dcterms:created xsi:type="dcterms:W3CDTF">2020-11-10T08:12:02Z</dcterms:created>
  <dcterms:modified xsi:type="dcterms:W3CDTF">2022-02-21T22:36:17Z</dcterms:modified>
</cp:coreProperties>
</file>