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older\Teza\Git\Thesis\evaluation\"/>
    </mc:Choice>
  </mc:AlternateContent>
  <bookViews>
    <workbookView minimized="1" xWindow="0" yWindow="0" windowWidth="24000" windowHeight="9510" activeTab="3"/>
  </bookViews>
  <sheets>
    <sheet name="Boot time vs # ne" sheetId="2" r:id="rId1"/>
    <sheet name="Boot time vs total # elements" sheetId="3" r:id="rId2"/>
    <sheet name="Boot time vs # intf" sheetId="13" r:id="rId3"/>
    <sheet name="CPU vs #ne" sheetId="4" r:id="rId4"/>
    <sheet name="CPU vs total # elem" sheetId="5" r:id="rId5"/>
    <sheet name="CPU vs # intf" sheetId="6" r:id="rId6"/>
    <sheet name="Memory vs #ne" sheetId="7" r:id="rId7"/>
    <sheet name="Memory vs total # elem" sheetId="8" r:id="rId8"/>
    <sheet name="Memory vs # intf" sheetId="9" r:id="rId9"/>
    <sheet name="Storage vs #ne" sheetId="10" r:id="rId10"/>
    <sheet name="Storage vs total # elem" sheetId="11" r:id="rId11"/>
    <sheet name="Storage vs # intf" sheetId="12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3" l="1"/>
  <c r="B13" i="13"/>
  <c r="B12" i="13"/>
  <c r="B11" i="13"/>
  <c r="B10" i="13"/>
  <c r="B9" i="13"/>
  <c r="B8" i="13"/>
  <c r="B7" i="13"/>
  <c r="B6" i="13"/>
  <c r="B5" i="13"/>
  <c r="B4" i="13"/>
  <c r="B14" i="12"/>
  <c r="B13" i="12"/>
  <c r="B12" i="12"/>
  <c r="B11" i="12"/>
  <c r="B10" i="12"/>
  <c r="B9" i="12"/>
  <c r="B8" i="12"/>
  <c r="B7" i="12"/>
  <c r="B6" i="12"/>
  <c r="B5" i="12"/>
  <c r="B4" i="12"/>
  <c r="B14" i="11"/>
  <c r="B13" i="11"/>
  <c r="B12" i="11"/>
  <c r="B11" i="11"/>
  <c r="B10" i="11"/>
  <c r="B9" i="11"/>
  <c r="B8" i="11"/>
  <c r="B7" i="11"/>
  <c r="B6" i="11"/>
  <c r="B5" i="11"/>
  <c r="B4" i="11"/>
  <c r="B14" i="9"/>
  <c r="B13" i="9"/>
  <c r="B12" i="9"/>
  <c r="B11" i="9"/>
  <c r="B10" i="9"/>
  <c r="B9" i="9"/>
  <c r="B8" i="9"/>
  <c r="B7" i="9"/>
  <c r="B6" i="9"/>
  <c r="B5" i="9"/>
  <c r="B4" i="9"/>
  <c r="B14" i="8"/>
  <c r="B13" i="8"/>
  <c r="B12" i="8"/>
  <c r="B11" i="8"/>
  <c r="B10" i="8"/>
  <c r="B9" i="8"/>
  <c r="B8" i="8"/>
  <c r="B7" i="8"/>
  <c r="B6" i="8"/>
  <c r="B5" i="8"/>
  <c r="B4" i="8"/>
  <c r="B14" i="6"/>
  <c r="B13" i="6"/>
  <c r="B12" i="6"/>
  <c r="B11" i="6"/>
  <c r="B9" i="6"/>
  <c r="B10" i="6"/>
  <c r="B8" i="6"/>
  <c r="B7" i="6"/>
  <c r="B6" i="6"/>
  <c r="B5" i="6"/>
  <c r="B4" i="6"/>
  <c r="B14" i="5"/>
  <c r="B13" i="5"/>
  <c r="B12" i="5"/>
  <c r="B11" i="5"/>
  <c r="B10" i="5"/>
  <c r="B9" i="5"/>
  <c r="B8" i="5"/>
  <c r="B7" i="5"/>
  <c r="B6" i="5"/>
  <c r="B5" i="5"/>
  <c r="B4" i="5"/>
  <c r="B13" i="3"/>
  <c r="B14" i="3"/>
  <c r="B12" i="3"/>
  <c r="B11" i="3"/>
  <c r="B10" i="3"/>
  <c r="B8" i="3"/>
  <c r="B9" i="3"/>
  <c r="B7" i="3"/>
  <c r="B6" i="3"/>
  <c r="B5" i="3"/>
  <c r="B4" i="3"/>
</calcChain>
</file>

<file path=xl/sharedStrings.xml><?xml version="1.0" encoding="utf-8"?>
<sst xmlns="http://schemas.openxmlformats.org/spreadsheetml/2006/main" count="136" uniqueCount="16">
  <si>
    <t># NE</t>
  </si>
  <si>
    <t>Local</t>
  </si>
  <si>
    <t>Orbit</t>
  </si>
  <si>
    <t>DT</t>
  </si>
  <si>
    <t># simulated elements</t>
  </si>
  <si>
    <t>3r</t>
  </si>
  <si>
    <t>10r</t>
  </si>
  <si>
    <t>20r</t>
  </si>
  <si>
    <t>40r</t>
  </si>
  <si>
    <t>80r</t>
  </si>
  <si>
    <t>100r</t>
  </si>
  <si>
    <t>160r</t>
  </si>
  <si>
    <t>200r</t>
  </si>
  <si>
    <t>13t</t>
  </si>
  <si>
    <t>40t</t>
  </si>
  <si>
    <t>121t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</si>
</sst>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'Boot time vs # ne'!$B$4:$B$9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'Boot time vs # ne'!$C$4:$C$9</c:f>
              <c:numCache>
                <c:formatCode>General</c:formatCode>
                <c:ptCount val="6"/>
                <c:pt idx="0">
                  <c:v>14.35</c:v>
                </c:pt>
                <c:pt idx="1">
                  <c:v>48.968000000000004</c:v>
                </c:pt>
                <c:pt idx="2">
                  <c:v>100.44</c:v>
                </c:pt>
                <c:pt idx="3">
                  <c:v>214.874</c:v>
                </c:pt>
                <c:pt idx="4">
                  <c:v>575.88499999999999</c:v>
                </c:pt>
                <c:pt idx="5">
                  <c:v>601.73800000000006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73-41F3-ABAF-DA906E7FC413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('Boot time vs # ne'!$B$4:$B$8,'Boot time vs # ne'!$B$10:$B$11)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('Boot time vs # ne'!$D$4:$D$8,'Boot time vs # ne'!$D$10:$D$11)</c:f>
              <c:numCache>
                <c:formatCode>General</c:formatCode>
                <c:ptCount val="7"/>
                <c:pt idx="0">
                  <c:v>10.52</c:v>
                </c:pt>
                <c:pt idx="1">
                  <c:v>35.441000000000003</c:v>
                </c:pt>
                <c:pt idx="2">
                  <c:v>71.039000000000001</c:v>
                </c:pt>
                <c:pt idx="3">
                  <c:v>151.77699999999999</c:v>
                </c:pt>
                <c:pt idx="4">
                  <c:v>336.56700000000001</c:v>
                </c:pt>
                <c:pt idx="5">
                  <c:v>827.51199999999994</c:v>
                </c:pt>
                <c:pt idx="6">
                  <c:v>1147.088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73-41F3-ABAF-DA906E7FC413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('Boot time vs # ne'!$B$4:$B$8,'Boot time vs # ne'!$B$10:$B$11)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('Boot time vs # ne'!$E$4:$E$8,'Boot time vs # ne'!$E$10:$E$11)</c:f>
              <c:numCache>
                <c:formatCode>General</c:formatCode>
                <c:ptCount val="7"/>
                <c:pt idx="0">
                  <c:v>9.032</c:v>
                </c:pt>
                <c:pt idx="1">
                  <c:v>32.456000000000003</c:v>
                </c:pt>
                <c:pt idx="2">
                  <c:v>58.28</c:v>
                </c:pt>
                <c:pt idx="3">
                  <c:v>127.17</c:v>
                </c:pt>
                <c:pt idx="4">
                  <c:v>287.815</c:v>
                </c:pt>
                <c:pt idx="5">
                  <c:v>683.048</c:v>
                </c:pt>
                <c:pt idx="6">
                  <c:v>945.14400000000001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73-41F3-ABAF-DA906E7FC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simulated devices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800" b="0" i="0" baseline="0">
                    <a:effectLst/>
                  </a:rPr>
                  <a:t>Initialization time [s]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'Storage vs #ne'!$B$4:$B$9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'Storage vs #ne'!$C$4:$C$9</c:f>
              <c:numCache>
                <c:formatCode>General</c:formatCode>
                <c:ptCount val="6"/>
                <c:pt idx="0">
                  <c:v>5.82</c:v>
                </c:pt>
                <c:pt idx="1">
                  <c:v>19.436</c:v>
                </c:pt>
                <c:pt idx="2">
                  <c:v>38.956000000000003</c:v>
                </c:pt>
                <c:pt idx="3">
                  <c:v>78.08</c:v>
                </c:pt>
                <c:pt idx="4">
                  <c:v>157.19200000000001</c:v>
                </c:pt>
                <c:pt idx="5">
                  <c:v>197.244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8-4732-985D-52796A55484B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('Storage vs #ne'!$B$4:$B$8,'Storage vs #ne'!$B$10:$B$11)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('Storage vs #ne'!$D$4:$D$8,'Storage vs #ne'!$D$10:$D$11)</c:f>
              <c:numCache>
                <c:formatCode>General</c:formatCode>
                <c:ptCount val="7"/>
                <c:pt idx="0">
                  <c:v>5.7480000000000002</c:v>
                </c:pt>
                <c:pt idx="1">
                  <c:v>24.475999999999999</c:v>
                </c:pt>
                <c:pt idx="2">
                  <c:v>46</c:v>
                </c:pt>
                <c:pt idx="3">
                  <c:v>92.296000000000006</c:v>
                </c:pt>
                <c:pt idx="4">
                  <c:v>215.88399999999999</c:v>
                </c:pt>
                <c:pt idx="5">
                  <c:v>376.25599999999997</c:v>
                </c:pt>
                <c:pt idx="6">
                  <c:v>448.89600000000002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E8-4732-985D-52796A55484B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('Storage vs #ne'!$B$4:$B$8,'Storage vs #ne'!$B$10:$B$11)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('Storage vs #ne'!$E$4:$E$8,'Storage vs #ne'!$E$10:$E$11)</c:f>
              <c:numCache>
                <c:formatCode>General</c:formatCode>
                <c:ptCount val="7"/>
                <c:pt idx="0">
                  <c:v>5.7160000000000002</c:v>
                </c:pt>
                <c:pt idx="1">
                  <c:v>19.056000000000001</c:v>
                </c:pt>
                <c:pt idx="2">
                  <c:v>38.095999999999997</c:v>
                </c:pt>
                <c:pt idx="3">
                  <c:v>76.236000000000004</c:v>
                </c:pt>
                <c:pt idx="4">
                  <c:v>152.62799999999999</c:v>
                </c:pt>
                <c:pt idx="5">
                  <c:v>305.34800000000001</c:v>
                </c:pt>
                <c:pt idx="6">
                  <c:v>381.49599999999998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E8-4732-985D-52796A554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simulated devices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Disk usage [MB}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'Storage vs total # elem'!$B$4:$B$11</c:f>
              <c:numCache>
                <c:formatCode>General</c:formatCode>
                <c:ptCount val="8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1000</c:v>
                </c:pt>
              </c:numCache>
            </c:numRef>
          </c:xVal>
          <c:yVal>
            <c:numRef>
              <c:f>'Storage vs total # elem'!$C$4:$C$11</c:f>
              <c:numCache>
                <c:formatCode>General</c:formatCode>
                <c:ptCount val="8"/>
                <c:pt idx="0">
                  <c:v>5.82</c:v>
                </c:pt>
                <c:pt idx="1">
                  <c:v>19.436</c:v>
                </c:pt>
                <c:pt idx="2">
                  <c:v>38.956000000000003</c:v>
                </c:pt>
                <c:pt idx="3">
                  <c:v>59.851999999999997</c:v>
                </c:pt>
                <c:pt idx="4">
                  <c:v>78.08</c:v>
                </c:pt>
                <c:pt idx="5">
                  <c:v>174.76400000000001</c:v>
                </c:pt>
                <c:pt idx="6">
                  <c:v>157.19200000000001</c:v>
                </c:pt>
                <c:pt idx="7">
                  <c:v>197.244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DB-4DA6-A9A7-88FAF65A4C0B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('Storage vs total # elem'!$B$4:$B$10,'Storage vs total # elem'!$B$12:$B$14)</c:f>
              <c:numCache>
                <c:formatCode>General</c:formatCode>
                <c:ptCount val="10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1600</c:v>
                </c:pt>
                <c:pt idx="8">
                  <c:v>2000</c:v>
                </c:pt>
                <c:pt idx="9">
                  <c:v>2419</c:v>
                </c:pt>
              </c:numCache>
            </c:numRef>
          </c:xVal>
          <c:yVal>
            <c:numRef>
              <c:f>('Storage vs total # elem'!$D$4:$D$10,'Storage vs total # elem'!$D$12:$D$14)</c:f>
              <c:numCache>
                <c:formatCode>General</c:formatCode>
                <c:ptCount val="10"/>
                <c:pt idx="0">
                  <c:v>5.7480000000000002</c:v>
                </c:pt>
                <c:pt idx="1">
                  <c:v>24.475999999999999</c:v>
                </c:pt>
                <c:pt idx="2">
                  <c:v>46</c:v>
                </c:pt>
                <c:pt idx="3">
                  <c:v>68.947999999999993</c:v>
                </c:pt>
                <c:pt idx="4">
                  <c:v>92.296000000000006</c:v>
                </c:pt>
                <c:pt idx="5">
                  <c:v>191.21199999999999</c:v>
                </c:pt>
                <c:pt idx="6">
                  <c:v>215.88399999999999</c:v>
                </c:pt>
                <c:pt idx="7">
                  <c:v>376.25599999999997</c:v>
                </c:pt>
                <c:pt idx="8">
                  <c:v>448.89600000000002</c:v>
                </c:pt>
                <c:pt idx="9">
                  <c:v>583.76400000000001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DB-4DA6-A9A7-88FAF65A4C0B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('Storage vs total # elem'!$B$4:$B$10,'Storage vs total # elem'!$B$12:$B$13,'Storage vs total # elem'!$B$13:$B$14,'Storage vs total # elem'!$B$14)</c:f>
              <c:numCache>
                <c:formatCode>General</c:formatCode>
                <c:ptCount val="12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1600</c:v>
                </c:pt>
                <c:pt idx="8">
                  <c:v>2000</c:v>
                </c:pt>
                <c:pt idx="9">
                  <c:v>2000</c:v>
                </c:pt>
                <c:pt idx="10">
                  <c:v>2419</c:v>
                </c:pt>
                <c:pt idx="11">
                  <c:v>2419</c:v>
                </c:pt>
              </c:numCache>
            </c:numRef>
          </c:xVal>
          <c:yVal>
            <c:numRef>
              <c:f>('Storage vs total # elem'!$E$4:$E$10,'Storage vs total # elem'!$E$12:$E$14)</c:f>
              <c:numCache>
                <c:formatCode>General</c:formatCode>
                <c:ptCount val="10"/>
                <c:pt idx="0">
                  <c:v>5.7160000000000002</c:v>
                </c:pt>
                <c:pt idx="1">
                  <c:v>19.056000000000001</c:v>
                </c:pt>
                <c:pt idx="2">
                  <c:v>38.095999999999997</c:v>
                </c:pt>
                <c:pt idx="3">
                  <c:v>46.896000000000001</c:v>
                </c:pt>
                <c:pt idx="4">
                  <c:v>76.236000000000004</c:v>
                </c:pt>
                <c:pt idx="5">
                  <c:v>144.33600000000001</c:v>
                </c:pt>
                <c:pt idx="6">
                  <c:v>152.62799999999999</c:v>
                </c:pt>
                <c:pt idx="7">
                  <c:v>305.34800000000001</c:v>
                </c:pt>
                <c:pt idx="8">
                  <c:v>381.49599999999998</c:v>
                </c:pt>
                <c:pt idx="9">
                  <c:v>436.79199999999997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DB-4DA6-A9A7-88FAF65A4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Total number of simulated elements (NEs + intf + links)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Disk usage [MB}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'Storage vs # intf'!$B$4:$B$11</c:f>
              <c:numCache>
                <c:formatCode>General</c:formatCode>
                <c:ptCount val="8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800</c:v>
                </c:pt>
              </c:numCache>
            </c:numRef>
          </c:xVal>
          <c:yVal>
            <c:numRef>
              <c:f>'Storage vs # intf'!$C$4:$C$11</c:f>
              <c:numCache>
                <c:formatCode>General</c:formatCode>
                <c:ptCount val="8"/>
                <c:pt idx="0">
                  <c:v>5.82</c:v>
                </c:pt>
                <c:pt idx="1">
                  <c:v>19.436</c:v>
                </c:pt>
                <c:pt idx="2">
                  <c:v>38.956000000000003</c:v>
                </c:pt>
                <c:pt idx="3">
                  <c:v>59.851999999999997</c:v>
                </c:pt>
                <c:pt idx="4">
                  <c:v>78.08</c:v>
                </c:pt>
                <c:pt idx="5">
                  <c:v>157.19200000000001</c:v>
                </c:pt>
                <c:pt idx="6">
                  <c:v>174.76400000000001</c:v>
                </c:pt>
                <c:pt idx="7">
                  <c:v>197.244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AB-44F8-A000-16415572C290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('Storage vs # intf'!$B$4:$B$10,'Storage vs # intf'!$B$12:$B$14)</c:f>
              <c:numCache>
                <c:formatCode>General</c:formatCode>
                <c:ptCount val="10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1280</c:v>
                </c:pt>
                <c:pt idx="8">
                  <c:v>1600</c:v>
                </c:pt>
                <c:pt idx="9">
                  <c:v>2178</c:v>
                </c:pt>
              </c:numCache>
            </c:numRef>
          </c:xVal>
          <c:yVal>
            <c:numRef>
              <c:f>('Storage vs # intf'!$D$4:$D$10,'Storage vs # intf'!$D$12:$D$13,'Storage vs # intf'!$D$14)</c:f>
              <c:numCache>
                <c:formatCode>General</c:formatCode>
                <c:ptCount val="10"/>
                <c:pt idx="0">
                  <c:v>5.7480000000000002</c:v>
                </c:pt>
                <c:pt idx="1">
                  <c:v>24.475999999999999</c:v>
                </c:pt>
                <c:pt idx="2">
                  <c:v>46</c:v>
                </c:pt>
                <c:pt idx="3">
                  <c:v>68.947999999999993</c:v>
                </c:pt>
                <c:pt idx="4">
                  <c:v>92.296000000000006</c:v>
                </c:pt>
                <c:pt idx="5">
                  <c:v>215.88399999999999</c:v>
                </c:pt>
                <c:pt idx="6">
                  <c:v>191.21199999999999</c:v>
                </c:pt>
                <c:pt idx="7">
                  <c:v>376.25599999999997</c:v>
                </c:pt>
                <c:pt idx="8">
                  <c:v>448.89600000000002</c:v>
                </c:pt>
                <c:pt idx="9">
                  <c:v>583.76400000000001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AB-44F8-A000-16415572C290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('Storage vs # intf'!$B$4:$B$10,'Storage vs # intf'!$B$12:$B$14)</c:f>
              <c:numCache>
                <c:formatCode>General</c:formatCode>
                <c:ptCount val="10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1280</c:v>
                </c:pt>
                <c:pt idx="8">
                  <c:v>1600</c:v>
                </c:pt>
                <c:pt idx="9">
                  <c:v>2178</c:v>
                </c:pt>
              </c:numCache>
            </c:numRef>
          </c:xVal>
          <c:yVal>
            <c:numRef>
              <c:f>('Storage vs # intf'!$E$4:$E$10,'Storage vs # intf'!$E$12:$E$14)</c:f>
              <c:numCache>
                <c:formatCode>General</c:formatCode>
                <c:ptCount val="10"/>
                <c:pt idx="0">
                  <c:v>5.7160000000000002</c:v>
                </c:pt>
                <c:pt idx="1">
                  <c:v>19.056000000000001</c:v>
                </c:pt>
                <c:pt idx="2">
                  <c:v>38.095999999999997</c:v>
                </c:pt>
                <c:pt idx="3">
                  <c:v>46.896000000000001</c:v>
                </c:pt>
                <c:pt idx="4">
                  <c:v>76.236000000000004</c:v>
                </c:pt>
                <c:pt idx="5">
                  <c:v>152.62799999999999</c:v>
                </c:pt>
                <c:pt idx="6">
                  <c:v>144.33600000000001</c:v>
                </c:pt>
                <c:pt idx="7">
                  <c:v>305.34800000000001</c:v>
                </c:pt>
                <c:pt idx="8">
                  <c:v>381.49599999999998</c:v>
                </c:pt>
                <c:pt idx="9">
                  <c:v>436.79199999999997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AB-44F8-A000-16415572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simulated interfaces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Disk usage [MB}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'Boot time vs total # elements'!$B$4:$B$11</c:f>
              <c:numCache>
                <c:formatCode>General</c:formatCode>
                <c:ptCount val="8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1000</c:v>
                </c:pt>
              </c:numCache>
            </c:numRef>
          </c:xVal>
          <c:yVal>
            <c:numRef>
              <c:f>'Boot time vs total # elements'!$C$4:$C$11</c:f>
              <c:numCache>
                <c:formatCode>General</c:formatCode>
                <c:ptCount val="8"/>
                <c:pt idx="0">
                  <c:v>14.35</c:v>
                </c:pt>
                <c:pt idx="1">
                  <c:v>48.968000000000004</c:v>
                </c:pt>
                <c:pt idx="2">
                  <c:v>100.44</c:v>
                </c:pt>
                <c:pt idx="3">
                  <c:v>122.69</c:v>
                </c:pt>
                <c:pt idx="4">
                  <c:v>214.874</c:v>
                </c:pt>
                <c:pt idx="5">
                  <c:v>414.95600000000002</c:v>
                </c:pt>
                <c:pt idx="6">
                  <c:v>575.88499999999999</c:v>
                </c:pt>
                <c:pt idx="7">
                  <c:v>601.73800000000006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D-4A47-A5BA-1AAD7B82246C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('Boot time vs total # elements'!$B$4:$B$10,'Boot time vs total # elements'!$B$12:$B$14)</c:f>
              <c:numCache>
                <c:formatCode>General</c:formatCode>
                <c:ptCount val="10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1600</c:v>
                </c:pt>
                <c:pt idx="8">
                  <c:v>2000</c:v>
                </c:pt>
                <c:pt idx="9">
                  <c:v>2419</c:v>
                </c:pt>
              </c:numCache>
            </c:numRef>
          </c:xVal>
          <c:yVal>
            <c:numRef>
              <c:f>('Boot time vs total # elements'!$D$4:$D$10,'Boot time vs total # elements'!$D$12:$D$14)</c:f>
              <c:numCache>
                <c:formatCode>General</c:formatCode>
                <c:ptCount val="10"/>
                <c:pt idx="0">
                  <c:v>10.52</c:v>
                </c:pt>
                <c:pt idx="1">
                  <c:v>35.441000000000003</c:v>
                </c:pt>
                <c:pt idx="2">
                  <c:v>71.039000000000001</c:v>
                </c:pt>
                <c:pt idx="3">
                  <c:v>90.751999999999995</c:v>
                </c:pt>
                <c:pt idx="4">
                  <c:v>151.77699999999999</c:v>
                </c:pt>
                <c:pt idx="5">
                  <c:v>310.48</c:v>
                </c:pt>
                <c:pt idx="6">
                  <c:v>336.56700000000001</c:v>
                </c:pt>
                <c:pt idx="7">
                  <c:v>827.51199999999994</c:v>
                </c:pt>
                <c:pt idx="8">
                  <c:v>1147.088</c:v>
                </c:pt>
                <c:pt idx="9">
                  <c:v>1253.8130000000001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7D-4A47-A5BA-1AAD7B82246C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('Boot time vs total # elements'!$B$4:$B$10,'Boot time vs total # elements'!$B$12:$B$13,'Boot time vs total # elements'!$B$13:$B$14,'Boot time vs total # elements'!$B$14)</c:f>
              <c:numCache>
                <c:formatCode>General</c:formatCode>
                <c:ptCount val="12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1600</c:v>
                </c:pt>
                <c:pt idx="8">
                  <c:v>2000</c:v>
                </c:pt>
                <c:pt idx="9">
                  <c:v>2000</c:v>
                </c:pt>
                <c:pt idx="10">
                  <c:v>2419</c:v>
                </c:pt>
                <c:pt idx="11">
                  <c:v>2419</c:v>
                </c:pt>
              </c:numCache>
            </c:numRef>
          </c:xVal>
          <c:yVal>
            <c:numRef>
              <c:f>('Boot time vs total # elements'!$E$4:$E$10,'Boot time vs total # elements'!$E$12:$E$13,'Boot time vs total # elements'!$E$14)</c:f>
              <c:numCache>
                <c:formatCode>General</c:formatCode>
                <c:ptCount val="10"/>
                <c:pt idx="0">
                  <c:v>9.032</c:v>
                </c:pt>
                <c:pt idx="1">
                  <c:v>32.456000000000003</c:v>
                </c:pt>
                <c:pt idx="2">
                  <c:v>58.28</c:v>
                </c:pt>
                <c:pt idx="3">
                  <c:v>72.989999999999995</c:v>
                </c:pt>
                <c:pt idx="4">
                  <c:v>127.17</c:v>
                </c:pt>
                <c:pt idx="5">
                  <c:v>246.68700000000001</c:v>
                </c:pt>
                <c:pt idx="6">
                  <c:v>287.815</c:v>
                </c:pt>
                <c:pt idx="7">
                  <c:v>683.048</c:v>
                </c:pt>
                <c:pt idx="8">
                  <c:v>945.14400000000001</c:v>
                </c:pt>
                <c:pt idx="9">
                  <c:v>981.904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7D-4A47-A5BA-1AAD7B822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Total number of simulated elements (NEs + intf + links)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800" b="0" i="0" baseline="0">
                    <a:effectLst/>
                  </a:rPr>
                  <a:t>Initialization time [s]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'Boot time vs # intf'!$B$4:$B$11</c:f>
              <c:numCache>
                <c:formatCode>General</c:formatCode>
                <c:ptCount val="8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800</c:v>
                </c:pt>
              </c:numCache>
            </c:numRef>
          </c:xVal>
          <c:yVal>
            <c:numRef>
              <c:f>'Boot time vs # intf'!$C$4:$C$11</c:f>
              <c:numCache>
                <c:formatCode>General</c:formatCode>
                <c:ptCount val="8"/>
                <c:pt idx="0">
                  <c:v>14.35</c:v>
                </c:pt>
                <c:pt idx="1">
                  <c:v>48.968000000000004</c:v>
                </c:pt>
                <c:pt idx="2">
                  <c:v>100.44</c:v>
                </c:pt>
                <c:pt idx="3">
                  <c:v>122.69</c:v>
                </c:pt>
                <c:pt idx="4">
                  <c:v>214.874</c:v>
                </c:pt>
                <c:pt idx="5">
                  <c:v>575.88499999999999</c:v>
                </c:pt>
                <c:pt idx="6">
                  <c:v>414.95600000000002</c:v>
                </c:pt>
                <c:pt idx="7">
                  <c:v>601.73800000000006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08-4AD9-B2BB-3AF964AD8506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('Boot time vs # intf'!$B$4:$B$10,'Boot time vs # intf'!$B$12:$B$14)</c:f>
              <c:numCache>
                <c:formatCode>General</c:formatCode>
                <c:ptCount val="10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1280</c:v>
                </c:pt>
                <c:pt idx="8">
                  <c:v>1600</c:v>
                </c:pt>
                <c:pt idx="9">
                  <c:v>2178</c:v>
                </c:pt>
              </c:numCache>
            </c:numRef>
          </c:xVal>
          <c:yVal>
            <c:numRef>
              <c:f>('Boot time vs # intf'!$D$4:$D$10,'Boot time vs # intf'!$D$12:$D$13,'Boot time vs # intf'!$D$14)</c:f>
              <c:numCache>
                <c:formatCode>General</c:formatCode>
                <c:ptCount val="10"/>
                <c:pt idx="0">
                  <c:v>10.52</c:v>
                </c:pt>
                <c:pt idx="1">
                  <c:v>35.441000000000003</c:v>
                </c:pt>
                <c:pt idx="2">
                  <c:v>71.039000000000001</c:v>
                </c:pt>
                <c:pt idx="3">
                  <c:v>90.751999999999995</c:v>
                </c:pt>
                <c:pt idx="4">
                  <c:v>151.77699999999999</c:v>
                </c:pt>
                <c:pt idx="5">
                  <c:v>336.56700000000001</c:v>
                </c:pt>
                <c:pt idx="6">
                  <c:v>310.48</c:v>
                </c:pt>
                <c:pt idx="7">
                  <c:v>827.51199999999994</c:v>
                </c:pt>
                <c:pt idx="8">
                  <c:v>1147.088</c:v>
                </c:pt>
                <c:pt idx="9">
                  <c:v>1253.8130000000001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08-4AD9-B2BB-3AF964AD8506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('Boot time vs # intf'!$B$4:$B$10,'Boot time vs # intf'!$B$12:$B$14)</c:f>
              <c:numCache>
                <c:formatCode>General</c:formatCode>
                <c:ptCount val="10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1280</c:v>
                </c:pt>
                <c:pt idx="8">
                  <c:v>1600</c:v>
                </c:pt>
                <c:pt idx="9">
                  <c:v>2178</c:v>
                </c:pt>
              </c:numCache>
            </c:numRef>
          </c:xVal>
          <c:yVal>
            <c:numRef>
              <c:f>('Boot time vs # intf'!$E$4:$E$10,'Boot time vs # intf'!$E$12:$E$14)</c:f>
              <c:numCache>
                <c:formatCode>General</c:formatCode>
                <c:ptCount val="10"/>
                <c:pt idx="0">
                  <c:v>9.032</c:v>
                </c:pt>
                <c:pt idx="1">
                  <c:v>32.456000000000003</c:v>
                </c:pt>
                <c:pt idx="2">
                  <c:v>58.28</c:v>
                </c:pt>
                <c:pt idx="3">
                  <c:v>72.989999999999995</c:v>
                </c:pt>
                <c:pt idx="4">
                  <c:v>127.17</c:v>
                </c:pt>
                <c:pt idx="5">
                  <c:v>287.815</c:v>
                </c:pt>
                <c:pt idx="6">
                  <c:v>246.68700000000001</c:v>
                </c:pt>
                <c:pt idx="7">
                  <c:v>683.048</c:v>
                </c:pt>
                <c:pt idx="8">
                  <c:v>945.14400000000001</c:v>
                </c:pt>
                <c:pt idx="9">
                  <c:v>981.904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08-4AD9-B2BB-3AF964AD8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simulated interfaces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1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800" b="0" i="0" baseline="0">
                    <a:effectLst/>
                  </a:rPr>
                  <a:t>Initialization time [s]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'CPU vs #ne'!$B$4:$B$9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'CPU vs #ne'!$C$4:$C$9</c:f>
              <c:numCache>
                <c:formatCode>0.00%</c:formatCode>
                <c:ptCount val="6"/>
                <c:pt idx="0">
                  <c:v>1.7500000000000002E-2</c:v>
                </c:pt>
                <c:pt idx="1">
                  <c:v>4.6199999999999998E-2</c:v>
                </c:pt>
                <c:pt idx="2">
                  <c:v>7.9200000000000007E-2</c:v>
                </c:pt>
                <c:pt idx="3">
                  <c:v>0.1406</c:v>
                </c:pt>
                <c:pt idx="4">
                  <c:v>0.3387</c:v>
                </c:pt>
                <c:pt idx="5">
                  <c:v>0.30909999999999999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1-4C14-A3BF-56F5337B3D0E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('CPU vs #ne'!$B$4:$B$8,'CPU vs #ne'!$B$10:$B$11)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('CPU vs #ne'!$D$4:$D$8,'CPU vs #ne'!$D$10:$D$11)</c:f>
              <c:numCache>
                <c:formatCode>0.00%</c:formatCode>
                <c:ptCount val="7"/>
                <c:pt idx="0">
                  <c:v>8.9999999999999993E-3</c:v>
                </c:pt>
                <c:pt idx="1">
                  <c:v>3.8899999999999997E-2</c:v>
                </c:pt>
                <c:pt idx="2">
                  <c:v>5.7700000000000001E-2</c:v>
                </c:pt>
                <c:pt idx="3">
                  <c:v>9.69E-2</c:v>
                </c:pt>
                <c:pt idx="4">
                  <c:v>0.2268</c:v>
                </c:pt>
                <c:pt idx="5">
                  <c:v>0.38650000000000001</c:v>
                </c:pt>
                <c:pt idx="6">
                  <c:v>0.53469999999999995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1-4C14-A3BF-56F5337B3D0E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('CPU vs #ne'!$B$4:$B$8,'CPU vs #ne'!$B$10:$B$11)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('CPU vs #ne'!$E$4:$E$8,'CPU vs #ne'!$E$10:$E$11)</c:f>
              <c:numCache>
                <c:formatCode>0.00%</c:formatCode>
                <c:ptCount val="7"/>
                <c:pt idx="0">
                  <c:v>1.54E-2</c:v>
                </c:pt>
                <c:pt idx="1">
                  <c:v>0.03</c:v>
                </c:pt>
                <c:pt idx="2">
                  <c:v>5.4899999999999997E-2</c:v>
                </c:pt>
                <c:pt idx="3">
                  <c:v>8.2500000000000004E-2</c:v>
                </c:pt>
                <c:pt idx="4">
                  <c:v>0.16109999999999999</c:v>
                </c:pt>
                <c:pt idx="5">
                  <c:v>0.32140000000000002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31-4C14-A3BF-56F5337B3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simulated devices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CPU Utilization [%]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'CPU vs total # elem'!$B$4:$B$11</c:f>
              <c:numCache>
                <c:formatCode>General</c:formatCode>
                <c:ptCount val="8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1000</c:v>
                </c:pt>
              </c:numCache>
            </c:numRef>
          </c:xVal>
          <c:yVal>
            <c:numRef>
              <c:f>'CPU vs total # elem'!$C$4:$C$11</c:f>
              <c:numCache>
                <c:formatCode>0.00%</c:formatCode>
                <c:ptCount val="8"/>
                <c:pt idx="0">
                  <c:v>1.7500000000000002E-2</c:v>
                </c:pt>
                <c:pt idx="1">
                  <c:v>4.6199999999999998E-2</c:v>
                </c:pt>
                <c:pt idx="2">
                  <c:v>7.9200000000000007E-2</c:v>
                </c:pt>
                <c:pt idx="3">
                  <c:v>0.1111</c:v>
                </c:pt>
                <c:pt idx="4">
                  <c:v>0.1406</c:v>
                </c:pt>
                <c:pt idx="5">
                  <c:v>0.34810000000000002</c:v>
                </c:pt>
                <c:pt idx="6">
                  <c:v>0.3387</c:v>
                </c:pt>
                <c:pt idx="7">
                  <c:v>0.30909999999999999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B4-410F-A80A-4618AA7243D0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('CPU vs total # elem'!$B$4:$B$10,'CPU vs total # elem'!$B$12:$B$14)</c:f>
              <c:numCache>
                <c:formatCode>General</c:formatCode>
                <c:ptCount val="10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1600</c:v>
                </c:pt>
                <c:pt idx="8">
                  <c:v>2000</c:v>
                </c:pt>
                <c:pt idx="9">
                  <c:v>2419</c:v>
                </c:pt>
              </c:numCache>
            </c:numRef>
          </c:xVal>
          <c:yVal>
            <c:numRef>
              <c:f>('CPU vs total # elem'!$D$4:$D$10,'CPU vs total # elem'!$D$12:$D$14)</c:f>
              <c:numCache>
                <c:formatCode>0.00%</c:formatCode>
                <c:ptCount val="10"/>
                <c:pt idx="0">
                  <c:v>8.9999999999999993E-3</c:v>
                </c:pt>
                <c:pt idx="1">
                  <c:v>3.8899999999999997E-2</c:v>
                </c:pt>
                <c:pt idx="2">
                  <c:v>5.7700000000000001E-2</c:v>
                </c:pt>
                <c:pt idx="3">
                  <c:v>0.1076</c:v>
                </c:pt>
                <c:pt idx="4">
                  <c:v>9.69E-2</c:v>
                </c:pt>
                <c:pt idx="5">
                  <c:v>0.25330000000000003</c:v>
                </c:pt>
                <c:pt idx="6">
                  <c:v>0.2268</c:v>
                </c:pt>
                <c:pt idx="7">
                  <c:v>0.38650000000000001</c:v>
                </c:pt>
                <c:pt idx="8">
                  <c:v>0.53469999999999995</c:v>
                </c:pt>
                <c:pt idx="9">
                  <c:v>0.7329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B4-410F-A80A-4618AA7243D0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('CPU vs total # elem'!$B$4:$B$10,'CPU vs total # elem'!$B$12:$B$13,'CPU vs total # elem'!$B$13:$B$14,'CPU vs total # elem'!$B$14)</c:f>
              <c:numCache>
                <c:formatCode>General</c:formatCode>
                <c:ptCount val="12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1600</c:v>
                </c:pt>
                <c:pt idx="8">
                  <c:v>2000</c:v>
                </c:pt>
                <c:pt idx="9">
                  <c:v>2000</c:v>
                </c:pt>
                <c:pt idx="10">
                  <c:v>2419</c:v>
                </c:pt>
                <c:pt idx="11">
                  <c:v>2419</c:v>
                </c:pt>
              </c:numCache>
            </c:numRef>
          </c:xVal>
          <c:yVal>
            <c:numRef>
              <c:f>('CPU vs total # elem'!$E$4:$E$10,'CPU vs total # elem'!$E$12:$E$14)</c:f>
              <c:numCache>
                <c:formatCode>0.00%</c:formatCode>
                <c:ptCount val="10"/>
                <c:pt idx="0">
                  <c:v>1.54E-2</c:v>
                </c:pt>
                <c:pt idx="1">
                  <c:v>0.03</c:v>
                </c:pt>
                <c:pt idx="2">
                  <c:v>5.4899999999999997E-2</c:v>
                </c:pt>
                <c:pt idx="3">
                  <c:v>7.85E-2</c:v>
                </c:pt>
                <c:pt idx="4">
                  <c:v>8.2500000000000004E-2</c:v>
                </c:pt>
                <c:pt idx="5">
                  <c:v>0.2</c:v>
                </c:pt>
                <c:pt idx="6">
                  <c:v>0.16109999999999999</c:v>
                </c:pt>
                <c:pt idx="7">
                  <c:v>0.32140000000000002</c:v>
                </c:pt>
                <c:pt idx="8">
                  <c:v>0.4</c:v>
                </c:pt>
                <c:pt idx="9">
                  <c:v>0.58979999999999999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B4-410F-A80A-4618AA72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Total number of simulated elements (NEs + intf + links)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CPU Utilization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'CPU vs # intf'!$B$4:$B$11</c:f>
              <c:numCache>
                <c:formatCode>General</c:formatCode>
                <c:ptCount val="8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800</c:v>
                </c:pt>
              </c:numCache>
            </c:numRef>
          </c:xVal>
          <c:yVal>
            <c:numRef>
              <c:f>'CPU vs # intf'!$C$4:$C$11</c:f>
              <c:numCache>
                <c:formatCode>0.00%</c:formatCode>
                <c:ptCount val="8"/>
                <c:pt idx="0">
                  <c:v>1.7500000000000002E-2</c:v>
                </c:pt>
                <c:pt idx="1">
                  <c:v>4.6199999999999998E-2</c:v>
                </c:pt>
                <c:pt idx="2">
                  <c:v>7.9200000000000007E-2</c:v>
                </c:pt>
                <c:pt idx="3">
                  <c:v>0.1111</c:v>
                </c:pt>
                <c:pt idx="4">
                  <c:v>0.1406</c:v>
                </c:pt>
                <c:pt idx="5">
                  <c:v>0.3387</c:v>
                </c:pt>
                <c:pt idx="6">
                  <c:v>0.34810000000000002</c:v>
                </c:pt>
                <c:pt idx="7">
                  <c:v>0.30909999999999999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6-4376-B00C-97CB5521031D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('CPU vs # intf'!$B$4:$B$10,'CPU vs # intf'!$B$12:$B$14)</c:f>
              <c:numCache>
                <c:formatCode>General</c:formatCode>
                <c:ptCount val="10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1280</c:v>
                </c:pt>
                <c:pt idx="8">
                  <c:v>1600</c:v>
                </c:pt>
                <c:pt idx="9">
                  <c:v>2178</c:v>
                </c:pt>
              </c:numCache>
            </c:numRef>
          </c:xVal>
          <c:yVal>
            <c:numRef>
              <c:f>('CPU vs # intf'!$D$4:$D$10,'CPU vs # intf'!$D$12:$D$13,'CPU vs # intf'!$D$14)</c:f>
              <c:numCache>
                <c:formatCode>0.00%</c:formatCode>
                <c:ptCount val="10"/>
                <c:pt idx="0">
                  <c:v>8.9999999999999993E-3</c:v>
                </c:pt>
                <c:pt idx="1">
                  <c:v>3.8899999999999997E-2</c:v>
                </c:pt>
                <c:pt idx="2">
                  <c:v>5.7700000000000001E-2</c:v>
                </c:pt>
                <c:pt idx="3">
                  <c:v>0.1076</c:v>
                </c:pt>
                <c:pt idx="4">
                  <c:v>9.69E-2</c:v>
                </c:pt>
                <c:pt idx="5">
                  <c:v>0.2268</c:v>
                </c:pt>
                <c:pt idx="6">
                  <c:v>0.25330000000000003</c:v>
                </c:pt>
                <c:pt idx="7">
                  <c:v>0.38650000000000001</c:v>
                </c:pt>
                <c:pt idx="8">
                  <c:v>0.53469999999999995</c:v>
                </c:pt>
                <c:pt idx="9">
                  <c:v>0.7329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66-4376-B00C-97CB5521031D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('CPU vs # intf'!$B$4:$B$10,'CPU vs # intf'!$B$12:$B$14)</c:f>
              <c:numCache>
                <c:formatCode>General</c:formatCode>
                <c:ptCount val="10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1280</c:v>
                </c:pt>
                <c:pt idx="8">
                  <c:v>1600</c:v>
                </c:pt>
                <c:pt idx="9">
                  <c:v>2178</c:v>
                </c:pt>
              </c:numCache>
            </c:numRef>
          </c:xVal>
          <c:yVal>
            <c:numRef>
              <c:f>('CPU vs # intf'!$E$4:$E$10,'CPU vs # intf'!$E$12:$E$14)</c:f>
              <c:numCache>
                <c:formatCode>0.00%</c:formatCode>
                <c:ptCount val="10"/>
                <c:pt idx="0">
                  <c:v>1.54E-2</c:v>
                </c:pt>
                <c:pt idx="1">
                  <c:v>0.03</c:v>
                </c:pt>
                <c:pt idx="2">
                  <c:v>5.4899999999999997E-2</c:v>
                </c:pt>
                <c:pt idx="3">
                  <c:v>7.85E-2</c:v>
                </c:pt>
                <c:pt idx="4">
                  <c:v>8.2500000000000004E-2</c:v>
                </c:pt>
                <c:pt idx="5">
                  <c:v>0.16109999999999999</c:v>
                </c:pt>
                <c:pt idx="6">
                  <c:v>0.2</c:v>
                </c:pt>
                <c:pt idx="7">
                  <c:v>0.32140000000000002</c:v>
                </c:pt>
                <c:pt idx="8">
                  <c:v>0.4</c:v>
                </c:pt>
                <c:pt idx="9">
                  <c:v>0.58979999999999999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66-4376-B00C-97CB55210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simulated interfaces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CPU Utilization [%]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'Memory vs #ne'!$B$4:$B$9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'Memory vs #ne'!$C$4:$C$9</c:f>
              <c:numCache>
                <c:formatCode>0.00%</c:formatCode>
                <c:ptCount val="6"/>
                <c:pt idx="0">
                  <c:v>2.6499999999999999E-2</c:v>
                </c:pt>
                <c:pt idx="1">
                  <c:v>6.7100000000000007E-2</c:v>
                </c:pt>
                <c:pt idx="2">
                  <c:v>0.12609999999999999</c:v>
                </c:pt>
                <c:pt idx="3">
                  <c:v>0.2059</c:v>
                </c:pt>
                <c:pt idx="4">
                  <c:v>0.22739999999999999</c:v>
                </c:pt>
                <c:pt idx="5">
                  <c:v>0.55730000000000002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36-4F7E-AEBE-976A5F774BB0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('Memory vs #ne'!$B$4:$B$8,'Memory vs #ne'!$B$10:$B$11)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('Memory vs #ne'!$D$4:$D$8,'Memory vs #ne'!$D$10:$D$11)</c:f>
              <c:numCache>
                <c:formatCode>0.00%</c:formatCode>
                <c:ptCount val="7"/>
                <c:pt idx="0">
                  <c:v>1.1599999999999999E-2</c:v>
                </c:pt>
                <c:pt idx="1">
                  <c:v>2.81E-2</c:v>
                </c:pt>
                <c:pt idx="2">
                  <c:v>5.1799999999999999E-2</c:v>
                </c:pt>
                <c:pt idx="3">
                  <c:v>9.9199999999999997E-2</c:v>
                </c:pt>
                <c:pt idx="4">
                  <c:v>0.1946</c:v>
                </c:pt>
                <c:pt idx="5">
                  <c:v>0.38569999999999999</c:v>
                </c:pt>
                <c:pt idx="6">
                  <c:v>0.48199999999999998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36-4F7E-AEBE-976A5F774BB0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('Memory vs #ne'!$B$4:$B$8,'Memory vs #ne'!$B$10:$B$11)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('Memory vs #ne'!$E$4:$E$8,'Memory vs #ne'!$E$10:$E$11)</c:f>
              <c:numCache>
                <c:formatCode>0.00%</c:formatCode>
                <c:ptCount val="7"/>
                <c:pt idx="0">
                  <c:v>1.1599999999999999E-2</c:v>
                </c:pt>
                <c:pt idx="1">
                  <c:v>2.8199999999999999E-2</c:v>
                </c:pt>
                <c:pt idx="2">
                  <c:v>5.1799999999999999E-2</c:v>
                </c:pt>
                <c:pt idx="3">
                  <c:v>9.9099999999999994E-2</c:v>
                </c:pt>
                <c:pt idx="4">
                  <c:v>0.19439999999999999</c:v>
                </c:pt>
                <c:pt idx="5">
                  <c:v>0.24149999999999999</c:v>
                </c:pt>
                <c:pt idx="6">
                  <c:v>0.28449999999999998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36-4F7E-AEBE-976A5F77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simulated devices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Memory utilization [%]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'Memory vs total # elem'!$B$4:$B$11</c:f>
              <c:numCache>
                <c:formatCode>General</c:formatCode>
                <c:ptCount val="8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1000</c:v>
                </c:pt>
              </c:numCache>
            </c:numRef>
          </c:xVal>
          <c:yVal>
            <c:numRef>
              <c:f>'Memory vs total # elem'!$C$4:$C$11</c:f>
              <c:numCache>
                <c:formatCode>0.00%</c:formatCode>
                <c:ptCount val="8"/>
                <c:pt idx="0">
                  <c:v>2.6499999999999999E-2</c:v>
                </c:pt>
                <c:pt idx="1">
                  <c:v>6.7100000000000007E-2</c:v>
                </c:pt>
                <c:pt idx="2">
                  <c:v>0.12609999999999999</c:v>
                </c:pt>
                <c:pt idx="3">
                  <c:v>0.13619999999999999</c:v>
                </c:pt>
                <c:pt idx="4">
                  <c:v>0.2059</c:v>
                </c:pt>
                <c:pt idx="5">
                  <c:v>0.26019999999999999</c:v>
                </c:pt>
                <c:pt idx="6">
                  <c:v>0.22739999999999999</c:v>
                </c:pt>
                <c:pt idx="7">
                  <c:v>0.55730000000000002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36-4570-B18D-839A31F7FF98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('Memory vs total # elem'!$B$4:$B$10,'Memory vs total # elem'!$B$12:$B$14)</c:f>
              <c:numCache>
                <c:formatCode>General</c:formatCode>
                <c:ptCount val="10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1600</c:v>
                </c:pt>
                <c:pt idx="8">
                  <c:v>2000</c:v>
                </c:pt>
                <c:pt idx="9">
                  <c:v>2419</c:v>
                </c:pt>
              </c:numCache>
            </c:numRef>
          </c:xVal>
          <c:yVal>
            <c:numRef>
              <c:f>('Memory vs total # elem'!$D$4:$D$10,'Memory vs total # elem'!$D$12:$D$14)</c:f>
              <c:numCache>
                <c:formatCode>0.00%</c:formatCode>
                <c:ptCount val="10"/>
                <c:pt idx="0">
                  <c:v>1.1599999999999999E-2</c:v>
                </c:pt>
                <c:pt idx="1">
                  <c:v>2.81E-2</c:v>
                </c:pt>
                <c:pt idx="2">
                  <c:v>5.1799999999999999E-2</c:v>
                </c:pt>
                <c:pt idx="3">
                  <c:v>5.74E-2</c:v>
                </c:pt>
                <c:pt idx="4">
                  <c:v>9.9199999999999997E-2</c:v>
                </c:pt>
                <c:pt idx="5">
                  <c:v>0.1605</c:v>
                </c:pt>
                <c:pt idx="6">
                  <c:v>0.1946</c:v>
                </c:pt>
                <c:pt idx="7">
                  <c:v>0.38569999999999999</c:v>
                </c:pt>
                <c:pt idx="8">
                  <c:v>0.48199999999999998</c:v>
                </c:pt>
                <c:pt idx="9">
                  <c:v>0.48870000000000002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36-4570-B18D-839A31F7FF98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('Memory vs total # elem'!$B$4:$B$10,'Memory vs total # elem'!$B$12:$B$13,'Memory vs total # elem'!$B$13:$B$14,'Memory vs total # elem'!$B$14)</c:f>
              <c:numCache>
                <c:formatCode>General</c:formatCode>
                <c:ptCount val="12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259</c:v>
                </c:pt>
                <c:pt idx="4">
                  <c:v>400</c:v>
                </c:pt>
                <c:pt idx="5">
                  <c:v>799</c:v>
                </c:pt>
                <c:pt idx="6">
                  <c:v>800</c:v>
                </c:pt>
                <c:pt idx="7">
                  <c:v>1600</c:v>
                </c:pt>
                <c:pt idx="8">
                  <c:v>2000</c:v>
                </c:pt>
                <c:pt idx="9">
                  <c:v>2000</c:v>
                </c:pt>
                <c:pt idx="10">
                  <c:v>2419</c:v>
                </c:pt>
                <c:pt idx="11">
                  <c:v>2419</c:v>
                </c:pt>
              </c:numCache>
            </c:numRef>
          </c:xVal>
          <c:yVal>
            <c:numRef>
              <c:f>('Memory vs total # elem'!$E$4:$E$10,'Memory vs total # elem'!$E$12:$E$14)</c:f>
              <c:numCache>
                <c:formatCode>0.00%</c:formatCode>
                <c:ptCount val="10"/>
                <c:pt idx="0">
                  <c:v>1.1599999999999999E-2</c:v>
                </c:pt>
                <c:pt idx="1">
                  <c:v>2.8199999999999999E-2</c:v>
                </c:pt>
                <c:pt idx="2">
                  <c:v>5.1799999999999999E-2</c:v>
                </c:pt>
                <c:pt idx="3">
                  <c:v>5.8400000000000001E-2</c:v>
                </c:pt>
                <c:pt idx="4">
                  <c:v>9.9099999999999994E-2</c:v>
                </c:pt>
                <c:pt idx="5">
                  <c:v>0.15959999999999999</c:v>
                </c:pt>
                <c:pt idx="6">
                  <c:v>0.19439999999999999</c:v>
                </c:pt>
                <c:pt idx="7">
                  <c:v>0.24149999999999999</c:v>
                </c:pt>
                <c:pt idx="8">
                  <c:v>0.28449999999999998</c:v>
                </c:pt>
                <c:pt idx="9">
                  <c:v>0.44140000000000001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36-4570-B18D-839A31F7F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Total number of simulated elements (NEs + intf + links)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Memory utilization [%]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'Memory vs # intf'!$B$4:$B$11</c:f>
              <c:numCache>
                <c:formatCode>General</c:formatCode>
                <c:ptCount val="8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800</c:v>
                </c:pt>
              </c:numCache>
            </c:numRef>
          </c:xVal>
          <c:yVal>
            <c:numRef>
              <c:f>'Memory vs # intf'!$C$4:$C$11</c:f>
              <c:numCache>
                <c:formatCode>0.00%</c:formatCode>
                <c:ptCount val="8"/>
                <c:pt idx="0">
                  <c:v>2.6499999999999999E-2</c:v>
                </c:pt>
                <c:pt idx="1">
                  <c:v>6.7100000000000007E-2</c:v>
                </c:pt>
                <c:pt idx="2">
                  <c:v>0.12609999999999999</c:v>
                </c:pt>
                <c:pt idx="3">
                  <c:v>0.13619999999999999</c:v>
                </c:pt>
                <c:pt idx="4">
                  <c:v>0.2059</c:v>
                </c:pt>
                <c:pt idx="5">
                  <c:v>0.22739999999999999</c:v>
                </c:pt>
                <c:pt idx="6">
                  <c:v>0.26019999999999999</c:v>
                </c:pt>
                <c:pt idx="7">
                  <c:v>0.55730000000000002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5A-4108-8C36-46F93B5546C6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('Memory vs # intf'!$B$4:$B$10,'Memory vs # intf'!$B$12:$B$14)</c:f>
              <c:numCache>
                <c:formatCode>General</c:formatCode>
                <c:ptCount val="10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1280</c:v>
                </c:pt>
                <c:pt idx="8">
                  <c:v>1600</c:v>
                </c:pt>
                <c:pt idx="9">
                  <c:v>2178</c:v>
                </c:pt>
              </c:numCache>
            </c:numRef>
          </c:xVal>
          <c:yVal>
            <c:numRef>
              <c:f>('Memory vs # intf'!$D$4:$D$10,'Memory vs # intf'!$D$12:$D$13,'Memory vs # intf'!$D$14)</c:f>
              <c:numCache>
                <c:formatCode>0.00%</c:formatCode>
                <c:ptCount val="10"/>
                <c:pt idx="0">
                  <c:v>1.1599999999999999E-2</c:v>
                </c:pt>
                <c:pt idx="1">
                  <c:v>2.81E-2</c:v>
                </c:pt>
                <c:pt idx="2">
                  <c:v>5.1799999999999999E-2</c:v>
                </c:pt>
                <c:pt idx="3">
                  <c:v>5.74E-2</c:v>
                </c:pt>
                <c:pt idx="4">
                  <c:v>9.9199999999999997E-2</c:v>
                </c:pt>
                <c:pt idx="5">
                  <c:v>0.1946</c:v>
                </c:pt>
                <c:pt idx="6">
                  <c:v>0.1605</c:v>
                </c:pt>
                <c:pt idx="7">
                  <c:v>0.38569999999999999</c:v>
                </c:pt>
                <c:pt idx="8">
                  <c:v>0.48199999999999998</c:v>
                </c:pt>
                <c:pt idx="9">
                  <c:v>0.48870000000000002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5A-4108-8C36-46F93B5546C6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('Memory vs # intf'!$B$4:$B$10,'Memory vs # intf'!$B$12:$B$14)</c:f>
              <c:numCache>
                <c:formatCode>General</c:formatCode>
                <c:ptCount val="10"/>
                <c:pt idx="0">
                  <c:v>24</c:v>
                </c:pt>
                <c:pt idx="1">
                  <c:v>80</c:v>
                </c:pt>
                <c:pt idx="2">
                  <c:v>160</c:v>
                </c:pt>
                <c:pt idx="3">
                  <c:v>234</c:v>
                </c:pt>
                <c:pt idx="4">
                  <c:v>320</c:v>
                </c:pt>
                <c:pt idx="5">
                  <c:v>640</c:v>
                </c:pt>
                <c:pt idx="6">
                  <c:v>720</c:v>
                </c:pt>
                <c:pt idx="7">
                  <c:v>1280</c:v>
                </c:pt>
                <c:pt idx="8">
                  <c:v>1600</c:v>
                </c:pt>
                <c:pt idx="9">
                  <c:v>2178</c:v>
                </c:pt>
              </c:numCache>
            </c:numRef>
          </c:xVal>
          <c:yVal>
            <c:numRef>
              <c:f>('Memory vs # intf'!$E$4:$E$10,'Memory vs # intf'!$E$12:$E$14)</c:f>
              <c:numCache>
                <c:formatCode>0.00%</c:formatCode>
                <c:ptCount val="10"/>
                <c:pt idx="0">
                  <c:v>1.1599999999999999E-2</c:v>
                </c:pt>
                <c:pt idx="1">
                  <c:v>2.8199999999999999E-2</c:v>
                </c:pt>
                <c:pt idx="2">
                  <c:v>5.1799999999999999E-2</c:v>
                </c:pt>
                <c:pt idx="3">
                  <c:v>5.8400000000000001E-2</c:v>
                </c:pt>
                <c:pt idx="4">
                  <c:v>9.9099999999999994E-2</c:v>
                </c:pt>
                <c:pt idx="5">
                  <c:v>0.19439999999999999</c:v>
                </c:pt>
                <c:pt idx="6">
                  <c:v>0.15959999999999999</c:v>
                </c:pt>
                <c:pt idx="7">
                  <c:v>0.24149999999999999</c:v>
                </c:pt>
                <c:pt idx="8">
                  <c:v>0.28449999999999998</c:v>
                </c:pt>
                <c:pt idx="9">
                  <c:v>0.44140000000000001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5A-4108-8C36-46F93B554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496"/>
        <c:axId val="313723216"/>
      </c:scatterChart>
      <c:valAx>
        <c:axId val="313726496"/>
        <c:scaling>
          <c:orientation val="minMax"/>
          <c:max val="2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simulated interfaces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216"/>
        <c:crosses val="autoZero"/>
        <c:crossBetween val="midCat"/>
      </c:valAx>
      <c:valAx>
        <c:axId val="3137232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Memory utilization [%]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1</xdr:row>
      <xdr:rowOff>19049</xdr:rowOff>
    </xdr:from>
    <xdr:to>
      <xdr:col>18</xdr:col>
      <xdr:colOff>314325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CECC6-8761-4EE5-9F49-9907751EE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1</xdr:row>
      <xdr:rowOff>19048</xdr:rowOff>
    </xdr:from>
    <xdr:to>
      <xdr:col>18</xdr:col>
      <xdr:colOff>466725</xdr:colOff>
      <xdr:row>25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FB401-EEFB-4D87-8F07-7626B9528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17</xdr:col>
      <xdr:colOff>171450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C67C6-B035-436A-A7AF-F0A5DCFBE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17</xdr:col>
      <xdr:colOff>400050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CC3EA-FF11-4257-A96A-9D83B5208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17</xdr:col>
      <xdr:colOff>409575</xdr:colOff>
      <xdr:row>28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D1E01-214B-47B4-AF05-7D7B51B01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57150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E5495-5BEB-4B99-BAEE-C00229A67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1</xdr:row>
      <xdr:rowOff>19049</xdr:rowOff>
    </xdr:from>
    <xdr:to>
      <xdr:col>18</xdr:col>
      <xdr:colOff>438150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DF48F-3A29-449F-BAA8-DB1A92DE0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161925</xdr:rowOff>
    </xdr:from>
    <xdr:to>
      <xdr:col>17</xdr:col>
      <xdr:colOff>228600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1A0B2-09FB-4AB6-BE06-E80A60667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17</xdr:col>
      <xdr:colOff>476250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99110-D6F1-45D3-9FF6-31AE4E010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1</xdr:row>
      <xdr:rowOff>19049</xdr:rowOff>
    </xdr:from>
    <xdr:to>
      <xdr:col>21</xdr:col>
      <xdr:colOff>285750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5E904-4683-4D78-AE35-CB5D70E04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17</xdr:col>
      <xdr:colOff>161925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F0821-9B5A-4FED-9D1A-2AD9F47E4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17</xdr:col>
      <xdr:colOff>533400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EC769-514B-4902-AC80-FCECE8B80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C7" sqref="C7"/>
    </sheetView>
  </sheetViews>
  <sheetFormatPr defaultRowHeight="15" x14ac:dyDescent="0.25"/>
  <sheetData>
    <row r="3" spans="2:5" x14ac:dyDescent="0.25">
      <c r="B3" s="2" t="s">
        <v>0</v>
      </c>
      <c r="C3" s="2" t="s">
        <v>1</v>
      </c>
      <c r="D3" s="2" t="s">
        <v>2</v>
      </c>
      <c r="E3" s="2" t="s">
        <v>3</v>
      </c>
    </row>
    <row r="4" spans="2:5" x14ac:dyDescent="0.25">
      <c r="B4" s="2">
        <v>3</v>
      </c>
      <c r="C4" s="2">
        <v>14.35</v>
      </c>
      <c r="D4" s="2">
        <v>10.52</v>
      </c>
      <c r="E4" s="2">
        <v>9.032</v>
      </c>
    </row>
    <row r="5" spans="2:5" x14ac:dyDescent="0.25">
      <c r="B5" s="2">
        <v>10</v>
      </c>
      <c r="C5" s="2">
        <v>48.968000000000004</v>
      </c>
      <c r="D5" s="2">
        <v>35.441000000000003</v>
      </c>
      <c r="E5" s="2">
        <v>32.456000000000003</v>
      </c>
    </row>
    <row r="6" spans="2:5" x14ac:dyDescent="0.25">
      <c r="B6" s="2">
        <v>20</v>
      </c>
      <c r="C6" s="2">
        <v>100.44</v>
      </c>
      <c r="D6" s="2">
        <v>71.039000000000001</v>
      </c>
      <c r="E6" s="2">
        <v>58.28</v>
      </c>
    </row>
    <row r="7" spans="2:5" x14ac:dyDescent="0.25">
      <c r="B7" s="2">
        <v>40</v>
      </c>
      <c r="C7" s="2">
        <v>214.874</v>
      </c>
      <c r="D7" s="2">
        <v>151.77699999999999</v>
      </c>
      <c r="E7" s="2">
        <v>127.17</v>
      </c>
    </row>
    <row r="8" spans="2:5" x14ac:dyDescent="0.25">
      <c r="B8" s="2">
        <v>80</v>
      </c>
      <c r="C8" s="2">
        <v>575.88499999999999</v>
      </c>
      <c r="D8" s="2">
        <v>336.56700000000001</v>
      </c>
      <c r="E8" s="2">
        <v>287.815</v>
      </c>
    </row>
    <row r="9" spans="2:5" x14ac:dyDescent="0.25">
      <c r="B9" s="2">
        <v>100</v>
      </c>
      <c r="C9" s="2">
        <v>601.73800000000006</v>
      </c>
      <c r="D9" s="2"/>
      <c r="E9" s="2"/>
    </row>
    <row r="10" spans="2:5" x14ac:dyDescent="0.25">
      <c r="B10" s="3">
        <v>160</v>
      </c>
      <c r="C10" s="2"/>
      <c r="D10" s="2">
        <v>827.51199999999994</v>
      </c>
      <c r="E10" s="2">
        <v>683.048</v>
      </c>
    </row>
    <row r="11" spans="2:5" x14ac:dyDescent="0.25">
      <c r="B11" s="3">
        <v>200</v>
      </c>
      <c r="C11" s="2"/>
      <c r="D11" s="2">
        <v>1147.088</v>
      </c>
      <c r="E11" s="2">
        <v>945.14400000000001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U19" sqref="U19"/>
    </sheetView>
  </sheetViews>
  <sheetFormatPr defaultRowHeight="15" x14ac:dyDescent="0.25"/>
  <sheetData>
    <row r="3" spans="2:5" x14ac:dyDescent="0.25">
      <c r="B3" s="2" t="s">
        <v>0</v>
      </c>
      <c r="C3" s="2" t="s">
        <v>1</v>
      </c>
      <c r="D3" s="2" t="s">
        <v>2</v>
      </c>
      <c r="E3" s="2" t="s">
        <v>3</v>
      </c>
    </row>
    <row r="4" spans="2:5" x14ac:dyDescent="0.25">
      <c r="B4" s="2">
        <v>3</v>
      </c>
      <c r="C4" s="1">
        <v>5.82</v>
      </c>
      <c r="D4" s="1">
        <v>5.7480000000000002</v>
      </c>
      <c r="E4" s="1">
        <v>5.7160000000000002</v>
      </c>
    </row>
    <row r="5" spans="2:5" x14ac:dyDescent="0.25">
      <c r="B5" s="2">
        <v>10</v>
      </c>
      <c r="C5" s="1">
        <v>19.436</v>
      </c>
      <c r="D5" s="1">
        <v>24.475999999999999</v>
      </c>
      <c r="E5" s="1">
        <v>19.056000000000001</v>
      </c>
    </row>
    <row r="6" spans="2:5" x14ac:dyDescent="0.25">
      <c r="B6" s="2">
        <v>20</v>
      </c>
      <c r="C6" s="1">
        <v>38.956000000000003</v>
      </c>
      <c r="D6" s="1">
        <v>46</v>
      </c>
      <c r="E6" s="1">
        <v>38.095999999999997</v>
      </c>
    </row>
    <row r="7" spans="2:5" x14ac:dyDescent="0.25">
      <c r="B7" s="2">
        <v>40</v>
      </c>
      <c r="C7" s="1">
        <v>78.08</v>
      </c>
      <c r="D7" s="1">
        <v>92.296000000000006</v>
      </c>
      <c r="E7" s="1">
        <v>76.236000000000004</v>
      </c>
    </row>
    <row r="8" spans="2:5" x14ac:dyDescent="0.25">
      <c r="B8" s="2">
        <v>80</v>
      </c>
      <c r="C8" s="1">
        <v>157.19200000000001</v>
      </c>
      <c r="D8" s="1">
        <v>215.88399999999999</v>
      </c>
      <c r="E8" s="1">
        <v>152.62799999999999</v>
      </c>
    </row>
    <row r="9" spans="2:5" x14ac:dyDescent="0.25">
      <c r="B9" s="2">
        <v>100</v>
      </c>
      <c r="C9" s="1">
        <v>197.244</v>
      </c>
      <c r="D9" s="6"/>
    </row>
    <row r="10" spans="2:5" x14ac:dyDescent="0.25">
      <c r="B10" s="3">
        <v>160</v>
      </c>
      <c r="C10" s="2"/>
      <c r="D10" s="1">
        <v>376.25599999999997</v>
      </c>
      <c r="E10" s="1">
        <v>305.34800000000001</v>
      </c>
    </row>
    <row r="11" spans="2:5" x14ac:dyDescent="0.25">
      <c r="B11" s="3">
        <v>200</v>
      </c>
      <c r="C11" s="2"/>
      <c r="D11" s="1">
        <v>448.89600000000002</v>
      </c>
      <c r="E11" s="1">
        <v>381.49599999999998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C9" sqref="C9:E9"/>
    </sheetView>
  </sheetViews>
  <sheetFormatPr defaultRowHeight="15" x14ac:dyDescent="0.25"/>
  <cols>
    <col min="2" max="2" width="20.5703125" customWidth="1"/>
  </cols>
  <sheetData>
    <row r="3" spans="1:5" x14ac:dyDescent="0.25">
      <c r="B3" s="1" t="s">
        <v>4</v>
      </c>
      <c r="C3" s="1" t="s">
        <v>1</v>
      </c>
      <c r="D3" s="1" t="s">
        <v>2</v>
      </c>
      <c r="E3" s="1" t="s">
        <v>3</v>
      </c>
    </row>
    <row r="4" spans="1:5" x14ac:dyDescent="0.25">
      <c r="A4" s="4" t="s">
        <v>5</v>
      </c>
      <c r="B4" s="1">
        <f>3 + (3*8) + 3</f>
        <v>30</v>
      </c>
      <c r="C4" s="1">
        <v>5.82</v>
      </c>
      <c r="D4" s="1">
        <v>5.7480000000000002</v>
      </c>
      <c r="E4" s="1">
        <v>5.7160000000000002</v>
      </c>
    </row>
    <row r="5" spans="1:5" x14ac:dyDescent="0.25">
      <c r="A5" s="4" t="s">
        <v>6</v>
      </c>
      <c r="B5" s="1">
        <f>10 + (10*8) + 10</f>
        <v>100</v>
      </c>
      <c r="C5" s="1">
        <v>19.436</v>
      </c>
      <c r="D5" s="1">
        <v>24.475999999999999</v>
      </c>
      <c r="E5" s="1">
        <v>19.056000000000001</v>
      </c>
    </row>
    <row r="6" spans="1:5" x14ac:dyDescent="0.25">
      <c r="A6" s="4" t="s">
        <v>7</v>
      </c>
      <c r="B6" s="1">
        <f>20 + (20*8) + 20</f>
        <v>200</v>
      </c>
      <c r="C6" s="1">
        <v>38.956000000000003</v>
      </c>
      <c r="D6" s="1">
        <v>46</v>
      </c>
      <c r="E6" s="1">
        <v>38.095999999999997</v>
      </c>
    </row>
    <row r="7" spans="1:5" x14ac:dyDescent="0.25">
      <c r="A7" s="5" t="s">
        <v>13</v>
      </c>
      <c r="B7" s="1">
        <f>13 + (13*18) + (13-1)</f>
        <v>259</v>
      </c>
      <c r="C7" s="1">
        <v>59.851999999999997</v>
      </c>
      <c r="D7" s="1">
        <v>68.947999999999993</v>
      </c>
      <c r="E7" s="1">
        <v>46.896000000000001</v>
      </c>
    </row>
    <row r="8" spans="1:5" x14ac:dyDescent="0.25">
      <c r="A8" s="5" t="s">
        <v>8</v>
      </c>
      <c r="B8" s="1">
        <f>40 + (40*8) + 40</f>
        <v>400</v>
      </c>
      <c r="C8" s="1">
        <v>78.08</v>
      </c>
      <c r="D8" s="1">
        <v>92.296000000000006</v>
      </c>
      <c r="E8" s="1">
        <v>76.236000000000004</v>
      </c>
    </row>
    <row r="9" spans="1:5" x14ac:dyDescent="0.25">
      <c r="A9" s="5" t="s">
        <v>14</v>
      </c>
      <c r="B9" s="1">
        <f>40 + (40*18) + (40-1)</f>
        <v>799</v>
      </c>
      <c r="C9" s="1">
        <v>174.76400000000001</v>
      </c>
      <c r="D9" s="1">
        <v>191.21199999999999</v>
      </c>
      <c r="E9" s="1">
        <v>144.33600000000001</v>
      </c>
    </row>
    <row r="10" spans="1:5" x14ac:dyDescent="0.25">
      <c r="A10" s="5" t="s">
        <v>9</v>
      </c>
      <c r="B10" s="1">
        <f>80 + (80*8) + 80</f>
        <v>800</v>
      </c>
      <c r="C10" s="1">
        <v>157.19200000000001</v>
      </c>
      <c r="D10" s="1">
        <v>215.88399999999999</v>
      </c>
      <c r="E10" s="1">
        <v>152.62799999999999</v>
      </c>
    </row>
    <row r="11" spans="1:5" x14ac:dyDescent="0.25">
      <c r="A11" s="5" t="s">
        <v>10</v>
      </c>
      <c r="B11" s="1">
        <f>100 + (100*8) + 100</f>
        <v>1000</v>
      </c>
      <c r="C11" s="1">
        <v>197.244</v>
      </c>
    </row>
    <row r="12" spans="1:5" x14ac:dyDescent="0.25">
      <c r="A12" s="5" t="s">
        <v>11</v>
      </c>
      <c r="B12" s="1">
        <f>160 + (160*8) + 160</f>
        <v>1600</v>
      </c>
      <c r="C12" s="1"/>
      <c r="D12" s="1">
        <v>376.25599999999997</v>
      </c>
      <c r="E12" s="1">
        <v>305.34800000000001</v>
      </c>
    </row>
    <row r="13" spans="1:5" x14ac:dyDescent="0.25">
      <c r="A13" s="5" t="s">
        <v>12</v>
      </c>
      <c r="B13" s="1">
        <f>200 + (200*8) + 200</f>
        <v>2000</v>
      </c>
      <c r="C13" s="1"/>
      <c r="D13" s="1">
        <v>448.89600000000002</v>
      </c>
      <c r="E13" s="1">
        <v>381.49599999999998</v>
      </c>
    </row>
    <row r="14" spans="1:5" x14ac:dyDescent="0.25">
      <c r="A14" s="5" t="s">
        <v>15</v>
      </c>
      <c r="B14" s="1">
        <f>121 + (121*18) + (121-1)</f>
        <v>2419</v>
      </c>
      <c r="C14" s="1"/>
      <c r="D14" s="1">
        <v>583.76400000000001</v>
      </c>
      <c r="E14" s="1">
        <v>436.79199999999997</v>
      </c>
    </row>
    <row r="15" spans="1:5" x14ac:dyDescent="0.25">
      <c r="A15" s="4"/>
    </row>
    <row r="16" spans="1:5" x14ac:dyDescent="0.25">
      <c r="A16" s="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P33" sqref="P33"/>
    </sheetView>
  </sheetViews>
  <sheetFormatPr defaultRowHeight="15" x14ac:dyDescent="0.25"/>
  <cols>
    <col min="2" max="2" width="20.5703125" customWidth="1"/>
  </cols>
  <sheetData>
    <row r="3" spans="1:5" x14ac:dyDescent="0.25">
      <c r="B3" s="1" t="s">
        <v>4</v>
      </c>
      <c r="C3" s="1" t="s">
        <v>1</v>
      </c>
      <c r="D3" s="1" t="s">
        <v>2</v>
      </c>
      <c r="E3" s="1" t="s">
        <v>3</v>
      </c>
    </row>
    <row r="4" spans="1:5" x14ac:dyDescent="0.25">
      <c r="A4" s="4" t="s">
        <v>5</v>
      </c>
      <c r="B4" s="1">
        <f>(3*8)</f>
        <v>24</v>
      </c>
      <c r="C4" s="1">
        <v>5.82</v>
      </c>
      <c r="D4" s="1">
        <v>5.7480000000000002</v>
      </c>
      <c r="E4" s="1">
        <v>5.7160000000000002</v>
      </c>
    </row>
    <row r="5" spans="1:5" x14ac:dyDescent="0.25">
      <c r="A5" s="4" t="s">
        <v>6</v>
      </c>
      <c r="B5" s="1">
        <f>(10*8)</f>
        <v>80</v>
      </c>
      <c r="C5" s="1">
        <v>19.436</v>
      </c>
      <c r="D5" s="1">
        <v>24.475999999999999</v>
      </c>
      <c r="E5" s="1">
        <v>19.056000000000001</v>
      </c>
    </row>
    <row r="6" spans="1:5" x14ac:dyDescent="0.25">
      <c r="A6" s="4" t="s">
        <v>7</v>
      </c>
      <c r="B6" s="1">
        <f>(20*8)</f>
        <v>160</v>
      </c>
      <c r="C6" s="1">
        <v>38.956000000000003</v>
      </c>
      <c r="D6" s="1">
        <v>46</v>
      </c>
      <c r="E6" s="1">
        <v>38.095999999999997</v>
      </c>
    </row>
    <row r="7" spans="1:5" x14ac:dyDescent="0.25">
      <c r="A7" s="5" t="s">
        <v>13</v>
      </c>
      <c r="B7" s="1">
        <f>(13*18)</f>
        <v>234</v>
      </c>
      <c r="C7" s="1">
        <v>59.851999999999997</v>
      </c>
      <c r="D7" s="1">
        <v>68.947999999999993</v>
      </c>
      <c r="E7" s="1">
        <v>46.896000000000001</v>
      </c>
    </row>
    <row r="8" spans="1:5" x14ac:dyDescent="0.25">
      <c r="A8" s="5" t="s">
        <v>8</v>
      </c>
      <c r="B8" s="1">
        <f xml:space="preserve"> (40*8)</f>
        <v>320</v>
      </c>
      <c r="C8" s="1">
        <v>78.08</v>
      </c>
      <c r="D8" s="1">
        <v>92.296000000000006</v>
      </c>
      <c r="E8" s="1">
        <v>76.236000000000004</v>
      </c>
    </row>
    <row r="9" spans="1:5" x14ac:dyDescent="0.25">
      <c r="A9" s="5" t="s">
        <v>9</v>
      </c>
      <c r="B9" s="1">
        <f>(80*8)</f>
        <v>640</v>
      </c>
      <c r="C9" s="1">
        <v>157.19200000000001</v>
      </c>
      <c r="D9" s="1">
        <v>215.88399999999999</v>
      </c>
      <c r="E9" s="1">
        <v>152.62799999999999</v>
      </c>
    </row>
    <row r="10" spans="1:5" x14ac:dyDescent="0.25">
      <c r="A10" s="5" t="s">
        <v>14</v>
      </c>
      <c r="B10" s="1">
        <f>(40*18)</f>
        <v>720</v>
      </c>
      <c r="C10" s="1">
        <v>174.76400000000001</v>
      </c>
      <c r="D10" s="1">
        <v>191.21199999999999</v>
      </c>
      <c r="E10" s="1">
        <v>144.33600000000001</v>
      </c>
    </row>
    <row r="11" spans="1:5" x14ac:dyDescent="0.25">
      <c r="A11" s="5" t="s">
        <v>10</v>
      </c>
      <c r="B11" s="1">
        <f>(100*8)</f>
        <v>800</v>
      </c>
      <c r="C11" s="1">
        <v>197.244</v>
      </c>
    </row>
    <row r="12" spans="1:5" x14ac:dyDescent="0.25">
      <c r="A12" s="5" t="s">
        <v>11</v>
      </c>
      <c r="B12" s="1">
        <f>(160*8)</f>
        <v>1280</v>
      </c>
      <c r="C12" s="1"/>
      <c r="D12" s="1">
        <v>376.25599999999997</v>
      </c>
      <c r="E12" s="1">
        <v>305.34800000000001</v>
      </c>
    </row>
    <row r="13" spans="1:5" x14ac:dyDescent="0.25">
      <c r="A13" s="5" t="s">
        <v>12</v>
      </c>
      <c r="B13" s="1">
        <f>(200*8)</f>
        <v>1600</v>
      </c>
      <c r="C13" s="1"/>
      <c r="D13" s="1">
        <v>448.89600000000002</v>
      </c>
      <c r="E13" s="1">
        <v>381.49599999999998</v>
      </c>
    </row>
    <row r="14" spans="1:5" x14ac:dyDescent="0.25">
      <c r="A14" s="5" t="s">
        <v>15</v>
      </c>
      <c r="B14" s="1">
        <f>(121*18)</f>
        <v>2178</v>
      </c>
      <c r="C14" s="1"/>
      <c r="D14" s="1">
        <v>583.76400000000001</v>
      </c>
      <c r="E14" s="1">
        <v>436.79199999999997</v>
      </c>
    </row>
    <row r="15" spans="1:5" x14ac:dyDescent="0.25">
      <c r="A15" s="4"/>
    </row>
    <row r="16" spans="1:5" x14ac:dyDescent="0.25">
      <c r="A1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B9" sqref="B9:E10"/>
    </sheetView>
  </sheetViews>
  <sheetFormatPr defaultRowHeight="15" x14ac:dyDescent="0.25"/>
  <cols>
    <col min="2" max="2" width="20.5703125" customWidth="1"/>
  </cols>
  <sheetData>
    <row r="3" spans="1:5" x14ac:dyDescent="0.25">
      <c r="B3" s="1" t="s">
        <v>4</v>
      </c>
      <c r="C3" s="1" t="s">
        <v>1</v>
      </c>
      <c r="D3" s="1" t="s">
        <v>2</v>
      </c>
      <c r="E3" s="1" t="s">
        <v>3</v>
      </c>
    </row>
    <row r="4" spans="1:5" x14ac:dyDescent="0.25">
      <c r="A4" s="4" t="s">
        <v>5</v>
      </c>
      <c r="B4" s="1">
        <f>3 + (3*8) + 3</f>
        <v>30</v>
      </c>
      <c r="C4" s="1">
        <v>14.35</v>
      </c>
      <c r="D4" s="1">
        <v>10.52</v>
      </c>
      <c r="E4" s="1">
        <v>9.032</v>
      </c>
    </row>
    <row r="5" spans="1:5" x14ac:dyDescent="0.25">
      <c r="A5" s="4" t="s">
        <v>6</v>
      </c>
      <c r="B5" s="1">
        <f>10 + (10*8) + 10</f>
        <v>100</v>
      </c>
      <c r="C5" s="1">
        <v>48.968000000000004</v>
      </c>
      <c r="D5" s="1">
        <v>35.441000000000003</v>
      </c>
      <c r="E5" s="1">
        <v>32.456000000000003</v>
      </c>
    </row>
    <row r="6" spans="1:5" x14ac:dyDescent="0.25">
      <c r="A6" s="4" t="s">
        <v>7</v>
      </c>
      <c r="B6" s="1">
        <f>20 + (20*8) + 20</f>
        <v>200</v>
      </c>
      <c r="C6" s="1">
        <v>100.44</v>
      </c>
      <c r="D6" s="1">
        <v>71.039000000000001</v>
      </c>
      <c r="E6" s="1">
        <v>58.28</v>
      </c>
    </row>
    <row r="7" spans="1:5" x14ac:dyDescent="0.25">
      <c r="A7" s="5" t="s">
        <v>13</v>
      </c>
      <c r="B7" s="1">
        <f>13 + (13*18) + (13-1)</f>
        <v>259</v>
      </c>
      <c r="C7" s="1">
        <v>122.69</v>
      </c>
      <c r="D7" s="1">
        <v>90.751999999999995</v>
      </c>
      <c r="E7" s="1">
        <v>72.989999999999995</v>
      </c>
    </row>
    <row r="8" spans="1:5" x14ac:dyDescent="0.25">
      <c r="A8" s="5" t="s">
        <v>8</v>
      </c>
      <c r="B8" s="1">
        <f>40 + (40*8) + 40</f>
        <v>400</v>
      </c>
      <c r="C8" s="1">
        <v>214.874</v>
      </c>
      <c r="D8" s="1">
        <v>151.77699999999999</v>
      </c>
      <c r="E8" s="1">
        <v>127.17</v>
      </c>
    </row>
    <row r="9" spans="1:5" x14ac:dyDescent="0.25">
      <c r="A9" s="5" t="s">
        <v>14</v>
      </c>
      <c r="B9" s="1">
        <f>40 + (40*18) + (40-1)</f>
        <v>799</v>
      </c>
      <c r="C9" s="1">
        <v>414.95600000000002</v>
      </c>
      <c r="D9" s="1">
        <v>310.48</v>
      </c>
      <c r="E9" s="1">
        <v>246.68700000000001</v>
      </c>
    </row>
    <row r="10" spans="1:5" x14ac:dyDescent="0.25">
      <c r="A10" s="5" t="s">
        <v>9</v>
      </c>
      <c r="B10" s="1">
        <f>80 + (80*8) + 80</f>
        <v>800</v>
      </c>
      <c r="C10" s="1">
        <v>575.88499999999999</v>
      </c>
      <c r="D10" s="1">
        <v>336.56700000000001</v>
      </c>
      <c r="E10" s="1">
        <v>287.815</v>
      </c>
    </row>
    <row r="11" spans="1:5" x14ac:dyDescent="0.25">
      <c r="A11" s="5" t="s">
        <v>10</v>
      </c>
      <c r="B11" s="1">
        <f>100 + (100*8) + 100</f>
        <v>1000</v>
      </c>
      <c r="C11" s="1">
        <v>601.73800000000006</v>
      </c>
      <c r="D11" s="1"/>
      <c r="E11" s="1"/>
    </row>
    <row r="12" spans="1:5" x14ac:dyDescent="0.25">
      <c r="A12" s="5" t="s">
        <v>11</v>
      </c>
      <c r="B12" s="1">
        <f>160 + (160*8) + 160</f>
        <v>1600</v>
      </c>
      <c r="C12" s="1"/>
      <c r="D12" s="1">
        <v>827.51199999999994</v>
      </c>
      <c r="E12" s="1">
        <v>683.048</v>
      </c>
    </row>
    <row r="13" spans="1:5" x14ac:dyDescent="0.25">
      <c r="A13" s="5" t="s">
        <v>12</v>
      </c>
      <c r="B13" s="1">
        <f>200 + (200*8) + 200</f>
        <v>2000</v>
      </c>
      <c r="C13" s="1"/>
      <c r="D13" s="1">
        <v>1147.088</v>
      </c>
      <c r="E13" s="1">
        <v>945.14400000000001</v>
      </c>
    </row>
    <row r="14" spans="1:5" x14ac:dyDescent="0.25">
      <c r="A14" s="5" t="s">
        <v>15</v>
      </c>
      <c r="B14" s="1">
        <f>121 + (121*18) + (121-1)</f>
        <v>2419</v>
      </c>
      <c r="C14" s="1"/>
      <c r="D14" s="1">
        <v>1253.8130000000001</v>
      </c>
      <c r="E14" s="1">
        <v>981.904</v>
      </c>
    </row>
    <row r="15" spans="1:5" x14ac:dyDescent="0.25">
      <c r="A15" s="4"/>
    </row>
    <row r="16" spans="1:5" x14ac:dyDescent="0.25">
      <c r="A16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G24" sqref="G24"/>
    </sheetView>
  </sheetViews>
  <sheetFormatPr defaultRowHeight="15" x14ac:dyDescent="0.25"/>
  <cols>
    <col min="2" max="2" width="20.5703125" customWidth="1"/>
  </cols>
  <sheetData>
    <row r="3" spans="1:5" x14ac:dyDescent="0.25">
      <c r="B3" s="1" t="s">
        <v>4</v>
      </c>
      <c r="C3" s="1" t="s">
        <v>1</v>
      </c>
      <c r="D3" s="1" t="s">
        <v>2</v>
      </c>
      <c r="E3" s="1" t="s">
        <v>3</v>
      </c>
    </row>
    <row r="4" spans="1:5" x14ac:dyDescent="0.25">
      <c r="A4" s="4" t="s">
        <v>5</v>
      </c>
      <c r="B4" s="1">
        <f>(3*8)</f>
        <v>24</v>
      </c>
      <c r="C4" s="1">
        <v>14.35</v>
      </c>
      <c r="D4" s="1">
        <v>10.52</v>
      </c>
      <c r="E4" s="1">
        <v>9.032</v>
      </c>
    </row>
    <row r="5" spans="1:5" x14ac:dyDescent="0.25">
      <c r="A5" s="4" t="s">
        <v>6</v>
      </c>
      <c r="B5" s="1">
        <f>(10*8)</f>
        <v>80</v>
      </c>
      <c r="C5" s="1">
        <v>48.968000000000004</v>
      </c>
      <c r="D5" s="1">
        <v>35.441000000000003</v>
      </c>
      <c r="E5" s="1">
        <v>32.456000000000003</v>
      </c>
    </row>
    <row r="6" spans="1:5" x14ac:dyDescent="0.25">
      <c r="A6" s="4" t="s">
        <v>7</v>
      </c>
      <c r="B6" s="1">
        <f>(20*8)</f>
        <v>160</v>
      </c>
      <c r="C6" s="1">
        <v>100.44</v>
      </c>
      <c r="D6" s="1">
        <v>71.039000000000001</v>
      </c>
      <c r="E6" s="1">
        <v>58.28</v>
      </c>
    </row>
    <row r="7" spans="1:5" x14ac:dyDescent="0.25">
      <c r="A7" s="5" t="s">
        <v>13</v>
      </c>
      <c r="B7" s="1">
        <f>(13*18)</f>
        <v>234</v>
      </c>
      <c r="C7" s="1">
        <v>122.69</v>
      </c>
      <c r="D7" s="1">
        <v>90.751999999999995</v>
      </c>
      <c r="E7" s="1">
        <v>72.989999999999995</v>
      </c>
    </row>
    <row r="8" spans="1:5" x14ac:dyDescent="0.25">
      <c r="A8" s="5" t="s">
        <v>8</v>
      </c>
      <c r="B8" s="1">
        <f xml:space="preserve"> (40*8)</f>
        <v>320</v>
      </c>
      <c r="C8" s="1">
        <v>214.874</v>
      </c>
      <c r="D8" s="1">
        <v>151.77699999999999</v>
      </c>
      <c r="E8" s="1">
        <v>127.17</v>
      </c>
    </row>
    <row r="9" spans="1:5" x14ac:dyDescent="0.25">
      <c r="A9" s="5" t="s">
        <v>9</v>
      </c>
      <c r="B9" s="1">
        <f>(80*8)</f>
        <v>640</v>
      </c>
      <c r="C9" s="1">
        <v>575.88499999999999</v>
      </c>
      <c r="D9" s="1">
        <v>336.56700000000001</v>
      </c>
      <c r="E9" s="1">
        <v>287.815</v>
      </c>
    </row>
    <row r="10" spans="1:5" x14ac:dyDescent="0.25">
      <c r="A10" s="5" t="s">
        <v>14</v>
      </c>
      <c r="B10" s="1">
        <f>(40*18)</f>
        <v>720</v>
      </c>
      <c r="C10" s="1">
        <v>414.95600000000002</v>
      </c>
      <c r="D10" s="1">
        <v>310.48</v>
      </c>
      <c r="E10" s="1">
        <v>246.68700000000001</v>
      </c>
    </row>
    <row r="11" spans="1:5" x14ac:dyDescent="0.25">
      <c r="A11" s="5" t="s">
        <v>10</v>
      </c>
      <c r="B11" s="1">
        <f>(100*8)</f>
        <v>800</v>
      </c>
      <c r="C11" s="1">
        <v>601.73800000000006</v>
      </c>
      <c r="D11" s="1"/>
      <c r="E11" s="1"/>
    </row>
    <row r="12" spans="1:5" x14ac:dyDescent="0.25">
      <c r="A12" s="5" t="s">
        <v>11</v>
      </c>
      <c r="B12" s="1">
        <f>(160*8)</f>
        <v>1280</v>
      </c>
      <c r="C12" s="1"/>
      <c r="D12" s="1">
        <v>827.51199999999994</v>
      </c>
      <c r="E12" s="1">
        <v>683.048</v>
      </c>
    </row>
    <row r="13" spans="1:5" x14ac:dyDescent="0.25">
      <c r="A13" s="5" t="s">
        <v>12</v>
      </c>
      <c r="B13" s="1">
        <f>(200*8)</f>
        <v>1600</v>
      </c>
      <c r="C13" s="1"/>
      <c r="D13" s="1">
        <v>1147.088</v>
      </c>
      <c r="E13" s="1">
        <v>945.14400000000001</v>
      </c>
    </row>
    <row r="14" spans="1:5" x14ac:dyDescent="0.25">
      <c r="A14" s="5" t="s">
        <v>15</v>
      </c>
      <c r="B14" s="1">
        <f>(121*18)</f>
        <v>2178</v>
      </c>
      <c r="C14" s="1"/>
      <c r="D14" s="1">
        <v>1253.8130000000001</v>
      </c>
      <c r="E14" s="1">
        <v>981.904</v>
      </c>
    </row>
    <row r="15" spans="1:5" x14ac:dyDescent="0.25">
      <c r="A15" s="4"/>
    </row>
    <row r="16" spans="1:5" x14ac:dyDescent="0.25">
      <c r="A16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tabSelected="1" workbookViewId="0">
      <selection activeCell="H21" sqref="H21"/>
    </sheetView>
  </sheetViews>
  <sheetFormatPr defaultRowHeight="15" x14ac:dyDescent="0.25"/>
  <sheetData>
    <row r="3" spans="2:5" x14ac:dyDescent="0.25">
      <c r="B3" s="2" t="s">
        <v>0</v>
      </c>
      <c r="C3" s="2" t="s">
        <v>1</v>
      </c>
      <c r="D3" s="2" t="s">
        <v>2</v>
      </c>
      <c r="E3" s="2" t="s">
        <v>3</v>
      </c>
    </row>
    <row r="4" spans="2:5" x14ac:dyDescent="0.25">
      <c r="B4" s="2">
        <v>3</v>
      </c>
      <c r="C4" s="6">
        <v>1.7500000000000002E-2</v>
      </c>
      <c r="D4" s="6">
        <v>8.9999999999999993E-3</v>
      </c>
      <c r="E4" s="6">
        <v>1.54E-2</v>
      </c>
    </row>
    <row r="5" spans="2:5" x14ac:dyDescent="0.25">
      <c r="B5" s="2">
        <v>10</v>
      </c>
      <c r="C5" s="6">
        <v>4.6199999999999998E-2</v>
      </c>
      <c r="D5" s="6">
        <v>3.8899999999999997E-2</v>
      </c>
      <c r="E5" s="6">
        <v>0.03</v>
      </c>
    </row>
    <row r="6" spans="2:5" x14ac:dyDescent="0.25">
      <c r="B6" s="2">
        <v>20</v>
      </c>
      <c r="C6" s="6">
        <v>7.9200000000000007E-2</v>
      </c>
      <c r="D6" s="6">
        <v>5.7700000000000001E-2</v>
      </c>
      <c r="E6" s="6">
        <v>5.4899999999999997E-2</v>
      </c>
    </row>
    <row r="7" spans="2:5" x14ac:dyDescent="0.25">
      <c r="B7" s="2">
        <v>40</v>
      </c>
      <c r="C7" s="6">
        <v>0.1406</v>
      </c>
      <c r="D7" s="6">
        <v>9.69E-2</v>
      </c>
      <c r="E7" s="6">
        <v>8.2500000000000004E-2</v>
      </c>
    </row>
    <row r="8" spans="2:5" x14ac:dyDescent="0.25">
      <c r="B8" s="2">
        <v>80</v>
      </c>
      <c r="C8" s="6">
        <v>0.3387</v>
      </c>
      <c r="D8" s="6">
        <v>0.2268</v>
      </c>
      <c r="E8" s="6">
        <v>0.16109999999999999</v>
      </c>
    </row>
    <row r="9" spans="2:5" x14ac:dyDescent="0.25">
      <c r="B9" s="2">
        <v>100</v>
      </c>
      <c r="C9" s="6">
        <v>0.30909999999999999</v>
      </c>
    </row>
    <row r="10" spans="2:5" x14ac:dyDescent="0.25">
      <c r="B10" s="3">
        <v>160</v>
      </c>
      <c r="C10" s="2"/>
      <c r="D10" s="6">
        <v>0.38650000000000001</v>
      </c>
      <c r="E10" s="6">
        <v>0.32140000000000002</v>
      </c>
    </row>
    <row r="11" spans="2:5" x14ac:dyDescent="0.25">
      <c r="B11" s="3">
        <v>200</v>
      </c>
      <c r="C11" s="2"/>
      <c r="D11" s="6">
        <v>0.53469999999999995</v>
      </c>
      <c r="E11" s="6">
        <v>0.4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A12" sqref="A12"/>
    </sheetView>
  </sheetViews>
  <sheetFormatPr defaultRowHeight="15" x14ac:dyDescent="0.25"/>
  <cols>
    <col min="2" max="2" width="20.5703125" customWidth="1"/>
  </cols>
  <sheetData>
    <row r="3" spans="1:5" x14ac:dyDescent="0.25">
      <c r="B3" s="1" t="s">
        <v>4</v>
      </c>
      <c r="C3" s="1" t="s">
        <v>1</v>
      </c>
      <c r="D3" s="1" t="s">
        <v>2</v>
      </c>
      <c r="E3" s="1" t="s">
        <v>3</v>
      </c>
    </row>
    <row r="4" spans="1:5" x14ac:dyDescent="0.25">
      <c r="A4" s="4" t="s">
        <v>5</v>
      </c>
      <c r="B4" s="1">
        <f>3 + (3*8) + 3</f>
        <v>30</v>
      </c>
      <c r="C4" s="6">
        <v>1.7500000000000002E-2</v>
      </c>
      <c r="D4" s="6">
        <v>8.9999999999999993E-3</v>
      </c>
      <c r="E4" s="6">
        <v>1.54E-2</v>
      </c>
    </row>
    <row r="5" spans="1:5" x14ac:dyDescent="0.25">
      <c r="A5" s="4" t="s">
        <v>6</v>
      </c>
      <c r="B5" s="1">
        <f>10 + (10*8) + 10</f>
        <v>100</v>
      </c>
      <c r="C5" s="6">
        <v>4.6199999999999998E-2</v>
      </c>
      <c r="D5" s="6">
        <v>3.8899999999999997E-2</v>
      </c>
      <c r="E5" s="6">
        <v>0.03</v>
      </c>
    </row>
    <row r="6" spans="1:5" x14ac:dyDescent="0.25">
      <c r="A6" s="4" t="s">
        <v>7</v>
      </c>
      <c r="B6" s="1">
        <f>20 + (20*8) + 20</f>
        <v>200</v>
      </c>
      <c r="C6" s="6">
        <v>7.9200000000000007E-2</v>
      </c>
      <c r="D6" s="6">
        <v>5.7700000000000001E-2</v>
      </c>
      <c r="E6" s="6">
        <v>5.4899999999999997E-2</v>
      </c>
    </row>
    <row r="7" spans="1:5" x14ac:dyDescent="0.25">
      <c r="A7" s="5" t="s">
        <v>13</v>
      </c>
      <c r="B7" s="1">
        <f>13 + (13*18) + (13-1)</f>
        <v>259</v>
      </c>
      <c r="C7" s="6">
        <v>0.1111</v>
      </c>
      <c r="D7" s="6">
        <v>0.1076</v>
      </c>
      <c r="E7" s="6">
        <v>7.85E-2</v>
      </c>
    </row>
    <row r="8" spans="1:5" x14ac:dyDescent="0.25">
      <c r="A8" s="5" t="s">
        <v>8</v>
      </c>
      <c r="B8" s="1">
        <f>40 + (40*8) + 40</f>
        <v>400</v>
      </c>
      <c r="C8" s="6">
        <v>0.1406</v>
      </c>
      <c r="D8" s="6">
        <v>9.69E-2</v>
      </c>
      <c r="E8" s="6">
        <v>8.2500000000000004E-2</v>
      </c>
    </row>
    <row r="9" spans="1:5" x14ac:dyDescent="0.25">
      <c r="A9" s="5" t="s">
        <v>14</v>
      </c>
      <c r="B9" s="1">
        <f>40 + (40*18) + (40-1)</f>
        <v>799</v>
      </c>
      <c r="C9" s="6">
        <v>0.34810000000000002</v>
      </c>
      <c r="D9" s="6">
        <v>0.25330000000000003</v>
      </c>
      <c r="E9" s="6">
        <v>0.2</v>
      </c>
    </row>
    <row r="10" spans="1:5" x14ac:dyDescent="0.25">
      <c r="A10" s="5" t="s">
        <v>9</v>
      </c>
      <c r="B10" s="1">
        <f>80 + (80*8) + 80</f>
        <v>800</v>
      </c>
      <c r="C10" s="6">
        <v>0.3387</v>
      </c>
      <c r="D10" s="6">
        <v>0.2268</v>
      </c>
      <c r="E10" s="6">
        <v>0.16109999999999999</v>
      </c>
    </row>
    <row r="11" spans="1:5" x14ac:dyDescent="0.25">
      <c r="A11" s="5" t="s">
        <v>10</v>
      </c>
      <c r="B11" s="1">
        <f>100 + (100*8) + 100</f>
        <v>1000</v>
      </c>
      <c r="C11" s="6">
        <v>0.30909999999999999</v>
      </c>
    </row>
    <row r="12" spans="1:5" x14ac:dyDescent="0.25">
      <c r="A12" s="5" t="s">
        <v>11</v>
      </c>
      <c r="B12" s="1">
        <f>160 + (160*8) + 160</f>
        <v>1600</v>
      </c>
      <c r="C12" s="1"/>
      <c r="D12" s="6">
        <v>0.38650000000000001</v>
      </c>
      <c r="E12" s="6">
        <v>0.32140000000000002</v>
      </c>
    </row>
    <row r="13" spans="1:5" x14ac:dyDescent="0.25">
      <c r="A13" s="5" t="s">
        <v>12</v>
      </c>
      <c r="B13" s="1">
        <f>200 + (200*8) + 200</f>
        <v>2000</v>
      </c>
      <c r="C13" s="1"/>
      <c r="D13" s="6">
        <v>0.53469999999999995</v>
      </c>
      <c r="E13" s="6">
        <v>0.4</v>
      </c>
    </row>
    <row r="14" spans="1:5" x14ac:dyDescent="0.25">
      <c r="A14" s="5" t="s">
        <v>15</v>
      </c>
      <c r="B14" s="1">
        <f>121 + (121*18) + (121-1)</f>
        <v>2419</v>
      </c>
      <c r="C14" s="1"/>
      <c r="D14" s="6">
        <v>0.7329</v>
      </c>
      <c r="E14" s="6">
        <v>0.58979999999999999</v>
      </c>
    </row>
    <row r="15" spans="1:5" x14ac:dyDescent="0.25">
      <c r="A15" s="4"/>
    </row>
    <row r="16" spans="1:5" x14ac:dyDescent="0.25">
      <c r="A16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D14" sqref="D14"/>
    </sheetView>
  </sheetViews>
  <sheetFormatPr defaultRowHeight="15" x14ac:dyDescent="0.25"/>
  <cols>
    <col min="2" max="2" width="20.5703125" customWidth="1"/>
  </cols>
  <sheetData>
    <row r="3" spans="1:5" x14ac:dyDescent="0.25">
      <c r="B3" s="1" t="s">
        <v>4</v>
      </c>
      <c r="C3" s="1" t="s">
        <v>1</v>
      </c>
      <c r="D3" s="1" t="s">
        <v>2</v>
      </c>
      <c r="E3" s="1" t="s">
        <v>3</v>
      </c>
    </row>
    <row r="4" spans="1:5" x14ac:dyDescent="0.25">
      <c r="A4" s="4" t="s">
        <v>5</v>
      </c>
      <c r="B4" s="1">
        <f>(3*8)</f>
        <v>24</v>
      </c>
      <c r="C4" s="6">
        <v>1.7500000000000002E-2</v>
      </c>
      <c r="D4" s="6">
        <v>8.9999999999999993E-3</v>
      </c>
      <c r="E4" s="6">
        <v>1.54E-2</v>
      </c>
    </row>
    <row r="5" spans="1:5" x14ac:dyDescent="0.25">
      <c r="A5" s="4" t="s">
        <v>6</v>
      </c>
      <c r="B5" s="1">
        <f>(10*8)</f>
        <v>80</v>
      </c>
      <c r="C5" s="6">
        <v>4.6199999999999998E-2</v>
      </c>
      <c r="D5" s="6">
        <v>3.8899999999999997E-2</v>
      </c>
      <c r="E5" s="6">
        <v>0.03</v>
      </c>
    </row>
    <row r="6" spans="1:5" x14ac:dyDescent="0.25">
      <c r="A6" s="4" t="s">
        <v>7</v>
      </c>
      <c r="B6" s="1">
        <f>(20*8)</f>
        <v>160</v>
      </c>
      <c r="C6" s="6">
        <v>7.9200000000000007E-2</v>
      </c>
      <c r="D6" s="6">
        <v>5.7700000000000001E-2</v>
      </c>
      <c r="E6" s="6">
        <v>5.4899999999999997E-2</v>
      </c>
    </row>
    <row r="7" spans="1:5" x14ac:dyDescent="0.25">
      <c r="A7" s="5" t="s">
        <v>13</v>
      </c>
      <c r="B7" s="1">
        <f>(13*18)</f>
        <v>234</v>
      </c>
      <c r="C7" s="6">
        <v>0.1111</v>
      </c>
      <c r="D7" s="6">
        <v>0.1076</v>
      </c>
      <c r="E7" s="6">
        <v>7.85E-2</v>
      </c>
    </row>
    <row r="8" spans="1:5" x14ac:dyDescent="0.25">
      <c r="A8" s="5" t="s">
        <v>8</v>
      </c>
      <c r="B8" s="1">
        <f xml:space="preserve"> (40*8)</f>
        <v>320</v>
      </c>
      <c r="C8" s="6">
        <v>0.1406</v>
      </c>
      <c r="D8" s="6">
        <v>9.69E-2</v>
      </c>
      <c r="E8" s="6">
        <v>8.2500000000000004E-2</v>
      </c>
    </row>
    <row r="9" spans="1:5" x14ac:dyDescent="0.25">
      <c r="A9" s="5" t="s">
        <v>9</v>
      </c>
      <c r="B9" s="1">
        <f>(80*8)</f>
        <v>640</v>
      </c>
      <c r="C9" s="6">
        <v>0.3387</v>
      </c>
      <c r="D9" s="6">
        <v>0.2268</v>
      </c>
      <c r="E9" s="6">
        <v>0.16109999999999999</v>
      </c>
    </row>
    <row r="10" spans="1:5" x14ac:dyDescent="0.25">
      <c r="A10" s="5" t="s">
        <v>14</v>
      </c>
      <c r="B10" s="1">
        <f>(40*18)</f>
        <v>720</v>
      </c>
      <c r="C10" s="6">
        <v>0.34810000000000002</v>
      </c>
      <c r="D10" s="6">
        <v>0.25330000000000003</v>
      </c>
      <c r="E10" s="6">
        <v>0.2</v>
      </c>
    </row>
    <row r="11" spans="1:5" x14ac:dyDescent="0.25">
      <c r="A11" s="5" t="s">
        <v>10</v>
      </c>
      <c r="B11" s="1">
        <f>(100*8)</f>
        <v>800</v>
      </c>
      <c r="C11" s="6">
        <v>0.30909999999999999</v>
      </c>
    </row>
    <row r="12" spans="1:5" x14ac:dyDescent="0.25">
      <c r="A12" s="5" t="s">
        <v>11</v>
      </c>
      <c r="B12" s="1">
        <f>(160*8)</f>
        <v>1280</v>
      </c>
      <c r="C12" s="1"/>
      <c r="D12" s="6">
        <v>0.38650000000000001</v>
      </c>
      <c r="E12" s="6">
        <v>0.32140000000000002</v>
      </c>
    </row>
    <row r="13" spans="1:5" x14ac:dyDescent="0.25">
      <c r="A13" s="5" t="s">
        <v>12</v>
      </c>
      <c r="B13" s="1">
        <f>(200*8)</f>
        <v>1600</v>
      </c>
      <c r="C13" s="1"/>
      <c r="D13" s="6">
        <v>0.53469999999999995</v>
      </c>
      <c r="E13" s="6">
        <v>0.4</v>
      </c>
    </row>
    <row r="14" spans="1:5" x14ac:dyDescent="0.25">
      <c r="A14" s="5" t="s">
        <v>15</v>
      </c>
      <c r="B14" s="1">
        <f>(121*18)</f>
        <v>2178</v>
      </c>
      <c r="C14" s="1"/>
      <c r="D14" s="6">
        <v>0.7329</v>
      </c>
      <c r="E14" s="6">
        <v>0.58979999999999999</v>
      </c>
    </row>
    <row r="15" spans="1:5" x14ac:dyDescent="0.25">
      <c r="A15" s="4"/>
    </row>
    <row r="16" spans="1:5" x14ac:dyDescent="0.25">
      <c r="A16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F6" sqref="F6"/>
    </sheetView>
  </sheetViews>
  <sheetFormatPr defaultRowHeight="15" x14ac:dyDescent="0.25"/>
  <sheetData>
    <row r="3" spans="2:5" x14ac:dyDescent="0.25">
      <c r="B3" s="2" t="s">
        <v>0</v>
      </c>
      <c r="C3" s="2" t="s">
        <v>1</v>
      </c>
      <c r="D3" s="2" t="s">
        <v>2</v>
      </c>
      <c r="E3" s="2" t="s">
        <v>3</v>
      </c>
    </row>
    <row r="4" spans="2:5" x14ac:dyDescent="0.25">
      <c r="B4" s="2">
        <v>3</v>
      </c>
      <c r="C4" s="6">
        <v>2.6499999999999999E-2</v>
      </c>
      <c r="D4" s="6">
        <v>1.1599999999999999E-2</v>
      </c>
      <c r="E4" s="6">
        <v>1.1599999999999999E-2</v>
      </c>
    </row>
    <row r="5" spans="2:5" x14ac:dyDescent="0.25">
      <c r="B5" s="2">
        <v>10</v>
      </c>
      <c r="C5" s="6">
        <v>6.7100000000000007E-2</v>
      </c>
      <c r="D5" s="6">
        <v>2.81E-2</v>
      </c>
      <c r="E5" s="6">
        <v>2.8199999999999999E-2</v>
      </c>
    </row>
    <row r="6" spans="2:5" x14ac:dyDescent="0.25">
      <c r="B6" s="2">
        <v>20</v>
      </c>
      <c r="C6" s="6">
        <v>0.12609999999999999</v>
      </c>
      <c r="D6" s="6">
        <v>5.1799999999999999E-2</v>
      </c>
      <c r="E6" s="6">
        <v>5.1799999999999999E-2</v>
      </c>
    </row>
    <row r="7" spans="2:5" x14ac:dyDescent="0.25">
      <c r="B7" s="2">
        <v>40</v>
      </c>
      <c r="C7" s="6">
        <v>0.2059</v>
      </c>
      <c r="D7" s="6">
        <v>9.9199999999999997E-2</v>
      </c>
      <c r="E7" s="6">
        <v>9.9099999999999994E-2</v>
      </c>
    </row>
    <row r="8" spans="2:5" x14ac:dyDescent="0.25">
      <c r="B8" s="2">
        <v>80</v>
      </c>
      <c r="C8" s="6">
        <v>0.22739999999999999</v>
      </c>
      <c r="D8" s="6">
        <v>0.1946</v>
      </c>
      <c r="E8" s="6">
        <v>0.19439999999999999</v>
      </c>
    </row>
    <row r="9" spans="2:5" x14ac:dyDescent="0.25">
      <c r="B9" s="2">
        <v>100</v>
      </c>
      <c r="C9" s="6">
        <v>0.55730000000000002</v>
      </c>
      <c r="D9" s="6"/>
    </row>
    <row r="10" spans="2:5" x14ac:dyDescent="0.25">
      <c r="B10" s="3">
        <v>160</v>
      </c>
      <c r="C10" s="2"/>
      <c r="D10" s="6">
        <v>0.38569999999999999</v>
      </c>
      <c r="E10" s="6">
        <v>0.24149999999999999</v>
      </c>
    </row>
    <row r="11" spans="2:5" x14ac:dyDescent="0.25">
      <c r="B11" s="3">
        <v>200</v>
      </c>
      <c r="C11" s="2"/>
      <c r="D11" s="6">
        <v>0.48199999999999998</v>
      </c>
      <c r="E11" s="6">
        <v>0.28449999999999998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B13" sqref="B13"/>
    </sheetView>
  </sheetViews>
  <sheetFormatPr defaultRowHeight="15" x14ac:dyDescent="0.25"/>
  <cols>
    <col min="2" max="2" width="20.5703125" customWidth="1"/>
  </cols>
  <sheetData>
    <row r="3" spans="1:5" x14ac:dyDescent="0.25">
      <c r="B3" s="1" t="s">
        <v>4</v>
      </c>
      <c r="C3" s="1" t="s">
        <v>1</v>
      </c>
      <c r="D3" s="1" t="s">
        <v>2</v>
      </c>
      <c r="E3" s="1" t="s">
        <v>3</v>
      </c>
    </row>
    <row r="4" spans="1:5" x14ac:dyDescent="0.25">
      <c r="A4" s="4" t="s">
        <v>5</v>
      </c>
      <c r="B4" s="1">
        <f>3 + (3*8) + 3</f>
        <v>30</v>
      </c>
      <c r="C4" s="6">
        <v>2.6499999999999999E-2</v>
      </c>
      <c r="D4" s="6">
        <v>1.1599999999999999E-2</v>
      </c>
      <c r="E4" s="6">
        <v>1.1599999999999999E-2</v>
      </c>
    </row>
    <row r="5" spans="1:5" x14ac:dyDescent="0.25">
      <c r="A5" s="4" t="s">
        <v>6</v>
      </c>
      <c r="B5" s="1">
        <f>10 + (10*8) + 10</f>
        <v>100</v>
      </c>
      <c r="C5" s="6">
        <v>6.7100000000000007E-2</v>
      </c>
      <c r="D5" s="6">
        <v>2.81E-2</v>
      </c>
      <c r="E5" s="6">
        <v>2.8199999999999999E-2</v>
      </c>
    </row>
    <row r="6" spans="1:5" x14ac:dyDescent="0.25">
      <c r="A6" s="4" t="s">
        <v>7</v>
      </c>
      <c r="B6" s="1">
        <f>20 + (20*8) + 20</f>
        <v>200</v>
      </c>
      <c r="C6" s="6">
        <v>0.12609999999999999</v>
      </c>
      <c r="D6" s="6">
        <v>5.1799999999999999E-2</v>
      </c>
      <c r="E6" s="6">
        <v>5.1799999999999999E-2</v>
      </c>
    </row>
    <row r="7" spans="1:5" x14ac:dyDescent="0.25">
      <c r="A7" s="5" t="s">
        <v>13</v>
      </c>
      <c r="B7" s="1">
        <f>13 + (13*18) + (13-1)</f>
        <v>259</v>
      </c>
      <c r="C7" s="6">
        <v>0.13619999999999999</v>
      </c>
      <c r="D7" s="6">
        <v>5.74E-2</v>
      </c>
      <c r="E7" s="6">
        <v>5.8400000000000001E-2</v>
      </c>
    </row>
    <row r="8" spans="1:5" x14ac:dyDescent="0.25">
      <c r="A8" s="5" t="s">
        <v>8</v>
      </c>
      <c r="B8" s="1">
        <f>40 + (40*8) + 40</f>
        <v>400</v>
      </c>
      <c r="C8" s="6">
        <v>0.2059</v>
      </c>
      <c r="D8" s="6">
        <v>9.9199999999999997E-2</v>
      </c>
      <c r="E8" s="6">
        <v>9.9099999999999994E-2</v>
      </c>
    </row>
    <row r="9" spans="1:5" x14ac:dyDescent="0.25">
      <c r="A9" s="5" t="s">
        <v>14</v>
      </c>
      <c r="B9" s="1">
        <f>40 + (40*18) + (40-1)</f>
        <v>799</v>
      </c>
      <c r="C9" s="6">
        <v>0.26019999999999999</v>
      </c>
      <c r="D9" s="6">
        <v>0.1605</v>
      </c>
      <c r="E9" s="6">
        <v>0.15959999999999999</v>
      </c>
    </row>
    <row r="10" spans="1:5" x14ac:dyDescent="0.25">
      <c r="A10" s="5" t="s">
        <v>9</v>
      </c>
      <c r="B10" s="1">
        <f>80 + (80*8) + 80</f>
        <v>800</v>
      </c>
      <c r="C10" s="6">
        <v>0.22739999999999999</v>
      </c>
      <c r="D10" s="6">
        <v>0.1946</v>
      </c>
      <c r="E10" s="6">
        <v>0.19439999999999999</v>
      </c>
    </row>
    <row r="11" spans="1:5" x14ac:dyDescent="0.25">
      <c r="A11" s="5" t="s">
        <v>10</v>
      </c>
      <c r="B11" s="1">
        <f>100 + (100*8) + 100</f>
        <v>1000</v>
      </c>
      <c r="C11" s="6">
        <v>0.55730000000000002</v>
      </c>
    </row>
    <row r="12" spans="1:5" x14ac:dyDescent="0.25">
      <c r="A12" s="5" t="s">
        <v>11</v>
      </c>
      <c r="B12" s="1">
        <f>160 + (160*8) + 160</f>
        <v>1600</v>
      </c>
      <c r="C12" s="1"/>
      <c r="D12" s="6">
        <v>0.38569999999999999</v>
      </c>
      <c r="E12" s="6">
        <v>0.24149999999999999</v>
      </c>
    </row>
    <row r="13" spans="1:5" x14ac:dyDescent="0.25">
      <c r="A13" s="5" t="s">
        <v>12</v>
      </c>
      <c r="B13" s="1">
        <f>200 + (200*8) + 200</f>
        <v>2000</v>
      </c>
      <c r="C13" s="1"/>
      <c r="D13" s="6">
        <v>0.48199999999999998</v>
      </c>
      <c r="E13" s="6">
        <v>0.28449999999999998</v>
      </c>
    </row>
    <row r="14" spans="1:5" x14ac:dyDescent="0.25">
      <c r="A14" s="5" t="s">
        <v>15</v>
      </c>
      <c r="B14" s="1">
        <f>121 + (121*18) + (121-1)</f>
        <v>2419</v>
      </c>
      <c r="C14" s="1"/>
      <c r="D14" s="6">
        <v>0.48870000000000002</v>
      </c>
      <c r="E14" s="6">
        <v>0.44140000000000001</v>
      </c>
    </row>
    <row r="15" spans="1:5" x14ac:dyDescent="0.25">
      <c r="A15" s="4"/>
    </row>
    <row r="16" spans="1:5" x14ac:dyDescent="0.25">
      <c r="A16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E15" sqref="E15"/>
    </sheetView>
  </sheetViews>
  <sheetFormatPr defaultRowHeight="15" x14ac:dyDescent="0.25"/>
  <cols>
    <col min="2" max="2" width="20.5703125" customWidth="1"/>
  </cols>
  <sheetData>
    <row r="3" spans="1:5" x14ac:dyDescent="0.25">
      <c r="B3" s="1" t="s">
        <v>4</v>
      </c>
      <c r="C3" s="1" t="s">
        <v>1</v>
      </c>
      <c r="D3" s="1" t="s">
        <v>2</v>
      </c>
      <c r="E3" s="1" t="s">
        <v>3</v>
      </c>
    </row>
    <row r="4" spans="1:5" x14ac:dyDescent="0.25">
      <c r="A4" s="4" t="s">
        <v>5</v>
      </c>
      <c r="B4" s="1">
        <f>(3*8)</f>
        <v>24</v>
      </c>
      <c r="C4" s="6">
        <v>2.6499999999999999E-2</v>
      </c>
      <c r="D4" s="6">
        <v>1.1599999999999999E-2</v>
      </c>
      <c r="E4" s="6">
        <v>1.1599999999999999E-2</v>
      </c>
    </row>
    <row r="5" spans="1:5" x14ac:dyDescent="0.25">
      <c r="A5" s="4" t="s">
        <v>6</v>
      </c>
      <c r="B5" s="1">
        <f>(10*8)</f>
        <v>80</v>
      </c>
      <c r="C5" s="6">
        <v>6.7100000000000007E-2</v>
      </c>
      <c r="D5" s="6">
        <v>2.81E-2</v>
      </c>
      <c r="E5" s="6">
        <v>2.8199999999999999E-2</v>
      </c>
    </row>
    <row r="6" spans="1:5" x14ac:dyDescent="0.25">
      <c r="A6" s="4" t="s">
        <v>7</v>
      </c>
      <c r="B6" s="1">
        <f>(20*8)</f>
        <v>160</v>
      </c>
      <c r="C6" s="6">
        <v>0.12609999999999999</v>
      </c>
      <c r="D6" s="6">
        <v>5.1799999999999999E-2</v>
      </c>
      <c r="E6" s="6">
        <v>5.1799999999999999E-2</v>
      </c>
    </row>
    <row r="7" spans="1:5" x14ac:dyDescent="0.25">
      <c r="A7" s="5" t="s">
        <v>13</v>
      </c>
      <c r="B7" s="1">
        <f>(13*18)</f>
        <v>234</v>
      </c>
      <c r="C7" s="6">
        <v>0.13619999999999999</v>
      </c>
      <c r="D7" s="6">
        <v>5.74E-2</v>
      </c>
      <c r="E7" s="6">
        <v>5.8400000000000001E-2</v>
      </c>
    </row>
    <row r="8" spans="1:5" x14ac:dyDescent="0.25">
      <c r="A8" s="5" t="s">
        <v>8</v>
      </c>
      <c r="B8" s="1">
        <f xml:space="preserve"> (40*8)</f>
        <v>320</v>
      </c>
      <c r="C8" s="6">
        <v>0.2059</v>
      </c>
      <c r="D8" s="6">
        <v>9.9199999999999997E-2</v>
      </c>
      <c r="E8" s="6">
        <v>9.9099999999999994E-2</v>
      </c>
    </row>
    <row r="9" spans="1:5" x14ac:dyDescent="0.25">
      <c r="A9" s="5" t="s">
        <v>9</v>
      </c>
      <c r="B9" s="1">
        <f>(80*8)</f>
        <v>640</v>
      </c>
      <c r="C9" s="6">
        <v>0.22739999999999999</v>
      </c>
      <c r="D9" s="6">
        <v>0.1946</v>
      </c>
      <c r="E9" s="6">
        <v>0.19439999999999999</v>
      </c>
    </row>
    <row r="10" spans="1:5" x14ac:dyDescent="0.25">
      <c r="A10" s="5" t="s">
        <v>14</v>
      </c>
      <c r="B10" s="1">
        <f>(40*18)</f>
        <v>720</v>
      </c>
      <c r="C10" s="6">
        <v>0.26019999999999999</v>
      </c>
      <c r="D10" s="6">
        <v>0.1605</v>
      </c>
      <c r="E10" s="6">
        <v>0.15959999999999999</v>
      </c>
    </row>
    <row r="11" spans="1:5" x14ac:dyDescent="0.25">
      <c r="A11" s="5" t="s">
        <v>10</v>
      </c>
      <c r="B11" s="1">
        <f>(100*8)</f>
        <v>800</v>
      </c>
      <c r="C11" s="6">
        <v>0.55730000000000002</v>
      </c>
    </row>
    <row r="12" spans="1:5" x14ac:dyDescent="0.25">
      <c r="A12" s="5" t="s">
        <v>11</v>
      </c>
      <c r="B12" s="1">
        <f>(160*8)</f>
        <v>1280</v>
      </c>
      <c r="C12" s="1"/>
      <c r="D12" s="6">
        <v>0.38569999999999999</v>
      </c>
      <c r="E12" s="6">
        <v>0.24149999999999999</v>
      </c>
    </row>
    <row r="13" spans="1:5" x14ac:dyDescent="0.25">
      <c r="A13" s="5" t="s">
        <v>12</v>
      </c>
      <c r="B13" s="1">
        <f>(200*8)</f>
        <v>1600</v>
      </c>
      <c r="C13" s="1"/>
      <c r="D13" s="6">
        <v>0.48199999999999998</v>
      </c>
      <c r="E13" s="6">
        <v>0.28449999999999998</v>
      </c>
    </row>
    <row r="14" spans="1:5" x14ac:dyDescent="0.25">
      <c r="A14" s="5" t="s">
        <v>15</v>
      </c>
      <c r="B14" s="1">
        <f>(121*18)</f>
        <v>2178</v>
      </c>
      <c r="C14" s="1"/>
      <c r="D14" s="6">
        <v>0.48870000000000002</v>
      </c>
      <c r="E14" s="6">
        <v>0.44140000000000001</v>
      </c>
    </row>
    <row r="15" spans="1:5" x14ac:dyDescent="0.25">
      <c r="A15" s="4"/>
    </row>
    <row r="16" spans="1:5" x14ac:dyDescent="0.25">
      <c r="A1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Boot time vs # ne</vt:lpstr>
      <vt:lpstr>Boot time vs total # elements</vt:lpstr>
      <vt:lpstr>Boot time vs # intf</vt:lpstr>
      <vt:lpstr>CPU vs #ne</vt:lpstr>
      <vt:lpstr>CPU vs total # elem</vt:lpstr>
      <vt:lpstr>CPU vs # intf</vt:lpstr>
      <vt:lpstr>Memory vs #ne</vt:lpstr>
      <vt:lpstr>Memory vs total # elem</vt:lpstr>
      <vt:lpstr>Memory vs # intf</vt:lpstr>
      <vt:lpstr>Storage vs #ne</vt:lpstr>
      <vt:lpstr>Storage vs total # elem</vt:lpstr>
      <vt:lpstr>Storage vs # intf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Liviu Stancu</dc:creator>
  <cp:lastModifiedBy>Alexandru Liviu Stancu</cp:lastModifiedBy>
  <dcterms:created xsi:type="dcterms:W3CDTF">2017-09-16T13:14:55Z</dcterms:created>
  <dcterms:modified xsi:type="dcterms:W3CDTF">2017-09-18T16:27:53Z</dcterms:modified>
</cp:coreProperties>
</file>