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F9538D64-CBA3-4E20-98E8-585EF20C07A2}" xr6:coauthVersionLast="45" xr6:coauthVersionMax="45" xr10:uidLastSave="{00000000-0000-0000-0000-000000000000}"/>
  <bookViews>
    <workbookView xWindow="384" yWindow="38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D122" i="11"/>
  <c r="D121" i="11" s="1"/>
  <c r="D126" i="11" s="1"/>
  <c r="C122" i="11"/>
  <c r="C121" i="11" s="1"/>
  <c r="C126" i="11" s="1"/>
  <c r="F121" i="11"/>
  <c r="F126" i="11" s="1"/>
  <c r="E121" i="11"/>
  <c r="E126" i="11" s="1"/>
  <c r="F115" i="11"/>
  <c r="E115" i="11"/>
  <c r="D115" i="11"/>
  <c r="C115" i="11"/>
  <c r="C97" i="11"/>
  <c r="F92" i="11"/>
  <c r="E92" i="11"/>
  <c r="D92" i="11"/>
  <c r="C92" i="11"/>
  <c r="F81" i="11"/>
  <c r="F80" i="11" s="1"/>
  <c r="E81" i="11"/>
  <c r="E80" i="11" s="1"/>
  <c r="D81" i="11"/>
  <c r="C81" i="11"/>
  <c r="D80" i="11"/>
  <c r="C80" i="11"/>
  <c r="F77" i="11"/>
  <c r="E77" i="11"/>
  <c r="D77" i="11"/>
  <c r="C77" i="11"/>
  <c r="F72" i="11"/>
  <c r="E72" i="11"/>
  <c r="D72" i="11"/>
  <c r="C72" i="11"/>
  <c r="F69" i="11"/>
  <c r="E69" i="11"/>
  <c r="D69" i="11"/>
  <c r="C69" i="11"/>
  <c r="C59" i="11"/>
  <c r="D59" i="11" s="1"/>
  <c r="E59" i="11" s="1"/>
  <c r="F59" i="11" s="1"/>
  <c r="D58" i="11"/>
  <c r="E58" i="11" s="1"/>
  <c r="C58" i="11"/>
  <c r="D55" i="11"/>
  <c r="C55" i="11"/>
  <c r="F52" i="11"/>
  <c r="E52" i="11"/>
  <c r="D52" i="11"/>
  <c r="C52" i="11"/>
  <c r="F49" i="11"/>
  <c r="E49" i="11"/>
  <c r="D49" i="11"/>
  <c r="C49" i="11"/>
  <c r="F46" i="11"/>
  <c r="E46" i="11"/>
  <c r="D46" i="11"/>
  <c r="C46" i="11"/>
  <c r="F43" i="11"/>
  <c r="E43" i="11"/>
  <c r="D43" i="11"/>
  <c r="C43" i="11"/>
  <c r="D41" i="11"/>
  <c r="F37" i="11"/>
  <c r="E37" i="11"/>
  <c r="D37" i="11"/>
  <c r="C37" i="11"/>
  <c r="F32" i="11"/>
  <c r="F33" i="11" s="1"/>
  <c r="F31" i="11"/>
  <c r="E31" i="11"/>
  <c r="D31" i="11"/>
  <c r="D32" i="11" s="1"/>
  <c r="F26" i="11"/>
  <c r="E26" i="11"/>
  <c r="E32" i="11" s="1"/>
  <c r="D26" i="11"/>
  <c r="C26" i="11"/>
  <c r="F21" i="11"/>
  <c r="F16" i="11"/>
  <c r="E16" i="11"/>
  <c r="E21" i="11" s="1"/>
  <c r="D16" i="11"/>
  <c r="D21" i="11" s="1"/>
  <c r="D22" i="11" s="1"/>
  <c r="D33" i="11" s="1"/>
  <c r="C16" i="11"/>
  <c r="C21" i="11" s="1"/>
  <c r="D14" i="11"/>
  <c r="F9" i="11"/>
  <c r="F14" i="11" s="1"/>
  <c r="F22" i="11" s="1"/>
  <c r="E9" i="11"/>
  <c r="E14" i="11" s="1"/>
  <c r="E22" i="11" s="1"/>
  <c r="D9" i="11"/>
  <c r="C9" i="11"/>
  <c r="C60" i="9"/>
  <c r="D60" i="9" s="1"/>
  <c r="E60" i="9" s="1"/>
  <c r="B56" i="9"/>
  <c r="C55" i="9"/>
  <c r="E55" i="9" s="1"/>
  <c r="C54" i="9"/>
  <c r="E54" i="9" s="1"/>
  <c r="E53" i="9"/>
  <c r="C53" i="9"/>
  <c r="C52" i="9"/>
  <c r="E52" i="9" s="1"/>
  <c r="E51" i="9"/>
  <c r="C51" i="9"/>
  <c r="C50" i="9"/>
  <c r="E50" i="9" s="1"/>
  <c r="E49" i="9"/>
  <c r="C49" i="9"/>
  <c r="C48" i="9"/>
  <c r="E48" i="9" s="1"/>
  <c r="C47" i="9"/>
  <c r="E47" i="9" s="1"/>
  <c r="C46" i="9"/>
  <c r="E46" i="9" s="1"/>
  <c r="E45" i="9"/>
  <c r="C45" i="9"/>
  <c r="C44" i="9"/>
  <c r="E44" i="9" s="1"/>
  <c r="C43" i="9"/>
  <c r="E43" i="9" s="1"/>
  <c r="C42" i="9"/>
  <c r="E42" i="9" s="1"/>
  <c r="E41" i="9"/>
  <c r="C41" i="9"/>
  <c r="C40" i="9"/>
  <c r="E40" i="9" s="1"/>
  <c r="C39" i="9"/>
  <c r="E39" i="9" s="1"/>
  <c r="C38" i="9"/>
  <c r="E38" i="9" s="1"/>
  <c r="E37" i="9"/>
  <c r="C37" i="9"/>
  <c r="C36" i="9"/>
  <c r="E36" i="9" s="1"/>
  <c r="C35" i="9"/>
  <c r="E35" i="9" s="1"/>
  <c r="C34" i="9"/>
  <c r="E34" i="9" s="1"/>
  <c r="E33" i="9"/>
  <c r="C33" i="9"/>
  <c r="C32" i="9"/>
  <c r="E32" i="9" s="1"/>
  <c r="C31" i="9"/>
  <c r="E31" i="9" s="1"/>
  <c r="C30" i="9"/>
  <c r="E30" i="9" s="1"/>
  <c r="E29" i="9"/>
  <c r="C29" i="9"/>
  <c r="C28" i="9"/>
  <c r="E28" i="9" s="1"/>
  <c r="C27" i="9"/>
  <c r="E27" i="9" s="1"/>
  <c r="C26" i="9"/>
  <c r="E26" i="9" s="1"/>
  <c r="E25" i="9"/>
  <c r="C25" i="9"/>
  <c r="B9" i="9"/>
  <c r="E189" i="8"/>
  <c r="G188" i="8"/>
  <c r="F188" i="8"/>
  <c r="E188" i="8"/>
  <c r="D188" i="8"/>
  <c r="C188" i="8" s="1"/>
  <c r="G187" i="8"/>
  <c r="G189" i="8" s="1"/>
  <c r="F187" i="8"/>
  <c r="E187" i="8"/>
  <c r="D187" i="8"/>
  <c r="G186" i="8"/>
  <c r="F186" i="8"/>
  <c r="E186" i="8"/>
  <c r="D186" i="8"/>
  <c r="D189" i="8" s="1"/>
  <c r="C186" i="8"/>
  <c r="A185" i="8"/>
  <c r="G181" i="8"/>
  <c r="F181" i="8"/>
  <c r="E181" i="8"/>
  <c r="D181" i="8"/>
  <c r="C181" i="8"/>
  <c r="D177" i="8"/>
  <c r="D176" i="8"/>
  <c r="C176" i="8"/>
  <c r="D175" i="8"/>
  <c r="C175" i="8"/>
  <c r="G168" i="8"/>
  <c r="F168" i="8"/>
  <c r="E168" i="8"/>
  <c r="D168" i="8"/>
  <c r="E157" i="8"/>
  <c r="D154" i="8"/>
  <c r="D137" i="8"/>
  <c r="G132" i="8"/>
  <c r="G131" i="8"/>
  <c r="F131" i="8"/>
  <c r="F132" i="8" s="1"/>
  <c r="E131" i="8"/>
  <c r="E132" i="8" s="1"/>
  <c r="D131" i="8"/>
  <c r="C130" i="8"/>
  <c r="C129" i="8"/>
  <c r="C128" i="8"/>
  <c r="G123" i="8"/>
  <c r="F123" i="8"/>
  <c r="E123" i="8"/>
  <c r="D123" i="8"/>
  <c r="C123" i="8" s="1"/>
  <c r="D119" i="8"/>
  <c r="C119" i="8"/>
  <c r="D118" i="8"/>
  <c r="C118" i="8" s="1"/>
  <c r="D117" i="8"/>
  <c r="C117" i="8"/>
  <c r="C110" i="8"/>
  <c r="E105" i="8"/>
  <c r="D103" i="8"/>
  <c r="E102" i="8"/>
  <c r="D102" i="8"/>
  <c r="D98" i="8"/>
  <c r="D96" i="8"/>
  <c r="G92" i="8"/>
  <c r="F92" i="8"/>
  <c r="E92" i="8"/>
  <c r="D92" i="8"/>
  <c r="D157" i="8" s="1"/>
  <c r="C92" i="8"/>
  <c r="G89" i="8"/>
  <c r="F89" i="8"/>
  <c r="E89" i="8"/>
  <c r="C89" i="8" s="1"/>
  <c r="D89" i="8"/>
  <c r="E88" i="8"/>
  <c r="E86" i="8" s="1"/>
  <c r="E85" i="8"/>
  <c r="D85" i="8"/>
  <c r="C67" i="11" s="1"/>
  <c r="C68" i="11" s="1"/>
  <c r="E81" i="8"/>
  <c r="F81" i="8" s="1"/>
  <c r="G81" i="8" s="1"/>
  <c r="D81" i="8"/>
  <c r="E73" i="8"/>
  <c r="F70" i="8"/>
  <c r="E68" i="8"/>
  <c r="D68" i="8"/>
  <c r="C41" i="11" s="1"/>
  <c r="G65" i="8"/>
  <c r="F65" i="8"/>
  <c r="E65" i="8"/>
  <c r="D65" i="8"/>
  <c r="D58" i="8"/>
  <c r="C58" i="8"/>
  <c r="C54" i="8"/>
  <c r="E49" i="8"/>
  <c r="F49" i="8" s="1"/>
  <c r="F47" i="8" s="1"/>
  <c r="D47" i="8"/>
  <c r="D46" i="8"/>
  <c r="F44" i="8"/>
  <c r="G44" i="8" s="1"/>
  <c r="C44" i="8" s="1"/>
  <c r="E44" i="8"/>
  <c r="D44" i="8"/>
  <c r="G42" i="8"/>
  <c r="G40" i="8" s="1"/>
  <c r="G45" i="8" s="1"/>
  <c r="F42" i="8"/>
  <c r="F40" i="8" s="1"/>
  <c r="F45" i="8" s="1"/>
  <c r="D42" i="8"/>
  <c r="E42" i="8" s="1"/>
  <c r="E40" i="8" s="1"/>
  <c r="E45" i="8" s="1"/>
  <c r="D40" i="8"/>
  <c r="D45" i="8" s="1"/>
  <c r="C45" i="8" s="1"/>
  <c r="G36" i="8"/>
  <c r="F36" i="8"/>
  <c r="E36" i="8"/>
  <c r="D36" i="8"/>
  <c r="G33" i="8"/>
  <c r="F33" i="8"/>
  <c r="E33" i="8"/>
  <c r="D33" i="8"/>
  <c r="C33" i="8"/>
  <c r="D32" i="8"/>
  <c r="D88" i="8" s="1"/>
  <c r="D86" i="8" s="1"/>
  <c r="D30" i="8"/>
  <c r="E29" i="8"/>
  <c r="F29" i="8" s="1"/>
  <c r="E28" i="8"/>
  <c r="E26" i="8" s="1"/>
  <c r="D28" i="8"/>
  <c r="F25" i="8"/>
  <c r="G25" i="8" s="1"/>
  <c r="E25" i="8"/>
  <c r="D23" i="8"/>
  <c r="D21" i="8"/>
  <c r="G17" i="8"/>
  <c r="G15" i="8" s="1"/>
  <c r="C15" i="8" s="1"/>
  <c r="F17" i="8"/>
  <c r="F15" i="8" s="1"/>
  <c r="E17" i="8"/>
  <c r="E15" i="8" s="1"/>
  <c r="D17" i="8"/>
  <c r="D73" i="8" s="1"/>
  <c r="D71" i="8" s="1"/>
  <c r="D148" i="8" s="1"/>
  <c r="D15" i="8"/>
  <c r="G9" i="8"/>
  <c r="F9" i="8"/>
  <c r="E9" i="8"/>
  <c r="D9" i="8"/>
  <c r="H19" i="7"/>
  <c r="E19" i="7"/>
  <c r="I19" i="7" s="1"/>
  <c r="G18" i="7"/>
  <c r="F18" i="7"/>
  <c r="C18" i="7"/>
  <c r="I17" i="7"/>
  <c r="C18" i="6" s="1"/>
  <c r="D18" i="6" s="1"/>
  <c r="H17" i="7"/>
  <c r="E17" i="7"/>
  <c r="H16" i="7"/>
  <c r="E16" i="7"/>
  <c r="I16" i="7" s="1"/>
  <c r="C17" i="6" s="1"/>
  <c r="D17" i="6" s="1"/>
  <c r="H15" i="7"/>
  <c r="E15" i="7"/>
  <c r="I15" i="7" s="1"/>
  <c r="C16" i="6" s="1"/>
  <c r="D16" i="6" s="1"/>
  <c r="H14" i="7"/>
  <c r="I14" i="7" s="1"/>
  <c r="F14" i="7"/>
  <c r="D14" i="7"/>
  <c r="E14" i="7" s="1"/>
  <c r="H13" i="7"/>
  <c r="E13" i="7"/>
  <c r="I13" i="7" s="1"/>
  <c r="C14" i="6" s="1"/>
  <c r="D14" i="6" s="1"/>
  <c r="H12" i="7"/>
  <c r="H18" i="7" s="1"/>
  <c r="C24" i="7" s="1"/>
  <c r="E12" i="7"/>
  <c r="H11" i="7"/>
  <c r="I11" i="7" s="1"/>
  <c r="C12" i="6" s="1"/>
  <c r="D12" i="6" s="1"/>
  <c r="E11" i="7"/>
  <c r="H10" i="7"/>
  <c r="E10" i="7"/>
  <c r="I10" i="7" s="1"/>
  <c r="I9" i="7"/>
  <c r="C10" i="6" s="1"/>
  <c r="D10" i="6" s="1"/>
  <c r="H9" i="7"/>
  <c r="E9" i="7"/>
  <c r="I8" i="7"/>
  <c r="H8" i="7"/>
  <c r="E8" i="7"/>
  <c r="H7" i="7"/>
  <c r="E7" i="7"/>
  <c r="I7" i="7" s="1"/>
  <c r="C8" i="6" s="1"/>
  <c r="D8" i="6" s="1"/>
  <c r="H6" i="7"/>
  <c r="E6" i="7"/>
  <c r="I6" i="7" s="1"/>
  <c r="H5" i="7"/>
  <c r="E5" i="7"/>
  <c r="D42" i="6"/>
  <c r="G37" i="6"/>
  <c r="G122" i="8" s="1"/>
  <c r="F37" i="6"/>
  <c r="E37" i="6"/>
  <c r="E122" i="8" s="1"/>
  <c r="D37" i="6"/>
  <c r="D122" i="8" s="1"/>
  <c r="C36" i="6"/>
  <c r="C35" i="6"/>
  <c r="D34" i="6"/>
  <c r="C34" i="6"/>
  <c r="A29" i="6"/>
  <c r="C25" i="6"/>
  <c r="D25" i="6" s="1"/>
  <c r="E24" i="6"/>
  <c r="E19" i="6"/>
  <c r="B19" i="6"/>
  <c r="B18" i="6"/>
  <c r="A18" i="6"/>
  <c r="C15" i="6"/>
  <c r="D15" i="6" s="1"/>
  <c r="B15" i="6"/>
  <c r="A15" i="6"/>
  <c r="B14" i="6"/>
  <c r="A14" i="6"/>
  <c r="B13" i="6"/>
  <c r="A13" i="6"/>
  <c r="B12" i="6"/>
  <c r="A12" i="6"/>
  <c r="C11" i="6"/>
  <c r="D11" i="6" s="1"/>
  <c r="B11" i="6"/>
  <c r="A11" i="6"/>
  <c r="B10" i="6"/>
  <c r="A10" i="6"/>
  <c r="D9" i="6"/>
  <c r="C9" i="6"/>
  <c r="B9" i="6"/>
  <c r="A9" i="6"/>
  <c r="B8" i="6"/>
  <c r="A8" i="6"/>
  <c r="C7" i="6"/>
  <c r="D7" i="6" s="1"/>
  <c r="B7" i="6"/>
  <c r="A7" i="6"/>
  <c r="B6" i="6"/>
  <c r="A6" i="6"/>
  <c r="F18" i="5"/>
  <c r="F16" i="5"/>
  <c r="F15" i="5"/>
  <c r="D89" i="4"/>
  <c r="C89" i="4"/>
  <c r="B89" i="4"/>
  <c r="D84" i="4"/>
  <c r="C84" i="4"/>
  <c r="B84" i="4"/>
  <c r="C82" i="4"/>
  <c r="D74" i="4"/>
  <c r="C72" i="4"/>
  <c r="D68" i="4"/>
  <c r="C68" i="4"/>
  <c r="B68" i="4"/>
  <c r="D67" i="4"/>
  <c r="D61" i="4"/>
  <c r="C61" i="4"/>
  <c r="B61" i="4"/>
  <c r="D42" i="4"/>
  <c r="C42" i="4"/>
  <c r="B42" i="4"/>
  <c r="D33" i="4"/>
  <c r="C33" i="4"/>
  <c r="B33" i="4"/>
  <c r="C22" i="4"/>
  <c r="B21" i="4"/>
  <c r="C13" i="4"/>
  <c r="B13" i="4"/>
  <c r="D12" i="4"/>
  <c r="C12" i="4"/>
  <c r="B12" i="4"/>
  <c r="D4" i="4"/>
  <c r="C4" i="4"/>
  <c r="B4" i="4"/>
  <c r="A47" i="3"/>
  <c r="L46" i="3"/>
  <c r="G46" i="3"/>
  <c r="F46" i="3"/>
  <c r="K46" i="3" s="1"/>
  <c r="D46" i="3"/>
  <c r="C46" i="3"/>
  <c r="H46" i="3" s="1"/>
  <c r="B46" i="3"/>
  <c r="A46" i="3"/>
  <c r="D45" i="3"/>
  <c r="D27" i="4" s="1"/>
  <c r="C45" i="3"/>
  <c r="B45" i="3"/>
  <c r="G45" i="3" s="1"/>
  <c r="A45" i="3"/>
  <c r="A44" i="3"/>
  <c r="A43" i="3"/>
  <c r="A42" i="3"/>
  <c r="B41" i="3"/>
  <c r="G41" i="3" s="1"/>
  <c r="B36" i="4" s="1"/>
  <c r="A41" i="3"/>
  <c r="D40" i="3"/>
  <c r="C40" i="3"/>
  <c r="H40" i="3" s="1"/>
  <c r="B40" i="3"/>
  <c r="A40" i="3"/>
  <c r="M39" i="3"/>
  <c r="G39" i="3"/>
  <c r="D39" i="3"/>
  <c r="D21" i="4" s="1"/>
  <c r="C39" i="3"/>
  <c r="B39" i="3"/>
  <c r="A39" i="3"/>
  <c r="A38" i="3"/>
  <c r="A37" i="3"/>
  <c r="D36" i="3"/>
  <c r="I36" i="3" s="1"/>
  <c r="A36" i="3"/>
  <c r="L35" i="3"/>
  <c r="H35" i="3"/>
  <c r="G35" i="3"/>
  <c r="D35" i="3"/>
  <c r="M35" i="3" s="1"/>
  <c r="C35" i="3"/>
  <c r="B35" i="3"/>
  <c r="A35" i="3"/>
  <c r="M34" i="3"/>
  <c r="H34" i="3"/>
  <c r="D34" i="3"/>
  <c r="C34" i="3"/>
  <c r="B34" i="3"/>
  <c r="L34" i="3" s="1"/>
  <c r="A34" i="3"/>
  <c r="D33" i="3"/>
  <c r="C33" i="3"/>
  <c r="L33" i="3" s="1"/>
  <c r="B33" i="3"/>
  <c r="G33" i="3" s="1"/>
  <c r="A33" i="3"/>
  <c r="A32" i="3"/>
  <c r="A31" i="3"/>
  <c r="D30" i="3"/>
  <c r="I30" i="3" s="1"/>
  <c r="A30" i="3"/>
  <c r="D29" i="3"/>
  <c r="M29" i="3" s="1"/>
  <c r="C29" i="3"/>
  <c r="B29" i="3"/>
  <c r="G29" i="3" s="1"/>
  <c r="D28" i="3"/>
  <c r="C28" i="3"/>
  <c r="B28" i="3"/>
  <c r="G28" i="3" s="1"/>
  <c r="A27" i="3"/>
  <c r="L26" i="3"/>
  <c r="I26" i="3"/>
  <c r="G26" i="3"/>
  <c r="D26" i="3"/>
  <c r="C26" i="3"/>
  <c r="H26" i="3" s="1"/>
  <c r="B26" i="3"/>
  <c r="A26" i="3"/>
  <c r="M25" i="3"/>
  <c r="L25" i="3"/>
  <c r="H25" i="3"/>
  <c r="G25" i="3"/>
  <c r="D25" i="3"/>
  <c r="D13" i="4" s="1"/>
  <c r="C25" i="3"/>
  <c r="B25" i="3"/>
  <c r="A25" i="3"/>
  <c r="M24" i="3"/>
  <c r="L24" i="3"/>
  <c r="I24" i="3"/>
  <c r="H24" i="3"/>
  <c r="G24" i="3"/>
  <c r="D24" i="3"/>
  <c r="C24" i="3"/>
  <c r="B24" i="3"/>
  <c r="A22" i="3"/>
  <c r="A21" i="3"/>
  <c r="C20" i="3"/>
  <c r="D19" i="3"/>
  <c r="M19" i="3" s="1"/>
  <c r="C19" i="3"/>
  <c r="L19" i="3" s="1"/>
  <c r="B19" i="3"/>
  <c r="M18" i="3"/>
  <c r="D18" i="3"/>
  <c r="D16" i="3" s="1"/>
  <c r="C18" i="3"/>
  <c r="B18" i="3"/>
  <c r="M17" i="3"/>
  <c r="D17" i="3"/>
  <c r="C17" i="3"/>
  <c r="L17" i="3" s="1"/>
  <c r="B17" i="3"/>
  <c r="C16" i="3"/>
  <c r="C15" i="3"/>
  <c r="D14" i="3"/>
  <c r="B14" i="3"/>
  <c r="M13" i="3"/>
  <c r="D13" i="3"/>
  <c r="C13" i="3"/>
  <c r="L13" i="3" s="1"/>
  <c r="B13" i="3"/>
  <c r="D12" i="3"/>
  <c r="C12" i="3"/>
  <c r="B12" i="3"/>
  <c r="M9" i="3"/>
  <c r="D9" i="3"/>
  <c r="D82" i="4" s="1"/>
  <c r="C9" i="3"/>
  <c r="L9" i="3" s="1"/>
  <c r="B9" i="3"/>
  <c r="C8" i="3"/>
  <c r="D7" i="3"/>
  <c r="D80" i="4" s="1"/>
  <c r="C7" i="3"/>
  <c r="B7" i="3"/>
  <c r="C6" i="3"/>
  <c r="B6" i="3"/>
  <c r="M3" i="3"/>
  <c r="L3" i="3"/>
  <c r="I3" i="3"/>
  <c r="H3" i="3"/>
  <c r="G3" i="3"/>
  <c r="D3" i="3"/>
  <c r="C3" i="3"/>
  <c r="B3" i="3"/>
  <c r="D49" i="2"/>
  <c r="D43" i="3" s="1"/>
  <c r="B49" i="2"/>
  <c r="B43" i="3" s="1"/>
  <c r="C48" i="2"/>
  <c r="C51" i="2" s="1"/>
  <c r="D47" i="2"/>
  <c r="C47" i="2"/>
  <c r="B47" i="2"/>
  <c r="D46" i="2"/>
  <c r="C46" i="2"/>
  <c r="B46" i="2"/>
  <c r="D45" i="2"/>
  <c r="D41" i="3" s="1"/>
  <c r="C45" i="2"/>
  <c r="C41" i="3" s="1"/>
  <c r="B45" i="2"/>
  <c r="C38" i="2"/>
  <c r="D37" i="2"/>
  <c r="D37" i="3" s="1"/>
  <c r="D36" i="2"/>
  <c r="C36" i="2"/>
  <c r="C36" i="3" s="1"/>
  <c r="B36" i="2"/>
  <c r="B36" i="3" s="1"/>
  <c r="G36" i="3" s="1"/>
  <c r="D32" i="2"/>
  <c r="C32" i="2"/>
  <c r="C39" i="2" s="1"/>
  <c r="B32" i="2"/>
  <c r="D26" i="2"/>
  <c r="D25" i="2"/>
  <c r="B25" i="2"/>
  <c r="D24" i="2"/>
  <c r="D27" i="2" s="1"/>
  <c r="C24" i="2"/>
  <c r="C49" i="2" s="1"/>
  <c r="C43" i="3" s="1"/>
  <c r="B24" i="2"/>
  <c r="B30" i="3" s="1"/>
  <c r="D13" i="2"/>
  <c r="C13" i="2"/>
  <c r="C27" i="3" s="1"/>
  <c r="B13" i="2"/>
  <c r="D5" i="2"/>
  <c r="C5" i="2"/>
  <c r="B5" i="2"/>
  <c r="B93" i="1"/>
  <c r="B89" i="1"/>
  <c r="B20" i="3" s="1"/>
  <c r="D85" i="1"/>
  <c r="C85" i="1"/>
  <c r="F11" i="5" s="1"/>
  <c r="B85" i="1"/>
  <c r="D82" i="1"/>
  <c r="C82" i="1"/>
  <c r="F10" i="5" s="1"/>
  <c r="F12" i="5" s="1"/>
  <c r="B82" i="1"/>
  <c r="D75" i="1"/>
  <c r="C75" i="1"/>
  <c r="F17" i="5" s="1"/>
  <c r="B75" i="1"/>
  <c r="D68" i="1"/>
  <c r="D89" i="1" s="1"/>
  <c r="D20" i="3" s="1"/>
  <c r="C68" i="1"/>
  <c r="C89" i="1" s="1"/>
  <c r="B68" i="1"/>
  <c r="D63" i="1"/>
  <c r="C63" i="1"/>
  <c r="B63" i="1"/>
  <c r="D60" i="1"/>
  <c r="C60" i="1"/>
  <c r="B60" i="1"/>
  <c r="D57" i="1"/>
  <c r="C57" i="1"/>
  <c r="B57" i="1"/>
  <c r="B56" i="1" s="1"/>
  <c r="B15" i="3" s="1"/>
  <c r="C56" i="1"/>
  <c r="D54" i="1"/>
  <c r="C54" i="1"/>
  <c r="B54" i="1"/>
  <c r="D42" i="1"/>
  <c r="C42" i="1"/>
  <c r="B42" i="1"/>
  <c r="C41" i="1"/>
  <c r="C14" i="3" s="1"/>
  <c r="B41" i="1"/>
  <c r="D30" i="1"/>
  <c r="D8" i="3" s="1"/>
  <c r="C30" i="1"/>
  <c r="B30" i="1"/>
  <c r="B8" i="3" s="1"/>
  <c r="D29" i="1"/>
  <c r="D43" i="1" s="1"/>
  <c r="B29" i="1"/>
  <c r="D25" i="1"/>
  <c r="D6" i="3" s="1"/>
  <c r="C25" i="1"/>
  <c r="C29" i="1" s="1"/>
  <c r="C43" i="1" s="1"/>
  <c r="I43" i="1" s="1"/>
  <c r="B25" i="1"/>
  <c r="B18" i="1"/>
  <c r="D16" i="1"/>
  <c r="D18" i="1" s="1"/>
  <c r="C16" i="1"/>
  <c r="C18" i="1" s="1"/>
  <c r="B16" i="1"/>
  <c r="C11" i="1"/>
  <c r="C10" i="1"/>
  <c r="C9" i="1"/>
  <c r="L8" i="3" l="1"/>
  <c r="C21" i="5"/>
  <c r="F19" i="5"/>
  <c r="C18" i="4"/>
  <c r="H36" i="3"/>
  <c r="L36" i="3"/>
  <c r="B43" i="1"/>
  <c r="B44" i="1" s="1"/>
  <c r="L20" i="3"/>
  <c r="C92" i="4"/>
  <c r="D31" i="3"/>
  <c r="D41" i="2"/>
  <c r="D42" i="2"/>
  <c r="B27" i="2"/>
  <c r="B48" i="2"/>
  <c r="B26" i="2"/>
  <c r="B27" i="3"/>
  <c r="B11" i="3"/>
  <c r="L15" i="3"/>
  <c r="L41" i="3"/>
  <c r="H41" i="3"/>
  <c r="C36" i="4" s="1"/>
  <c r="C23" i="4"/>
  <c r="B94" i="1"/>
  <c r="D23" i="4"/>
  <c r="I41" i="3"/>
  <c r="D36" i="4" s="1"/>
  <c r="M41" i="3"/>
  <c r="B42" i="2"/>
  <c r="B31" i="3"/>
  <c r="B40" i="2"/>
  <c r="B38" i="3" s="1"/>
  <c r="L12" i="3"/>
  <c r="D56" i="1"/>
  <c r="D15" i="3" s="1"/>
  <c r="M12" i="3"/>
  <c r="M20" i="3"/>
  <c r="D92" i="4"/>
  <c r="B32" i="3"/>
  <c r="B37" i="2"/>
  <c r="B37" i="3" s="1"/>
  <c r="B39" i="2"/>
  <c r="B38" i="2"/>
  <c r="C94" i="4"/>
  <c r="D94" i="4"/>
  <c r="M16" i="3"/>
  <c r="L14" i="3"/>
  <c r="D79" i="4"/>
  <c r="D65" i="4"/>
  <c r="D5" i="3"/>
  <c r="B25" i="4"/>
  <c r="G43" i="3"/>
  <c r="D25" i="4"/>
  <c r="I43" i="3"/>
  <c r="M43" i="3"/>
  <c r="B79" i="4"/>
  <c r="B65" i="4"/>
  <c r="B72" i="4"/>
  <c r="B5" i="3"/>
  <c r="C93" i="1"/>
  <c r="C4" i="3"/>
  <c r="C6" i="4" s="1"/>
  <c r="M6" i="3"/>
  <c r="D40" i="2"/>
  <c r="D38" i="3" s="1"/>
  <c r="M8" i="3"/>
  <c r="B92" i="4"/>
  <c r="B6" i="4"/>
  <c r="C66" i="4"/>
  <c r="C80" i="4"/>
  <c r="L7" i="3"/>
  <c r="C42" i="3"/>
  <c r="C50" i="2"/>
  <c r="C11" i="3"/>
  <c r="D94" i="1"/>
  <c r="D19" i="4"/>
  <c r="I37" i="3"/>
  <c r="D35" i="4" s="1"/>
  <c r="C5" i="3"/>
  <c r="M14" i="3"/>
  <c r="C44" i="1"/>
  <c r="C52" i="2"/>
  <c r="D4" i="3"/>
  <c r="D6" i="4" s="1"/>
  <c r="D93" i="1"/>
  <c r="D92" i="1"/>
  <c r="D44" i="1"/>
  <c r="C14" i="4"/>
  <c r="L27" i="3"/>
  <c r="H27" i="3"/>
  <c r="B92" i="1"/>
  <c r="B4" i="3"/>
  <c r="C94" i="1"/>
  <c r="C92" i="1"/>
  <c r="B15" i="4"/>
  <c r="G30" i="3"/>
  <c r="D32" i="3"/>
  <c r="D39" i="2"/>
  <c r="D38" i="2"/>
  <c r="D48" i="2"/>
  <c r="D15" i="4"/>
  <c r="G180" i="8"/>
  <c r="G182" i="8" s="1"/>
  <c r="G183" i="8" s="1"/>
  <c r="G124" i="8"/>
  <c r="G125" i="8" s="1"/>
  <c r="G133" i="8" s="1"/>
  <c r="E146" i="8"/>
  <c r="C65" i="8"/>
  <c r="D93" i="11"/>
  <c r="D106" i="11"/>
  <c r="D42" i="11"/>
  <c r="D40" i="11"/>
  <c r="D36" i="11" s="1"/>
  <c r="D60" i="11" s="1"/>
  <c r="C25" i="2"/>
  <c r="B66" i="4"/>
  <c r="I25" i="3"/>
  <c r="L29" i="3"/>
  <c r="C27" i="4"/>
  <c r="L45" i="3"/>
  <c r="I46" i="3"/>
  <c r="M46" i="3"/>
  <c r="B27" i="4"/>
  <c r="D73" i="4"/>
  <c r="C119" i="11"/>
  <c r="C127" i="11" s="1"/>
  <c r="L28" i="3"/>
  <c r="G34" i="3"/>
  <c r="F93" i="11"/>
  <c r="D14" i="8"/>
  <c r="D27" i="3"/>
  <c r="C26" i="2"/>
  <c r="D106" i="8"/>
  <c r="D50" i="8"/>
  <c r="M28" i="3"/>
  <c r="H29" i="3"/>
  <c r="C32" i="3"/>
  <c r="H33" i="3"/>
  <c r="C21" i="4"/>
  <c r="H39" i="3"/>
  <c r="D22" i="4"/>
  <c r="M40" i="3"/>
  <c r="H45" i="3"/>
  <c r="B18" i="4"/>
  <c r="I12" i="7"/>
  <c r="C13" i="6" s="1"/>
  <c r="D13" i="6" s="1"/>
  <c r="C29" i="8"/>
  <c r="G29" i="8"/>
  <c r="D67" i="11"/>
  <c r="E154" i="8"/>
  <c r="F85" i="8"/>
  <c r="B23" i="4"/>
  <c r="B82" i="4"/>
  <c r="B67" i="4"/>
  <c r="I29" i="3"/>
  <c r="I33" i="3"/>
  <c r="I35" i="3"/>
  <c r="I39" i="3"/>
  <c r="I40" i="3"/>
  <c r="I45" i="3"/>
  <c r="F68" i="8"/>
  <c r="G70" i="8"/>
  <c r="G68" i="8" s="1"/>
  <c r="G74" i="8" s="1"/>
  <c r="D18" i="4"/>
  <c r="M36" i="3"/>
  <c r="G40" i="3"/>
  <c r="B22" i="4"/>
  <c r="C65" i="4"/>
  <c r="C79" i="4"/>
  <c r="C27" i="2"/>
  <c r="H28" i="3"/>
  <c r="M33" i="3"/>
  <c r="L40" i="3"/>
  <c r="B80" i="4"/>
  <c r="E180" i="8"/>
  <c r="E182" i="8" s="1"/>
  <c r="E183" i="8" s="1"/>
  <c r="E192" i="8" s="1"/>
  <c r="E124" i="8"/>
  <c r="E125" i="8" s="1"/>
  <c r="E133" i="8" s="1"/>
  <c r="D163" i="8"/>
  <c r="E18" i="7"/>
  <c r="I5" i="7"/>
  <c r="F12" i="9"/>
  <c r="F17" i="9" s="1"/>
  <c r="G190" i="8"/>
  <c r="C25" i="4"/>
  <c r="H43" i="3"/>
  <c r="M7" i="3"/>
  <c r="C67" i="4"/>
  <c r="C81" i="4"/>
  <c r="D72" i="4"/>
  <c r="D71" i="4"/>
  <c r="D70" i="4"/>
  <c r="I34" i="3"/>
  <c r="C37" i="2"/>
  <c r="C37" i="3" s="1"/>
  <c r="L6" i="3"/>
  <c r="D81" i="4"/>
  <c r="B16" i="3"/>
  <c r="L18" i="3"/>
  <c r="M26" i="3"/>
  <c r="I28" i="3"/>
  <c r="L39" i="3"/>
  <c r="L43" i="3"/>
  <c r="D66" i="4"/>
  <c r="B81" i="4"/>
  <c r="F122" i="8"/>
  <c r="C37" i="6"/>
  <c r="C28" i="7"/>
  <c r="C26" i="7" s="1"/>
  <c r="C26" i="6" s="1"/>
  <c r="D26" i="6" s="1"/>
  <c r="E71" i="8"/>
  <c r="F73" i="8"/>
  <c r="F71" i="8" s="1"/>
  <c r="F148" i="8" s="1"/>
  <c r="E103" i="8"/>
  <c r="F105" i="8"/>
  <c r="C30" i="3"/>
  <c r="D180" i="8"/>
  <c r="D124" i="8"/>
  <c r="C124" i="8" s="1"/>
  <c r="C122" i="8"/>
  <c r="D26" i="8"/>
  <c r="F28" i="8"/>
  <c r="F26" i="8" s="1"/>
  <c r="D159" i="8"/>
  <c r="D100" i="8"/>
  <c r="C189" i="8"/>
  <c r="D190" i="8"/>
  <c r="C12" i="9"/>
  <c r="F23" i="8"/>
  <c r="C40" i="8"/>
  <c r="F146" i="8"/>
  <c r="F88" i="8"/>
  <c r="F86" i="8" s="1"/>
  <c r="D119" i="11"/>
  <c r="D127" i="11" s="1"/>
  <c r="B70" i="4"/>
  <c r="B74" i="4"/>
  <c r="B73" i="4"/>
  <c r="D45" i="6"/>
  <c r="E42" i="6"/>
  <c r="G49" i="8"/>
  <c r="G47" i="8" s="1"/>
  <c r="G146" i="8"/>
  <c r="G73" i="8"/>
  <c r="G71" i="8" s="1"/>
  <c r="G148" i="8" s="1"/>
  <c r="G88" i="8"/>
  <c r="G86" i="8" s="1"/>
  <c r="C86" i="8" s="1"/>
  <c r="F157" i="8"/>
  <c r="E190" i="8"/>
  <c r="D12" i="9"/>
  <c r="D17" i="9" s="1"/>
  <c r="C56" i="9"/>
  <c r="C74" i="4"/>
  <c r="C71" i="4"/>
  <c r="M45" i="3"/>
  <c r="C73" i="4"/>
  <c r="C106" i="11"/>
  <c r="C42" i="11"/>
  <c r="C40" i="11"/>
  <c r="C36" i="11" s="1"/>
  <c r="C60" i="11" s="1"/>
  <c r="D84" i="8"/>
  <c r="E56" i="9"/>
  <c r="B66" i="9" s="1"/>
  <c r="B68" i="9" s="1"/>
  <c r="E33" i="11"/>
  <c r="D155" i="8"/>
  <c r="C36" i="8"/>
  <c r="E162" i="8"/>
  <c r="C177" i="8"/>
  <c r="D178" i="8"/>
  <c r="C187" i="8"/>
  <c r="E47" i="8"/>
  <c r="C66" i="11"/>
  <c r="D18" i="7"/>
  <c r="C9" i="8"/>
  <c r="D74" i="8"/>
  <c r="D156" i="8"/>
  <c r="G157" i="8"/>
  <c r="C131" i="8"/>
  <c r="D132" i="8"/>
  <c r="C132" i="8" s="1"/>
  <c r="C168" i="8"/>
  <c r="F58" i="11"/>
  <c r="F55" i="11" s="1"/>
  <c r="E55" i="11"/>
  <c r="D79" i="8"/>
  <c r="E156" i="8"/>
  <c r="F98" i="8"/>
  <c r="F96" i="8" s="1"/>
  <c r="F189" i="8"/>
  <c r="E23" i="8"/>
  <c r="E21" i="8" s="1"/>
  <c r="E46" i="8"/>
  <c r="F46" i="8" s="1"/>
  <c r="F156" i="8"/>
  <c r="E98" i="8"/>
  <c r="E96" i="8" s="1"/>
  <c r="F102" i="8"/>
  <c r="G102" i="8" s="1"/>
  <c r="D120" i="8"/>
  <c r="D162" i="8"/>
  <c r="E32" i="8"/>
  <c r="D146" i="8"/>
  <c r="G156" i="8"/>
  <c r="G46" i="8" l="1"/>
  <c r="C46" i="8"/>
  <c r="G162" i="8"/>
  <c r="C162" i="8" s="1"/>
  <c r="G111" i="8"/>
  <c r="D183" i="8"/>
  <c r="C178" i="8"/>
  <c r="E106" i="8"/>
  <c r="D164" i="8"/>
  <c r="E163" i="8"/>
  <c r="C163" i="8" s="1"/>
  <c r="C17" i="4"/>
  <c r="H32" i="3"/>
  <c r="L32" i="3"/>
  <c r="C40" i="2"/>
  <c r="C38" i="3" s="1"/>
  <c r="C31" i="3"/>
  <c r="C42" i="2"/>
  <c r="C41" i="2"/>
  <c r="F21" i="8"/>
  <c r="C21" i="8" s="1"/>
  <c r="G23" i="8"/>
  <c r="G21" i="8" s="1"/>
  <c r="G28" i="8"/>
  <c r="G26" i="8" s="1"/>
  <c r="B85" i="4"/>
  <c r="B78" i="4"/>
  <c r="B86" i="4"/>
  <c r="B71" i="4"/>
  <c r="G5" i="3"/>
  <c r="B7" i="4"/>
  <c r="B10" i="4" s="1"/>
  <c r="B64" i="4"/>
  <c r="I31" i="3"/>
  <c r="D34" i="4" s="1"/>
  <c r="D16" i="4"/>
  <c r="M31" i="3"/>
  <c r="C26" i="8"/>
  <c r="D68" i="11"/>
  <c r="D66" i="11"/>
  <c r="E14" i="8"/>
  <c r="D12" i="8"/>
  <c r="C102" i="8"/>
  <c r="D132" i="11"/>
  <c r="D110" i="11"/>
  <c r="G192" i="8"/>
  <c r="C85" i="4"/>
  <c r="H5" i="3"/>
  <c r="C7" i="4"/>
  <c r="C10" i="4" s="1"/>
  <c r="C86" i="4"/>
  <c r="C78" i="4"/>
  <c r="C64" i="4"/>
  <c r="L5" i="3"/>
  <c r="C24" i="4"/>
  <c r="L42" i="3"/>
  <c r="H42" i="3"/>
  <c r="D64" i="4"/>
  <c r="D78" i="4"/>
  <c r="D7" i="4"/>
  <c r="D10" i="4" s="1"/>
  <c r="D85" i="4"/>
  <c r="M5" i="3"/>
  <c r="B19" i="4"/>
  <c r="G37" i="3"/>
  <c r="B35" i="4" s="1"/>
  <c r="M15" i="3"/>
  <c r="D11" i="3"/>
  <c r="B14" i="4"/>
  <c r="G27" i="3"/>
  <c r="C68" i="9"/>
  <c r="G98" i="8"/>
  <c r="G96" i="8" s="1"/>
  <c r="E41" i="11"/>
  <c r="M27" i="3"/>
  <c r="D14" i="4"/>
  <c r="I27" i="3"/>
  <c r="C96" i="4"/>
  <c r="C22" i="3"/>
  <c r="L11" i="3"/>
  <c r="E148" i="8"/>
  <c r="C148" i="8" s="1"/>
  <c r="C71" i="8"/>
  <c r="L37" i="3"/>
  <c r="C19" i="4"/>
  <c r="H37" i="3"/>
  <c r="C35" i="4" s="1"/>
  <c r="C6" i="6"/>
  <c r="D6" i="6" s="1"/>
  <c r="I18" i="7"/>
  <c r="E79" i="8"/>
  <c r="E77" i="8" s="1"/>
  <c r="D77" i="8"/>
  <c r="C132" i="11"/>
  <c r="C110" i="11"/>
  <c r="B17" i="4"/>
  <c r="G32" i="3"/>
  <c r="B20" i="4"/>
  <c r="G38" i="3"/>
  <c r="F159" i="8"/>
  <c r="F100" i="8"/>
  <c r="D82" i="8"/>
  <c r="E84" i="8"/>
  <c r="E82" i="8" s="1"/>
  <c r="E153" i="8" s="1"/>
  <c r="M32" i="3"/>
  <c r="I32" i="3"/>
  <c r="D17" i="4"/>
  <c r="G31" i="3"/>
  <c r="B34" i="4" s="1"/>
  <c r="B16" i="4"/>
  <c r="F162" i="8"/>
  <c r="C17" i="9"/>
  <c r="B12" i="9"/>
  <c r="C44" i="3"/>
  <c r="C55" i="2"/>
  <c r="B96" i="4"/>
  <c r="B22" i="3"/>
  <c r="G22" i="3" s="1"/>
  <c r="E119" i="11"/>
  <c r="E127" i="11" s="1"/>
  <c r="C68" i="8"/>
  <c r="C146" i="8"/>
  <c r="F119" i="11"/>
  <c r="F127" i="11" s="1"/>
  <c r="C156" i="8"/>
  <c r="C47" i="8"/>
  <c r="E45" i="6"/>
  <c r="F42" i="6"/>
  <c r="D101" i="8"/>
  <c r="D160" i="8"/>
  <c r="D182" i="8"/>
  <c r="F180" i="8"/>
  <c r="F182" i="8" s="1"/>
  <c r="F183" i="8" s="1"/>
  <c r="F192" i="8" s="1"/>
  <c r="F124" i="8"/>
  <c r="F125" i="8" s="1"/>
  <c r="F133" i="8" s="1"/>
  <c r="B94" i="4"/>
  <c r="G16" i="3"/>
  <c r="C87" i="4"/>
  <c r="B87" i="4"/>
  <c r="D42" i="3"/>
  <c r="D50" i="2"/>
  <c r="D52" i="2"/>
  <c r="D51" i="2"/>
  <c r="G4" i="3"/>
  <c r="B21" i="3"/>
  <c r="G11" i="3" s="1"/>
  <c r="B77" i="4"/>
  <c r="B10" i="3"/>
  <c r="B63" i="4"/>
  <c r="D20" i="4"/>
  <c r="I38" i="3"/>
  <c r="M38" i="3"/>
  <c r="L16" i="3"/>
  <c r="B52" i="2"/>
  <c r="B51" i="2"/>
  <c r="B42" i="3"/>
  <c r="B50" i="2"/>
  <c r="F103" i="8"/>
  <c r="F163" i="8" s="1"/>
  <c r="G105" i="8"/>
  <c r="G103" i="8" s="1"/>
  <c r="G163" i="8" s="1"/>
  <c r="E67" i="11"/>
  <c r="F154" i="8"/>
  <c r="G85" i="8"/>
  <c r="C85" i="8" s="1"/>
  <c r="C63" i="4"/>
  <c r="C21" i="3"/>
  <c r="C70" i="4"/>
  <c r="C77" i="4"/>
  <c r="C10" i="3"/>
  <c r="L4" i="3"/>
  <c r="C120" i="8"/>
  <c r="D125" i="8"/>
  <c r="F41" i="11"/>
  <c r="E100" i="8"/>
  <c r="E159" i="8"/>
  <c r="E39" i="8"/>
  <c r="E51" i="8" s="1"/>
  <c r="E30" i="8"/>
  <c r="F32" i="8"/>
  <c r="F190" i="8"/>
  <c r="C190" i="8" s="1"/>
  <c r="E12" i="9"/>
  <c r="E17" i="9" s="1"/>
  <c r="D109" i="8"/>
  <c r="D111" i="8"/>
  <c r="E93" i="11"/>
  <c r="C157" i="8"/>
  <c r="F74" i="8"/>
  <c r="L30" i="3"/>
  <c r="C15" i="4"/>
  <c r="H30" i="3"/>
  <c r="D39" i="8"/>
  <c r="E50" i="8"/>
  <c r="F50" i="8" s="1"/>
  <c r="M30" i="3"/>
  <c r="E74" i="8"/>
  <c r="D63" i="4"/>
  <c r="D77" i="4"/>
  <c r="D21" i="3"/>
  <c r="I15" i="3" s="1"/>
  <c r="D10" i="3"/>
  <c r="I4" i="3"/>
  <c r="M4" i="3"/>
  <c r="M37" i="3"/>
  <c r="B41" i="2"/>
  <c r="G50" i="8" l="1"/>
  <c r="C50" i="8" s="1"/>
  <c r="E109" i="8"/>
  <c r="E111" i="8"/>
  <c r="C91" i="4"/>
  <c r="C90" i="4"/>
  <c r="H10" i="3"/>
  <c r="L10" i="3"/>
  <c r="C48" i="4"/>
  <c r="D192" i="8"/>
  <c r="C192" i="8" s="1"/>
  <c r="C183" i="8"/>
  <c r="D112" i="8"/>
  <c r="D95" i="8"/>
  <c r="D152" i="8"/>
  <c r="C64" i="11"/>
  <c r="E68" i="11"/>
  <c r="E66" i="11"/>
  <c r="G42" i="6"/>
  <c r="G45" i="6" s="1"/>
  <c r="F45" i="6"/>
  <c r="E101" i="8"/>
  <c r="E160" i="8"/>
  <c r="C76" i="4"/>
  <c r="C58" i="4"/>
  <c r="C53" i="4"/>
  <c r="C5" i="4"/>
  <c r="C62" i="4"/>
  <c r="L21" i="3"/>
  <c r="H21" i="3"/>
  <c r="H8" i="3"/>
  <c r="C93" i="4"/>
  <c r="C95" i="4"/>
  <c r="H19" i="3"/>
  <c r="C69" i="4"/>
  <c r="H20" i="3"/>
  <c r="H12" i="3"/>
  <c r="H7" i="3"/>
  <c r="H13" i="3"/>
  <c r="H18" i="3"/>
  <c r="H9" i="3"/>
  <c r="H16" i="3"/>
  <c r="H17" i="3"/>
  <c r="H14" i="3"/>
  <c r="H6" i="3"/>
  <c r="H15" i="3"/>
  <c r="B17" i="9"/>
  <c r="F84" i="8"/>
  <c r="E95" i="8"/>
  <c r="E152" i="8"/>
  <c r="D64" i="11"/>
  <c r="I5" i="3"/>
  <c r="D129" i="11"/>
  <c r="H31" i="3"/>
  <c r="C34" i="4" s="1"/>
  <c r="C16" i="4"/>
  <c r="L31" i="3"/>
  <c r="D68" i="9"/>
  <c r="E12" i="8"/>
  <c r="F14" i="8"/>
  <c r="C103" i="8"/>
  <c r="F106" i="11"/>
  <c r="F42" i="11"/>
  <c r="F40" i="11" s="1"/>
  <c r="F36" i="11" s="1"/>
  <c r="F60" i="11" s="1"/>
  <c r="B44" i="3"/>
  <c r="B55" i="2"/>
  <c r="I42" i="3"/>
  <c r="M42" i="3"/>
  <c r="D24" i="4"/>
  <c r="F79" i="8"/>
  <c r="L38" i="3"/>
  <c r="C20" i="4"/>
  <c r="H38" i="3"/>
  <c r="F109" i="8"/>
  <c r="F111" i="8"/>
  <c r="D55" i="2"/>
  <c r="D44" i="3"/>
  <c r="D91" i="4"/>
  <c r="D90" i="4"/>
  <c r="I10" i="3"/>
  <c r="D48" i="4"/>
  <c r="M10" i="3"/>
  <c r="H4" i="3"/>
  <c r="C180" i="8"/>
  <c r="D53" i="4"/>
  <c r="D76" i="4"/>
  <c r="D62" i="4"/>
  <c r="D5" i="4"/>
  <c r="I18" i="3"/>
  <c r="I14" i="3"/>
  <c r="I12" i="3"/>
  <c r="D58" i="4"/>
  <c r="M21" i="3"/>
  <c r="I21" i="3"/>
  <c r="I13" i="3"/>
  <c r="I8" i="3"/>
  <c r="I9" i="3"/>
  <c r="I17" i="3"/>
  <c r="I6" i="3"/>
  <c r="I7" i="3"/>
  <c r="D95" i="4"/>
  <c r="I16" i="3"/>
  <c r="D93" i="4"/>
  <c r="D69" i="4"/>
  <c r="I19" i="3"/>
  <c r="I20" i="3"/>
  <c r="C125" i="8"/>
  <c r="D133" i="8"/>
  <c r="C133" i="8" s="1"/>
  <c r="B24" i="4"/>
  <c r="G42" i="3"/>
  <c r="B91" i="4"/>
  <c r="B90" i="4"/>
  <c r="G10" i="3"/>
  <c r="B48" i="4"/>
  <c r="C182" i="8"/>
  <c r="D153" i="8"/>
  <c r="C23" i="7"/>
  <c r="C19" i="6"/>
  <c r="D19" i="6" s="1"/>
  <c r="C97" i="4"/>
  <c r="E106" i="11"/>
  <c r="E42" i="11"/>
  <c r="E40" i="11" s="1"/>
  <c r="E36" i="11" s="1"/>
  <c r="E60" i="11" s="1"/>
  <c r="D96" i="4"/>
  <c r="D22" i="3"/>
  <c r="D97" i="4"/>
  <c r="M11" i="3"/>
  <c r="I11" i="3"/>
  <c r="D87" i="4"/>
  <c r="D86" i="4"/>
  <c r="E164" i="8"/>
  <c r="G109" i="8"/>
  <c r="L44" i="3"/>
  <c r="H44" i="3"/>
  <c r="C37" i="4" s="1"/>
  <c r="C26" i="4"/>
  <c r="F101" i="8"/>
  <c r="F160" i="8"/>
  <c r="H22" i="3"/>
  <c r="L22" i="3"/>
  <c r="G159" i="8"/>
  <c r="C159" i="8" s="1"/>
  <c r="G100" i="8"/>
  <c r="C96" i="8"/>
  <c r="F106" i="8"/>
  <c r="C43" i="4"/>
  <c r="C47" i="3"/>
  <c r="C57" i="2"/>
  <c r="C56" i="2"/>
  <c r="D51" i="8"/>
  <c r="F30" i="8"/>
  <c r="F155" i="8" s="1"/>
  <c r="G32" i="8"/>
  <c r="G30" i="8" s="1"/>
  <c r="G155" i="8" s="1"/>
  <c r="F67" i="11"/>
  <c r="G154" i="8"/>
  <c r="C154" i="8" s="1"/>
  <c r="C74" i="8"/>
  <c r="E155" i="8"/>
  <c r="C155" i="8" s="1"/>
  <c r="B62" i="4"/>
  <c r="B76" i="4"/>
  <c r="B5" i="4"/>
  <c r="G21" i="3"/>
  <c r="B58" i="4"/>
  <c r="B53" i="4"/>
  <c r="G7" i="3"/>
  <c r="B69" i="4"/>
  <c r="G18" i="3"/>
  <c r="G12" i="3"/>
  <c r="G19" i="3"/>
  <c r="G9" i="3"/>
  <c r="G6" i="3"/>
  <c r="G13" i="3"/>
  <c r="G14" i="3"/>
  <c r="B93" i="4"/>
  <c r="G20" i="3"/>
  <c r="G8" i="3"/>
  <c r="G15" i="3"/>
  <c r="G17" i="3"/>
  <c r="B95" i="4"/>
  <c r="D161" i="8"/>
  <c r="C75" i="11"/>
  <c r="B97" i="4"/>
  <c r="C129" i="11"/>
  <c r="H11" i="3"/>
  <c r="B8" i="4"/>
  <c r="D18" i="8"/>
  <c r="D147" i="8"/>
  <c r="G39" i="8"/>
  <c r="G51" i="8" s="1"/>
  <c r="D8" i="4"/>
  <c r="C8" i="4"/>
  <c r="E158" i="8" l="1"/>
  <c r="E107" i="8"/>
  <c r="F77" i="8"/>
  <c r="G79" i="8"/>
  <c r="G77" i="8" s="1"/>
  <c r="F132" i="11"/>
  <c r="F110" i="11"/>
  <c r="F82" i="8"/>
  <c r="G84" i="8"/>
  <c r="G82" i="8" s="1"/>
  <c r="G153" i="8" s="1"/>
  <c r="G112" i="8"/>
  <c r="D43" i="4"/>
  <c r="D56" i="2"/>
  <c r="D47" i="3"/>
  <c r="D57" i="2"/>
  <c r="D9" i="4"/>
  <c r="C49" i="4"/>
  <c r="C45" i="4"/>
  <c r="F161" i="8"/>
  <c r="E75" i="11"/>
  <c r="E132" i="11"/>
  <c r="E110" i="11"/>
  <c r="D52" i="4"/>
  <c r="D57" i="4"/>
  <c r="F12" i="8"/>
  <c r="G14" i="8"/>
  <c r="G12" i="8" s="1"/>
  <c r="E161" i="8"/>
  <c r="D75" i="11"/>
  <c r="C57" i="4"/>
  <c r="C52" i="4"/>
  <c r="E112" i="8"/>
  <c r="C28" i="4"/>
  <c r="C48" i="3"/>
  <c r="H47" i="3"/>
  <c r="C38" i="4" s="1"/>
  <c r="F164" i="8"/>
  <c r="G106" i="8"/>
  <c r="G164" i="8" s="1"/>
  <c r="F112" i="8"/>
  <c r="E18" i="8"/>
  <c r="E147" i="8"/>
  <c r="C112" i="11"/>
  <c r="C65" i="11"/>
  <c r="C63" i="11" s="1"/>
  <c r="C62" i="11" s="1"/>
  <c r="C86" i="11" s="1"/>
  <c r="C87" i="11" s="1"/>
  <c r="C94" i="11" s="1"/>
  <c r="B47" i="3"/>
  <c r="L47" i="3" s="1"/>
  <c r="B56" i="2"/>
  <c r="B43" i="4"/>
  <c r="B57" i="2"/>
  <c r="E68" i="9"/>
  <c r="D158" i="8"/>
  <c r="D107" i="8"/>
  <c r="D55" i="8"/>
  <c r="D52" i="8"/>
  <c r="D53" i="8"/>
  <c r="D149" i="8"/>
  <c r="C76" i="11"/>
  <c r="C113" i="11" s="1"/>
  <c r="C30" i="8"/>
  <c r="G101" i="8"/>
  <c r="G160" i="8"/>
  <c r="C160" i="8" s="1"/>
  <c r="C28" i="11"/>
  <c r="C31" i="11" s="1"/>
  <c r="C32" i="11" s="1"/>
  <c r="C25" i="7"/>
  <c r="D27" i="7" s="1"/>
  <c r="C24" i="6"/>
  <c r="D24" i="6" s="1"/>
  <c r="C29" i="7"/>
  <c r="G44" i="3"/>
  <c r="B37" i="4" s="1"/>
  <c r="B26" i="4"/>
  <c r="D112" i="11"/>
  <c r="D65" i="11"/>
  <c r="D63" i="11"/>
  <c r="C111" i="8"/>
  <c r="C9" i="4"/>
  <c r="F68" i="11"/>
  <c r="F66" i="11"/>
  <c r="B52" i="4"/>
  <c r="B57" i="4"/>
  <c r="F39" i="8"/>
  <c r="M22" i="3"/>
  <c r="I22" i="3"/>
  <c r="D26" i="4"/>
  <c r="M44" i="3"/>
  <c r="I44" i="3"/>
  <c r="D37" i="4" s="1"/>
  <c r="C109" i="8"/>
  <c r="E64" i="11" l="1"/>
  <c r="F152" i="8"/>
  <c r="F95" i="8"/>
  <c r="C77" i="8"/>
  <c r="C13" i="11"/>
  <c r="C14" i="11" s="1"/>
  <c r="C22" i="11" s="1"/>
  <c r="C33" i="11" s="1"/>
  <c r="C29" i="6"/>
  <c r="D29" i="6" s="1"/>
  <c r="D165" i="8"/>
  <c r="D108" i="8"/>
  <c r="C47" i="4"/>
  <c r="C51" i="4" s="1"/>
  <c r="F18" i="8"/>
  <c r="F147" i="8"/>
  <c r="C147" i="8" s="1"/>
  <c r="C12" i="8"/>
  <c r="F68" i="9"/>
  <c r="C116" i="11"/>
  <c r="C106" i="8"/>
  <c r="E129" i="11"/>
  <c r="E165" i="8"/>
  <c r="D11" i="9" s="1"/>
  <c r="E108" i="8"/>
  <c r="C164" i="8"/>
  <c r="F153" i="8"/>
  <c r="C153" i="8" s="1"/>
  <c r="C82" i="8"/>
  <c r="D76" i="11"/>
  <c r="D62" i="11" s="1"/>
  <c r="D86" i="11" s="1"/>
  <c r="D87" i="11" s="1"/>
  <c r="D48" i="3"/>
  <c r="I47" i="3"/>
  <c r="D38" i="4" s="1"/>
  <c r="D28" i="4"/>
  <c r="M47" i="3"/>
  <c r="F129" i="11"/>
  <c r="C112" i="8"/>
  <c r="C8" i="9"/>
  <c r="D56" i="8"/>
  <c r="D167" i="8"/>
  <c r="E76" i="11"/>
  <c r="E113" i="11" s="1"/>
  <c r="F75" i="11"/>
  <c r="G161" i="8"/>
  <c r="C161" i="8" s="1"/>
  <c r="C101" i="8"/>
  <c r="D57" i="8"/>
  <c r="B47" i="4"/>
  <c r="B51" i="4" s="1"/>
  <c r="B45" i="4"/>
  <c r="B49" i="4"/>
  <c r="C29" i="4"/>
  <c r="H48" i="3"/>
  <c r="C49" i="3"/>
  <c r="B28" i="4"/>
  <c r="G47" i="3"/>
  <c r="B38" i="4" s="1"/>
  <c r="B48" i="3"/>
  <c r="F51" i="8"/>
  <c r="C51" i="8" s="1"/>
  <c r="C39" i="8"/>
  <c r="D169" i="8"/>
  <c r="E52" i="8"/>
  <c r="E55" i="8"/>
  <c r="E169" i="8" s="1"/>
  <c r="E53" i="8"/>
  <c r="E149" i="8"/>
  <c r="D8" i="9" s="1"/>
  <c r="D10" i="9" s="1"/>
  <c r="G18" i="8"/>
  <c r="G147" i="8"/>
  <c r="D49" i="4"/>
  <c r="D45" i="4"/>
  <c r="F64" i="11"/>
  <c r="G152" i="8"/>
  <c r="G95" i="8"/>
  <c r="C88" i="11" l="1"/>
  <c r="C93" i="11"/>
  <c r="C96" i="11" s="1"/>
  <c r="C98" i="11" s="1"/>
  <c r="D97" i="11" s="1"/>
  <c r="D94" i="11"/>
  <c r="D96" i="11" s="1"/>
  <c r="D88" i="11"/>
  <c r="C10" i="9"/>
  <c r="D49" i="3"/>
  <c r="I48" i="3"/>
  <c r="D29" i="4"/>
  <c r="M48" i="3"/>
  <c r="D113" i="11"/>
  <c r="D116" i="11" s="1"/>
  <c r="F107" i="8"/>
  <c r="F158" i="8"/>
  <c r="C158" i="8" s="1"/>
  <c r="C95" i="8"/>
  <c r="E56" i="8"/>
  <c r="E170" i="8" s="1"/>
  <c r="E167" i="8"/>
  <c r="D13" i="9" s="1"/>
  <c r="D14" i="9" s="1"/>
  <c r="D15" i="9" s="1"/>
  <c r="F52" i="8"/>
  <c r="F53" i="8"/>
  <c r="F55" i="8"/>
  <c r="F169" i="8" s="1"/>
  <c r="F149" i="8"/>
  <c r="C18" i="8"/>
  <c r="F112" i="11"/>
  <c r="F65" i="11"/>
  <c r="F63" i="11"/>
  <c r="F62" i="11" s="1"/>
  <c r="F86" i="11" s="1"/>
  <c r="F87" i="11" s="1"/>
  <c r="E57" i="8"/>
  <c r="C13" i="9"/>
  <c r="C152" i="8"/>
  <c r="F113" i="11"/>
  <c r="F76" i="11"/>
  <c r="E166" i="8"/>
  <c r="E113" i="8"/>
  <c r="G107" i="8"/>
  <c r="G158" i="8"/>
  <c r="D47" i="4"/>
  <c r="D51" i="4" s="1"/>
  <c r="C130" i="11"/>
  <c r="C131" i="11" s="1"/>
  <c r="C133" i="11" s="1"/>
  <c r="C117" i="11"/>
  <c r="C128" i="11" s="1"/>
  <c r="D166" i="8"/>
  <c r="D113" i="8"/>
  <c r="E112" i="11"/>
  <c r="E116" i="11" s="1"/>
  <c r="E65" i="11"/>
  <c r="E63" i="11"/>
  <c r="E62" i="11" s="1"/>
  <c r="E86" i="11" s="1"/>
  <c r="E87" i="11" s="1"/>
  <c r="G52" i="8"/>
  <c r="G53" i="8"/>
  <c r="G55" i="8"/>
  <c r="G169" i="8" s="1"/>
  <c r="G149" i="8"/>
  <c r="F8" i="9" s="1"/>
  <c r="G48" i="3"/>
  <c r="B29" i="4"/>
  <c r="B49" i="3"/>
  <c r="C44" i="4"/>
  <c r="L49" i="3"/>
  <c r="C50" i="3"/>
  <c r="C30" i="4"/>
  <c r="H49" i="3"/>
  <c r="C40" i="4" s="1"/>
  <c r="C55" i="8"/>
  <c r="D170" i="8"/>
  <c r="G68" i="9"/>
  <c r="C11" i="9"/>
  <c r="D59" i="8"/>
  <c r="E58" i="8" s="1"/>
  <c r="E59" i="8" s="1"/>
  <c r="F58" i="8" s="1"/>
  <c r="C169" i="8"/>
  <c r="L48" i="3"/>
  <c r="D16" i="9" l="1"/>
  <c r="C61" i="9"/>
  <c r="C63" i="9" s="1"/>
  <c r="E8" i="9"/>
  <c r="C149" i="8"/>
  <c r="F56" i="8"/>
  <c r="F167" i="8"/>
  <c r="D130" i="11"/>
  <c r="D131" i="11" s="1"/>
  <c r="D133" i="11" s="1"/>
  <c r="D117" i="11"/>
  <c r="D128" i="11" s="1"/>
  <c r="D44" i="4"/>
  <c r="D30" i="4"/>
  <c r="D50" i="3"/>
  <c r="M49" i="3"/>
  <c r="I49" i="3"/>
  <c r="D40" i="4" s="1"/>
  <c r="C53" i="8"/>
  <c r="D171" i="8"/>
  <c r="D136" i="8"/>
  <c r="G165" i="8"/>
  <c r="F11" i="9" s="1"/>
  <c r="G108" i="8"/>
  <c r="F57" i="8"/>
  <c r="E94" i="11"/>
  <c r="E96" i="11" s="1"/>
  <c r="E88" i="11"/>
  <c r="E136" i="8"/>
  <c r="E171" i="8"/>
  <c r="E195" i="8" s="1"/>
  <c r="C56" i="4"/>
  <c r="C54" i="4"/>
  <c r="C59" i="4" s="1"/>
  <c r="F165" i="8"/>
  <c r="F108" i="8"/>
  <c r="C107" i="8"/>
  <c r="G49" i="3"/>
  <c r="B40" i="4" s="1"/>
  <c r="B44" i="4"/>
  <c r="B50" i="3"/>
  <c r="B30" i="4"/>
  <c r="E130" i="11"/>
  <c r="E131" i="11" s="1"/>
  <c r="E133" i="11" s="1"/>
  <c r="E117" i="11"/>
  <c r="E128" i="11" s="1"/>
  <c r="F10" i="9"/>
  <c r="F94" i="11"/>
  <c r="F96" i="11" s="1"/>
  <c r="F88" i="11"/>
  <c r="D98" i="11"/>
  <c r="E97" i="11" s="1"/>
  <c r="F59" i="8"/>
  <c r="G58" i="8" s="1"/>
  <c r="C14" i="9"/>
  <c r="C52" i="8"/>
  <c r="H68" i="9"/>
  <c r="C31" i="4"/>
  <c r="L50" i="3"/>
  <c r="H50" i="3"/>
  <c r="C39" i="4" s="1"/>
  <c r="G56" i="8"/>
  <c r="G170" i="8" s="1"/>
  <c r="G167" i="8"/>
  <c r="F13" i="9" s="1"/>
  <c r="F116" i="11"/>
  <c r="F170" i="8" l="1"/>
  <c r="C170" i="8" s="1"/>
  <c r="C56" i="8"/>
  <c r="E13" i="9"/>
  <c r="B13" i="9" s="1"/>
  <c r="C167" i="8"/>
  <c r="D31" i="4"/>
  <c r="M50" i="3"/>
  <c r="I50" i="3"/>
  <c r="D39" i="4" s="1"/>
  <c r="F14" i="9"/>
  <c r="E10" i="9"/>
  <c r="B8" i="9"/>
  <c r="E11" i="9"/>
  <c r="C165" i="8"/>
  <c r="D54" i="4"/>
  <c r="D59" i="4" s="1"/>
  <c r="D56" i="4"/>
  <c r="G50" i="3"/>
  <c r="B39" i="4" s="1"/>
  <c r="B31" i="4"/>
  <c r="D138" i="8"/>
  <c r="E137" i="8" s="1"/>
  <c r="E138" i="8" s="1"/>
  <c r="F137" i="8" s="1"/>
  <c r="E98" i="11"/>
  <c r="F97" i="11" s="1"/>
  <c r="F98" i="11" s="1"/>
  <c r="G113" i="8"/>
  <c r="G166" i="8"/>
  <c r="B56" i="4"/>
  <c r="B54" i="4"/>
  <c r="B59" i="4" s="1"/>
  <c r="I68" i="9"/>
  <c r="G57" i="8"/>
  <c r="G59" i="8" s="1"/>
  <c r="F130" i="11"/>
  <c r="F131" i="11" s="1"/>
  <c r="F133" i="11" s="1"/>
  <c r="F117" i="11"/>
  <c r="F128" i="11" s="1"/>
  <c r="C15" i="9"/>
  <c r="D195" i="8"/>
  <c r="F15" i="9"/>
  <c r="F113" i="8"/>
  <c r="F166" i="8"/>
  <c r="C108" i="8"/>
  <c r="E14" i="9" l="1"/>
  <c r="B14" i="9" s="1"/>
  <c r="B11" i="9"/>
  <c r="C166" i="8"/>
  <c r="F136" i="8"/>
  <c r="F171" i="8"/>
  <c r="C113" i="8"/>
  <c r="F138" i="8"/>
  <c r="G137" i="8" s="1"/>
  <c r="G138" i="8" s="1"/>
  <c r="I69" i="9"/>
  <c r="J68" i="9"/>
  <c r="E61" i="9"/>
  <c r="F16" i="9"/>
  <c r="E15" i="9"/>
  <c r="B10" i="9"/>
  <c r="C57" i="8"/>
  <c r="C19" i="9"/>
  <c r="B19" i="9"/>
  <c r="C16" i="9"/>
  <c r="B61" i="9"/>
  <c r="B63" i="9" s="1"/>
  <c r="G171" i="8"/>
  <c r="G195" i="8" s="1"/>
  <c r="G136" i="8"/>
  <c r="D61" i="9" l="1"/>
  <c r="D63" i="9" s="1"/>
  <c r="E16" i="9"/>
  <c r="B16" i="9"/>
  <c r="B18" i="9"/>
  <c r="F195" i="8"/>
  <c r="C195" i="8" s="1"/>
  <c r="C171" i="8"/>
  <c r="C136" i="8"/>
  <c r="B15" i="9"/>
  <c r="B69" i="9"/>
  <c r="C69" i="9"/>
  <c r="D69" i="9"/>
  <c r="E69" i="9"/>
  <c r="F69" i="9"/>
  <c r="G69" i="9"/>
  <c r="H69" i="9"/>
  <c r="J69" i="9"/>
  <c r="K68" i="9"/>
  <c r="B72" i="9" l="1"/>
  <c r="K69" i="9"/>
  <c r="C72" i="9" l="1"/>
  <c r="B73" i="9"/>
  <c r="C73" i="9" l="1"/>
  <c r="D72"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H77" i="9" l="1"/>
  <c r="I76"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<sst xmlns="http://schemas.openxmlformats.org/spreadsheetml/2006/main" count="947" uniqueCount="599">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</sst>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11347543.898535598</v>
      </c>
      <c r="D71" s="121">
        <f>D72*D73</f>
        <v>2609230.6043999996</v>
      </c>
      <c r="E71" s="121">
        <f>E72*E73</f>
        <v>2851889.0506091993</v>
      </c>
      <c r="F71" s="121">
        <f>F72*F73</f>
        <v>2914510.585114799</v>
      </c>
      <c r="G71" s="121">
        <f>G72*G73</f>
        <v>2971913.6584115988</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D73*0.0239999999999999+ E73</f>
        <v>2914510.585114799</v>
      </c>
      <c r="G73" s="120">
        <f>D73*0.022+ F73</f>
        <v>2971913.6584115988</v>
      </c>
    </row>
    <row r="74" spans="1:9" s="88" customFormat="1" ht="24" customHeight="1" x14ac:dyDescent="0.3">
      <c r="A74" s="137"/>
      <c r="B74" s="293" t="s">
        <v>414</v>
      </c>
      <c r="C74" s="122">
        <f>SUM(D74:G74)</f>
        <v>11347543.898535598</v>
      </c>
      <c r="D74" s="122">
        <f>D65+D68+D71</f>
        <v>2609230.6043999996</v>
      </c>
      <c r="E74" s="122">
        <f>E65+E68+E71</f>
        <v>2851889.0506091993</v>
      </c>
      <c r="F74" s="122">
        <f>F65+F68+F71</f>
        <v>2914510.585114799</v>
      </c>
      <c r="G74" s="122">
        <f>G65+G68+G71</f>
        <v>2971913.6584115988</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2584272.351695999</v>
      </c>
      <c r="D82" s="121">
        <f>D83*D84</f>
        <v>627250.57079999987</v>
      </c>
      <c r="E82" s="121">
        <f>E83*E84</f>
        <v>639795.58221599984</v>
      </c>
      <c r="F82" s="121">
        <f>F83*F84</f>
        <v>652340.5936319998</v>
      </c>
      <c r="G82" s="121">
        <f>G83*G84</f>
        <v>664885.60504799976</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D84*0.02+E84</f>
        <v>652340.5936319998</v>
      </c>
      <c r="G84" s="120">
        <f>D84*0.02+F84</f>
        <v>664885.60504799976</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3668955.2123139994</v>
      </c>
      <c r="D95" s="122">
        <f>D77+D82+D85+D86+D89+D92</f>
        <v>890127.33039999986</v>
      </c>
      <c r="E95" s="122">
        <f>E77+E82+E85+E86+E89+E92</f>
        <v>907529.74045999977</v>
      </c>
      <c r="F95" s="122">
        <f>F77+F82+F85+F86+F89+F92</f>
        <v>926275.96063799981</v>
      </c>
      <c r="G95" s="122">
        <f>G77+G82+G85+G86+G89+G92</f>
        <v>945022.18081599986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6769988.9871139992</v>
      </c>
      <c r="D107" s="121">
        <f>D95+D101+D102+D106</f>
        <v>1599206.8484</v>
      </c>
      <c r="E107" s="121">
        <f>E95+E101+E102+E106</f>
        <v>1660728.5422599998</v>
      </c>
      <c r="F107" s="121">
        <f>F95+F101+F102+F106</f>
        <v>1723594.0462379998</v>
      </c>
      <c r="G107" s="121">
        <f>G95+G101+G102+G106</f>
        <v>1786459.5502159998</v>
      </c>
    </row>
    <row r="108" spans="1:7" s="89" customFormat="1" ht="24" customHeight="1" x14ac:dyDescent="0.3">
      <c r="A108" s="7"/>
      <c r="B108" s="293" t="s">
        <v>418</v>
      </c>
      <c r="C108" s="122">
        <f t="shared" si="1"/>
        <v>4577554.911421597</v>
      </c>
      <c r="D108" s="121">
        <f>D74-D107</f>
        <v>1010023.7559999996</v>
      </c>
      <c r="E108" s="121">
        <f>E74-E107</f>
        <v>1191160.5083491995</v>
      </c>
      <c r="F108" s="121">
        <f>F74-F107</f>
        <v>1190916.5388767992</v>
      </c>
      <c r="G108" s="121">
        <f>G74-G107</f>
        <v>1185454.1081955989</v>
      </c>
    </row>
    <row r="109" spans="1:7" s="89" customFormat="1" x14ac:dyDescent="0.3">
      <c r="A109" s="7">
        <v>15</v>
      </c>
      <c r="B109" s="8" t="s">
        <v>405</v>
      </c>
      <c r="C109" s="122">
        <f t="shared" si="1"/>
        <v>1540918.4398955994</v>
      </c>
      <c r="D109" s="120">
        <f>D74*0.19/1.19 -(D81+D85+D102)*0.19/1.19</f>
        <v>317137.52339999995</v>
      </c>
      <c r="E109" s="120">
        <f>E74*0.19/1.19 -(E81+E85+E102)*0.1/1.19</f>
        <v>400600.67452919995</v>
      </c>
      <c r="F109" s="120">
        <f>F74*0.19/1.19 -(F81+F85+F102)*0.1/1.19</f>
        <v>408204.70539479982</v>
      </c>
      <c r="G109" s="120">
        <f>G74*0.19/1.19 -(G81+G85+G102)*0.1/1.19</f>
        <v>414975.53657159983</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95357.51175239998</v>
      </c>
      <c r="D111" s="120">
        <f>(D74/1.19) *(1/100)</f>
        <v>21926.307599999996</v>
      </c>
      <c r="E111" s="120">
        <f>(E74/1.19)*(1/100)</f>
        <v>23965.454206799997</v>
      </c>
      <c r="F111" s="120">
        <f>(F74/1.19)*(1/100)</f>
        <v>24491.685589199995</v>
      </c>
      <c r="G111" s="120">
        <f>(G74/1.19)*(1/100)</f>
        <v>24974.064356399991</v>
      </c>
    </row>
    <row r="112" spans="1:7" s="89" customFormat="1" ht="24" customHeight="1" x14ac:dyDescent="0.3">
      <c r="A112" s="7"/>
      <c r="B112" s="293" t="s">
        <v>419</v>
      </c>
      <c r="C112" s="122">
        <f t="shared" si="1"/>
        <v>1636275.9516479992</v>
      </c>
      <c r="D112" s="121">
        <f>D109-D110+D111</f>
        <v>339063.83099999995</v>
      </c>
      <c r="E112" s="121">
        <f>E109-E110+E111</f>
        <v>424566.12873599993</v>
      </c>
      <c r="F112" s="121">
        <f>F109-F110+F111</f>
        <v>432696.39098399982</v>
      </c>
      <c r="G112" s="121">
        <f>G109-G110+G111</f>
        <v>439949.60092799983</v>
      </c>
    </row>
    <row r="113" spans="1:13" s="88" customFormat="1" ht="24" customHeight="1" x14ac:dyDescent="0.3">
      <c r="A113" s="25"/>
      <c r="B113" s="293" t="s">
        <v>420</v>
      </c>
      <c r="C113" s="122">
        <f t="shared" si="1"/>
        <v>2941278.9597735973</v>
      </c>
      <c r="D113" s="122">
        <f>D108-D112</f>
        <v>670959.92499999958</v>
      </c>
      <c r="E113" s="122">
        <f>E108-E112</f>
        <v>766594.37961319962</v>
      </c>
      <c r="F113" s="122">
        <f>F108-F112</f>
        <v>758220.14789279934</v>
      </c>
      <c r="G113" s="122">
        <f>G108-G112</f>
        <v>745504.50726759911</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3203178.6397735975</v>
      </c>
      <c r="D136" s="122">
        <f>D113+D133</f>
        <v>932859.60499999952</v>
      </c>
      <c r="E136" s="122">
        <f>E113+E133</f>
        <v>766594.37961319962</v>
      </c>
      <c r="F136" s="122">
        <f>F113+F133</f>
        <v>758220.14789279934</v>
      </c>
      <c r="G136" s="122">
        <f>G113+G133</f>
        <v>745504.50726759911</v>
      </c>
    </row>
    <row r="137" spans="1:7" s="89" customFormat="1" x14ac:dyDescent="0.3">
      <c r="A137" s="373" t="s">
        <v>410</v>
      </c>
      <c r="B137" s="335"/>
      <c r="C137" s="122"/>
      <c r="D137" s="121">
        <f>'1A-Bilant'!D28</f>
        <v>0</v>
      </c>
      <c r="E137" s="121">
        <f>D138</f>
        <v>932859.60499999952</v>
      </c>
      <c r="F137" s="121">
        <f>E138</f>
        <v>1699453.9846131993</v>
      </c>
      <c r="G137" s="121">
        <f>F138</f>
        <v>2457674.1325059985</v>
      </c>
    </row>
    <row r="138" spans="1:7" s="89" customFormat="1" ht="21.75" customHeight="1" x14ac:dyDescent="0.3">
      <c r="A138" s="373" t="s">
        <v>411</v>
      </c>
      <c r="B138" s="335"/>
      <c r="C138" s="122"/>
      <c r="D138" s="121">
        <f>D137+D136</f>
        <v>932859.60499999952</v>
      </c>
      <c r="E138" s="121">
        <f>E137+E136</f>
        <v>1699453.9846131993</v>
      </c>
      <c r="F138" s="121">
        <f>F137+F136</f>
        <v>2457674.1325059985</v>
      </c>
      <c r="G138" s="121">
        <f>G137+G136</f>
        <v>3203178.6397735975</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754067.64467159705</v>
      </c>
      <c r="D148" s="121">
        <f>D71-D15</f>
        <v>0</v>
      </c>
      <c r="E148" s="121">
        <f>E71-E15</f>
        <v>216566.14016519953</v>
      </c>
      <c r="F148" s="121">
        <f>F71-F15</f>
        <v>253095.36862679897</v>
      </c>
      <c r="G148" s="121">
        <f>G71-G15</f>
        <v>284406.13587959856</v>
      </c>
    </row>
    <row r="149" spans="1:7" s="88" customFormat="1" ht="23.25" customHeight="1" x14ac:dyDescent="0.3">
      <c r="A149" s="368" t="s">
        <v>444</v>
      </c>
      <c r="B149" s="335"/>
      <c r="C149" s="122">
        <f>SUM(D149:G149)</f>
        <v>754067.64467159705</v>
      </c>
      <c r="D149" s="122">
        <f>D74-D18</f>
        <v>0</v>
      </c>
      <c r="E149" s="122">
        <f>E74-E18</f>
        <v>216566.14016519953</v>
      </c>
      <c r="F149" s="122">
        <f>F74-F18</f>
        <v>253095.36862679897</v>
      </c>
      <c r="G149" s="122">
        <f>G74-G18</f>
        <v>284406.13587959856</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0</v>
      </c>
      <c r="D153" s="121">
        <f>D82-D26</f>
        <v>0</v>
      </c>
      <c r="E153" s="121">
        <f>E82-E26</f>
        <v>0</v>
      </c>
      <c r="F153" s="121">
        <f>F82-F26</f>
        <v>0</v>
      </c>
      <c r="G153" s="121">
        <f>G82-G26</f>
        <v>0</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376640.51422200014</v>
      </c>
      <c r="D158" s="122">
        <f t="shared" ref="D158:G159" si="5">D95-D39</f>
        <v>88482.092999999993</v>
      </c>
      <c r="E158" s="122">
        <f t="shared" si="5"/>
        <v>91595.544977999991</v>
      </c>
      <c r="F158" s="122">
        <f t="shared" si="5"/>
        <v>96052.807074000011</v>
      </c>
      <c r="G158" s="122">
        <f t="shared" si="5"/>
        <v>100510.06917000015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546630.3388620005</v>
      </c>
      <c r="D165" s="122">
        <f t="shared" si="7"/>
        <v>103752.55380000011</v>
      </c>
      <c r="E165" s="122">
        <f t="shared" si="7"/>
        <v>125017.33601800003</v>
      </c>
      <c r="F165" s="122">
        <f t="shared" si="7"/>
        <v>147625.92835400021</v>
      </c>
      <c r="G165" s="122">
        <f t="shared" si="7"/>
        <v>170234.52069000015</v>
      </c>
    </row>
    <row r="166" spans="1:13" s="295" customFormat="1" ht="24" customHeight="1" x14ac:dyDescent="0.3">
      <c r="A166" s="137"/>
      <c r="B166" s="293" t="s">
        <v>449</v>
      </c>
      <c r="C166" s="122">
        <f t="shared" si="3"/>
        <v>207437.30580959655</v>
      </c>
      <c r="D166" s="122">
        <f t="shared" si="7"/>
        <v>-103752.55380000011</v>
      </c>
      <c r="E166" s="122">
        <f t="shared" si="7"/>
        <v>91548.804147199495</v>
      </c>
      <c r="F166" s="122">
        <f t="shared" si="7"/>
        <v>105469.44027279876</v>
      </c>
      <c r="G166" s="122">
        <f t="shared" si="7"/>
        <v>114171.61518959841</v>
      </c>
    </row>
    <row r="167" spans="1:13" x14ac:dyDescent="0.3">
      <c r="A167" s="7">
        <v>15</v>
      </c>
      <c r="B167" s="8" t="s">
        <v>405</v>
      </c>
      <c r="C167" s="122">
        <f t="shared" si="3"/>
        <v>293089.77129959967</v>
      </c>
      <c r="D167" s="121">
        <f t="shared" si="7"/>
        <v>4890.2580000000307</v>
      </c>
      <c r="E167" s="121">
        <f t="shared" si="7"/>
        <v>88546.807963199972</v>
      </c>
      <c r="F167" s="121">
        <f t="shared" si="7"/>
        <v>96344.237662799831</v>
      </c>
      <c r="G167" s="121">
        <f t="shared" si="7"/>
        <v>103308.46767359984</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-6411.2523422400154</v>
      </c>
      <c r="D169" s="121">
        <f t="shared" si="7"/>
        <v>0</v>
      </c>
      <c r="E169" s="121">
        <f t="shared" si="7"/>
        <v>-2387.7748976399998</v>
      </c>
      <c r="F169" s="121">
        <f t="shared" si="7"/>
        <v>-2122.4665756800059</v>
      </c>
      <c r="G169" s="121">
        <f t="shared" si="7"/>
        <v>-1901.0108689200097</v>
      </c>
      <c r="H169" s="89"/>
      <c r="I169" s="89"/>
      <c r="J169" s="89"/>
      <c r="K169" s="89"/>
      <c r="L169" s="89"/>
      <c r="M169" s="89"/>
    </row>
    <row r="170" spans="1:13" s="295" customFormat="1" ht="13.2" customHeight="1" x14ac:dyDescent="0.3">
      <c r="A170" s="368" t="s">
        <v>450</v>
      </c>
      <c r="B170" s="335"/>
      <c r="C170" s="122">
        <f t="shared" si="3"/>
        <v>286678.5189573596</v>
      </c>
      <c r="D170" s="122">
        <f t="shared" si="7"/>
        <v>4890.2580000000307</v>
      </c>
      <c r="E170" s="122">
        <f t="shared" si="7"/>
        <v>86159.033065559925</v>
      </c>
      <c r="F170" s="122">
        <f t="shared" si="7"/>
        <v>94221.771087119821</v>
      </c>
      <c r="G170" s="122">
        <f t="shared" si="7"/>
        <v>101407.45680467982</v>
      </c>
    </row>
    <row r="171" spans="1:13" s="88" customFormat="1" ht="27" customHeight="1" x14ac:dyDescent="0.3">
      <c r="A171" s="368" t="s">
        <v>451</v>
      </c>
      <c r="B171" s="335"/>
      <c r="C171" s="122">
        <f t="shared" si="3"/>
        <v>-79241.213147763163</v>
      </c>
      <c r="D171" s="122">
        <f t="shared" si="7"/>
        <v>-108642.81180000026</v>
      </c>
      <c r="E171" s="122">
        <f t="shared" si="7"/>
        <v>5389.7710816395702</v>
      </c>
      <c r="F171" s="122">
        <f t="shared" si="7"/>
        <v>11247.66918567894</v>
      </c>
      <c r="G171" s="122">
        <f t="shared" si="7"/>
        <v>12764.158384918584</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182658.46685223683</v>
      </c>
      <c r="D195" s="122">
        <f>D171+D192</f>
        <v>153256.86819999974</v>
      </c>
      <c r="E195" s="122">
        <f>E171+E192</f>
        <v>5389.7710816395702</v>
      </c>
      <c r="F195" s="122">
        <f>F171+F192</f>
        <v>11247.66918567894</v>
      </c>
      <c r="G195" s="122">
        <f>G171+G192</f>
        <v>12764.158384918584</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754067.64467159705</v>
      </c>
      <c r="C8" s="198">
        <f>'3A-Proiectii_fin_investitie'!D149</f>
        <v>0</v>
      </c>
      <c r="D8" s="198">
        <f>'3A-Proiectii_fin_investitie'!E149</f>
        <v>216566.14016519953</v>
      </c>
      <c r="E8" s="198">
        <f>'3A-Proiectii_fin_investitie'!F149</f>
        <v>253095.36862679897</v>
      </c>
      <c r="F8" s="198">
        <f>'3A-Proiectii_fin_investitie'!G149</f>
        <v>284406.13587959856</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754067.64467159705</v>
      </c>
      <c r="C10" s="200">
        <f>SUM(C8:C9)</f>
        <v>0</v>
      </c>
      <c r="D10" s="200">
        <f>SUM(D8:D9)</f>
        <v>216566.14016519953</v>
      </c>
      <c r="E10" s="200">
        <f>SUM(E8:E9)</f>
        <v>253095.36862679897</v>
      </c>
      <c r="F10" s="200">
        <f>SUM(F8:F9)</f>
        <v>284406.13587959856</v>
      </c>
      <c r="G10" s="201"/>
    </row>
    <row r="11" spans="1:13" s="197" customFormat="1" ht="14.4" customHeight="1" x14ac:dyDescent="0.3">
      <c r="A11" s="195" t="s">
        <v>467</v>
      </c>
      <c r="B11" s="121">
        <f t="shared" si="0"/>
        <v>546581.31766200054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147609.58795400022</v>
      </c>
      <c r="F11" s="121">
        <f>'3A-Proiectii_fin_investitie'!G165-'3A-Proiectii_fin_investitie'!G164</f>
        <v>170210.01009000014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202615.33129959967</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96344.237662799831</v>
      </c>
      <c r="F13" s="121">
        <f>IF($B$4="NU",-'2B-Investitie'!H25+'3A-Proiectii_fin_investitie'!G167-'3A-Proiectii_fin_investitie'!G168,0)</f>
        <v>103308.46767359984</v>
      </c>
      <c r="G13" s="196"/>
    </row>
    <row r="14" spans="1:13" s="202" customFormat="1" ht="14.4" customHeight="1" x14ac:dyDescent="0.3">
      <c r="A14" s="199" t="s">
        <v>470</v>
      </c>
      <c r="B14" s="122">
        <f t="shared" si="0"/>
        <v>749196.64896160015</v>
      </c>
      <c r="C14" s="122">
        <f>SUM(C11:C13)</f>
        <v>18168.371800000139</v>
      </c>
      <c r="D14" s="122">
        <f>SUM(D11:D13)</f>
        <v>213555.97378120001</v>
      </c>
      <c r="E14" s="122">
        <f>SUM(E11:E13)</f>
        <v>243953.82561680005</v>
      </c>
      <c r="F14" s="122">
        <f>SUM(F11:F13)</f>
        <v>273518.47776359995</v>
      </c>
      <c r="G14" s="201"/>
    </row>
    <row r="15" spans="1:13" s="202" customFormat="1" ht="14.4" customHeight="1" x14ac:dyDescent="0.3">
      <c r="A15" s="199" t="s">
        <v>471</v>
      </c>
      <c r="B15" s="122">
        <f t="shared" si="0"/>
        <v>4870.9957099969033</v>
      </c>
      <c r="C15" s="122">
        <f>C10-C14</f>
        <v>-18168.371800000139</v>
      </c>
      <c r="D15" s="122">
        <f>D10-D14</f>
        <v>3010.1663839995163</v>
      </c>
      <c r="E15" s="122">
        <f>E10-E14</f>
        <v>9141.5430099989171</v>
      </c>
      <c r="F15" s="122">
        <f>F10-F14</f>
        <v>10887.658115998609</v>
      </c>
      <c r="G15" s="201"/>
    </row>
    <row r="16" spans="1:13" s="204" customFormat="1" ht="14.4" customHeight="1" x14ac:dyDescent="0.3">
      <c r="A16" s="199" t="s">
        <v>472</v>
      </c>
      <c r="B16" s="122">
        <f t="shared" si="0"/>
        <v>2747.0939998900394</v>
      </c>
      <c r="C16" s="122">
        <f>C15*POWER(1+$B$6,-C7)</f>
        <v>-17469.588269230902</v>
      </c>
      <c r="D16" s="122">
        <f>D15*POWER(1+$B$6,-D7)</f>
        <v>2783.0680325439312</v>
      </c>
      <c r="E16" s="122">
        <f>E15*POWER(1+$B$6,-E7)</f>
        <v>8126.7984485225916</v>
      </c>
      <c r="F16" s="122">
        <f>F15*POWER(1+$B$6,-F7)</f>
        <v>9306.8157880544186</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2747.0939998900394</v>
      </c>
      <c r="C18" s="206"/>
      <c r="D18" s="225"/>
      <c r="E18" s="207"/>
      <c r="F18" s="207"/>
      <c r="G18" s="207"/>
      <c r="H18" s="207"/>
      <c r="I18" s="207"/>
      <c r="J18" s="207"/>
      <c r="K18" s="207"/>
      <c r="L18" s="207"/>
      <c r="M18" s="201"/>
    </row>
    <row r="19" spans="1:13" s="208" customFormat="1" ht="15.6" customHeight="1" x14ac:dyDescent="0.3">
      <c r="A19" s="199" t="s">
        <v>475</v>
      </c>
      <c r="B19" s="209">
        <f>IFERROR(IRR(C15:F15),"")</f>
        <v>0.10796872471038821</v>
      </c>
      <c r="C19" s="246">
        <f>(IRR(C15:F15))</f>
        <v>0.10796872471038821</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9141.5430099989171</v>
      </c>
      <c r="E61" s="148">
        <f>F15</f>
        <v>10887.658115998609</v>
      </c>
      <c r="F61" s="230"/>
    </row>
    <row r="62" spans="1:13" s="305" customFormat="1" x14ac:dyDescent="0.3">
      <c r="A62" s="150" t="s">
        <v>484</v>
      </c>
      <c r="B62" s="148"/>
      <c r="C62" s="148"/>
      <c r="D62" s="148"/>
      <c r="E62" s="148">
        <f>IF(F8-F14&gt;0,NPV(4%,B69:K69,B73:K73,B77:K77,B81:K81,B85:G85),0)</f>
        <v>73303.824380701728</v>
      </c>
      <c r="F62" s="191"/>
      <c r="G62" s="94"/>
      <c r="H62" s="231"/>
    </row>
    <row r="63" spans="1:13" s="305" customFormat="1" x14ac:dyDescent="0.3">
      <c r="A63" s="143" t="s">
        <v>485</v>
      </c>
      <c r="B63" s="144">
        <f>SUM(B61:B62)</f>
        <v>-18168.371800000139</v>
      </c>
      <c r="C63" s="144">
        <f>SUM(C61:C62)</f>
        <v>3010.1663839995163</v>
      </c>
      <c r="D63" s="144">
        <f>SUM(D61:D62)</f>
        <v>9141.5430099989171</v>
      </c>
      <c r="E63" s="144">
        <f>SUM(E61:E62)</f>
        <v>84191.482496700337</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10887.658115998609</v>
      </c>
      <c r="C69" s="148">
        <f t="shared" si="4"/>
        <v>10887.658115998609</v>
      </c>
      <c r="D69" s="148">
        <f t="shared" si="4"/>
        <v>10887.658115998609</v>
      </c>
      <c r="E69" s="148">
        <f t="shared" si="4"/>
        <v>10887.658115998609</v>
      </c>
      <c r="F69" s="148">
        <f t="shared" si="4"/>
        <v>10887.658115998609</v>
      </c>
      <c r="G69" s="148">
        <f t="shared" si="4"/>
        <v>10887.658115998609</v>
      </c>
      <c r="H69" s="148">
        <f t="shared" si="4"/>
        <v>10887.658115998609</v>
      </c>
      <c r="I69" s="148">
        <f t="shared" si="4"/>
        <v>10887.658115998609</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2020-11-02T15:47:36Z</dcterms:modified>
</cp:coreProperties>
</file>