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Y:\Shared\Sales &amp; Marketing\Assets\HVOs\"/>
    </mc:Choice>
  </mc:AlternateContent>
  <xr:revisionPtr revIDLastSave="0" documentId="13_ncr:1_{AB946B81-56B4-4060-9729-40BAEF38DA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fit Levers" sheetId="2" r:id="rId1"/>
    <sheet name="Sheet1" sheetId="7" state="hidden" r:id="rId2"/>
  </sheets>
  <definedNames>
    <definedName name="_xlnm.Print_Area" localSheetId="0">'Profit Levers'!$B$9:$R$30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C14" i="2"/>
  <c r="C16" i="2" s="1"/>
  <c r="Q13" i="2"/>
  <c r="N13" i="2"/>
  <c r="O13" i="2" s="1"/>
  <c r="K13" i="2"/>
  <c r="H13" i="2"/>
  <c r="I13" i="2" s="1"/>
  <c r="E13" i="2"/>
  <c r="F13" i="2" s="1"/>
  <c r="Q12" i="2"/>
  <c r="N12" i="2"/>
  <c r="K12" i="2"/>
  <c r="H12" i="2"/>
  <c r="E12" i="2"/>
  <c r="F12" i="2" s="1"/>
  <c r="Q14" i="2" l="1"/>
  <c r="R14" i="2" s="1"/>
  <c r="R12" i="2"/>
  <c r="Q18" i="2"/>
  <c r="R18" i="2" s="1"/>
  <c r="H14" i="2"/>
  <c r="H19" i="2" s="1"/>
  <c r="K14" i="2"/>
  <c r="K19" i="2" s="1"/>
  <c r="E14" i="2"/>
  <c r="F14" i="2" s="1"/>
  <c r="N18" i="2"/>
  <c r="O18" i="2" s="1"/>
  <c r="K18" i="2"/>
  <c r="L18" i="2" s="1"/>
  <c r="L12" i="2"/>
  <c r="E18" i="2"/>
  <c r="F18" i="2" s="1"/>
  <c r="C21" i="2"/>
  <c r="R13" i="2"/>
  <c r="L13" i="2"/>
  <c r="C19" i="2"/>
  <c r="N14" i="2"/>
  <c r="N19" i="2" s="1"/>
  <c r="I12" i="2"/>
  <c r="O12" i="2"/>
  <c r="H18" i="2"/>
  <c r="I18" i="2" s="1"/>
  <c r="E19" i="2" l="1"/>
  <c r="F19" i="2" s="1"/>
  <c r="O19" i="2"/>
  <c r="Q19" i="2"/>
  <c r="R19" i="2" s="1"/>
  <c r="I14" i="2"/>
  <c r="L14" i="2"/>
  <c r="I19" i="2"/>
  <c r="C20" i="2"/>
  <c r="N15" i="2"/>
  <c r="K15" i="2"/>
  <c r="Q15" i="2"/>
  <c r="H15" i="2"/>
  <c r="E15" i="2"/>
  <c r="L19" i="2"/>
  <c r="O14" i="2"/>
  <c r="R15" i="2" l="1"/>
  <c r="Q20" i="2"/>
  <c r="R20" i="2" s="1"/>
  <c r="Q16" i="2"/>
  <c r="L15" i="2"/>
  <c r="K16" i="2"/>
  <c r="K20" i="2"/>
  <c r="L20" i="2" s="1"/>
  <c r="F15" i="2"/>
  <c r="E16" i="2"/>
  <c r="E20" i="2"/>
  <c r="F20" i="2" s="1"/>
  <c r="O15" i="2"/>
  <c r="N20" i="2"/>
  <c r="O20" i="2" s="1"/>
  <c r="N16" i="2"/>
  <c r="I15" i="2"/>
  <c r="H20" i="2"/>
  <c r="I20" i="2" s="1"/>
  <c r="H16" i="2"/>
  <c r="F16" i="2" l="1"/>
  <c r="E21" i="2"/>
  <c r="F21" i="2" s="1"/>
  <c r="H21" i="2"/>
  <c r="I21" i="2" s="1"/>
  <c r="I16" i="2"/>
  <c r="Q21" i="2"/>
  <c r="R21" i="2" s="1"/>
  <c r="R16" i="2"/>
  <c r="Q9" i="2"/>
  <c r="O16" i="2"/>
  <c r="N21" i="2"/>
  <c r="O21" i="2" s="1"/>
  <c r="K21" i="2"/>
  <c r="L21" i="2" s="1"/>
  <c r="L16" i="2"/>
</calcChain>
</file>

<file path=xl/sharedStrings.xml><?xml version="1.0" encoding="utf-8"?>
<sst xmlns="http://schemas.openxmlformats.org/spreadsheetml/2006/main" count="38" uniqueCount="26">
  <si>
    <t>Revenue</t>
  </si>
  <si>
    <t>GM%</t>
  </si>
  <si>
    <t>Overhead %</t>
  </si>
  <si>
    <t>% Variance</t>
  </si>
  <si>
    <t>Metric</t>
  </si>
  <si>
    <t>Volume Change</t>
  </si>
  <si>
    <t>Price Change</t>
  </si>
  <si>
    <t>Overhead Cost Change</t>
  </si>
  <si>
    <t>Baseline</t>
  </si>
  <si>
    <t>Recast</t>
  </si>
  <si>
    <t xml:space="preserve"> - Overhead Costs</t>
  </si>
  <si>
    <t>COGS Change</t>
  </si>
  <si>
    <t>Net Profit</t>
  </si>
  <si>
    <t>Gross Margin</t>
  </si>
  <si>
    <t>- COGS</t>
  </si>
  <si>
    <t>Total COGS %</t>
  </si>
  <si>
    <t>Net Profit %</t>
  </si>
  <si>
    <t>Cumulative Change in  Net Profit</t>
  </si>
  <si>
    <t>Price</t>
  </si>
  <si>
    <t>Volume</t>
  </si>
  <si>
    <t>Direct Costs</t>
  </si>
  <si>
    <t>Overhead</t>
  </si>
  <si>
    <t>© 2022 Boost Pricing            www.boostpricing.com          Use by Permission Only</t>
  </si>
  <si>
    <t>Profitability Levers Model</t>
  </si>
  <si>
    <t>Use this model to recast actual history with changes in price, volume, direct cost, and overhead cost
to understand the impact of critical levers for profitability in your company.</t>
  </si>
  <si>
    <r>
      <rPr>
        <b/>
        <u/>
        <sz val="11"/>
        <color theme="1"/>
        <rFont val="Arial"/>
        <family val="2"/>
      </rPr>
      <t xml:space="preserve">INSTRUCTIONS FOR USE
</t>
    </r>
    <r>
      <rPr>
        <sz val="11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 xml:space="preserve">Populate all bright yellow cells to use the model:
</t>
    </r>
    <r>
      <rPr>
        <sz val="11"/>
        <color theme="1"/>
        <rFont val="Arial"/>
        <family val="2"/>
      </rPr>
      <t xml:space="preserve">
---  Populate Revenue (C12), Direct Costs or Cost of Goods Sold (COGS) (C13), and Total Overhead Costs (C15).
---  Input % change in Price (E9), Volume (H9), Direct Costs (K9), and Overhead Costs (N9) to see the change in revenue, gross margin, and net profit.
---  To isolate the impact of just one lever (price or volume or cost), change only one lever and leave the rest at 0% change.
</t>
    </r>
    <r>
      <rPr>
        <b/>
        <sz val="11"/>
        <color theme="1"/>
        <rFont val="Arial"/>
        <family val="2"/>
      </rPr>
      <t xml:space="preserve">
Net profit $ change can be seen in cell Q9 and net profit % change can be seen in cell R16.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</si>
</sst>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_)"/>
    <numFmt numFmtId="167" formatCode="&quot;$&quot;#,##0.00"/>
  </numFmts>
  <fonts count="1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6"/>
      <name val="Helv"/>
    </font>
    <font>
      <sz val="10"/>
      <name val="MS Sans Serif"/>
      <family val="2"/>
    </font>
    <font>
      <b/>
      <sz val="12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Arial"/>
      <family val="2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226">
    <xf numFmtId="0" fontId="0" fillId="0" borderId="0"/>
    <xf numFmtId="9" fontId="1" fillId="0" borderId="0" applyFont="0" applyFill="0" applyBorder="0" applyAlignment="0" applyProtection="0"/>
    <xf numFmtId="166" fontId="3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ont="1"/>
    <xf numFmtId="0" fontId="5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0" xfId="0" applyFill="1"/>
    <xf numFmtId="165" fontId="0" fillId="0" borderId="0" xfId="1" applyNumberFormat="1" applyFont="1"/>
    <xf numFmtId="167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quotePrefix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quotePrefix="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quotePrefix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1" xfId="0" quotePrefix="1" applyFont="1" applyFill="1" applyBorder="1" applyAlignment="1">
      <alignment horizontal="center" vertical="center" wrapText="1"/>
    </xf>
    <xf numFmtId="165" fontId="10" fillId="3" borderId="1" xfId="1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</xf>
    <xf numFmtId="165" fontId="10" fillId="3" borderId="2" xfId="1" applyNumberFormat="1" applyFont="1" applyFill="1" applyBorder="1" applyAlignment="1" applyProtection="1">
      <alignment horizontal="center" vertical="center"/>
      <protection locked="0"/>
    </xf>
    <xf numFmtId="165" fontId="10" fillId="3" borderId="3" xfId="1" applyNumberFormat="1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164" fontId="11" fillId="3" borderId="1" xfId="0" applyNumberFormat="1" applyFont="1" applyFill="1" applyBorder="1" applyAlignment="1" applyProtection="1">
      <alignment vertical="center"/>
      <protection locked="0"/>
    </xf>
    <xf numFmtId="0" fontId="11" fillId="0" borderId="1" xfId="0" quotePrefix="1" applyFont="1" applyBorder="1" applyAlignment="1">
      <alignment vertical="center"/>
    </xf>
    <xf numFmtId="164" fontId="11" fillId="0" borderId="1" xfId="0" applyNumberFormat="1" applyFont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165" fontId="11" fillId="0" borderId="1" xfId="1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64" fontId="11" fillId="8" borderId="1" xfId="0" applyNumberFormat="1" applyFont="1" applyFill="1" applyBorder="1" applyAlignment="1">
      <alignment vertical="center"/>
    </xf>
    <xf numFmtId="165" fontId="11" fillId="8" borderId="1" xfId="1" applyNumberFormat="1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vertical="center"/>
    </xf>
    <xf numFmtId="165" fontId="10" fillId="8" borderId="1" xfId="1" applyNumberFormat="1" applyFont="1" applyFill="1" applyBorder="1" applyAlignment="1">
      <alignment horizontal="center" vertical="center"/>
    </xf>
    <xf numFmtId="165" fontId="11" fillId="8" borderId="4" xfId="1" applyNumberFormat="1" applyFont="1" applyFill="1" applyBorder="1" applyAlignment="1">
      <alignment horizontal="center" vertical="center"/>
    </xf>
    <xf numFmtId="165" fontId="11" fillId="8" borderId="2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0" fillId="0" borderId="0" xfId="0" applyFont="1" applyAlignment="1">
      <alignment horizontal="center"/>
    </xf>
    <xf numFmtId="164" fontId="10" fillId="9" borderId="2" xfId="0" applyNumberFormat="1" applyFont="1" applyFill="1" applyBorder="1" applyAlignment="1" applyProtection="1">
      <alignment horizontal="center" vertical="center"/>
    </xf>
    <xf numFmtId="164" fontId="10" fillId="9" borderId="3" xfId="0" applyNumberFormat="1" applyFont="1" applyFill="1" applyBorder="1" applyAlignment="1" applyProtection="1">
      <alignment horizontal="center" vertical="center"/>
    </xf>
    <xf numFmtId="164" fontId="14" fillId="10" borderId="1" xfId="0" applyNumberFormat="1" applyFont="1" applyFill="1" applyBorder="1"/>
    <xf numFmtId="165" fontId="14" fillId="10" borderId="1" xfId="1" applyNumberFormat="1" applyFont="1" applyFill="1" applyBorder="1" applyAlignment="1">
      <alignment horizontal="center"/>
    </xf>
    <xf numFmtId="0" fontId="14" fillId="10" borderId="0" xfId="0" applyFont="1" applyFill="1"/>
    <xf numFmtId="0" fontId="14" fillId="10" borderId="1" xfId="0" applyFont="1" applyFill="1" applyBorder="1"/>
  </cellXfs>
  <cellStyles count="226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Normal" xfId="0" builtinId="0"/>
    <cellStyle name="Normal - Style1" xfId="2" xr:uid="{00000000-0005-0000-0000-0000DF000000}"/>
    <cellStyle name="Normal 2" xfId="3" xr:uid="{00000000-0005-0000-0000-0000E0000000}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8782C"/>
      <color rgb="FF003594"/>
      <color rgb="FF408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Net Profit:  Baseline vs. Recast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192897446523599"/>
          <c:y val="0.15384615384615399"/>
          <c:w val="0.75948802958334605"/>
          <c:h val="0.677462887989203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'Profit Levers'!$C$11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003594"/>
            </a:solidFill>
            <a:scene3d>
              <a:camera prst="orthographicFront"/>
              <a:lightRig rig="threePt" dir="t"/>
            </a:scene3d>
            <a:sp3d prstMaterial="metal">
              <a:bevelT w="165100" prst="coolSlant"/>
              <a:bevelB prst="convex"/>
            </a:sp3d>
          </c:spPr>
          <c:invertIfNegative val="0"/>
          <c:cat>
            <c:strRef>
              <c:f>'Profit Levers'!$B$16:$B$16</c:f>
              <c:strCache>
                <c:ptCount val="1"/>
                <c:pt idx="0">
                  <c:v>Net Profit</c:v>
                </c:pt>
              </c:strCache>
            </c:strRef>
          </c:cat>
          <c:val>
            <c:numRef>
              <c:f>'Profit Levers'!$C$16:$C$16</c:f>
              <c:numCache>
                <c:formatCode>"$"#,##0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F-4358-8C70-E6BA41A7EDB4}"/>
            </c:ext>
          </c:extLst>
        </c:ser>
        <c:ser>
          <c:idx val="1"/>
          <c:order val="1"/>
          <c:tx>
            <c:v>Recast</c:v>
          </c:tx>
          <c:spPr>
            <a:solidFill>
              <a:srgbClr val="E8782C"/>
            </a:solidFill>
            <a:scene3d>
              <a:camera prst="orthographicFront"/>
              <a:lightRig rig="threePt" dir="t"/>
            </a:scene3d>
            <a:sp3d prstMaterial="metal">
              <a:bevelT w="165100" prst="coolSlant"/>
              <a:bevelB prst="convex"/>
            </a:sp3d>
          </c:spPr>
          <c:invertIfNegative val="0"/>
          <c:cat>
            <c:strRef>
              <c:f>'Profit Levers'!$B$16:$B$16</c:f>
              <c:strCache>
                <c:ptCount val="1"/>
                <c:pt idx="0">
                  <c:v>Net Profit</c:v>
                </c:pt>
              </c:strCache>
            </c:strRef>
          </c:cat>
          <c:val>
            <c:numRef>
              <c:f>'Profit Levers'!$Q$16</c:f>
              <c:numCache>
                <c:formatCode>"$"#,##0</c:formatCode>
                <c:ptCount val="1"/>
                <c:pt idx="0">
                  <c:v>2550000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F-4358-8C70-E6BA41A7E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452023936"/>
        <c:axId val="452024328"/>
      </c:barChart>
      <c:catAx>
        <c:axId val="452023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52024328"/>
        <c:crosses val="autoZero"/>
        <c:auto val="1"/>
        <c:lblAlgn val="ctr"/>
        <c:lblOffset val="100"/>
        <c:tickMarkSkip val="1"/>
        <c:noMultiLvlLbl val="0"/>
      </c:catAx>
      <c:valAx>
        <c:axId val="4520243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Net Profit</a:t>
                </a:r>
              </a:p>
            </c:rich>
          </c:tx>
          <c:layout>
            <c:manualLayout>
              <c:xMode val="edge"/>
              <c:yMode val="edge"/>
              <c:x val="2.955469549357178E-2"/>
              <c:y val="0.40564201789854504"/>
            </c:manualLayout>
          </c:layout>
          <c:overlay val="0"/>
        </c:title>
        <c:numFmt formatCode="&quot;$&quot;#,##0" sourceLinked="1"/>
        <c:majorTickMark val="in"/>
        <c:minorTickMark val="none"/>
        <c:tickLblPos val="nextTo"/>
        <c:crossAx val="452023936"/>
        <c:crosses val="autoZero"/>
        <c:crossBetween val="between"/>
        <c:dispUnits>
          <c:builtInUnit val="thousands"/>
          <c:dispUnitsLbl/>
        </c:dispUnits>
      </c:valAx>
      <c:spPr>
        <a:solidFill>
          <a:schemeClr val="bg1">
            <a:lumMod val="75000"/>
          </a:schemeClr>
        </a:solidFill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 w="38100">
      <a:solidFill>
        <a:schemeClr val="tx1"/>
      </a:solidFill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Sheet1!$E$20:$E$23</c:f>
              <c:strCache>
                <c:ptCount val="4"/>
                <c:pt idx="0">
                  <c:v>Price</c:v>
                </c:pt>
                <c:pt idx="1">
                  <c:v>Volume</c:v>
                </c:pt>
                <c:pt idx="2">
                  <c:v>Direct Costs</c:v>
                </c:pt>
                <c:pt idx="3">
                  <c:v>Overhead</c:v>
                </c:pt>
              </c:strCache>
            </c:strRef>
          </c:cat>
          <c:val>
            <c:numRef>
              <c:f>Sheet1!$F$20:$F$23</c:f>
              <c:numCache>
                <c:formatCode>0.0%</c:formatCode>
                <c:ptCount val="4"/>
                <c:pt idx="0">
                  <c:v>0.62763168729301944</c:v>
                </c:pt>
                <c:pt idx="1">
                  <c:v>7.4020484832758457E-2</c:v>
                </c:pt>
                <c:pt idx="2">
                  <c:v>0.55361120246026096</c:v>
                </c:pt>
                <c:pt idx="3">
                  <c:v>6.4020484832758684E-2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B-4E3B-A4AF-9A328F1CD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22368"/>
        <c:axId val="452027072"/>
      </c:barChart>
      <c:catAx>
        <c:axId val="4520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27072"/>
        <c:crosses val="autoZero"/>
        <c:auto val="1"/>
        <c:lblAlgn val="ctr"/>
        <c:lblOffset val="100"/>
        <c:noMultiLvlLbl val="0"/>
      </c:catAx>
      <c:valAx>
        <c:axId val="4520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Profit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2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Sheet1!$E$44:$E$47</c:f>
              <c:strCache>
                <c:ptCount val="4"/>
                <c:pt idx="0">
                  <c:v>Price</c:v>
                </c:pt>
                <c:pt idx="1">
                  <c:v>Volume</c:v>
                </c:pt>
                <c:pt idx="2">
                  <c:v>Direct Costs</c:v>
                </c:pt>
                <c:pt idx="3">
                  <c:v>Overhead</c:v>
                </c:pt>
              </c:strCache>
            </c:strRef>
          </c:cat>
          <c:val>
            <c:numRef>
              <c:f>Sheet1!$F$44:$F$47</c:f>
              <c:numCache>
                <c:formatCode>0.0%</c:formatCode>
                <c:ptCount val="4"/>
                <c:pt idx="0">
                  <c:v>0.13767966768154516</c:v>
                </c:pt>
                <c:pt idx="1">
                  <c:v>6.1653967584944097E-2</c:v>
                </c:pt>
                <c:pt idx="2">
                  <c:v>7.6025700096601076E-2</c:v>
                </c:pt>
                <c:pt idx="3">
                  <c:v>5.1653967584945046E-2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2-4823-B526-AE2B12152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98800"/>
        <c:axId val="454028064"/>
      </c:barChart>
      <c:catAx>
        <c:axId val="1168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28064"/>
        <c:crosses val="autoZero"/>
        <c:auto val="1"/>
        <c:lblAlgn val="ctr"/>
        <c:lblOffset val="100"/>
        <c:noMultiLvlLbl val="0"/>
      </c:catAx>
      <c:valAx>
        <c:axId val="4540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Profit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</xdr:colOff>
      <xdr:row>10</xdr:row>
      <xdr:rowOff>10160</xdr:rowOff>
    </xdr:from>
    <xdr:to>
      <xdr:col>15</xdr:col>
      <xdr:colOff>635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57150</xdr:colOff>
      <xdr:row>0</xdr:row>
      <xdr:rowOff>95250</xdr:rowOff>
    </xdr:from>
    <xdr:to>
      <xdr:col>11</xdr:col>
      <xdr:colOff>28575</xdr:colOff>
      <xdr:row>0</xdr:row>
      <xdr:rowOff>1046417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339F69-1470-4195-AEC3-476DCA22B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2850" y="95250"/>
          <a:ext cx="2143125" cy="951167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0.36444</cdr:x>
      <cdr:y>0.84483</cdr:y>
    </cdr:from>
    <cdr:to>
      <cdr:x>0.50836</cdr:x>
      <cdr:y>0.9501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8089" y="3017101"/>
          <a:ext cx="808776" cy="3759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Baseline (Actual)</a:t>
          </a:r>
        </a:p>
      </cdr:txBody>
    </cdr:sp>
  </cdr:relSizeAnchor>
  <cdr:relSizeAnchor xmlns:cdr="http://schemas.openxmlformats.org/drawingml/2006/chartDrawing">
    <cdr:from>
      <cdr:x>0.63806</cdr:x>
      <cdr:y>0.8529</cdr:y>
    </cdr:from>
    <cdr:to>
      <cdr:x>0.79352</cdr:x>
      <cdr:y>0.95816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003040" y="3210560"/>
          <a:ext cx="975360" cy="3962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Recast with Changes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10</xdr:row>
      <xdr:rowOff>130175</xdr:rowOff>
    </xdr:from>
    <xdr:to>
      <xdr:col>14</xdr:col>
      <xdr:colOff>511175</xdr:colOff>
      <xdr:row>28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206375</xdr:colOff>
      <xdr:row>34</xdr:row>
      <xdr:rowOff>130175</xdr:rowOff>
    </xdr:from>
    <xdr:to>
      <xdr:col>14</xdr:col>
      <xdr:colOff>511175</xdr:colOff>
      <xdr:row>52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25"/>
  <sheetViews>
    <sheetView showGridLines="0" tabSelected="1" zoomScale="90" zoomScaleNormal="90" zoomScalePageLayoutView="125" workbookViewId="0">
      <selection activeCell="E9" sqref="E9:F9"/>
    </sheetView>
  </sheetViews>
  <sheetFormatPr defaultColWidth="8.85546875" defaultRowHeight="12.75" x14ac:dyDescent="0.2"/>
  <cols>
    <col min="2" max="2" width="18.28515625" bestFit="1" customWidth="1"/>
    <col min="3" max="3" width="14.28515625" customWidth="1"/>
    <col min="4" max="4" width="1.42578125" customWidth="1"/>
    <col min="5" max="5" width="11.140625" customWidth="1"/>
    <col min="7" max="7" width="1.42578125" customWidth="1"/>
    <col min="8" max="8" width="11.140625" customWidth="1"/>
    <col min="10" max="10" width="1.42578125" customWidth="1"/>
    <col min="11" max="11" width="11.140625" customWidth="1"/>
    <col min="13" max="13" width="1.42578125" customWidth="1"/>
    <col min="14" max="14" width="11.140625" customWidth="1"/>
    <col min="16" max="16" width="1.42578125" customWidth="1"/>
    <col min="17" max="17" width="13.42578125" bestFit="1" customWidth="1"/>
    <col min="18" max="18" width="11.28515625" customWidth="1"/>
  </cols>
  <sheetData>
    <row r="1" spans="2:20" ht="90" customHeight="1" x14ac:dyDescent="0.2"/>
    <row r="2" spans="2:20" ht="27.75" x14ac:dyDescent="0.4"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2:20" ht="11.25" customHeight="1" x14ac:dyDescent="0.4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2:20" ht="15" customHeight="1" x14ac:dyDescent="0.4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2:20" ht="15" customHeight="1" x14ac:dyDescent="0.2">
      <c r="C5" s="13" t="s">
        <v>24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/>
    </row>
    <row r="6" spans="2:20" ht="15" customHeight="1" x14ac:dyDescent="0.2">
      <c r="B6" s="14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</row>
    <row r="8" spans="2:20" ht="30.75" customHeight="1" x14ac:dyDescent="0.25">
      <c r="B8" s="2"/>
      <c r="C8" s="7"/>
      <c r="E8" s="15" t="s">
        <v>6</v>
      </c>
      <c r="F8" s="16"/>
      <c r="G8" s="17"/>
      <c r="H8" s="18" t="s">
        <v>5</v>
      </c>
      <c r="I8" s="19"/>
      <c r="J8" s="17"/>
      <c r="K8" s="20" t="s">
        <v>11</v>
      </c>
      <c r="L8" s="21"/>
      <c r="M8" s="17"/>
      <c r="N8" s="22" t="s">
        <v>7</v>
      </c>
      <c r="O8" s="23"/>
      <c r="P8" s="17"/>
      <c r="Q8" s="24" t="s">
        <v>17</v>
      </c>
      <c r="R8" s="25"/>
    </row>
    <row r="9" spans="2:20" ht="30.75" customHeight="1" x14ac:dyDescent="0.25">
      <c r="B9" s="2"/>
      <c r="E9" s="26">
        <v>0.05</v>
      </c>
      <c r="F9" s="26"/>
      <c r="G9" s="27"/>
      <c r="H9" s="26">
        <v>-0.06</v>
      </c>
      <c r="I9" s="26"/>
      <c r="J9" s="27"/>
      <c r="K9" s="28">
        <v>0</v>
      </c>
      <c r="L9" s="29"/>
      <c r="M9" s="27">
        <v>0</v>
      </c>
      <c r="N9" s="26">
        <v>0</v>
      </c>
      <c r="O9" s="26"/>
      <c r="P9" s="17"/>
      <c r="Q9" s="48">
        <f>Q16-C16</f>
        <v>1050000</v>
      </c>
      <c r="R9" s="49"/>
      <c r="T9" s="8"/>
    </row>
    <row r="10" spans="2:20" ht="9" customHeight="1" x14ac:dyDescent="0.2"/>
    <row r="11" spans="2:20" ht="38.25" x14ac:dyDescent="0.2">
      <c r="B11" s="30" t="s">
        <v>4</v>
      </c>
      <c r="C11" s="30" t="s">
        <v>8</v>
      </c>
      <c r="E11" s="3" t="s">
        <v>9</v>
      </c>
      <c r="F11" s="4" t="s">
        <v>3</v>
      </c>
      <c r="H11" s="3" t="s">
        <v>9</v>
      </c>
      <c r="I11" s="4" t="s">
        <v>3</v>
      </c>
      <c r="K11" s="3" t="s">
        <v>9</v>
      </c>
      <c r="L11" s="4" t="s">
        <v>3</v>
      </c>
      <c r="N11" s="3" t="s">
        <v>9</v>
      </c>
      <c r="O11" s="4" t="s">
        <v>3</v>
      </c>
      <c r="Q11" s="38" t="s">
        <v>9</v>
      </c>
      <c r="R11" s="39" t="s">
        <v>3</v>
      </c>
    </row>
    <row r="12" spans="2:20" ht="25.5" customHeight="1" x14ac:dyDescent="0.2">
      <c r="B12" s="31" t="s">
        <v>0</v>
      </c>
      <c r="C12" s="32">
        <v>30000000</v>
      </c>
      <c r="E12" s="50">
        <f>C12*(1+E9)</f>
        <v>31500000</v>
      </c>
      <c r="F12" s="51">
        <f>(E12-$C12)/$C12</f>
        <v>0.05</v>
      </c>
      <c r="G12" s="52"/>
      <c r="H12" s="50">
        <f>C12*(1+H9)</f>
        <v>28200000</v>
      </c>
      <c r="I12" s="51">
        <f>(H12-$C12)/$C12</f>
        <v>-0.06</v>
      </c>
      <c r="J12" s="52"/>
      <c r="K12" s="50">
        <f>C12</f>
        <v>30000000</v>
      </c>
      <c r="L12" s="51">
        <f>(K12-$C12)/$C12</f>
        <v>0</v>
      </c>
      <c r="M12" s="52"/>
      <c r="N12" s="50">
        <f>C12</f>
        <v>30000000</v>
      </c>
      <c r="O12" s="51">
        <f>(N12-$C12)/$C12</f>
        <v>0</v>
      </c>
      <c r="Q12" s="40">
        <f>C12*(1+E9)*(1+H9)</f>
        <v>29610000</v>
      </c>
      <c r="R12" s="41">
        <f>(Q12-$C12)/$C12</f>
        <v>-1.2999999999999999E-2</v>
      </c>
    </row>
    <row r="13" spans="2:20" ht="25.5" customHeight="1" x14ac:dyDescent="0.2">
      <c r="B13" s="33" t="s">
        <v>14</v>
      </c>
      <c r="C13" s="32">
        <v>24000000</v>
      </c>
      <c r="E13" s="50">
        <f>C13</f>
        <v>24000000</v>
      </c>
      <c r="F13" s="51">
        <f>(E13-$C13)/$C13</f>
        <v>0</v>
      </c>
      <c r="G13" s="52"/>
      <c r="H13" s="50">
        <f>C13*(1+H9)</f>
        <v>22560000</v>
      </c>
      <c r="I13" s="51">
        <f>(H13-$C13)/$C13</f>
        <v>-0.06</v>
      </c>
      <c r="J13" s="52"/>
      <c r="K13" s="50">
        <f>C13*(1+K9)</f>
        <v>24000000</v>
      </c>
      <c r="L13" s="51">
        <f>(K13-$C13)/$C13</f>
        <v>0</v>
      </c>
      <c r="M13" s="52"/>
      <c r="N13" s="50">
        <f>C13</f>
        <v>24000000</v>
      </c>
      <c r="O13" s="51">
        <f>(N13-$C13)/$C13</f>
        <v>0</v>
      </c>
      <c r="Q13" s="40">
        <f>C13*(1+H9)*(1+K9)</f>
        <v>22560000</v>
      </c>
      <c r="R13" s="41">
        <f>(Q13-$C13)/$C13</f>
        <v>-0.06</v>
      </c>
    </row>
    <row r="14" spans="2:20" ht="25.5" customHeight="1" x14ac:dyDescent="0.2">
      <c r="B14" s="31" t="s">
        <v>13</v>
      </c>
      <c r="C14" s="34">
        <f>C12-C13</f>
        <v>6000000</v>
      </c>
      <c r="E14" s="50">
        <f>E12-E13</f>
        <v>7500000</v>
      </c>
      <c r="F14" s="51">
        <f t="shared" ref="F14:I15" si="0">(E14-$C14)/$C14</f>
        <v>0.25</v>
      </c>
      <c r="G14" s="52"/>
      <c r="H14" s="50">
        <f>H12-H13</f>
        <v>5640000</v>
      </c>
      <c r="I14" s="51">
        <f t="shared" si="0"/>
        <v>-0.06</v>
      </c>
      <c r="J14" s="52"/>
      <c r="K14" s="50">
        <f>K12-K13</f>
        <v>6000000</v>
      </c>
      <c r="L14" s="51">
        <f t="shared" ref="L14:O15" si="1">(K14-$C14)/$C14</f>
        <v>0</v>
      </c>
      <c r="M14" s="52"/>
      <c r="N14" s="50">
        <f>N12-N13</f>
        <v>6000000</v>
      </c>
      <c r="O14" s="51">
        <f t="shared" si="1"/>
        <v>0</v>
      </c>
      <c r="Q14" s="40">
        <f>Q12-Q13</f>
        <v>7050000</v>
      </c>
      <c r="R14" s="41">
        <f>(Q14-$C14)/$C14</f>
        <v>0.17499999999999999</v>
      </c>
    </row>
    <row r="15" spans="2:20" ht="25.5" customHeight="1" x14ac:dyDescent="0.2">
      <c r="B15" s="33" t="s">
        <v>10</v>
      </c>
      <c r="C15" s="32">
        <v>4500000</v>
      </c>
      <c r="E15" s="50">
        <f>C15</f>
        <v>4500000</v>
      </c>
      <c r="F15" s="51">
        <f t="shared" si="0"/>
        <v>0</v>
      </c>
      <c r="G15" s="52"/>
      <c r="H15" s="50">
        <f>C15</f>
        <v>4500000</v>
      </c>
      <c r="I15" s="51">
        <f t="shared" si="0"/>
        <v>0</v>
      </c>
      <c r="J15" s="52"/>
      <c r="K15" s="50">
        <f>C15</f>
        <v>4500000</v>
      </c>
      <c r="L15" s="51">
        <f t="shared" si="1"/>
        <v>0</v>
      </c>
      <c r="M15" s="52"/>
      <c r="N15" s="50">
        <f>C15*(1+N9)</f>
        <v>4500000</v>
      </c>
      <c r="O15" s="51">
        <f t="shared" si="1"/>
        <v>0</v>
      </c>
      <c r="Q15" s="40">
        <f>C15*(1+N9)</f>
        <v>4500000</v>
      </c>
      <c r="R15" s="41">
        <f>(Q15-$C15)/$C15</f>
        <v>0</v>
      </c>
    </row>
    <row r="16" spans="2:20" ht="25.5" customHeight="1" x14ac:dyDescent="0.2">
      <c r="B16" s="31" t="s">
        <v>12</v>
      </c>
      <c r="C16" s="35">
        <f>C14-C15</f>
        <v>1500000</v>
      </c>
      <c r="D16" s="1"/>
      <c r="E16" s="50">
        <f>E14-E15</f>
        <v>3000000</v>
      </c>
      <c r="F16" s="51">
        <f>(E16-$C16)/$C16*SIGN($C$16)</f>
        <v>1</v>
      </c>
      <c r="G16" s="52"/>
      <c r="H16" s="50">
        <f>H14-H15</f>
        <v>1140000</v>
      </c>
      <c r="I16" s="51">
        <f>(H16-$C16)/$C16*SIGN($C$16)</f>
        <v>-0.24</v>
      </c>
      <c r="J16" s="52"/>
      <c r="K16" s="50">
        <f>K14-K15</f>
        <v>1500000</v>
      </c>
      <c r="L16" s="51">
        <f>(K16-$C16)/$C16*SIGN($C$16)</f>
        <v>0</v>
      </c>
      <c r="M16" s="52"/>
      <c r="N16" s="50">
        <f>N14-N15</f>
        <v>1500000</v>
      </c>
      <c r="O16" s="51">
        <f>(N16-$C16)/$C16*SIGN($C$16)</f>
        <v>0</v>
      </c>
      <c r="P16" s="1"/>
      <c r="Q16" s="42">
        <f>Q14-Q15</f>
        <v>2550000</v>
      </c>
      <c r="R16" s="43">
        <f>(Q16-$C16)/$C16*SIGN($C$16)</f>
        <v>0.7</v>
      </c>
    </row>
    <row r="17" spans="2:18" ht="6.75" customHeight="1" x14ac:dyDescent="0.2">
      <c r="B17" s="36"/>
      <c r="C17" s="36"/>
      <c r="D17" s="5"/>
      <c r="E17" s="53"/>
      <c r="F17" s="53"/>
      <c r="G17" s="52"/>
      <c r="H17" s="53"/>
      <c r="I17" s="53"/>
      <c r="J17" s="52"/>
      <c r="K17" s="53"/>
      <c r="L17" s="53"/>
      <c r="M17" s="52"/>
      <c r="N17" s="53"/>
      <c r="O17" s="53"/>
      <c r="P17" s="5"/>
      <c r="Q17" s="36"/>
      <c r="R17" s="36"/>
    </row>
    <row r="18" spans="2:18" ht="25.5" customHeight="1" x14ac:dyDescent="0.2">
      <c r="B18" s="31" t="s">
        <v>15</v>
      </c>
      <c r="C18" s="37">
        <f>C13/C12</f>
        <v>0.8</v>
      </c>
      <c r="E18" s="51">
        <f>E13/E12</f>
        <v>0.76190476190476186</v>
      </c>
      <c r="F18" s="51">
        <f t="shared" ref="F18:I20" si="2">(E18-$C18)/$C18</f>
        <v>-4.7619047619047727E-2</v>
      </c>
      <c r="G18" s="52"/>
      <c r="H18" s="51">
        <f>H13/H12</f>
        <v>0.8</v>
      </c>
      <c r="I18" s="51">
        <f t="shared" si="2"/>
        <v>0</v>
      </c>
      <c r="J18" s="52"/>
      <c r="K18" s="51">
        <f>K13/K12</f>
        <v>0.8</v>
      </c>
      <c r="L18" s="51">
        <f t="shared" ref="L18:O20" si="3">(K18-$C18)/$C18</f>
        <v>0</v>
      </c>
      <c r="M18" s="52"/>
      <c r="N18" s="51">
        <f>N13/N12</f>
        <v>0.8</v>
      </c>
      <c r="O18" s="51">
        <f t="shared" si="3"/>
        <v>0</v>
      </c>
      <c r="Q18" s="41">
        <f>Q13/Q12</f>
        <v>0.76190476190476186</v>
      </c>
      <c r="R18" s="41">
        <f>(Q18-$C18)/$C18</f>
        <v>-4.7619047619047727E-2</v>
      </c>
    </row>
    <row r="19" spans="2:18" ht="25.5" customHeight="1" x14ac:dyDescent="0.2">
      <c r="B19" s="31" t="s">
        <v>1</v>
      </c>
      <c r="C19" s="37">
        <f>C14/C12</f>
        <v>0.2</v>
      </c>
      <c r="E19" s="51">
        <f>E14/E12</f>
        <v>0.23809523809523808</v>
      </c>
      <c r="F19" s="51">
        <f t="shared" si="2"/>
        <v>0.19047619047619035</v>
      </c>
      <c r="G19" s="52"/>
      <c r="H19" s="51">
        <f>H14/H12</f>
        <v>0.2</v>
      </c>
      <c r="I19" s="51">
        <f t="shared" si="2"/>
        <v>0</v>
      </c>
      <c r="J19" s="52"/>
      <c r="K19" s="51">
        <f>K14/K12</f>
        <v>0.2</v>
      </c>
      <c r="L19" s="51">
        <f t="shared" si="3"/>
        <v>0</v>
      </c>
      <c r="M19" s="52"/>
      <c r="N19" s="51">
        <f>N14/N12</f>
        <v>0.2</v>
      </c>
      <c r="O19" s="51">
        <f t="shared" si="3"/>
        <v>0</v>
      </c>
      <c r="Q19" s="41">
        <f>Q14/Q12</f>
        <v>0.23809523809523808</v>
      </c>
      <c r="R19" s="41">
        <f>(Q19-$C19)/$C19</f>
        <v>0.19047619047619035</v>
      </c>
    </row>
    <row r="20" spans="2:18" ht="25.5" customHeight="1" x14ac:dyDescent="0.2">
      <c r="B20" s="31" t="s">
        <v>2</v>
      </c>
      <c r="C20" s="37">
        <f>C15/C12</f>
        <v>0.15</v>
      </c>
      <c r="E20" s="51">
        <f>E15/E12</f>
        <v>0.14285714285714285</v>
      </c>
      <c r="F20" s="51">
        <f t="shared" si="2"/>
        <v>-4.7619047619047637E-2</v>
      </c>
      <c r="G20" s="52"/>
      <c r="H20" s="51">
        <f>H15/H12</f>
        <v>0.15957446808510639</v>
      </c>
      <c r="I20" s="51">
        <f t="shared" si="2"/>
        <v>6.3829787234042645E-2</v>
      </c>
      <c r="J20" s="52"/>
      <c r="K20" s="51">
        <f>K15/K12</f>
        <v>0.15</v>
      </c>
      <c r="L20" s="51">
        <f t="shared" si="3"/>
        <v>0</v>
      </c>
      <c r="M20" s="52"/>
      <c r="N20" s="51">
        <f>N15/N12</f>
        <v>0.15</v>
      </c>
      <c r="O20" s="51">
        <f t="shared" si="3"/>
        <v>0</v>
      </c>
      <c r="Q20" s="41">
        <f>Q15/Q12</f>
        <v>0.1519756838905775</v>
      </c>
      <c r="R20" s="44">
        <f>(Q20-$C20)/$C20</f>
        <v>1.3171225937183378E-2</v>
      </c>
    </row>
    <row r="21" spans="2:18" ht="25.5" customHeight="1" x14ac:dyDescent="0.2">
      <c r="B21" s="31" t="s">
        <v>16</v>
      </c>
      <c r="C21" s="37">
        <f>C16/C12</f>
        <v>0.05</v>
      </c>
      <c r="E21" s="51">
        <f>E16/E12</f>
        <v>9.5238095238095233E-2</v>
      </c>
      <c r="F21" s="51">
        <f>(E21-$C21)/$C21*SIGN($C21)</f>
        <v>0.90476190476190455</v>
      </c>
      <c r="G21" s="52"/>
      <c r="H21" s="51">
        <f>H16/H12</f>
        <v>4.042553191489362E-2</v>
      </c>
      <c r="I21" s="51">
        <f>(H21-$C21)/$C21*SIGN($C21)</f>
        <v>-0.19148936170212766</v>
      </c>
      <c r="J21" s="52"/>
      <c r="K21" s="51">
        <f>K16/K12</f>
        <v>0.05</v>
      </c>
      <c r="L21" s="51">
        <f>(K21-$C21)/$C21*SIGN($C21)</f>
        <v>0</v>
      </c>
      <c r="M21" s="52"/>
      <c r="N21" s="51">
        <f>N16/N12</f>
        <v>0.05</v>
      </c>
      <c r="O21" s="51">
        <f>(N21-$C21)/$C21*SIGN($C21)</f>
        <v>0</v>
      </c>
      <c r="Q21" s="45">
        <f>Q16/Q12</f>
        <v>8.6119554204660581E-2</v>
      </c>
      <c r="R21" s="41">
        <f>(Q21-$C21)/$C21*SIGN($C21)</f>
        <v>0.72239108409321151</v>
      </c>
    </row>
    <row r="23" spans="2:18" ht="163.5" customHeight="1" x14ac:dyDescent="0.25">
      <c r="B23" s="46" t="s">
        <v>25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2:18" x14ac:dyDescent="0.2">
      <c r="C24" s="9"/>
    </row>
    <row r="25" spans="2:18" x14ac:dyDescent="0.2">
      <c r="B25" s="47" t="s">
        <v>22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</row>
  </sheetData>
  <sheetProtection algorithmName="SHA-512" hashValue="zEwgNaK6yQceDrO6/uNcTr2mbAe4oaipA/lIv9xIpwwF0T0dsBdCdEkAtHLoP+X2iiNuqW0aO/nElf2YElzYIA==" saltValue="u5wkhRKq/F5PXDTGKwi5wg==" spinCount="100000" sheet="1" selectLockedCells="1"/>
  <mergeCells count="14">
    <mergeCell ref="C5:Q6"/>
    <mergeCell ref="B23:R23"/>
    <mergeCell ref="B2:R2"/>
    <mergeCell ref="B25:R25"/>
    <mergeCell ref="E8:F8"/>
    <mergeCell ref="E9:F9"/>
    <mergeCell ref="H9:I9"/>
    <mergeCell ref="K9:L9"/>
    <mergeCell ref="Q8:R8"/>
    <mergeCell ref="N9:O9"/>
    <mergeCell ref="N8:O8"/>
    <mergeCell ref="H8:I8"/>
    <mergeCell ref="K8:L8"/>
    <mergeCell ref="Q9:R9"/>
  </mergeCells>
  <phoneticPr fontId="8" type="noConversion"/>
  <conditionalFormatting sqref="Q9:R9">
    <cfRule type="cellIs" dxfId="4" priority="2" operator="lessThan">
      <formula>0</formula>
    </cfRule>
    <cfRule type="cellIs" dxfId="3" priority="3" operator="greaterThan">
      <formula>0</formula>
    </cfRule>
    <cfRule type="cellIs" dxfId="2" priority="5" operator="lessThan">
      <formula>0</formula>
    </cfRule>
  </conditionalFormatting>
  <conditionalFormatting sqref="R16">
    <cfRule type="cellIs" dxfId="1" priority="1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scale="83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0:F47"/>
  <sheetViews>
    <sheetView topLeftCell="A7" workbookViewId="0">
      <selection activeCell="F44" sqref="F44"/>
    </sheetView>
  </sheetViews>
  <sheetFormatPr defaultRowHeight="12.75" x14ac:dyDescent="0.2"/>
  <sheetData>
    <row r="20" spans="5:6" x14ac:dyDescent="0.2">
      <c r="E20" t="s">
        <v>18</v>
      </c>
      <c r="F20" s="6">
        <v>0.62763168729301944</v>
      </c>
    </row>
    <row r="21" spans="5:6" x14ac:dyDescent="0.2">
      <c r="E21" t="s">
        <v>19</v>
      </c>
      <c r="F21" s="6">
        <v>7.4020484832758457E-2</v>
      </c>
    </row>
    <row r="22" spans="5:6" x14ac:dyDescent="0.2">
      <c r="E22" t="s">
        <v>20</v>
      </c>
      <c r="F22" s="6">
        <v>0.55361120246026096</v>
      </c>
    </row>
    <row r="23" spans="5:6" x14ac:dyDescent="0.2">
      <c r="E23" t="s">
        <v>21</v>
      </c>
      <c r="F23" s="6">
        <v>6.4020484832758684E-2</v>
      </c>
    </row>
    <row r="44" spans="5:6" x14ac:dyDescent="0.2">
      <c r="E44" t="s">
        <v>18</v>
      </c>
      <c r="F44" s="6">
        <v>0.13767966768154516</v>
      </c>
    </row>
    <row r="45" spans="5:6" x14ac:dyDescent="0.2">
      <c r="E45" t="s">
        <v>19</v>
      </c>
      <c r="F45" s="6">
        <v>6.1653967584944097E-2</v>
      </c>
    </row>
    <row r="46" spans="5:6" x14ac:dyDescent="0.2">
      <c r="E46" t="s">
        <v>20</v>
      </c>
      <c r="F46" s="6">
        <v>7.6025700096601076E-2</v>
      </c>
    </row>
    <row r="47" spans="5:6" x14ac:dyDescent="0.2">
      <c r="E47" t="s">
        <v>21</v>
      </c>
      <c r="F47" s="6">
        <v>5.1653967584945046E-2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Profit Levers</vt:lpstr>
      <vt:lpstr>Sheet1</vt:lpstr>
      <vt:lpstr>'Profit Levers'!Print_Area</vt:lpstr>
    </vt:vector>
  </TitlesOfParts>
  <Company>Precision Pricing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Profit Lever Model</dc:title>
  <dc:creator>Casey Brown</dc:creator>
  <dc:description>(C) 2012 Precision Pricing LLC</dc:description>
  <cp:lastModifiedBy>Casey Brown</cp:lastModifiedBy>
  <cp:lastPrinted>2012-05-09T21:29:56Z</cp:lastPrinted>
  <dcterms:created xsi:type="dcterms:W3CDTF">2012-01-22T20:16:03Z</dcterms:created>
  <dcterms:modified xsi:type="dcterms:W3CDTF">2022-12-03T19:41:08Z</dcterms:modified>
</cp:coreProperties>
</file>