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wcamentoring-my.sharepoint.com/personal/alexsandro_ignacio_wca-ec_com_br/Documents/Documentos/Docs/Git/python_developer/Data Science Introdução a análise de series temporais/"/>
    </mc:Choice>
  </mc:AlternateContent>
  <xr:revisionPtr revIDLastSave="94" documentId="11_249452CAA42CF65D290B4C65D282D1673217B250" xr6:coauthVersionLast="47" xr6:coauthVersionMax="47" xr10:uidLastSave="{75B082AA-B80C-43E4-99AD-CE2BEA51FC64}"/>
  <bookViews>
    <workbookView minimized="1" xWindow="4110" yWindow="945" windowWidth="17475" windowHeight="10740" activeTab="1" xr2:uid="{00000000-000D-0000-FFFF-FFFF00000000}"/>
  </bookViews>
  <sheets>
    <sheet name="Churn" sheetId="1" r:id="rId1"/>
    <sheet name="Coh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D4" i="2"/>
  <c r="D2" i="1" l="1"/>
  <c r="D22" i="1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E22" i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E3" i="1"/>
  <c r="D3" i="1"/>
  <c r="E2" i="1"/>
  <c r="D25" i="2" l="1"/>
  <c r="E25" i="2" s="1"/>
  <c r="F25" i="2" s="1"/>
  <c r="G25" i="2" s="1"/>
  <c r="E6" i="2" l="1"/>
  <c r="F6" i="2" s="1"/>
  <c r="E17" i="2"/>
  <c r="F17" i="2" s="1"/>
  <c r="E10" i="2"/>
  <c r="F10" i="2" s="1"/>
  <c r="E4" i="2"/>
  <c r="F4" i="2" s="1"/>
  <c r="E16" i="2"/>
  <c r="F16" i="2" s="1"/>
  <c r="E21" i="2"/>
  <c r="F21" i="2" s="1"/>
  <c r="E20" i="2"/>
  <c r="F20" i="2" s="1"/>
  <c r="E12" i="2"/>
  <c r="F12" i="2" s="1"/>
  <c r="E11" i="2"/>
  <c r="F11" i="2" s="1"/>
  <c r="E23" i="2"/>
  <c r="F23" i="2" s="1"/>
  <c r="E5" i="2"/>
  <c r="F5" i="2" s="1"/>
  <c r="E9" i="2"/>
  <c r="F9" i="2" s="1"/>
  <c r="E8" i="2"/>
  <c r="F8" i="2" s="1"/>
  <c r="E13" i="2"/>
  <c r="F13" i="2" s="1"/>
  <c r="E19" i="2"/>
  <c r="F19" i="2" s="1"/>
  <c r="E22" i="2"/>
  <c r="F22" i="2" s="1"/>
  <c r="E15" i="2"/>
  <c r="F15" i="2" s="1"/>
  <c r="E14" i="2"/>
  <c r="F14" i="2" s="1"/>
  <c r="E7" i="2"/>
  <c r="F7" i="2" s="1"/>
  <c r="E18" i="2"/>
  <c r="F18" i="2" s="1"/>
</calcChain>
</file>

<file path=xl/sharedStrings.xml><?xml version="1.0" encoding="utf-8"?>
<sst xmlns="http://schemas.openxmlformats.org/spreadsheetml/2006/main" count="14" uniqueCount="12">
  <si>
    <t>Mês</t>
  </si>
  <si>
    <t>Novos Clientes</t>
  </si>
  <si>
    <t>Clientes ativos</t>
  </si>
  <si>
    <t>Churn ( Clientes)</t>
  </si>
  <si>
    <t>Churn(%)</t>
  </si>
  <si>
    <t>Clientes Ativos</t>
  </si>
  <si>
    <t>Simulação</t>
  </si>
  <si>
    <t>Churn Médio</t>
  </si>
  <si>
    <t>Tempo Médio</t>
  </si>
  <si>
    <t>Churn Mês a Mês</t>
  </si>
  <si>
    <t>Clientes Ativos (Cohort relativo á novos clientes de jan/2014)</t>
  </si>
  <si>
    <t>Valor mult.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</si>
</sst>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&quot;-&quot;mmm&quot;-&quot;yyyy"/>
    <numFmt numFmtId="173" formatCode="_-* #,##0.000000000_-;\-* #,##0.000000000_-;_-* &quot;-&quot;??_-;_-@_-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10" fontId="3" fillId="0" borderId="0" xfId="0" applyNumberFormat="1" applyFont="1"/>
    <xf numFmtId="164" fontId="4" fillId="0" borderId="0" xfId="0" applyNumberFormat="1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43" fontId="0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/>
              <a:t>Churn ( %) - Cohort jan/2014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Cohort!$C$2:$C$3</c:f>
              <c:strCache>
                <c:ptCount val="2"/>
                <c:pt idx="0">
                  <c:v>Churn Mês a Mês</c:v>
                </c:pt>
              </c:strCache>
            </c:strRef>
          </c:tx>
          <c:marker>
            <c:symbol val="none"/>
          </c:marker>
          <c:val>
            <c:numRef>
              <c:f>Cohort!$C$4:$C$23</c:f>
              <c:numCache>
                <c:formatCode>0.00%</c:formatCode>
                <c:ptCount val="20"/>
                <c:pt idx="0">
                  <c:v>0.11972238288027762</c:v>
                </c:pt>
                <c:pt idx="1">
                  <c:v>0.10249671484888305</c:v>
                </c:pt>
                <c:pt idx="2">
                  <c:v>0.11493411420204978</c:v>
                </c:pt>
                <c:pt idx="3">
                  <c:v>0.19602977667493796</c:v>
                </c:pt>
                <c:pt idx="4">
                  <c:v>0.1419753086419753</c:v>
                </c:pt>
                <c:pt idx="5">
                  <c:v>0.10071942446043165</c:v>
                </c:pt>
                <c:pt idx="6">
                  <c:v>0.11866666666666667</c:v>
                </c:pt>
                <c:pt idx="7">
                  <c:v>0.19818456883509833</c:v>
                </c:pt>
                <c:pt idx="8">
                  <c:v>0.15849056603773584</c:v>
                </c:pt>
                <c:pt idx="9">
                  <c:v>0.18834080717488788</c:v>
                </c:pt>
                <c:pt idx="10">
                  <c:v>0.16022099447513813</c:v>
                </c:pt>
                <c:pt idx="11">
                  <c:v>0.13486842105263158</c:v>
                </c:pt>
                <c:pt idx="12">
                  <c:v>0.12547528517110265</c:v>
                </c:pt>
                <c:pt idx="13">
                  <c:v>0.16086956521739129</c:v>
                </c:pt>
                <c:pt idx="14">
                  <c:v>0.10362694300518134</c:v>
                </c:pt>
                <c:pt idx="15">
                  <c:v>0.15028901734104047</c:v>
                </c:pt>
                <c:pt idx="16">
                  <c:v>0.17006802721088435</c:v>
                </c:pt>
                <c:pt idx="17">
                  <c:v>0.12295081967213115</c:v>
                </c:pt>
                <c:pt idx="18">
                  <c:v>0.17757009345794392</c:v>
                </c:pt>
                <c:pt idx="19">
                  <c:v>0.14772727272727273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4-4DEF-8812-DD785DAA1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15242"/>
        <c:axId val="1526275328"/>
      </c:lineChart>
      <c:catAx>
        <c:axId val="191015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26275328"/>
        <c:crosses val="autoZero"/>
        <c:auto val="1"/>
        <c:lblAlgn val="ctr"/>
        <c:lblOffset val="100"/>
        <c:noMultiLvlLbl val="1"/>
      </c:catAx>
      <c:valAx>
        <c:axId val="1526275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10152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/>
              <a:t>Simulação churn(15%)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Cohort!$I$2:$I$23</c:f>
              <c:numCache>
                <c:formatCode>0</c:formatCode>
                <c:ptCount val="22"/>
                <c:pt idx="0" formatCode="General">
                  <c:v>2000</c:v>
                </c:pt>
                <c:pt idx="1">
                  <c:v>1700</c:v>
                </c:pt>
                <c:pt idx="2">
                  <c:v>1445</c:v>
                </c:pt>
                <c:pt idx="3">
                  <c:v>1228.25</c:v>
                </c:pt>
                <c:pt idx="4">
                  <c:v>1044.0125</c:v>
                </c:pt>
                <c:pt idx="5">
                  <c:v>887.41062499999998</c:v>
                </c:pt>
                <c:pt idx="6">
                  <c:v>754.29903124999998</c:v>
                </c:pt>
                <c:pt idx="7">
                  <c:v>641.15417656249997</c:v>
                </c:pt>
                <c:pt idx="8">
                  <c:v>544.98105007812501</c:v>
                </c:pt>
                <c:pt idx="9">
                  <c:v>463.23389256640627</c:v>
                </c:pt>
                <c:pt idx="10">
                  <c:v>393.74880868144533</c:v>
                </c:pt>
                <c:pt idx="11">
                  <c:v>334.68648737922854</c:v>
                </c:pt>
                <c:pt idx="12">
                  <c:v>284.48351427234422</c:v>
                </c:pt>
                <c:pt idx="13">
                  <c:v>241.8109871314926</c:v>
                </c:pt>
                <c:pt idx="14">
                  <c:v>205.53933906176871</c:v>
                </c:pt>
                <c:pt idx="15">
                  <c:v>174.7084382025034</c:v>
                </c:pt>
                <c:pt idx="16">
                  <c:v>148.50217247212788</c:v>
                </c:pt>
                <c:pt idx="17">
                  <c:v>126.22684660130869</c:v>
                </c:pt>
                <c:pt idx="18">
                  <c:v>107.29281961111239</c:v>
                </c:pt>
                <c:pt idx="19">
                  <c:v>91.198896669445531</c:v>
                </c:pt>
                <c:pt idx="20">
                  <c:v>77.5190621690287</c:v>
                </c:pt>
                <c:pt idx="21">
                  <c:v>65.891202843674392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C-4D64-B144-27B8CB3C4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39115"/>
        <c:axId val="1374645619"/>
      </c:lineChart>
      <c:catAx>
        <c:axId val="197539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74645619"/>
        <c:crosses val="autoZero"/>
        <c:auto val="1"/>
        <c:lblAlgn val="ctr"/>
        <c:lblOffset val="100"/>
        <c:noMultiLvlLbl val="1"/>
      </c:catAx>
      <c:valAx>
        <c:axId val="1374645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75391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400050</xdr:colOff>
      <xdr:row>20</xdr:row>
      <xdr:rowOff>114300</xdr:rowOff>
    </xdr:from>
    <xdr:ext cx="5715000" cy="36099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381000</xdr:colOff>
      <xdr:row>0</xdr:row>
      <xdr:rowOff>161925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F2" sqref="F2"/>
    </sheetView>
  </sheetViews>
  <sheetFormatPr defaultColWidth="14.42578125" defaultRowHeight="15" customHeight="1" x14ac:dyDescent="0.2"/>
  <cols>
    <col min="1" max="1" width="14.42578125" customWidth="1"/>
    <col min="2" max="2" width="17.85546875" customWidth="1"/>
    <col min="3" max="5" width="14.42578125" customWidth="1"/>
  </cols>
  <sheetData>
    <row r="1" spans="1:25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2">
      <c r="A2" s="5">
        <v>41640</v>
      </c>
      <c r="B2" s="6">
        <v>2602</v>
      </c>
      <c r="C2" s="6">
        <v>14765</v>
      </c>
      <c r="D2" s="7">
        <f>(C2+B2)-C3</f>
        <v>587</v>
      </c>
      <c r="E2" s="8">
        <f>D2/C2</f>
        <v>3.9756180155773792E-2</v>
      </c>
    </row>
    <row r="3" spans="1:25" ht="15.75" customHeight="1" x14ac:dyDescent="0.2">
      <c r="A3" s="5">
        <v>41671</v>
      </c>
      <c r="B3" s="6">
        <v>3177</v>
      </c>
      <c r="C3" s="6">
        <v>16780</v>
      </c>
      <c r="D3" s="7">
        <f t="shared" ref="D2:D22" si="0">(C3+B3)-C4</f>
        <v>835</v>
      </c>
      <c r="E3" s="8">
        <f>D2/C2</f>
        <v>3.9756180155773792E-2</v>
      </c>
    </row>
    <row r="4" spans="1:25" ht="15.75" customHeight="1" x14ac:dyDescent="0.2">
      <c r="A4" s="5">
        <v>41699</v>
      </c>
      <c r="B4" s="6">
        <v>3374</v>
      </c>
      <c r="C4" s="6">
        <v>19122</v>
      </c>
      <c r="D4" s="7">
        <f t="shared" si="0"/>
        <v>1863</v>
      </c>
      <c r="E4" s="8">
        <f t="shared" ref="E4:E22" si="1">D4/C4</f>
        <v>9.7427047379981174E-2</v>
      </c>
    </row>
    <row r="5" spans="1:25" ht="15.75" customHeight="1" x14ac:dyDescent="0.2">
      <c r="A5" s="5">
        <v>41730</v>
      </c>
      <c r="B5" s="6">
        <v>2742</v>
      </c>
      <c r="C5" s="6">
        <v>20633</v>
      </c>
      <c r="D5" s="7">
        <f t="shared" si="0"/>
        <v>583</v>
      </c>
      <c r="E5" s="8">
        <f t="shared" si="1"/>
        <v>2.8255706877332427E-2</v>
      </c>
    </row>
    <row r="6" spans="1:25" ht="15.75" customHeight="1" x14ac:dyDescent="0.2">
      <c r="A6" s="5">
        <v>41760</v>
      </c>
      <c r="B6" s="6">
        <v>3418</v>
      </c>
      <c r="C6" s="6">
        <v>22792</v>
      </c>
      <c r="D6" s="7">
        <f t="shared" si="0"/>
        <v>1797</v>
      </c>
      <c r="E6" s="8">
        <f t="shared" si="1"/>
        <v>7.8843453843453842E-2</v>
      </c>
    </row>
    <row r="7" spans="1:25" ht="15.75" customHeight="1" x14ac:dyDescent="0.2">
      <c r="A7" s="5">
        <v>41791</v>
      </c>
      <c r="B7" s="6">
        <v>2778</v>
      </c>
      <c r="C7" s="6">
        <v>24413</v>
      </c>
      <c r="D7" s="7">
        <f t="shared" si="0"/>
        <v>1744</v>
      </c>
      <c r="E7" s="8">
        <f t="shared" si="1"/>
        <v>7.1437348953426447E-2</v>
      </c>
    </row>
    <row r="8" spans="1:25" ht="15.75" customHeight="1" x14ac:dyDescent="0.2">
      <c r="A8" s="5">
        <v>41821</v>
      </c>
      <c r="B8" s="6">
        <v>2804</v>
      </c>
      <c r="C8" s="6">
        <v>25447</v>
      </c>
      <c r="D8" s="7">
        <f t="shared" si="0"/>
        <v>1440</v>
      </c>
      <c r="E8" s="8">
        <f t="shared" si="1"/>
        <v>5.6588202931583294E-2</v>
      </c>
    </row>
    <row r="9" spans="1:25" ht="15.75" customHeight="1" x14ac:dyDescent="0.2">
      <c r="A9" s="5">
        <v>41852</v>
      </c>
      <c r="B9" s="6">
        <v>3190</v>
      </c>
      <c r="C9" s="6">
        <v>26811</v>
      </c>
      <c r="D9" s="7">
        <f t="shared" si="0"/>
        <v>2360</v>
      </c>
      <c r="E9" s="8">
        <f t="shared" si="1"/>
        <v>8.8023572414307555E-2</v>
      </c>
    </row>
    <row r="10" spans="1:25" ht="15.75" customHeight="1" x14ac:dyDescent="0.2">
      <c r="A10" s="5">
        <v>41883</v>
      </c>
      <c r="B10" s="6">
        <v>3000</v>
      </c>
      <c r="C10" s="6">
        <v>27641</v>
      </c>
      <c r="D10" s="7">
        <f t="shared" si="0"/>
        <v>2918</v>
      </c>
      <c r="E10" s="8">
        <f t="shared" si="1"/>
        <v>0.10556781592561774</v>
      </c>
    </row>
    <row r="11" spans="1:25" ht="15.75" customHeight="1" x14ac:dyDescent="0.2">
      <c r="A11" s="5">
        <v>41913</v>
      </c>
      <c r="B11" s="6">
        <v>2634</v>
      </c>
      <c r="C11" s="6">
        <v>27723</v>
      </c>
      <c r="D11" s="7">
        <f t="shared" si="0"/>
        <v>2175</v>
      </c>
      <c r="E11" s="8">
        <f t="shared" si="1"/>
        <v>7.8454712693431447E-2</v>
      </c>
    </row>
    <row r="12" spans="1:25" ht="15.75" customHeight="1" x14ac:dyDescent="0.2">
      <c r="A12" s="5">
        <v>41944</v>
      </c>
      <c r="B12" s="6">
        <v>2514</v>
      </c>
      <c r="C12" s="6">
        <v>28182</v>
      </c>
      <c r="D12" s="7">
        <f t="shared" si="0"/>
        <v>1970</v>
      </c>
      <c r="E12" s="8">
        <f t="shared" si="1"/>
        <v>6.9902774820807603E-2</v>
      </c>
    </row>
    <row r="13" spans="1:25" ht="15.75" customHeight="1" x14ac:dyDescent="0.2">
      <c r="A13" s="5">
        <v>41974</v>
      </c>
      <c r="B13" s="6">
        <v>3200</v>
      </c>
      <c r="C13" s="6">
        <v>28726</v>
      </c>
      <c r="D13" s="7">
        <f t="shared" si="0"/>
        <v>2701</v>
      </c>
      <c r="E13" s="8">
        <f t="shared" si="1"/>
        <v>9.4026317621666786E-2</v>
      </c>
    </row>
    <row r="14" spans="1:25" ht="15.75" customHeight="1" x14ac:dyDescent="0.2">
      <c r="A14" s="5">
        <v>42005</v>
      </c>
      <c r="B14" s="6">
        <v>2884</v>
      </c>
      <c r="C14" s="6">
        <v>29225</v>
      </c>
      <c r="D14" s="7">
        <f t="shared" si="0"/>
        <v>1350</v>
      </c>
      <c r="E14" s="8">
        <f t="shared" si="1"/>
        <v>4.6193327630453376E-2</v>
      </c>
    </row>
    <row r="15" spans="1:25" ht="15.75" customHeight="1" x14ac:dyDescent="0.2">
      <c r="A15" s="5">
        <v>42036</v>
      </c>
      <c r="B15" s="6">
        <v>3363</v>
      </c>
      <c r="C15" s="6">
        <v>30759</v>
      </c>
      <c r="D15" s="7">
        <f t="shared" si="0"/>
        <v>1906</v>
      </c>
      <c r="E15" s="8">
        <f t="shared" si="1"/>
        <v>6.1965603563184757E-2</v>
      </c>
    </row>
    <row r="16" spans="1:25" ht="15.75" customHeight="1" x14ac:dyDescent="0.2">
      <c r="A16" s="5">
        <v>42064</v>
      </c>
      <c r="B16" s="6">
        <v>3220</v>
      </c>
      <c r="C16" s="6">
        <v>32216</v>
      </c>
      <c r="D16" s="7">
        <f t="shared" si="0"/>
        <v>3326</v>
      </c>
      <c r="E16" s="8">
        <f t="shared" si="1"/>
        <v>0.10324062577601192</v>
      </c>
    </row>
    <row r="17" spans="1:5" ht="15.75" customHeight="1" x14ac:dyDescent="0.2">
      <c r="A17" s="5">
        <v>42095</v>
      </c>
      <c r="B17" s="6">
        <v>2906</v>
      </c>
      <c r="C17" s="6">
        <v>32110</v>
      </c>
      <c r="D17" s="7">
        <f t="shared" si="0"/>
        <v>2495</v>
      </c>
      <c r="E17" s="8">
        <f t="shared" si="1"/>
        <v>7.7701650576144504E-2</v>
      </c>
    </row>
    <row r="18" spans="1:5" ht="15.75" customHeight="1" x14ac:dyDescent="0.2">
      <c r="A18" s="5">
        <v>42125</v>
      </c>
      <c r="B18" s="6">
        <v>2616</v>
      </c>
      <c r="C18" s="6">
        <v>32521</v>
      </c>
      <c r="D18" s="7">
        <f t="shared" si="0"/>
        <v>3072</v>
      </c>
      <c r="E18" s="8">
        <f t="shared" si="1"/>
        <v>9.4462039912671811E-2</v>
      </c>
    </row>
    <row r="19" spans="1:5" ht="15.75" customHeight="1" x14ac:dyDescent="0.2">
      <c r="A19" s="5">
        <v>42156</v>
      </c>
      <c r="B19" s="6">
        <v>2762</v>
      </c>
      <c r="C19" s="6">
        <v>32065</v>
      </c>
      <c r="D19" s="7">
        <f t="shared" si="0"/>
        <v>1396</v>
      </c>
      <c r="E19" s="8">
        <f t="shared" si="1"/>
        <v>4.3536566349602374E-2</v>
      </c>
    </row>
    <row r="20" spans="1:5" ht="15.75" customHeight="1" x14ac:dyDescent="0.2">
      <c r="A20" s="5">
        <v>42186</v>
      </c>
      <c r="B20" s="6">
        <v>3276</v>
      </c>
      <c r="C20" s="6">
        <v>33431</v>
      </c>
      <c r="D20" s="7">
        <f t="shared" si="0"/>
        <v>3046</v>
      </c>
      <c r="E20" s="8">
        <f t="shared" si="1"/>
        <v>9.1113038796326762E-2</v>
      </c>
    </row>
    <row r="21" spans="1:5" ht="15.75" customHeight="1" x14ac:dyDescent="0.2">
      <c r="A21" s="5">
        <v>42217</v>
      </c>
      <c r="B21" s="6">
        <v>3401</v>
      </c>
      <c r="C21" s="6">
        <v>33661</v>
      </c>
      <c r="D21" s="7">
        <f t="shared" si="0"/>
        <v>2590</v>
      </c>
      <c r="E21" s="8">
        <f t="shared" si="1"/>
        <v>7.6943643979679746E-2</v>
      </c>
    </row>
    <row r="22" spans="1:5" ht="15.75" customHeight="1" x14ac:dyDescent="0.2">
      <c r="A22" s="5">
        <v>42248</v>
      </c>
      <c r="B22" s="6">
        <v>3481</v>
      </c>
      <c r="C22" s="6">
        <v>34472</v>
      </c>
      <c r="D22" s="7">
        <f>(C22+B22)-C23</f>
        <v>37953</v>
      </c>
      <c r="E22" s="8">
        <f t="shared" si="1"/>
        <v>1.1009805059178464</v>
      </c>
    </row>
    <row r="23" spans="1:5" ht="15.75" customHeight="1" x14ac:dyDescent="0.2">
      <c r="A23" s="9"/>
    </row>
    <row r="24" spans="1:5" ht="15.75" customHeight="1" x14ac:dyDescent="0.2">
      <c r="A24" s="9"/>
    </row>
    <row r="25" spans="1:5" ht="15.75" customHeight="1" x14ac:dyDescent="0.2">
      <c r="A25" s="9"/>
    </row>
    <row r="26" spans="1:5" ht="15.75" customHeight="1" x14ac:dyDescent="0.2">
      <c r="A26" s="5"/>
    </row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6"/>
  <sheetViews>
    <sheetView tabSelected="1" workbookViewId="0">
      <selection activeCell="H8" sqref="H8"/>
    </sheetView>
  </sheetViews>
  <sheetFormatPr defaultColWidth="14.42578125" defaultRowHeight="15" customHeight="1" x14ac:dyDescent="0.2"/>
  <cols>
    <col min="1" max="2" width="14.42578125" style="12"/>
    <col min="3" max="3" width="16.5703125" style="12" bestFit="1" customWidth="1"/>
    <col min="4" max="16384" width="14.42578125" style="12"/>
  </cols>
  <sheetData>
    <row r="1" spans="1:9" ht="15" customHeight="1" x14ac:dyDescent="0.2">
      <c r="A1" s="21" t="s">
        <v>10</v>
      </c>
      <c r="B1" s="21"/>
      <c r="C1" s="21"/>
      <c r="D1" s="21"/>
      <c r="E1" s="21"/>
      <c r="F1" s="21"/>
    </row>
    <row r="2" spans="1:9" ht="15" customHeight="1" x14ac:dyDescent="0.2">
      <c r="A2" s="10" t="s">
        <v>0</v>
      </c>
      <c r="B2" s="10" t="s">
        <v>5</v>
      </c>
      <c r="C2" s="10" t="s">
        <v>9</v>
      </c>
      <c r="D2" s="22" t="s">
        <v>11</v>
      </c>
      <c r="E2" s="22" t="s">
        <v>7</v>
      </c>
      <c r="H2" s="11" t="s">
        <v>6</v>
      </c>
      <c r="I2" s="13">
        <v>2000</v>
      </c>
    </row>
    <row r="3" spans="1:9" ht="15" customHeight="1" x14ac:dyDescent="0.2">
      <c r="A3" s="14">
        <v>41640</v>
      </c>
      <c r="B3" s="15">
        <v>1729</v>
      </c>
      <c r="C3" s="16"/>
      <c r="I3" s="17">
        <f t="shared" ref="I3:I23" si="0">I2*(1-0.15)</f>
        <v>1700</v>
      </c>
    </row>
    <row r="4" spans="1:9" ht="15" customHeight="1" x14ac:dyDescent="0.2">
      <c r="A4" s="14">
        <v>41671</v>
      </c>
      <c r="B4" s="15">
        <v>1522</v>
      </c>
      <c r="C4" s="18">
        <f t="shared" ref="C4:C23" si="1">(B3-B4)/B3</f>
        <v>0.11972238288027762</v>
      </c>
      <c r="D4" s="18">
        <f>(1-C4)</f>
        <v>0.88027761711972241</v>
      </c>
      <c r="E4" s="18">
        <f>$E$25</f>
        <v>0.85479763813085219</v>
      </c>
      <c r="F4" s="13">
        <f>(B3*E4)</f>
        <v>1477.9451163282433</v>
      </c>
      <c r="G4" s="13"/>
      <c r="I4" s="17">
        <f t="shared" si="0"/>
        <v>1445</v>
      </c>
    </row>
    <row r="5" spans="1:9" ht="15" customHeight="1" x14ac:dyDescent="0.2">
      <c r="A5" s="14">
        <v>41699</v>
      </c>
      <c r="B5" s="15">
        <v>1366</v>
      </c>
      <c r="C5" s="18">
        <f t="shared" si="1"/>
        <v>0.10249671484888305</v>
      </c>
      <c r="D5" s="18">
        <f t="shared" ref="D5:D23" si="2">(1-C5)</f>
        <v>0.89750328515111699</v>
      </c>
      <c r="E5" s="18">
        <f>$E$25</f>
        <v>0.85479763813085219</v>
      </c>
      <c r="F5" s="13">
        <f t="shared" ref="F5:F23" si="3">(B4*E5)</f>
        <v>1301.002005235157</v>
      </c>
      <c r="I5" s="17">
        <f t="shared" si="0"/>
        <v>1228.25</v>
      </c>
    </row>
    <row r="6" spans="1:9" ht="15" customHeight="1" x14ac:dyDescent="0.2">
      <c r="A6" s="14">
        <v>41730</v>
      </c>
      <c r="B6" s="15">
        <v>1209</v>
      </c>
      <c r="C6" s="18">
        <f t="shared" si="1"/>
        <v>0.11493411420204978</v>
      </c>
      <c r="D6" s="18">
        <f t="shared" si="2"/>
        <v>0.8850658857979502</v>
      </c>
      <c r="E6" s="18">
        <f>$E$25</f>
        <v>0.85479763813085219</v>
      </c>
      <c r="F6" s="13">
        <f t="shared" si="3"/>
        <v>1167.653573686744</v>
      </c>
      <c r="I6" s="17">
        <f t="shared" si="0"/>
        <v>1044.0125</v>
      </c>
    </row>
    <row r="7" spans="1:9" ht="15" customHeight="1" x14ac:dyDescent="0.2">
      <c r="A7" s="14">
        <v>41760</v>
      </c>
      <c r="B7" s="15">
        <v>972</v>
      </c>
      <c r="C7" s="18">
        <f t="shared" si="1"/>
        <v>0.19602977667493796</v>
      </c>
      <c r="D7" s="18">
        <f t="shared" si="2"/>
        <v>0.80397022332506207</v>
      </c>
      <c r="E7" s="18">
        <f>$E$25</f>
        <v>0.85479763813085219</v>
      </c>
      <c r="F7" s="13">
        <f t="shared" si="3"/>
        <v>1033.4503445002003</v>
      </c>
      <c r="I7" s="17">
        <f t="shared" si="0"/>
        <v>887.41062499999998</v>
      </c>
    </row>
    <row r="8" spans="1:9" ht="15" customHeight="1" x14ac:dyDescent="0.2">
      <c r="A8" s="14">
        <v>41791</v>
      </c>
      <c r="B8" s="15">
        <v>834</v>
      </c>
      <c r="C8" s="18">
        <f t="shared" si="1"/>
        <v>0.1419753086419753</v>
      </c>
      <c r="D8" s="18">
        <f t="shared" si="2"/>
        <v>0.85802469135802473</v>
      </c>
      <c r="E8" s="18">
        <f>$E$25</f>
        <v>0.85479763813085219</v>
      </c>
      <c r="F8" s="13">
        <f t="shared" si="3"/>
        <v>830.8633042631883</v>
      </c>
      <c r="I8" s="17">
        <f t="shared" si="0"/>
        <v>754.29903124999998</v>
      </c>
    </row>
    <row r="9" spans="1:9" ht="15" customHeight="1" x14ac:dyDescent="0.2">
      <c r="A9" s="14">
        <v>41821</v>
      </c>
      <c r="B9" s="15">
        <v>750</v>
      </c>
      <c r="C9" s="18">
        <f t="shared" si="1"/>
        <v>0.10071942446043165</v>
      </c>
      <c r="D9" s="18">
        <f t="shared" si="2"/>
        <v>0.89928057553956831</v>
      </c>
      <c r="E9" s="18">
        <f>$E$25</f>
        <v>0.85479763813085219</v>
      </c>
      <c r="F9" s="13">
        <f t="shared" si="3"/>
        <v>712.90123020113072</v>
      </c>
      <c r="I9" s="17">
        <f t="shared" si="0"/>
        <v>641.15417656249997</v>
      </c>
    </row>
    <row r="10" spans="1:9" ht="15" customHeight="1" x14ac:dyDescent="0.2">
      <c r="A10" s="14">
        <v>41852</v>
      </c>
      <c r="B10" s="15">
        <v>661</v>
      </c>
      <c r="C10" s="18">
        <f t="shared" si="1"/>
        <v>0.11866666666666667</v>
      </c>
      <c r="D10" s="18">
        <f t="shared" si="2"/>
        <v>0.8813333333333333</v>
      </c>
      <c r="E10" s="18">
        <f>$E$25</f>
        <v>0.85479763813085219</v>
      </c>
      <c r="F10" s="13">
        <f t="shared" si="3"/>
        <v>641.09822859813914</v>
      </c>
      <c r="I10" s="17">
        <f t="shared" si="0"/>
        <v>544.98105007812501</v>
      </c>
    </row>
    <row r="11" spans="1:9" ht="15" customHeight="1" x14ac:dyDescent="0.2">
      <c r="A11" s="14">
        <v>41883</v>
      </c>
      <c r="B11" s="15">
        <v>530</v>
      </c>
      <c r="C11" s="18">
        <f t="shared" si="1"/>
        <v>0.19818456883509833</v>
      </c>
      <c r="D11" s="18">
        <f t="shared" si="2"/>
        <v>0.80181543116490173</v>
      </c>
      <c r="E11" s="18">
        <f>$E$25</f>
        <v>0.85479763813085219</v>
      </c>
      <c r="F11" s="13">
        <f t="shared" si="3"/>
        <v>565.02123880449335</v>
      </c>
      <c r="I11" s="17">
        <f t="shared" si="0"/>
        <v>463.23389256640627</v>
      </c>
    </row>
    <row r="12" spans="1:9" ht="15" customHeight="1" x14ac:dyDescent="0.2">
      <c r="A12" s="14">
        <v>41913</v>
      </c>
      <c r="B12" s="15">
        <v>446</v>
      </c>
      <c r="C12" s="18">
        <f t="shared" si="1"/>
        <v>0.15849056603773584</v>
      </c>
      <c r="D12" s="18">
        <f t="shared" si="2"/>
        <v>0.84150943396226419</v>
      </c>
      <c r="E12" s="18">
        <f>$E$25</f>
        <v>0.85479763813085219</v>
      </c>
      <c r="F12" s="13">
        <f t="shared" si="3"/>
        <v>453.04274820935166</v>
      </c>
      <c r="I12" s="17">
        <f t="shared" si="0"/>
        <v>393.74880868144533</v>
      </c>
    </row>
    <row r="13" spans="1:9" ht="15" customHeight="1" x14ac:dyDescent="0.2">
      <c r="A13" s="14">
        <v>41944</v>
      </c>
      <c r="B13" s="15">
        <v>362</v>
      </c>
      <c r="C13" s="18">
        <f t="shared" si="1"/>
        <v>0.18834080717488788</v>
      </c>
      <c r="D13" s="18">
        <f>(1-C13)</f>
        <v>0.81165919282511212</v>
      </c>
      <c r="E13" s="18">
        <f>$E$25</f>
        <v>0.85479763813085219</v>
      </c>
      <c r="F13" s="13">
        <f t="shared" si="3"/>
        <v>381.23974660636009</v>
      </c>
      <c r="I13" s="17">
        <f t="shared" si="0"/>
        <v>334.68648737922854</v>
      </c>
    </row>
    <row r="14" spans="1:9" ht="15" customHeight="1" x14ac:dyDescent="0.2">
      <c r="A14" s="14">
        <v>41974</v>
      </c>
      <c r="B14" s="15">
        <v>304</v>
      </c>
      <c r="C14" s="18">
        <f t="shared" si="1"/>
        <v>0.16022099447513813</v>
      </c>
      <c r="D14" s="18">
        <f t="shared" si="2"/>
        <v>0.83977900552486184</v>
      </c>
      <c r="E14" s="18">
        <f>$E$25</f>
        <v>0.85479763813085219</v>
      </c>
      <c r="F14" s="13">
        <f t="shared" si="3"/>
        <v>309.43674500336851</v>
      </c>
      <c r="I14" s="17">
        <f t="shared" si="0"/>
        <v>284.48351427234422</v>
      </c>
    </row>
    <row r="15" spans="1:9" ht="15" customHeight="1" x14ac:dyDescent="0.2">
      <c r="A15" s="14">
        <v>42005</v>
      </c>
      <c r="B15" s="15">
        <v>263</v>
      </c>
      <c r="C15" s="18">
        <f t="shared" si="1"/>
        <v>0.13486842105263158</v>
      </c>
      <c r="D15" s="18">
        <f t="shared" si="2"/>
        <v>0.86513157894736836</v>
      </c>
      <c r="E15" s="18">
        <f>$E$25</f>
        <v>0.85479763813085219</v>
      </c>
      <c r="F15" s="13">
        <f t="shared" si="3"/>
        <v>259.85848199177906</v>
      </c>
      <c r="I15" s="17">
        <f t="shared" si="0"/>
        <v>241.8109871314926</v>
      </c>
    </row>
    <row r="16" spans="1:9" ht="15" customHeight="1" x14ac:dyDescent="0.2">
      <c r="A16" s="14">
        <v>42036</v>
      </c>
      <c r="B16" s="15">
        <v>230</v>
      </c>
      <c r="C16" s="18">
        <f t="shared" si="1"/>
        <v>0.12547528517110265</v>
      </c>
      <c r="D16" s="18">
        <f t="shared" si="2"/>
        <v>0.87452471482889738</v>
      </c>
      <c r="E16" s="18">
        <f>$E$25</f>
        <v>0.85479763813085219</v>
      </c>
      <c r="F16" s="13">
        <f t="shared" si="3"/>
        <v>224.81177882841413</v>
      </c>
      <c r="I16" s="17">
        <f t="shared" si="0"/>
        <v>205.53933906176871</v>
      </c>
    </row>
    <row r="17" spans="1:9" ht="15" customHeight="1" x14ac:dyDescent="0.2">
      <c r="A17" s="14">
        <v>42064</v>
      </c>
      <c r="B17" s="15">
        <v>193</v>
      </c>
      <c r="C17" s="18">
        <f t="shared" si="1"/>
        <v>0.16086956521739129</v>
      </c>
      <c r="D17" s="18">
        <f t="shared" si="2"/>
        <v>0.83913043478260874</v>
      </c>
      <c r="E17" s="18">
        <f>$E$25</f>
        <v>0.85479763813085219</v>
      </c>
      <c r="F17" s="13">
        <f t="shared" si="3"/>
        <v>196.60345677009602</v>
      </c>
      <c r="I17" s="17">
        <f t="shared" si="0"/>
        <v>174.7084382025034</v>
      </c>
    </row>
    <row r="18" spans="1:9" ht="15" customHeight="1" x14ac:dyDescent="0.2">
      <c r="A18" s="14">
        <v>42095</v>
      </c>
      <c r="B18" s="15">
        <v>173</v>
      </c>
      <c r="C18" s="18">
        <f t="shared" si="1"/>
        <v>0.10362694300518134</v>
      </c>
      <c r="D18" s="18">
        <f t="shared" si="2"/>
        <v>0.89637305699481862</v>
      </c>
      <c r="E18" s="18">
        <f>$E$25</f>
        <v>0.85479763813085219</v>
      </c>
      <c r="F18" s="13">
        <f t="shared" si="3"/>
        <v>164.97594415925448</v>
      </c>
      <c r="I18" s="17">
        <f t="shared" si="0"/>
        <v>148.50217247212788</v>
      </c>
    </row>
    <row r="19" spans="1:9" ht="15" customHeight="1" x14ac:dyDescent="0.2">
      <c r="A19" s="14">
        <v>42125</v>
      </c>
      <c r="B19" s="15">
        <v>147</v>
      </c>
      <c r="C19" s="18">
        <f t="shared" si="1"/>
        <v>0.15028901734104047</v>
      </c>
      <c r="D19" s="18">
        <f t="shared" si="2"/>
        <v>0.8497109826589595</v>
      </c>
      <c r="E19" s="18">
        <f>$E$25</f>
        <v>0.85479763813085219</v>
      </c>
      <c r="F19" s="13">
        <f t="shared" si="3"/>
        <v>147.87999139663742</v>
      </c>
      <c r="I19" s="17">
        <f t="shared" si="0"/>
        <v>126.22684660130869</v>
      </c>
    </row>
    <row r="20" spans="1:9" ht="15" customHeight="1" x14ac:dyDescent="0.2">
      <c r="A20" s="14">
        <v>42156</v>
      </c>
      <c r="B20" s="15">
        <v>122</v>
      </c>
      <c r="C20" s="18">
        <f t="shared" si="1"/>
        <v>0.17006802721088435</v>
      </c>
      <c r="D20" s="18">
        <f t="shared" si="2"/>
        <v>0.82993197278911568</v>
      </c>
      <c r="E20" s="18">
        <f>$E$25</f>
        <v>0.85479763813085219</v>
      </c>
      <c r="F20" s="13">
        <f t="shared" si="3"/>
        <v>125.65525280523528</v>
      </c>
      <c r="I20" s="17">
        <f t="shared" si="0"/>
        <v>107.29281961111239</v>
      </c>
    </row>
    <row r="21" spans="1:9" ht="15" customHeight="1" x14ac:dyDescent="0.2">
      <c r="A21" s="14">
        <v>42186</v>
      </c>
      <c r="B21" s="15">
        <v>107</v>
      </c>
      <c r="C21" s="18">
        <f t="shared" si="1"/>
        <v>0.12295081967213115</v>
      </c>
      <c r="D21" s="18">
        <f t="shared" si="2"/>
        <v>0.87704918032786883</v>
      </c>
      <c r="E21" s="18">
        <f>$E$25</f>
        <v>0.85479763813085219</v>
      </c>
      <c r="F21" s="13">
        <f t="shared" si="3"/>
        <v>104.28531185196397</v>
      </c>
      <c r="I21" s="17">
        <f t="shared" si="0"/>
        <v>91.198896669445531</v>
      </c>
    </row>
    <row r="22" spans="1:9" ht="15" customHeight="1" x14ac:dyDescent="0.2">
      <c r="A22" s="14">
        <v>42217</v>
      </c>
      <c r="B22" s="15">
        <v>88</v>
      </c>
      <c r="C22" s="18">
        <f t="shared" si="1"/>
        <v>0.17757009345794392</v>
      </c>
      <c r="D22" s="18">
        <f t="shared" si="2"/>
        <v>0.82242990654205606</v>
      </c>
      <c r="E22" s="18">
        <f>$E$25</f>
        <v>0.85479763813085219</v>
      </c>
      <c r="F22" s="13">
        <f t="shared" si="3"/>
        <v>91.463347280001187</v>
      </c>
      <c r="I22" s="17">
        <f t="shared" si="0"/>
        <v>77.5190621690287</v>
      </c>
    </row>
    <row r="23" spans="1:9" ht="15" customHeight="1" x14ac:dyDescent="0.2">
      <c r="A23" s="14">
        <v>42248</v>
      </c>
      <c r="B23" s="15">
        <v>75</v>
      </c>
      <c r="C23" s="18">
        <f t="shared" si="1"/>
        <v>0.14772727272727273</v>
      </c>
      <c r="D23" s="18">
        <f t="shared" si="2"/>
        <v>0.85227272727272729</v>
      </c>
      <c r="E23" s="18">
        <f>$E$25</f>
        <v>0.85479763813085219</v>
      </c>
      <c r="F23" s="17">
        <f t="shared" si="3"/>
        <v>75.222192155514989</v>
      </c>
      <c r="I23" s="17">
        <f t="shared" si="0"/>
        <v>65.891202843674392</v>
      </c>
    </row>
    <row r="24" spans="1:9" ht="12.75" x14ac:dyDescent="0.2">
      <c r="E24" s="11" t="s">
        <v>7</v>
      </c>
      <c r="G24" s="10" t="s">
        <v>8</v>
      </c>
    </row>
    <row r="25" spans="1:9" ht="12.75" x14ac:dyDescent="0.2">
      <c r="D25" s="13">
        <f>PRODUCT(D4:D23)</f>
        <v>4.3377674956622328E-2</v>
      </c>
      <c r="E25" s="18">
        <f>POWER(D25,1/20)</f>
        <v>0.85479763813085219</v>
      </c>
      <c r="F25" s="18">
        <f>(1-E25)</f>
        <v>0.14520236186914781</v>
      </c>
      <c r="G25" s="13">
        <f>1/F25</f>
        <v>6.8869403164472711</v>
      </c>
    </row>
    <row r="26" spans="1:9" ht="15" customHeight="1" x14ac:dyDescent="0.2">
      <c r="D26" s="19"/>
      <c r="E26" s="20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Churn</vt:lpstr>
      <vt:lpstr>Cohort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Alexsandro</cp:lastModifiedBy>
  <dcterms:modified xsi:type="dcterms:W3CDTF">2022-04-14T18:05:13Z</dcterms:modified>
</cp:coreProperties>
</file>