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camentoring-my.sharepoint.com/personal/alexsandro_ignacio_wca-ec_com_br/Documents/Documentos/Docs/Git/python_developer/Data Science Introdução a análise de series temporais/"/>
    </mc:Choice>
  </mc:AlternateContent>
  <xr:revisionPtr revIDLastSave="301" documentId="11_28B1EFD0355B68B78B34BCEF4CEAB219F9A52DDE" xr6:coauthVersionLast="47" xr6:coauthVersionMax="47" xr10:uidLastSave="{73CD0097-AE8C-4613-B924-3C12113484AE}"/>
  <bookViews>
    <workbookView xWindow="-210" yWindow="435" windowWidth="20490" windowHeight="10155" xr2:uid="{00000000-000D-0000-FFFF-FFFF00000000}"/>
  </bookViews>
  <sheets>
    <sheet name="Vendas de Brinquedos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8" i="1" l="1"/>
  <c r="C39" i="1"/>
  <c r="I39" i="1" s="1"/>
  <c r="C40" i="1"/>
  <c r="C41" i="1"/>
  <c r="I41" i="1" s="1"/>
  <c r="C42" i="1"/>
  <c r="I42" i="1" s="1"/>
  <c r="C43" i="1"/>
  <c r="I43" i="1" s="1"/>
  <c r="C44" i="1"/>
  <c r="I44" i="1" s="1"/>
  <c r="C45" i="1"/>
  <c r="I45" i="1" s="1"/>
  <c r="C46" i="1"/>
  <c r="I46" i="1" s="1"/>
  <c r="C47" i="1"/>
  <c r="I47" i="1" s="1"/>
  <c r="C48" i="1"/>
  <c r="C49" i="1"/>
  <c r="I49" i="1" s="1"/>
  <c r="I38" i="1"/>
  <c r="I40" i="1"/>
  <c r="I48" i="1"/>
  <c r="C3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2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M66" i="1"/>
  <c r="P66" i="1" s="1"/>
  <c r="M67" i="1"/>
  <c r="M68" i="1"/>
  <c r="M69" i="1"/>
  <c r="M70" i="1"/>
  <c r="M71" i="1"/>
  <c r="P71" i="1" s="1"/>
  <c r="M72" i="1"/>
  <c r="P72" i="1" s="1"/>
  <c r="M73" i="1"/>
  <c r="M74" i="1"/>
  <c r="P74" i="1" s="1"/>
  <c r="M75" i="1"/>
  <c r="M76" i="1"/>
  <c r="M65" i="1"/>
  <c r="P61" i="1"/>
  <c r="P60" i="1"/>
  <c r="P59" i="1"/>
  <c r="P58" i="1"/>
  <c r="P57" i="1"/>
  <c r="P56" i="1"/>
  <c r="P55" i="1"/>
  <c r="P54" i="1"/>
  <c r="P53" i="1"/>
  <c r="P52" i="1"/>
  <c r="P51" i="1"/>
  <c r="P50" i="1"/>
  <c r="P73" i="1" l="1"/>
  <c r="P65" i="1"/>
  <c r="P69" i="1"/>
  <c r="P70" i="1"/>
  <c r="P68" i="1"/>
  <c r="P76" i="1"/>
  <c r="P75" i="1"/>
  <c r="P67" i="1"/>
  <c r="E2" i="1" a="1"/>
  <c r="E2" i="1" s="1"/>
  <c r="C8" i="1" s="1"/>
  <c r="G8" i="1" l="1"/>
  <c r="I8" i="1"/>
  <c r="C7" i="1"/>
  <c r="C30" i="1"/>
  <c r="C6" i="1"/>
  <c r="C13" i="1"/>
  <c r="C36" i="1"/>
  <c r="C4" i="1"/>
  <c r="C35" i="1"/>
  <c r="C27" i="1"/>
  <c r="C19" i="1"/>
  <c r="C11" i="1"/>
  <c r="C3" i="1"/>
  <c r="C15" i="1"/>
  <c r="C2" i="1"/>
  <c r="C14" i="1"/>
  <c r="C28" i="1"/>
  <c r="C34" i="1"/>
  <c r="C26" i="1"/>
  <c r="C18" i="1"/>
  <c r="C10" i="1"/>
  <c r="C23" i="1"/>
  <c r="C29" i="1"/>
  <c r="C31" i="1"/>
  <c r="C22" i="1"/>
  <c r="C21" i="1"/>
  <c r="C5" i="1"/>
  <c r="C20" i="1"/>
  <c r="C12" i="1"/>
  <c r="C33" i="1"/>
  <c r="C25" i="1"/>
  <c r="C17" i="1"/>
  <c r="C9" i="1"/>
  <c r="C32" i="1"/>
  <c r="C24" i="1"/>
  <c r="C16" i="1"/>
  <c r="G23" i="1" l="1"/>
  <c r="I23" i="1"/>
  <c r="G12" i="1"/>
  <c r="I12" i="1"/>
  <c r="G25" i="1"/>
  <c r="I25" i="1"/>
  <c r="G29" i="1"/>
  <c r="I29" i="1"/>
  <c r="G14" i="1"/>
  <c r="I14" i="1"/>
  <c r="G4" i="1"/>
  <c r="I4" i="1"/>
  <c r="G10" i="1"/>
  <c r="I10" i="1"/>
  <c r="G20" i="1"/>
  <c r="I20" i="1"/>
  <c r="G18" i="1"/>
  <c r="I18" i="1"/>
  <c r="G3" i="1"/>
  <c r="I3" i="1"/>
  <c r="G6" i="1"/>
  <c r="I6" i="1"/>
  <c r="G36" i="1"/>
  <c r="I36" i="1"/>
  <c r="G24" i="1"/>
  <c r="I24" i="1"/>
  <c r="G26" i="1"/>
  <c r="I26" i="1"/>
  <c r="G11" i="1"/>
  <c r="I11" i="1"/>
  <c r="G30" i="1"/>
  <c r="I30" i="1"/>
  <c r="G33" i="1"/>
  <c r="I33" i="1"/>
  <c r="G15" i="1"/>
  <c r="I15" i="1"/>
  <c r="G5" i="1"/>
  <c r="I5" i="1"/>
  <c r="G32" i="1"/>
  <c r="I32" i="1"/>
  <c r="G21" i="1"/>
  <c r="I21" i="1"/>
  <c r="G34" i="1"/>
  <c r="I34" i="1"/>
  <c r="G19" i="1"/>
  <c r="I19" i="1"/>
  <c r="G7" i="1"/>
  <c r="I7" i="1"/>
  <c r="G13" i="1"/>
  <c r="I13" i="1"/>
  <c r="G9" i="1"/>
  <c r="I9" i="1"/>
  <c r="G22" i="1"/>
  <c r="I22" i="1"/>
  <c r="G28" i="1"/>
  <c r="I28" i="1"/>
  <c r="G27" i="1"/>
  <c r="I27" i="1"/>
  <c r="G2" i="1"/>
  <c r="I2" i="1"/>
  <c r="G16" i="1"/>
  <c r="I16" i="1"/>
  <c r="G17" i="1"/>
  <c r="I17" i="1"/>
  <c r="G31" i="1"/>
  <c r="I31" i="1"/>
  <c r="G37" i="1"/>
  <c r="I37" i="1"/>
  <c r="G35" i="1"/>
  <c r="I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<sst xmlns="http://schemas.openxmlformats.org/spreadsheetml/2006/main" count="70" uniqueCount="29">
  <si>
    <t>Mês</t>
  </si>
  <si>
    <t>Brinquedos Para Gatos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</si>
  <si>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</si>
  <si>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</si>
  <si>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</si>
  <si>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</si>
  <si>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</si>
  <si>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</si>
  <si>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</si>
  <si>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</si>
  <si>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</si>
  <si>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</si>
  <si>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</si>
  <si>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</si>
  <si>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Regressão Linear</t>
  </si>
  <si>
    <t>y=(m*x)+b</t>
  </si>
  <si>
    <t>Aux - X</t>
  </si>
  <si>
    <t>m</t>
  </si>
  <si>
    <t>b</t>
  </si>
  <si>
    <t>Tendência - Y</t>
  </si>
  <si>
    <t>Sazionalidade + Erro</t>
  </si>
  <si>
    <t>Sazonalidade Multiplicativa</t>
  </si>
  <si>
    <t>Sazonalidade Aditiva</t>
  </si>
  <si>
    <t>Constante</t>
  </si>
  <si>
    <t>Média</t>
  </si>
  <si>
    <t>Fator de Sazonalidade</t>
  </si>
  <si>
    <t>Valor Projetado</t>
  </si>
  <si>
    <t>Erro da Projeção</t>
  </si>
  <si>
    <t>Para o cálculo do valor projetado, precisamos da seguinte formula: X = A * (B+1). Onde X é o valor projetado, A é a tendência e B é o fator sazonal. Considerando os valores obtidos até o momento, o resultado desses cálculos para todos os meses resulta em: Perceba que o resultado do cálculo do erro também está presente na imagem. Que nada mais é que o valor real subtraído do valor projetado.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</si>
</sst>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&quot;-&quot;yyyy"/>
    <numFmt numFmtId="171" formatCode="0.00000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4" fillId="0" borderId="0" xfId="0" applyFont="1" applyAlignment="1"/>
    <xf numFmtId="2" fontId="4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71" fontId="0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 Ano a Ano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5782407407407409"/>
          <c:w val="0.89019685039370078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'Vendas de Brinquedos'!$M$2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'Vendas de Brinquedos'!$L$3:$L$14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'Vendas de Brinquedos'!$M$3:$M$14</c:f>
              <c:numCache>
                <c:formatCode>General</c:formatCode>
                <c:ptCount val="12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9C-4802-B35A-DE5111AC83BD}"/>
            </c:ext>
          </c:extLst>
        </c:ser>
        <c:ser>
          <c:idx val="1"/>
          <c:order val="1"/>
          <c:tx>
            <c:strRef>
              <c:f>'Vendas de Brinquedos'!$N$2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'Vendas de Brinquedos'!$L$3:$L$14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'Vendas de Brinquedos'!$N$3:$N$14</c:f>
              <c:numCache>
                <c:formatCode>General</c:formatCode>
                <c:ptCount val="12"/>
                <c:pt idx="0">
                  <c:v>73</c:v>
                </c:pt>
                <c:pt idx="1">
                  <c:v>92</c:v>
                </c:pt>
                <c:pt idx="2">
                  <c:v>108</c:v>
                </c:pt>
                <c:pt idx="3">
                  <c:v>71</c:v>
                </c:pt>
                <c:pt idx="4">
                  <c:v>82</c:v>
                </c:pt>
                <c:pt idx="5">
                  <c:v>98</c:v>
                </c:pt>
                <c:pt idx="6">
                  <c:v>154</c:v>
                </c:pt>
                <c:pt idx="7">
                  <c:v>130</c:v>
                </c:pt>
                <c:pt idx="8">
                  <c:v>112</c:v>
                </c:pt>
                <c:pt idx="9">
                  <c:v>117</c:v>
                </c:pt>
                <c:pt idx="10">
                  <c:v>101</c:v>
                </c:pt>
                <c:pt idx="11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9C-4802-B35A-DE5111AC83BD}"/>
            </c:ext>
          </c:extLst>
        </c:ser>
        <c:ser>
          <c:idx val="2"/>
          <c:order val="2"/>
          <c:tx>
            <c:strRef>
              <c:f>'Vendas de Brinquedos'!$O$2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'Vendas de Brinquedos'!$L$3:$L$14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'Vendas de Brinquedos'!$O$3:$O$14</c:f>
              <c:numCache>
                <c:formatCode>General</c:formatCode>
                <c:ptCount val="12"/>
                <c:pt idx="0">
                  <c:v>134</c:v>
                </c:pt>
                <c:pt idx="1">
                  <c:v>166</c:v>
                </c:pt>
                <c:pt idx="2">
                  <c:v>187</c:v>
                </c:pt>
                <c:pt idx="3">
                  <c:v>120</c:v>
                </c:pt>
                <c:pt idx="4">
                  <c:v>138</c:v>
                </c:pt>
                <c:pt idx="5">
                  <c:v>159</c:v>
                </c:pt>
                <c:pt idx="6">
                  <c:v>244</c:v>
                </c:pt>
                <c:pt idx="7">
                  <c:v>199</c:v>
                </c:pt>
                <c:pt idx="8">
                  <c:v>172</c:v>
                </c:pt>
                <c:pt idx="9">
                  <c:v>177</c:v>
                </c:pt>
                <c:pt idx="10">
                  <c:v>147</c:v>
                </c:pt>
                <c:pt idx="11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9C-4802-B35A-DE5111AC8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7103503"/>
        <c:axId val="1327099343"/>
      </c:lineChart>
      <c:catAx>
        <c:axId val="1327103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Meses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7099343"/>
        <c:crosses val="autoZero"/>
        <c:auto val="1"/>
        <c:lblAlgn val="ctr"/>
        <c:lblOffset val="100"/>
        <c:noMultiLvlLbl val="0"/>
      </c:catAx>
      <c:valAx>
        <c:axId val="132709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Vendas em R$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710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5782407407407409"/>
          <c:w val="0.89019685039370078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'Vendas de Brinquedos'!$B$1</c:f>
              <c:strCache>
                <c:ptCount val="1"/>
                <c:pt idx="0">
                  <c:v>Brinquedos Para Gatos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'Vendas de Brinquedos'!$A$2:$A$49</c:f>
              <c:numCache>
                <c:formatCode>d"-"mmm"-"yyyy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 formatCode="m/d/yyyy">
                  <c:v>42370</c:v>
                </c:pt>
                <c:pt idx="37">
                  <c:v>42401</c:v>
                </c:pt>
                <c:pt idx="38">
                  <c:v>42430</c:v>
                </c:pt>
                <c:pt idx="39" formatCode="m/d/yyyy">
                  <c:v>42461</c:v>
                </c:pt>
                <c:pt idx="40">
                  <c:v>42491</c:v>
                </c:pt>
                <c:pt idx="41">
                  <c:v>42522</c:v>
                </c:pt>
                <c:pt idx="42" formatCode="m/d/yyyy">
                  <c:v>42552</c:v>
                </c:pt>
                <c:pt idx="43">
                  <c:v>42583</c:v>
                </c:pt>
                <c:pt idx="44">
                  <c:v>42614</c:v>
                </c:pt>
                <c:pt idx="45" formatCode="m/d/yyyy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'Vendas de Brinquedos'!$B$2:$B$37</c:f>
              <c:numCache>
                <c:formatCode>General</c:formatCode>
                <c:ptCount val="36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  <c:pt idx="12">
                  <c:v>73</c:v>
                </c:pt>
                <c:pt idx="13">
                  <c:v>92</c:v>
                </c:pt>
                <c:pt idx="14">
                  <c:v>108</c:v>
                </c:pt>
                <c:pt idx="15">
                  <c:v>71</c:v>
                </c:pt>
                <c:pt idx="16">
                  <c:v>82</c:v>
                </c:pt>
                <c:pt idx="17">
                  <c:v>98</c:v>
                </c:pt>
                <c:pt idx="18">
                  <c:v>154</c:v>
                </c:pt>
                <c:pt idx="19">
                  <c:v>130</c:v>
                </c:pt>
                <c:pt idx="20">
                  <c:v>112</c:v>
                </c:pt>
                <c:pt idx="21">
                  <c:v>117</c:v>
                </c:pt>
                <c:pt idx="22">
                  <c:v>101</c:v>
                </c:pt>
                <c:pt idx="23">
                  <c:v>188</c:v>
                </c:pt>
                <c:pt idx="24">
                  <c:v>134</c:v>
                </c:pt>
                <c:pt idx="25">
                  <c:v>166</c:v>
                </c:pt>
                <c:pt idx="26">
                  <c:v>187</c:v>
                </c:pt>
                <c:pt idx="27">
                  <c:v>120</c:v>
                </c:pt>
                <c:pt idx="28">
                  <c:v>138</c:v>
                </c:pt>
                <c:pt idx="29">
                  <c:v>159</c:v>
                </c:pt>
                <c:pt idx="30">
                  <c:v>244</c:v>
                </c:pt>
                <c:pt idx="31">
                  <c:v>199</c:v>
                </c:pt>
                <c:pt idx="32">
                  <c:v>172</c:v>
                </c:pt>
                <c:pt idx="33">
                  <c:v>177</c:v>
                </c:pt>
                <c:pt idx="34">
                  <c:v>147</c:v>
                </c:pt>
                <c:pt idx="35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9E-412A-94E4-B9FEC2ADB8DC}"/>
            </c:ext>
          </c:extLst>
        </c:ser>
        <c:ser>
          <c:idx val="1"/>
          <c:order val="1"/>
          <c:tx>
            <c:strRef>
              <c:f>'Vendas de Brinquedos'!$C$1</c:f>
              <c:strCache>
                <c:ptCount val="1"/>
                <c:pt idx="0">
                  <c:v>Tendência - 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'Vendas de Brinquedos'!$A$2:$A$49</c:f>
              <c:numCache>
                <c:formatCode>d"-"mmm"-"yyyy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 formatCode="m/d/yyyy">
                  <c:v>42370</c:v>
                </c:pt>
                <c:pt idx="37">
                  <c:v>42401</c:v>
                </c:pt>
                <c:pt idx="38">
                  <c:v>42430</c:v>
                </c:pt>
                <c:pt idx="39" formatCode="m/d/yyyy">
                  <c:v>42461</c:v>
                </c:pt>
                <c:pt idx="40">
                  <c:v>42491</c:v>
                </c:pt>
                <c:pt idx="41">
                  <c:v>42522</c:v>
                </c:pt>
                <c:pt idx="42" formatCode="m/d/yyyy">
                  <c:v>42552</c:v>
                </c:pt>
                <c:pt idx="43">
                  <c:v>42583</c:v>
                </c:pt>
                <c:pt idx="44">
                  <c:v>42614</c:v>
                </c:pt>
                <c:pt idx="45" formatCode="m/d/yyyy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'Vendas de Brinquedos'!$C$2:$C$49</c:f>
              <c:numCache>
                <c:formatCode>General</c:formatCode>
                <c:ptCount val="48"/>
                <c:pt idx="0">
                  <c:v>12.76576576576576</c:v>
                </c:pt>
                <c:pt idx="1">
                  <c:v>18.35534105534105</c:v>
                </c:pt>
                <c:pt idx="2">
                  <c:v>23.94491634491634</c:v>
                </c:pt>
                <c:pt idx="3">
                  <c:v>29.53449163449163</c:v>
                </c:pt>
                <c:pt idx="4">
                  <c:v>35.124066924066923</c:v>
                </c:pt>
                <c:pt idx="5">
                  <c:v>40.71364221364221</c:v>
                </c:pt>
                <c:pt idx="6">
                  <c:v>46.303217503217496</c:v>
                </c:pt>
                <c:pt idx="7">
                  <c:v>51.89279279279279</c:v>
                </c:pt>
                <c:pt idx="8">
                  <c:v>57.482368082368083</c:v>
                </c:pt>
                <c:pt idx="9">
                  <c:v>63.07194337194337</c:v>
                </c:pt>
                <c:pt idx="10">
                  <c:v>68.661518661518656</c:v>
                </c:pt>
                <c:pt idx="11">
                  <c:v>74.251093951093949</c:v>
                </c:pt>
                <c:pt idx="12">
                  <c:v>79.840669240669243</c:v>
                </c:pt>
                <c:pt idx="13">
                  <c:v>85.430244530244522</c:v>
                </c:pt>
                <c:pt idx="14">
                  <c:v>91.019819819819816</c:v>
                </c:pt>
                <c:pt idx="15">
                  <c:v>96.609395109395109</c:v>
                </c:pt>
                <c:pt idx="16">
                  <c:v>102.1989703989704</c:v>
                </c:pt>
                <c:pt idx="17">
                  <c:v>107.7885456885457</c:v>
                </c:pt>
                <c:pt idx="18">
                  <c:v>113.37812097812098</c:v>
                </c:pt>
                <c:pt idx="19">
                  <c:v>118.96769626769627</c:v>
                </c:pt>
                <c:pt idx="20">
                  <c:v>124.55727155727156</c:v>
                </c:pt>
                <c:pt idx="21">
                  <c:v>130.14684684684684</c:v>
                </c:pt>
                <c:pt idx="22">
                  <c:v>135.73642213642214</c:v>
                </c:pt>
                <c:pt idx="23">
                  <c:v>141.32599742599743</c:v>
                </c:pt>
                <c:pt idx="24">
                  <c:v>146.91557271557272</c:v>
                </c:pt>
                <c:pt idx="25">
                  <c:v>152.50514800514802</c:v>
                </c:pt>
                <c:pt idx="26">
                  <c:v>158.09472329472331</c:v>
                </c:pt>
                <c:pt idx="27">
                  <c:v>163.68429858429857</c:v>
                </c:pt>
                <c:pt idx="28">
                  <c:v>169.27387387387387</c:v>
                </c:pt>
                <c:pt idx="29">
                  <c:v>174.86344916344916</c:v>
                </c:pt>
                <c:pt idx="30">
                  <c:v>180.45302445302445</c:v>
                </c:pt>
                <c:pt idx="31">
                  <c:v>186.04259974259975</c:v>
                </c:pt>
                <c:pt idx="32">
                  <c:v>191.63217503217504</c:v>
                </c:pt>
                <c:pt idx="33">
                  <c:v>197.22175032175033</c:v>
                </c:pt>
                <c:pt idx="34">
                  <c:v>202.81132561132563</c:v>
                </c:pt>
                <c:pt idx="35">
                  <c:v>208.40090090090092</c:v>
                </c:pt>
                <c:pt idx="36">
                  <c:v>213.99047619047619</c:v>
                </c:pt>
                <c:pt idx="37">
                  <c:v>219.58005148005148</c:v>
                </c:pt>
                <c:pt idx="38">
                  <c:v>225.16962676962677</c:v>
                </c:pt>
                <c:pt idx="39">
                  <c:v>230.75920205920207</c:v>
                </c:pt>
                <c:pt idx="40">
                  <c:v>236.34877734877736</c:v>
                </c:pt>
                <c:pt idx="41">
                  <c:v>241.93835263835265</c:v>
                </c:pt>
                <c:pt idx="42">
                  <c:v>247.52792792792795</c:v>
                </c:pt>
                <c:pt idx="43">
                  <c:v>253.11750321750321</c:v>
                </c:pt>
                <c:pt idx="44">
                  <c:v>258.70707850707851</c:v>
                </c:pt>
                <c:pt idx="45">
                  <c:v>264.2966537966538</c:v>
                </c:pt>
                <c:pt idx="46">
                  <c:v>269.88622908622909</c:v>
                </c:pt>
                <c:pt idx="47">
                  <c:v>275.47580437580439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17-4F89-AD4D-C2895276D434}"/>
            </c:ext>
          </c:extLst>
        </c:ser>
        <c:ser>
          <c:idx val="2"/>
          <c:order val="2"/>
          <c:tx>
            <c:strRef>
              <c:f>'Vendas de Brinquedos'!$G$1</c:f>
              <c:strCache>
                <c:ptCount val="1"/>
                <c:pt idx="0">
                  <c:v>Sazionalidade + Erro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'Vendas de Brinquedos'!$A$2:$A$49</c:f>
              <c:numCache>
                <c:formatCode>d"-"mmm"-"yyyy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 formatCode="m/d/yyyy">
                  <c:v>42370</c:v>
                </c:pt>
                <c:pt idx="37">
                  <c:v>42401</c:v>
                </c:pt>
                <c:pt idx="38">
                  <c:v>42430</c:v>
                </c:pt>
                <c:pt idx="39" formatCode="m/d/yyyy">
                  <c:v>42461</c:v>
                </c:pt>
                <c:pt idx="40">
                  <c:v>42491</c:v>
                </c:pt>
                <c:pt idx="41">
                  <c:v>42522</c:v>
                </c:pt>
                <c:pt idx="42" formatCode="m/d/yyyy">
                  <c:v>42552</c:v>
                </c:pt>
                <c:pt idx="43">
                  <c:v>42583</c:v>
                </c:pt>
                <c:pt idx="44">
                  <c:v>42614</c:v>
                </c:pt>
                <c:pt idx="45" formatCode="m/d/yyyy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'Vendas de Brinquedos'!$G$2:$G$37</c:f>
              <c:numCache>
                <c:formatCode>0.00</c:formatCode>
                <c:ptCount val="36"/>
                <c:pt idx="0">
                  <c:v>0.23423423423423984</c:v>
                </c:pt>
                <c:pt idx="1">
                  <c:v>0.64465894465894991</c:v>
                </c:pt>
                <c:pt idx="2">
                  <c:v>6.05508365508366</c:v>
                </c:pt>
                <c:pt idx="3">
                  <c:v>-4.53449163449163</c:v>
                </c:pt>
                <c:pt idx="4">
                  <c:v>-4.1240669240669234</c:v>
                </c:pt>
                <c:pt idx="5">
                  <c:v>-3.7136422136422098</c:v>
                </c:pt>
                <c:pt idx="6">
                  <c:v>16.696782496782504</c:v>
                </c:pt>
                <c:pt idx="7">
                  <c:v>4.1072072072072103</c:v>
                </c:pt>
                <c:pt idx="8">
                  <c:v>-4.4823680823680832</c:v>
                </c:pt>
                <c:pt idx="9">
                  <c:v>-4.0719433719433695</c:v>
                </c:pt>
                <c:pt idx="10">
                  <c:v>-18.661518661518656</c:v>
                </c:pt>
                <c:pt idx="11">
                  <c:v>23.748906048906051</c:v>
                </c:pt>
                <c:pt idx="12">
                  <c:v>-6.8406692406692429</c:v>
                </c:pt>
                <c:pt idx="13">
                  <c:v>6.5697554697554779</c:v>
                </c:pt>
                <c:pt idx="14">
                  <c:v>16.980180180180184</c:v>
                </c:pt>
                <c:pt idx="15">
                  <c:v>-25.609395109395109</c:v>
                </c:pt>
                <c:pt idx="16">
                  <c:v>-20.198970398970403</c:v>
                </c:pt>
                <c:pt idx="17">
                  <c:v>-9.7885456885456961</c:v>
                </c:pt>
                <c:pt idx="18">
                  <c:v>40.621879021879025</c:v>
                </c:pt>
                <c:pt idx="19">
                  <c:v>11.032303732303731</c:v>
                </c:pt>
                <c:pt idx="20">
                  <c:v>-12.557271557271562</c:v>
                </c:pt>
                <c:pt idx="21">
                  <c:v>-13.146846846846842</c:v>
                </c:pt>
                <c:pt idx="22">
                  <c:v>-34.736422136422135</c:v>
                </c:pt>
                <c:pt idx="23">
                  <c:v>46.674002574002571</c:v>
                </c:pt>
                <c:pt idx="24">
                  <c:v>-12.915572715572722</c:v>
                </c:pt>
                <c:pt idx="25">
                  <c:v>13.494851994851985</c:v>
                </c:pt>
                <c:pt idx="26">
                  <c:v>28.905276705276691</c:v>
                </c:pt>
                <c:pt idx="27">
                  <c:v>-43.684298584298574</c:v>
                </c:pt>
                <c:pt idx="28">
                  <c:v>-31.273873873873868</c:v>
                </c:pt>
                <c:pt idx="29">
                  <c:v>-15.863449163449161</c:v>
                </c:pt>
                <c:pt idx="30">
                  <c:v>63.546975546975546</c:v>
                </c:pt>
                <c:pt idx="31">
                  <c:v>12.957400257400252</c:v>
                </c:pt>
                <c:pt idx="32">
                  <c:v>-19.632175032175041</c:v>
                </c:pt>
                <c:pt idx="33">
                  <c:v>-20.221750321750335</c:v>
                </c:pt>
                <c:pt idx="34">
                  <c:v>-55.811325611325628</c:v>
                </c:pt>
                <c:pt idx="35">
                  <c:v>69.599099099099078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17-4F89-AD4D-C2895276D434}"/>
            </c:ext>
          </c:extLst>
        </c:ser>
        <c:ser>
          <c:idx val="3"/>
          <c:order val="3"/>
          <c:tx>
            <c:strRef>
              <c:f>'Vendas de Brinquedos'!$I$1</c:f>
              <c:strCache>
                <c:ptCount val="1"/>
                <c:pt idx="0">
                  <c:v>Valor Projetado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'Vendas de Brinquedos'!$A$2:$A$49</c:f>
              <c:numCache>
                <c:formatCode>d"-"mmm"-"yyyy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 formatCode="m/d/yyyy">
                  <c:v>42370</c:v>
                </c:pt>
                <c:pt idx="37">
                  <c:v>42401</c:v>
                </c:pt>
                <c:pt idx="38">
                  <c:v>42430</c:v>
                </c:pt>
                <c:pt idx="39" formatCode="m/d/yyyy">
                  <c:v>42461</c:v>
                </c:pt>
                <c:pt idx="40">
                  <c:v>42491</c:v>
                </c:pt>
                <c:pt idx="41">
                  <c:v>42522</c:v>
                </c:pt>
                <c:pt idx="42" formatCode="m/d/yyyy">
                  <c:v>42552</c:v>
                </c:pt>
                <c:pt idx="43">
                  <c:v>42583</c:v>
                </c:pt>
                <c:pt idx="44">
                  <c:v>42614</c:v>
                </c:pt>
                <c:pt idx="45" formatCode="m/d/yyyy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'Vendas de Brinquedos'!$I$2:$I$49</c:f>
              <c:numCache>
                <c:formatCode>General</c:formatCode>
                <c:ptCount val="48"/>
                <c:pt idx="0">
                  <c:v>12.033544203605592</c:v>
                </c:pt>
                <c:pt idx="1">
                  <c:v>19.497251864012807</c:v>
                </c:pt>
                <c:pt idx="2">
                  <c:v>28.044554881588077</c:v>
                </c:pt>
                <c:pt idx="3">
                  <c:v>20.613980487766831</c:v>
                </c:pt>
                <c:pt idx="4">
                  <c:v>28.029174016635725</c:v>
                </c:pt>
                <c:pt idx="5">
                  <c:v>36.641980127573014</c:v>
                </c:pt>
                <c:pt idx="6">
                  <c:v>58.484747500228927</c:v>
                </c:pt>
                <c:pt idx="7">
                  <c:v>55.755682338959225</c:v>
                </c:pt>
                <c:pt idx="8">
                  <c:v>51.526581005079031</c:v>
                </c:pt>
                <c:pt idx="9">
                  <c:v>56.856636894876033</c:v>
                </c:pt>
                <c:pt idx="10">
                  <c:v>43.558312960763651</c:v>
                </c:pt>
                <c:pt idx="11">
                  <c:v>92.590080055273091</c:v>
                </c:pt>
                <c:pt idx="12">
                  <c:v>75.261150813964875</c:v>
                </c:pt>
                <c:pt idx="13">
                  <c:v>90.744976592287642</c:v>
                </c:pt>
                <c:pt idx="14">
                  <c:v>106.60343496214095</c:v>
                </c:pt>
                <c:pt idx="15">
                  <c:v>67.429777033787317</c:v>
                </c:pt>
                <c:pt idx="16">
                  <c:v>81.555268979144344</c:v>
                </c:pt>
                <c:pt idx="17">
                  <c:v>97.008902528899057</c:v>
                </c:pt>
                <c:pt idx="18">
                  <c:v>143.20583179765097</c:v>
                </c:pt>
                <c:pt idx="19">
                  <c:v>127.82362876836164</c:v>
                </c:pt>
                <c:pt idx="20">
                  <c:v>111.65180831574013</c:v>
                </c:pt>
                <c:pt idx="21">
                  <c:v>117.32176969000555</c:v>
                </c:pt>
                <c:pt idx="22">
                  <c:v>86.11009005989601</c:v>
                </c:pt>
                <c:pt idx="23">
                  <c:v>176.23155053019434</c:v>
                </c:pt>
                <c:pt idx="24">
                  <c:v>138.48875742432415</c:v>
                </c:pt>
                <c:pt idx="25">
                  <c:v>161.9927013205625</c:v>
                </c:pt>
                <c:pt idx="26">
                  <c:v>185.16231504269385</c:v>
                </c:pt>
                <c:pt idx="27">
                  <c:v>114.24557357980778</c:v>
                </c:pt>
                <c:pt idx="28">
                  <c:v>135.08136394165294</c:v>
                </c:pt>
                <c:pt idx="29">
                  <c:v>157.37582493022509</c:v>
                </c:pt>
                <c:pt idx="30">
                  <c:v>227.92691609507304</c:v>
                </c:pt>
                <c:pt idx="31">
                  <c:v>199.89157519776407</c:v>
                </c:pt>
                <c:pt idx="32">
                  <c:v>171.77703562640122</c:v>
                </c:pt>
                <c:pt idx="33">
                  <c:v>177.7869024851351</c:v>
                </c:pt>
                <c:pt idx="34">
                  <c:v>128.66186715902839</c:v>
                </c:pt>
                <c:pt idx="35">
                  <c:v>259.87302100511562</c:v>
                </c:pt>
                <c:pt idx="36">
                  <c:v>201.71636403468344</c:v>
                </c:pt>
                <c:pt idx="37">
                  <c:v>233.24042604883732</c:v>
                </c:pt>
                <c:pt idx="38">
                  <c:v>263.72119512324673</c:v>
                </c:pt>
                <c:pt idx="39">
                  <c:v>161.06137012582829</c:v>
                </c:pt>
                <c:pt idx="40">
                  <c:v>188.60745890416158</c:v>
                </c:pt>
                <c:pt idx="41">
                  <c:v>217.74274733155113</c:v>
                </c:pt>
                <c:pt idx="42">
                  <c:v>312.64800039249508</c:v>
                </c:pt>
                <c:pt idx="43">
                  <c:v>271.95952162716645</c:v>
                </c:pt>
                <c:pt idx="44">
                  <c:v>231.90226293706229</c:v>
                </c:pt>
                <c:pt idx="45">
                  <c:v>238.25203528026461</c:v>
                </c:pt>
                <c:pt idx="46">
                  <c:v>171.21364425816074</c:v>
                </c:pt>
                <c:pt idx="47">
                  <c:v>343.51449148003684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59-4D51-A619-3F8279D37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7103503"/>
        <c:axId val="1327099343"/>
      </c:lineChart>
      <c:dateAx>
        <c:axId val="1327103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d&quot;-&quot;mmm&quot;-&quot;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7099343"/>
        <c:crosses val="autoZero"/>
        <c:auto val="1"/>
        <c:lblOffset val="100"/>
        <c:baseTimeUnit val="months"/>
      </c:dateAx>
      <c:valAx>
        <c:axId val="132709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Vendas em R$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710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'Vendas de Brinquedos'!$G$1</c:f>
              <c:strCache>
                <c:ptCount val="1"/>
                <c:pt idx="0">
                  <c:v>Sazionalidade + Erro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'Vendas de Brinquedos'!$A$2:$A$37</c:f>
              <c:numCache>
                <c:formatCode>d"-"mmm"-"yyyy</c:formatCode>
                <c:ptCount val="36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</c:numCache>
            </c:numRef>
          </c:cat>
          <c:val>
            <c:numRef>
              <c:f>'Vendas de Brinquedos'!$G$2:$G$37</c:f>
              <c:numCache>
                <c:formatCode>0.00</c:formatCode>
                <c:ptCount val="36"/>
                <c:pt idx="0">
                  <c:v>0.23423423423423984</c:v>
                </c:pt>
                <c:pt idx="1">
                  <c:v>0.64465894465894991</c:v>
                </c:pt>
                <c:pt idx="2">
                  <c:v>6.05508365508366</c:v>
                </c:pt>
                <c:pt idx="3">
                  <c:v>-4.53449163449163</c:v>
                </c:pt>
                <c:pt idx="4">
                  <c:v>-4.1240669240669234</c:v>
                </c:pt>
                <c:pt idx="5">
                  <c:v>-3.7136422136422098</c:v>
                </c:pt>
                <c:pt idx="6">
                  <c:v>16.696782496782504</c:v>
                </c:pt>
                <c:pt idx="7">
                  <c:v>4.1072072072072103</c:v>
                </c:pt>
                <c:pt idx="8">
                  <c:v>-4.4823680823680832</c:v>
                </c:pt>
                <c:pt idx="9">
                  <c:v>-4.0719433719433695</c:v>
                </c:pt>
                <c:pt idx="10">
                  <c:v>-18.661518661518656</c:v>
                </c:pt>
                <c:pt idx="11">
                  <c:v>23.748906048906051</c:v>
                </c:pt>
                <c:pt idx="12">
                  <c:v>-6.8406692406692429</c:v>
                </c:pt>
                <c:pt idx="13">
                  <c:v>6.5697554697554779</c:v>
                </c:pt>
                <c:pt idx="14">
                  <c:v>16.980180180180184</c:v>
                </c:pt>
                <c:pt idx="15">
                  <c:v>-25.609395109395109</c:v>
                </c:pt>
                <c:pt idx="16">
                  <c:v>-20.198970398970403</c:v>
                </c:pt>
                <c:pt idx="17">
                  <c:v>-9.7885456885456961</c:v>
                </c:pt>
                <c:pt idx="18">
                  <c:v>40.621879021879025</c:v>
                </c:pt>
                <c:pt idx="19">
                  <c:v>11.032303732303731</c:v>
                </c:pt>
                <c:pt idx="20">
                  <c:v>-12.557271557271562</c:v>
                </c:pt>
                <c:pt idx="21">
                  <c:v>-13.146846846846842</c:v>
                </c:pt>
                <c:pt idx="22">
                  <c:v>-34.736422136422135</c:v>
                </c:pt>
                <c:pt idx="23">
                  <c:v>46.674002574002571</c:v>
                </c:pt>
                <c:pt idx="24">
                  <c:v>-12.915572715572722</c:v>
                </c:pt>
                <c:pt idx="25">
                  <c:v>13.494851994851985</c:v>
                </c:pt>
                <c:pt idx="26">
                  <c:v>28.905276705276691</c:v>
                </c:pt>
                <c:pt idx="27">
                  <c:v>-43.684298584298574</c:v>
                </c:pt>
                <c:pt idx="28">
                  <c:v>-31.273873873873868</c:v>
                </c:pt>
                <c:pt idx="29">
                  <c:v>-15.863449163449161</c:v>
                </c:pt>
                <c:pt idx="30">
                  <c:v>63.546975546975546</c:v>
                </c:pt>
                <c:pt idx="31">
                  <c:v>12.957400257400252</c:v>
                </c:pt>
                <c:pt idx="32">
                  <c:v>-19.632175032175041</c:v>
                </c:pt>
                <c:pt idx="33">
                  <c:v>-20.221750321750335</c:v>
                </c:pt>
                <c:pt idx="34">
                  <c:v>-55.811325611325628</c:v>
                </c:pt>
                <c:pt idx="35">
                  <c:v>69.599099099099078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60-4782-813E-EA647FF35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978048"/>
        <c:axId val="489976800"/>
      </c:lineChart>
      <c:dateAx>
        <c:axId val="489978048"/>
        <c:scaling>
          <c:orientation val="minMax"/>
        </c:scaling>
        <c:delete val="0"/>
        <c:axPos val="b"/>
        <c:numFmt formatCode="d&quot;-&quot;mmm&quot;-&quot;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>
            <a:glow rad="25400">
              <a:schemeClr val="accent1">
                <a:alpha val="40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9976800"/>
        <c:crosses val="autoZero"/>
        <c:auto val="1"/>
        <c:lblOffset val="100"/>
        <c:baseTimeUnit val="months"/>
      </c:dateAx>
      <c:valAx>
        <c:axId val="489976800"/>
        <c:scaling>
          <c:orientation val="minMax"/>
        </c:scaling>
        <c:delete val="0"/>
        <c:axPos val="l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997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 Ano a Ano - Sazonalidade Multiplicativa + Erro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5782407407407409"/>
          <c:w val="0.89019685039370078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'Vendas de Brinquedos'!$M$25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'Vendas de Brinquedos'!$L$26:$L$37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'Vendas de Brinquedos'!$M$26:$M$37</c:f>
              <c:numCache>
                <c:formatCode>0.00</c:formatCode>
                <c:ptCount val="12"/>
                <c:pt idx="0">
                  <c:v>0.23423423423423984</c:v>
                </c:pt>
                <c:pt idx="1">
                  <c:v>0.64465894465894991</c:v>
                </c:pt>
                <c:pt idx="2">
                  <c:v>6.05508365508366</c:v>
                </c:pt>
                <c:pt idx="3">
                  <c:v>-4.53449163449163</c:v>
                </c:pt>
                <c:pt idx="4">
                  <c:v>-4.1240669240669234</c:v>
                </c:pt>
                <c:pt idx="5">
                  <c:v>-3.7136422136422098</c:v>
                </c:pt>
                <c:pt idx="6">
                  <c:v>16.696782496782504</c:v>
                </c:pt>
                <c:pt idx="7">
                  <c:v>4.1072072072072103</c:v>
                </c:pt>
                <c:pt idx="8">
                  <c:v>-4.4823680823680832</c:v>
                </c:pt>
                <c:pt idx="9">
                  <c:v>-4.0719433719433695</c:v>
                </c:pt>
                <c:pt idx="10">
                  <c:v>-18.661518661518656</c:v>
                </c:pt>
                <c:pt idx="11">
                  <c:v>23.748906048906051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4F-4C6B-B818-80C15637772D}"/>
            </c:ext>
          </c:extLst>
        </c:ser>
        <c:ser>
          <c:idx val="1"/>
          <c:order val="1"/>
          <c:tx>
            <c:strRef>
              <c:f>'Vendas de Brinquedos'!$N$25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'Vendas de Brinquedos'!$L$26:$L$37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'Vendas de Brinquedos'!$N$26:$N$37</c:f>
              <c:numCache>
                <c:formatCode>0.00</c:formatCode>
                <c:ptCount val="12"/>
                <c:pt idx="0">
                  <c:v>-6.8406692406692429</c:v>
                </c:pt>
                <c:pt idx="1">
                  <c:v>6.5697554697554779</c:v>
                </c:pt>
                <c:pt idx="2">
                  <c:v>16.980180180180184</c:v>
                </c:pt>
                <c:pt idx="3">
                  <c:v>-25.609395109395109</c:v>
                </c:pt>
                <c:pt idx="4">
                  <c:v>-20.198970398970403</c:v>
                </c:pt>
                <c:pt idx="5">
                  <c:v>-9.7885456885456961</c:v>
                </c:pt>
                <c:pt idx="6">
                  <c:v>40.621879021879025</c:v>
                </c:pt>
                <c:pt idx="7">
                  <c:v>11.032303732303731</c:v>
                </c:pt>
                <c:pt idx="8">
                  <c:v>-12.557271557271562</c:v>
                </c:pt>
                <c:pt idx="9">
                  <c:v>-13.146846846846842</c:v>
                </c:pt>
                <c:pt idx="10">
                  <c:v>-34.736422136422135</c:v>
                </c:pt>
                <c:pt idx="11">
                  <c:v>46.674002574002571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4F-4C6B-B818-80C15637772D}"/>
            </c:ext>
          </c:extLst>
        </c:ser>
        <c:ser>
          <c:idx val="2"/>
          <c:order val="2"/>
          <c:tx>
            <c:strRef>
              <c:f>'Vendas de Brinquedos'!$O$25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'Vendas de Brinquedos'!$L$26:$L$37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'Vendas de Brinquedos'!$O$26:$O$37</c:f>
              <c:numCache>
                <c:formatCode>0.00</c:formatCode>
                <c:ptCount val="12"/>
                <c:pt idx="0">
                  <c:v>-12.915572715572722</c:v>
                </c:pt>
                <c:pt idx="1">
                  <c:v>13.494851994851985</c:v>
                </c:pt>
                <c:pt idx="2">
                  <c:v>28.905276705276691</c:v>
                </c:pt>
                <c:pt idx="3">
                  <c:v>-43.684298584298574</c:v>
                </c:pt>
                <c:pt idx="4">
                  <c:v>-31.273873873873868</c:v>
                </c:pt>
                <c:pt idx="5">
                  <c:v>-15.863449163449161</c:v>
                </c:pt>
                <c:pt idx="6">
                  <c:v>63.546975546975546</c:v>
                </c:pt>
                <c:pt idx="7">
                  <c:v>12.957400257400252</c:v>
                </c:pt>
                <c:pt idx="8">
                  <c:v>-19.632175032175041</c:v>
                </c:pt>
                <c:pt idx="9">
                  <c:v>-20.221750321750335</c:v>
                </c:pt>
                <c:pt idx="10">
                  <c:v>-55.811325611325628</c:v>
                </c:pt>
                <c:pt idx="11">
                  <c:v>69.599099099099078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4F-4C6B-B818-80C156377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7103503"/>
        <c:axId val="1327099343"/>
      </c:lineChart>
      <c:catAx>
        <c:axId val="1327103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Meses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7099343"/>
        <c:crosses val="autoZero"/>
        <c:auto val="1"/>
        <c:lblAlgn val="ctr"/>
        <c:lblOffset val="100"/>
        <c:noMultiLvlLbl val="0"/>
      </c:catAx>
      <c:valAx>
        <c:axId val="1327099343"/>
        <c:scaling>
          <c:orientation val="minMax"/>
        </c:scaling>
        <c:delete val="0"/>
        <c:axPos val="l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Vendas em R$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710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Fatores de Sazonalidade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'Vendas de Brinquedos'!$M$64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'Vendas de Brinquedos'!$L$65:$L$76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'Vendas de Brinquedos'!$M$65:$M$76</c:f>
              <c:numCache>
                <c:formatCode>0.00</c:formatCode>
                <c:ptCount val="12"/>
                <c:pt idx="0">
                  <c:v>1.8018018018018448E-2</c:v>
                </c:pt>
                <c:pt idx="1">
                  <c:v>3.3929418139944732E-2</c:v>
                </c:pt>
                <c:pt idx="2">
                  <c:v>0.20183612183612201</c:v>
                </c:pt>
                <c:pt idx="3">
                  <c:v>-0.18137966537966521</c:v>
                </c:pt>
                <c:pt idx="4">
                  <c:v>-0.13303441690538462</c:v>
                </c:pt>
                <c:pt idx="5">
                  <c:v>-0.10036870847681648</c:v>
                </c:pt>
                <c:pt idx="6">
                  <c:v>0.2650282935997223</c:v>
                </c:pt>
                <c:pt idx="7">
                  <c:v>7.3342985842985903E-2</c:v>
                </c:pt>
                <c:pt idx="8">
                  <c:v>-8.4572982686190248E-2</c:v>
                </c:pt>
                <c:pt idx="9">
                  <c:v>-6.9015989354972371E-2</c:v>
                </c:pt>
                <c:pt idx="10">
                  <c:v>-0.37323037323037311</c:v>
                </c:pt>
                <c:pt idx="11">
                  <c:v>0.24233577600924541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6C-4C32-B82D-AF2AE98073D6}"/>
            </c:ext>
          </c:extLst>
        </c:ser>
        <c:ser>
          <c:idx val="1"/>
          <c:order val="1"/>
          <c:tx>
            <c:strRef>
              <c:f>'Vendas de Brinquedos'!$N$64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'Vendas de Brinquedos'!$L$65:$L$76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'Vendas de Brinquedos'!$N$65:$N$76</c:f>
              <c:numCache>
                <c:formatCode>0.00</c:formatCode>
                <c:ptCount val="12"/>
                <c:pt idx="0">
                  <c:v>-9.370779781738689E-2</c:v>
                </c:pt>
                <c:pt idx="1">
                  <c:v>7.1410385540820409E-2</c:v>
                </c:pt>
                <c:pt idx="2">
                  <c:v>0.15722389055722394</c:v>
                </c:pt>
                <c:pt idx="3">
                  <c:v>-0.36069570576612831</c:v>
                </c:pt>
                <c:pt idx="4">
                  <c:v>-0.24632890730451709</c:v>
                </c:pt>
                <c:pt idx="5">
                  <c:v>-9.9883119270874454E-2</c:v>
                </c:pt>
                <c:pt idx="6">
                  <c:v>0.26377843520700667</c:v>
                </c:pt>
                <c:pt idx="7">
                  <c:v>8.4863874863874852E-2</c:v>
                </c:pt>
                <c:pt idx="8">
                  <c:v>-0.11211849604706751</c:v>
                </c:pt>
                <c:pt idx="9">
                  <c:v>-0.11236621236621232</c:v>
                </c:pt>
                <c:pt idx="10">
                  <c:v>-0.34392497164774394</c:v>
                </c:pt>
                <c:pt idx="11">
                  <c:v>0.24826597113831156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6C-4C32-B82D-AF2AE98073D6}"/>
            </c:ext>
          </c:extLst>
        </c:ser>
        <c:ser>
          <c:idx val="2"/>
          <c:order val="2"/>
          <c:tx>
            <c:strRef>
              <c:f>'Vendas de Brinquedos'!$O$64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'Vendas de Brinquedos'!$L$65:$L$76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'Vendas de Brinquedos'!$O$65:$O$76</c:f>
              <c:numCache>
                <c:formatCode>0.00</c:formatCode>
                <c:ptCount val="12"/>
                <c:pt idx="0">
                  <c:v>-9.6384871011736734E-2</c:v>
                </c:pt>
                <c:pt idx="1">
                  <c:v>8.1294289125614358E-2</c:v>
                </c:pt>
                <c:pt idx="2">
                  <c:v>0.15457367222073096</c:v>
                </c:pt>
                <c:pt idx="3">
                  <c:v>-0.36403582153582142</c:v>
                </c:pt>
                <c:pt idx="4">
                  <c:v>-0.22662227444836136</c:v>
                </c:pt>
                <c:pt idx="5">
                  <c:v>-9.9770120524837497E-2</c:v>
                </c:pt>
                <c:pt idx="6">
                  <c:v>0.26043842437285059</c:v>
                </c:pt>
                <c:pt idx="7">
                  <c:v>6.5112564107538962E-2</c:v>
                </c:pt>
                <c:pt idx="8">
                  <c:v>-0.11414055251264558</c:v>
                </c:pt>
                <c:pt idx="9">
                  <c:v>-0.11424717695904144</c:v>
                </c:pt>
                <c:pt idx="10">
                  <c:v>-0.37966888170969815</c:v>
                </c:pt>
                <c:pt idx="11">
                  <c:v>0.25035647157949309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6C-4C32-B82D-AF2AE9807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558639"/>
        <c:axId val="1546566127"/>
      </c:lineChart>
      <c:catAx>
        <c:axId val="154655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6566127"/>
        <c:crosses val="autoZero"/>
        <c:auto val="1"/>
        <c:lblAlgn val="ctr"/>
        <c:lblOffset val="100"/>
        <c:noMultiLvlLbl val="0"/>
      </c:catAx>
      <c:valAx>
        <c:axId val="154656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655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 Ano a Ano - Sazonalidade Aditiva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5782407407407409"/>
          <c:w val="0.89019685039370078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'Vendas de Brinquedos'!$M$49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'Vendas de Brinquedos'!$L$50:$L$61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'Vendas de Brinquedos'!$M$50:$M$61</c:f>
              <c:numCache>
                <c:formatCode>0.00</c:formatCode>
                <c:ptCount val="12"/>
                <c:pt idx="0">
                  <c:v>-6.4333642588430298</c:v>
                </c:pt>
                <c:pt idx="1">
                  <c:v>8.6051415913747107</c:v>
                </c:pt>
                <c:pt idx="2">
                  <c:v>20.448569803762101</c:v>
                </c:pt>
                <c:pt idx="3">
                  <c:v>-25.326642727442501</c:v>
                </c:pt>
                <c:pt idx="4">
                  <c:v>-17.903342554887299</c:v>
                </c:pt>
                <c:pt idx="5">
                  <c:v>-6.7284407292436903</c:v>
                </c:pt>
                <c:pt idx="6">
                  <c:v>44.401505258854002</c:v>
                </c:pt>
                <c:pt idx="7">
                  <c:v>15.020384109412699</c:v>
                </c:pt>
                <c:pt idx="8">
                  <c:v>-8.8461804129736308</c:v>
                </c:pt>
                <c:pt idx="9">
                  <c:v>-10.438240297221601</c:v>
                </c:pt>
                <c:pt idx="10">
                  <c:v>-34.549954933948698</c:v>
                </c:pt>
                <c:pt idx="11">
                  <c:v>48.296736223902698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4F-4C6B-B818-80C15637772D}"/>
            </c:ext>
          </c:extLst>
        </c:ser>
        <c:ser>
          <c:idx val="1"/>
          <c:order val="1"/>
          <c:tx>
            <c:strRef>
              <c:f>'Vendas de Brinquedos'!$N$49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'Vendas de Brinquedos'!$L$50:$L$61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'Vendas de Brinquedos'!$N$50:$N$61</c:f>
              <c:numCache>
                <c:formatCode>0.00</c:formatCode>
                <c:ptCount val="12"/>
                <c:pt idx="0">
                  <c:v>-6.8406692406692402</c:v>
                </c:pt>
                <c:pt idx="1">
                  <c:v>6.5697554697554796</c:v>
                </c:pt>
                <c:pt idx="2">
                  <c:v>16.980180180180199</c:v>
                </c:pt>
                <c:pt idx="3">
                  <c:v>-25.609395109395098</c:v>
                </c:pt>
                <c:pt idx="4">
                  <c:v>-20.198970398970399</c:v>
                </c:pt>
                <c:pt idx="5">
                  <c:v>-9.7885456885456996</c:v>
                </c:pt>
                <c:pt idx="6">
                  <c:v>40.621879021879003</c:v>
                </c:pt>
                <c:pt idx="7">
                  <c:v>11.032303732303699</c:v>
                </c:pt>
                <c:pt idx="8">
                  <c:v>-12.5572715572716</c:v>
                </c:pt>
                <c:pt idx="9">
                  <c:v>-13.146846846846801</c:v>
                </c:pt>
                <c:pt idx="10">
                  <c:v>-34.7364221364221</c:v>
                </c:pt>
                <c:pt idx="11">
                  <c:v>46.6740025740026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4F-4C6B-B818-80C15637772D}"/>
            </c:ext>
          </c:extLst>
        </c:ser>
        <c:ser>
          <c:idx val="2"/>
          <c:order val="2"/>
          <c:tx>
            <c:strRef>
              <c:f>'Vendas de Brinquedos'!$O$49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'Vendas de Brinquedos'!$L$50:$L$61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'Vendas de Brinquedos'!$O$50:$O$61</c:f>
              <c:numCache>
                <c:formatCode>0.00</c:formatCode>
                <c:ptCount val="12"/>
                <c:pt idx="0">
                  <c:v>-5.4026777963734496</c:v>
                </c:pt>
                <c:pt idx="1">
                  <c:v>10.8736325891617</c:v>
                </c:pt>
                <c:pt idx="2">
                  <c:v>26.822612860857401</c:v>
                </c:pt>
                <c:pt idx="3">
                  <c:v>-25.533601796986598</c:v>
                </c:pt>
                <c:pt idx="4">
                  <c:v>-17.628377056851299</c:v>
                </c:pt>
                <c:pt idx="5">
                  <c:v>-0.403996313543519</c:v>
                </c:pt>
                <c:pt idx="6">
                  <c:v>49.257596720622601</c:v>
                </c:pt>
                <c:pt idx="7">
                  <c:v>13.1851360961955</c:v>
                </c:pt>
                <c:pt idx="8">
                  <c:v>-7.04621441117167</c:v>
                </c:pt>
                <c:pt idx="9">
                  <c:v>-8.5610923465668094</c:v>
                </c:pt>
                <c:pt idx="10">
                  <c:v>-28.7047563517051</c:v>
                </c:pt>
                <c:pt idx="11">
                  <c:v>51.534989031373001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4F-4C6B-B818-80C156377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7103503"/>
        <c:axId val="1327099343"/>
      </c:lineChart>
      <c:catAx>
        <c:axId val="1327103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Meses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7099343"/>
        <c:crosses val="autoZero"/>
        <c:auto val="1"/>
        <c:lblAlgn val="ctr"/>
        <c:lblOffset val="100"/>
        <c:noMultiLvlLbl val="0"/>
      </c:catAx>
      <c:valAx>
        <c:axId val="1327099343"/>
        <c:scaling>
          <c:orientation val="minMax"/>
        </c:scaling>
        <c:delete val="0"/>
        <c:axPos val="l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Vendas em R$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710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468024</xdr:colOff>
      <xdr:row>0</xdr:row>
      <xdr:rowOff>170584</xdr:rowOff>
    </xdr:from>
    <xdr:to>
      <xdr:col>22</xdr:col>
      <xdr:colOff>573849</xdr:colOff>
      <xdr:row>21</xdr:row>
      <xdr:rowOff>120559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1F6745A-8F0E-4CAC-AA25-97556542D5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348528</xdr:colOff>
      <xdr:row>0</xdr:row>
      <xdr:rowOff>249134</xdr:rowOff>
    </xdr:from>
    <xdr:to>
      <xdr:col>30</xdr:col>
      <xdr:colOff>496164</xdr:colOff>
      <xdr:row>21</xdr:row>
      <xdr:rowOff>60317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6018FFC-50C6-44B3-983F-BFB480F19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274309</xdr:colOff>
      <xdr:row>23</xdr:row>
      <xdr:rowOff>70013</xdr:rowOff>
    </xdr:from>
    <xdr:to>
      <xdr:col>30</xdr:col>
      <xdr:colOff>543358</xdr:colOff>
      <xdr:row>46</xdr:row>
      <xdr:rowOff>25357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6D2E09D-146D-4F17-9C6F-F378CBA6C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475694</xdr:colOff>
      <xdr:row>22</xdr:row>
      <xdr:rowOff>85475</xdr:rowOff>
    </xdr:from>
    <xdr:to>
      <xdr:col>22</xdr:col>
      <xdr:colOff>581518</xdr:colOff>
      <xdr:row>46</xdr:row>
      <xdr:rowOff>39161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4130F9E-E1BC-40EC-900B-16AE8B34BF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326571</xdr:colOff>
      <xdr:row>62</xdr:row>
      <xdr:rowOff>23132</xdr:rowOff>
    </xdr:from>
    <xdr:to>
      <xdr:col>21</xdr:col>
      <xdr:colOff>68035</xdr:colOff>
      <xdr:row>75</xdr:row>
      <xdr:rowOff>112939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BCA514E-2442-4C1B-A5DF-C9E5CF11C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301523</xdr:colOff>
      <xdr:row>47</xdr:row>
      <xdr:rowOff>115410</xdr:rowOff>
    </xdr:from>
    <xdr:to>
      <xdr:col>21</xdr:col>
      <xdr:colOff>238124</xdr:colOff>
      <xdr:row>62</xdr:row>
      <xdr:rowOff>1189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B7C69D0-6D1A-452E-AE4F-AAB21FE649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22</xdr:col>
      <xdr:colOff>117021</xdr:colOff>
      <xdr:row>49</xdr:row>
      <xdr:rowOff>136074</xdr:rowOff>
    </xdr:from>
    <xdr:to>
      <xdr:col>31</xdr:col>
      <xdr:colOff>860162</xdr:colOff>
      <xdr:row>75</xdr:row>
      <xdr:rowOff>10240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D700B535-82C5-4D67-814F-D2A755C40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481721" y="9051474"/>
          <a:ext cx="9315641" cy="4827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tabSelected="1" zoomScale="70" zoomScaleNormal="70" workbookViewId="0">
      <selection activeCell="D36" sqref="D36:D49"/>
    </sheetView>
  </sheetViews>
  <sheetFormatPr defaultColWidth="14.42578125" defaultRowHeight="15.75" customHeight="1" x14ac:dyDescent="0.2"/>
  <cols>
    <col min="1" max="1" width="14.42578125" style="1"/>
    <col min="2" max="3" width="21.5703125" style="1" customWidth="1"/>
    <col min="4" max="4" width="14.42578125" style="1"/>
    <col min="6" max="6" width="14.42578125" style="1"/>
    <col min="7" max="7" width="20.42578125" style="1" bestFit="1" customWidth="1"/>
    <col min="8" max="16384" width="14.42578125" style="1"/>
  </cols>
  <sheetData>
    <row r="1" spans="1:15" s="22" customFormat="1" ht="25.5" x14ac:dyDescent="0.2">
      <c r="A1" s="18" t="s">
        <v>0</v>
      </c>
      <c r="B1" s="19" t="s">
        <v>1</v>
      </c>
      <c r="C1" s="20" t="s">
        <v>19</v>
      </c>
      <c r="D1" s="20" t="s">
        <v>16</v>
      </c>
      <c r="E1" s="20" t="s">
        <v>17</v>
      </c>
      <c r="F1" s="20" t="s">
        <v>18</v>
      </c>
      <c r="G1" s="21" t="s">
        <v>20</v>
      </c>
      <c r="H1" s="21" t="s">
        <v>25</v>
      </c>
      <c r="I1" s="21" t="s">
        <v>26</v>
      </c>
      <c r="J1" s="21" t="s">
        <v>27</v>
      </c>
    </row>
    <row r="2" spans="1:15" ht="15.75" customHeight="1" x14ac:dyDescent="0.2">
      <c r="A2" s="9">
        <v>41275</v>
      </c>
      <c r="B2" s="5">
        <v>13</v>
      </c>
      <c r="C2" s="5">
        <f>($E$2*D2)+$F$2</f>
        <v>12.76576576576576</v>
      </c>
      <c r="D2" s="4">
        <v>1</v>
      </c>
      <c r="E2" s="10" cm="1">
        <f t="array" ref="E2:F2">LINEST(B2:B37,D2:D37,TRUE,)</f>
        <v>5.5895752895752899</v>
      </c>
      <c r="F2" s="4">
        <v>7.1761904761904702</v>
      </c>
      <c r="G2" s="11">
        <f>B2-C2</f>
        <v>0.23423423423423984</v>
      </c>
      <c r="H2" s="23">
        <v>-5.7358216937035057E-2</v>
      </c>
      <c r="I2" s="1">
        <f>C2*(1+H2)</f>
        <v>12.033544203605592</v>
      </c>
      <c r="J2" s="1">
        <f>B2-I2</f>
        <v>0.96645579639440804</v>
      </c>
      <c r="M2" s="7">
        <v>2013</v>
      </c>
      <c r="N2" s="7">
        <v>2014</v>
      </c>
      <c r="O2" s="7">
        <v>2015</v>
      </c>
    </row>
    <row r="3" spans="1:15" ht="15.75" customHeight="1" x14ac:dyDescent="0.2">
      <c r="A3" s="2">
        <v>41306</v>
      </c>
      <c r="B3" s="3">
        <v>19</v>
      </c>
      <c r="C3" s="3">
        <f t="shared" ref="C3:C49" si="0">($E$2*D3)+$F$2</f>
        <v>18.35534105534105</v>
      </c>
      <c r="D3" s="1">
        <v>2</v>
      </c>
      <c r="G3" s="6">
        <f t="shared" ref="G3:G37" si="1">B3-C3</f>
        <v>0.64465894465894991</v>
      </c>
      <c r="H3" s="23">
        <v>6.2211364268793166E-2</v>
      </c>
      <c r="I3" s="1">
        <f t="shared" ref="I3:I49" si="2">C3*(1+H3)</f>
        <v>19.497251864012807</v>
      </c>
      <c r="J3" s="1">
        <f t="shared" ref="J3:J37" si="3">B3-I3</f>
        <v>-0.49725186401280652</v>
      </c>
      <c r="L3" s="7" t="s">
        <v>2</v>
      </c>
      <c r="M3" s="3">
        <v>13</v>
      </c>
      <c r="N3" s="3">
        <v>73</v>
      </c>
      <c r="O3" s="3">
        <v>134</v>
      </c>
    </row>
    <row r="4" spans="1:15" ht="15.75" customHeight="1" x14ac:dyDescent="0.2">
      <c r="A4" s="2">
        <v>41334</v>
      </c>
      <c r="B4" s="3">
        <v>30</v>
      </c>
      <c r="C4" s="3">
        <f t="shared" si="0"/>
        <v>23.94491634491634</v>
      </c>
      <c r="D4" s="1">
        <v>3</v>
      </c>
      <c r="E4" s="24" t="s">
        <v>14</v>
      </c>
      <c r="F4" s="24"/>
      <c r="G4" s="6">
        <f t="shared" si="1"/>
        <v>6.05508365508366</v>
      </c>
      <c r="H4" s="23">
        <v>0.17121122820469228</v>
      </c>
      <c r="I4" s="1">
        <f t="shared" si="2"/>
        <v>28.044554881588077</v>
      </c>
      <c r="J4" s="1">
        <f t="shared" si="3"/>
        <v>1.955445118411923</v>
      </c>
      <c r="L4" s="7" t="s">
        <v>3</v>
      </c>
      <c r="M4" s="3">
        <v>19</v>
      </c>
      <c r="N4" s="3">
        <v>92</v>
      </c>
      <c r="O4" s="3">
        <v>166</v>
      </c>
    </row>
    <row r="5" spans="1:15" ht="15.75" customHeight="1" x14ac:dyDescent="0.2">
      <c r="A5" s="2">
        <v>41365</v>
      </c>
      <c r="B5" s="3">
        <v>25</v>
      </c>
      <c r="C5" s="3">
        <f t="shared" si="0"/>
        <v>29.53449163449163</v>
      </c>
      <c r="D5" s="1">
        <v>4</v>
      </c>
      <c r="E5" s="24" t="s">
        <v>15</v>
      </c>
      <c r="F5" s="24"/>
      <c r="G5" s="6">
        <f t="shared" si="1"/>
        <v>-4.53449163449163</v>
      </c>
      <c r="H5" s="23">
        <v>-0.302037064227205</v>
      </c>
      <c r="I5" s="1">
        <f t="shared" si="2"/>
        <v>20.613980487766831</v>
      </c>
      <c r="J5" s="1">
        <f t="shared" si="3"/>
        <v>4.3860195122331689</v>
      </c>
      <c r="L5" s="7" t="s">
        <v>4</v>
      </c>
      <c r="M5" s="3">
        <v>30</v>
      </c>
      <c r="N5" s="3">
        <v>108</v>
      </c>
      <c r="O5" s="3">
        <v>187</v>
      </c>
    </row>
    <row r="6" spans="1:15" ht="15.75" customHeight="1" x14ac:dyDescent="0.2">
      <c r="A6" s="2">
        <v>41395</v>
      </c>
      <c r="B6" s="3">
        <v>31</v>
      </c>
      <c r="C6" s="3">
        <f t="shared" si="0"/>
        <v>35.124066924066923</v>
      </c>
      <c r="D6" s="1">
        <v>5</v>
      </c>
      <c r="G6" s="6">
        <f t="shared" si="1"/>
        <v>-4.1240669240669234</v>
      </c>
      <c r="H6" s="23">
        <v>-0.20199519955275436</v>
      </c>
      <c r="I6" s="1">
        <f t="shared" si="2"/>
        <v>28.029174016635725</v>
      </c>
      <c r="J6" s="1">
        <f t="shared" si="3"/>
        <v>2.9708259833642749</v>
      </c>
      <c r="L6" s="7" t="s">
        <v>5</v>
      </c>
      <c r="M6" s="3">
        <v>25</v>
      </c>
      <c r="N6" s="3">
        <v>71</v>
      </c>
      <c r="O6" s="3">
        <v>120</v>
      </c>
    </row>
    <row r="7" spans="1:15" ht="15.75" customHeight="1" x14ac:dyDescent="0.2">
      <c r="A7" s="2">
        <v>41426</v>
      </c>
      <c r="B7" s="3">
        <v>37</v>
      </c>
      <c r="C7" s="3">
        <f t="shared" si="0"/>
        <v>40.71364221364221</v>
      </c>
      <c r="D7" s="1">
        <v>6</v>
      </c>
      <c r="G7" s="6">
        <f t="shared" si="1"/>
        <v>-3.7136422136422098</v>
      </c>
      <c r="H7" s="23">
        <v>-0.1000073160908428</v>
      </c>
      <c r="I7" s="1">
        <f t="shared" si="2"/>
        <v>36.641980127573014</v>
      </c>
      <c r="J7" s="1">
        <f t="shared" si="3"/>
        <v>0.3580198724269863</v>
      </c>
      <c r="L7" s="7" t="s">
        <v>6</v>
      </c>
      <c r="M7" s="3">
        <v>31</v>
      </c>
      <c r="N7" s="3">
        <v>82</v>
      </c>
      <c r="O7" s="3">
        <v>138</v>
      </c>
    </row>
    <row r="8" spans="1:15" ht="15.75" customHeight="1" x14ac:dyDescent="0.2">
      <c r="A8" s="2">
        <v>41456</v>
      </c>
      <c r="B8" s="3">
        <v>63</v>
      </c>
      <c r="C8" s="3">
        <f t="shared" si="0"/>
        <v>46.303217503217496</v>
      </c>
      <c r="D8" s="1">
        <v>7</v>
      </c>
      <c r="E8" s="14" t="s">
        <v>21</v>
      </c>
      <c r="F8" s="15"/>
      <c r="G8" s="6">
        <f t="shared" si="1"/>
        <v>16.696782496782504</v>
      </c>
      <c r="H8" s="23">
        <v>0.2630817177265265</v>
      </c>
      <c r="I8" s="1">
        <f t="shared" si="2"/>
        <v>58.484747500228927</v>
      </c>
      <c r="J8" s="1">
        <f t="shared" si="3"/>
        <v>4.5152524997710728</v>
      </c>
      <c r="L8" s="7" t="s">
        <v>7</v>
      </c>
      <c r="M8" s="3">
        <v>37</v>
      </c>
      <c r="N8" s="3">
        <v>98</v>
      </c>
      <c r="O8" s="3">
        <v>159</v>
      </c>
    </row>
    <row r="9" spans="1:15" ht="15.75" customHeight="1" x14ac:dyDescent="0.2">
      <c r="A9" s="2">
        <v>41487</v>
      </c>
      <c r="B9" s="3">
        <v>56</v>
      </c>
      <c r="C9" s="3">
        <f t="shared" si="0"/>
        <v>51.89279279279279</v>
      </c>
      <c r="D9" s="1">
        <v>8</v>
      </c>
      <c r="E9" s="16" t="s">
        <v>23</v>
      </c>
      <c r="F9" s="17"/>
      <c r="G9" s="6">
        <f t="shared" si="1"/>
        <v>4.1072072072072103</v>
      </c>
      <c r="H9" s="23">
        <v>7.4439808271466568E-2</v>
      </c>
      <c r="I9" s="1">
        <f t="shared" si="2"/>
        <v>55.755682338959225</v>
      </c>
      <c r="J9" s="1">
        <f t="shared" si="3"/>
        <v>0.24431766104077468</v>
      </c>
      <c r="L9" s="7" t="s">
        <v>8</v>
      </c>
      <c r="M9" s="3">
        <v>63</v>
      </c>
      <c r="N9" s="3">
        <v>154</v>
      </c>
      <c r="O9" s="3">
        <v>244</v>
      </c>
    </row>
    <row r="10" spans="1:15" ht="15.75" customHeight="1" x14ac:dyDescent="0.2">
      <c r="A10" s="2">
        <v>41518</v>
      </c>
      <c r="B10" s="3">
        <v>53</v>
      </c>
      <c r="C10" s="3">
        <f t="shared" si="0"/>
        <v>57.482368082368083</v>
      </c>
      <c r="D10" s="1">
        <v>9</v>
      </c>
      <c r="E10" s="14" t="s">
        <v>22</v>
      </c>
      <c r="F10" s="15"/>
      <c r="G10" s="6">
        <f t="shared" si="1"/>
        <v>-4.4823680823680832</v>
      </c>
      <c r="H10" s="23">
        <v>-0.10361067708196779</v>
      </c>
      <c r="I10" s="1">
        <f t="shared" si="2"/>
        <v>51.526581005079031</v>
      </c>
      <c r="J10" s="1">
        <f t="shared" si="3"/>
        <v>1.4734189949209693</v>
      </c>
      <c r="L10" s="7" t="s">
        <v>9</v>
      </c>
      <c r="M10" s="3">
        <v>56</v>
      </c>
      <c r="N10" s="3">
        <v>130</v>
      </c>
      <c r="O10" s="3">
        <v>199</v>
      </c>
    </row>
    <row r="11" spans="1:15" ht="15.75" customHeight="1" x14ac:dyDescent="0.2">
      <c r="A11" s="2">
        <v>41548</v>
      </c>
      <c r="B11" s="3">
        <v>59</v>
      </c>
      <c r="C11" s="3">
        <f t="shared" si="0"/>
        <v>63.07194337194337</v>
      </c>
      <c r="D11" s="1">
        <v>10</v>
      </c>
      <c r="E11" s="16" t="s">
        <v>23</v>
      </c>
      <c r="F11" s="17"/>
      <c r="G11" s="6">
        <f t="shared" si="1"/>
        <v>-4.0719433719433695</v>
      </c>
      <c r="H11" s="23">
        <v>-9.8543126226742037E-2</v>
      </c>
      <c r="I11" s="1">
        <f t="shared" si="2"/>
        <v>56.856636894876033</v>
      </c>
      <c r="J11" s="1">
        <f t="shared" si="3"/>
        <v>2.1433631051239672</v>
      </c>
      <c r="L11" s="7" t="s">
        <v>10</v>
      </c>
      <c r="M11" s="3">
        <v>53</v>
      </c>
      <c r="N11" s="3">
        <v>112</v>
      </c>
      <c r="O11" s="3">
        <v>172</v>
      </c>
    </row>
    <row r="12" spans="1:15" ht="15.75" customHeight="1" x14ac:dyDescent="0.2">
      <c r="A12" s="2">
        <v>41579</v>
      </c>
      <c r="B12" s="3">
        <v>50</v>
      </c>
      <c r="C12" s="3">
        <f t="shared" si="0"/>
        <v>68.661518661518656</v>
      </c>
      <c r="D12" s="1">
        <v>11</v>
      </c>
      <c r="G12" s="6">
        <f t="shared" si="1"/>
        <v>-18.661518661518656</v>
      </c>
      <c r="H12" s="23">
        <v>-0.36560807552927171</v>
      </c>
      <c r="I12" s="1">
        <f t="shared" si="2"/>
        <v>43.558312960763651</v>
      </c>
      <c r="J12" s="1">
        <f t="shared" si="3"/>
        <v>6.4416870392363492</v>
      </c>
      <c r="L12" s="7" t="s">
        <v>11</v>
      </c>
      <c r="M12" s="3">
        <v>59</v>
      </c>
      <c r="N12" s="3">
        <v>117</v>
      </c>
      <c r="O12" s="3">
        <v>177</v>
      </c>
    </row>
    <row r="13" spans="1:15" ht="15.75" customHeight="1" x14ac:dyDescent="0.2">
      <c r="A13" s="2">
        <v>41609</v>
      </c>
      <c r="B13" s="3">
        <v>98</v>
      </c>
      <c r="C13" s="3">
        <f t="shared" si="0"/>
        <v>74.251093951093949</v>
      </c>
      <c r="D13" s="1">
        <v>12</v>
      </c>
      <c r="E13" s="14" t="s">
        <v>26</v>
      </c>
      <c r="F13" s="15"/>
      <c r="G13" s="6">
        <f t="shared" si="1"/>
        <v>23.748906048906051</v>
      </c>
      <c r="H13" s="23">
        <v>0.24698607290901667</v>
      </c>
      <c r="I13" s="1">
        <f t="shared" si="2"/>
        <v>92.590080055273091</v>
      </c>
      <c r="J13" s="1">
        <f t="shared" si="3"/>
        <v>5.4099199447269086</v>
      </c>
      <c r="L13" s="7" t="s">
        <v>12</v>
      </c>
      <c r="M13" s="3">
        <v>50</v>
      </c>
      <c r="N13" s="3">
        <v>101</v>
      </c>
      <c r="O13" s="3">
        <v>147</v>
      </c>
    </row>
    <row r="14" spans="1:15" ht="15.75" customHeight="1" x14ac:dyDescent="0.2">
      <c r="A14" s="9">
        <v>41640</v>
      </c>
      <c r="B14" s="5">
        <v>73</v>
      </c>
      <c r="C14" s="5">
        <f t="shared" si="0"/>
        <v>79.840669240669243</v>
      </c>
      <c r="D14" s="4">
        <v>13</v>
      </c>
      <c r="E14" s="26" t="s">
        <v>28</v>
      </c>
      <c r="F14" s="26"/>
      <c r="G14" s="11">
        <f t="shared" si="1"/>
        <v>-6.8406692406692429</v>
      </c>
      <c r="H14" s="23">
        <v>-5.7358216937035057E-2</v>
      </c>
      <c r="I14" s="1">
        <f t="shared" si="2"/>
        <v>75.261150813964875</v>
      </c>
      <c r="J14" s="1">
        <f t="shared" si="3"/>
        <v>-2.2611508139648748</v>
      </c>
      <c r="L14" s="7" t="s">
        <v>13</v>
      </c>
      <c r="M14" s="3">
        <v>98</v>
      </c>
      <c r="N14" s="3">
        <v>188</v>
      </c>
      <c r="O14" s="3">
        <v>278</v>
      </c>
    </row>
    <row r="15" spans="1:15" ht="15.75" customHeight="1" x14ac:dyDescent="0.2">
      <c r="A15" s="2">
        <v>41671</v>
      </c>
      <c r="B15" s="3">
        <v>92</v>
      </c>
      <c r="C15" s="3">
        <f t="shared" si="0"/>
        <v>85.430244530244522</v>
      </c>
      <c r="D15" s="1">
        <v>14</v>
      </c>
      <c r="E15" s="26"/>
      <c r="F15" s="26"/>
      <c r="G15" s="6">
        <f t="shared" si="1"/>
        <v>6.5697554697554779</v>
      </c>
      <c r="H15" s="23">
        <v>6.2211364268793166E-2</v>
      </c>
      <c r="I15" s="1">
        <f t="shared" si="2"/>
        <v>90.744976592287642</v>
      </c>
      <c r="J15" s="1">
        <f t="shared" si="3"/>
        <v>1.2550234077123577</v>
      </c>
    </row>
    <row r="16" spans="1:15" ht="15.75" customHeight="1" x14ac:dyDescent="0.2">
      <c r="A16" s="2">
        <v>41699</v>
      </c>
      <c r="B16" s="3">
        <v>108</v>
      </c>
      <c r="C16" s="3">
        <f t="shared" si="0"/>
        <v>91.019819819819816</v>
      </c>
      <c r="D16" s="1">
        <v>15</v>
      </c>
      <c r="E16" s="26"/>
      <c r="F16" s="26"/>
      <c r="G16" s="6">
        <f t="shared" si="1"/>
        <v>16.980180180180184</v>
      </c>
      <c r="H16" s="23">
        <v>0.17121122820469228</v>
      </c>
      <c r="I16" s="1">
        <f t="shared" si="2"/>
        <v>106.60343496214095</v>
      </c>
      <c r="J16" s="1">
        <f t="shared" si="3"/>
        <v>1.3965650378590482</v>
      </c>
    </row>
    <row r="17" spans="1:15" ht="15.75" customHeight="1" x14ac:dyDescent="0.2">
      <c r="A17" s="2">
        <v>41730</v>
      </c>
      <c r="B17" s="3">
        <v>71</v>
      </c>
      <c r="C17" s="3">
        <f t="shared" si="0"/>
        <v>96.609395109395109</v>
      </c>
      <c r="D17" s="1">
        <v>16</v>
      </c>
      <c r="E17" s="26"/>
      <c r="F17" s="26"/>
      <c r="G17" s="6">
        <f t="shared" si="1"/>
        <v>-25.609395109395109</v>
      </c>
      <c r="H17" s="23">
        <v>-0.302037064227205</v>
      </c>
      <c r="I17" s="1">
        <f t="shared" si="2"/>
        <v>67.429777033787317</v>
      </c>
      <c r="J17" s="1">
        <f t="shared" si="3"/>
        <v>3.5702229662126825</v>
      </c>
    </row>
    <row r="18" spans="1:15" ht="15.75" customHeight="1" x14ac:dyDescent="0.2">
      <c r="A18" s="2">
        <v>41760</v>
      </c>
      <c r="B18" s="3">
        <v>82</v>
      </c>
      <c r="C18" s="3">
        <f t="shared" si="0"/>
        <v>102.1989703989704</v>
      </c>
      <c r="D18" s="1">
        <v>17</v>
      </c>
      <c r="E18" s="26"/>
      <c r="F18" s="26"/>
      <c r="G18" s="6">
        <f t="shared" si="1"/>
        <v>-20.198970398970403</v>
      </c>
      <c r="H18" s="23">
        <v>-0.20199519955275436</v>
      </c>
      <c r="I18" s="1">
        <f t="shared" si="2"/>
        <v>81.555268979144344</v>
      </c>
      <c r="J18" s="1">
        <f t="shared" si="3"/>
        <v>0.44473102085565586</v>
      </c>
    </row>
    <row r="19" spans="1:15" ht="15.75" customHeight="1" x14ac:dyDescent="0.2">
      <c r="A19" s="2">
        <v>41791</v>
      </c>
      <c r="B19" s="3">
        <v>98</v>
      </c>
      <c r="C19" s="3">
        <f t="shared" si="0"/>
        <v>107.7885456885457</v>
      </c>
      <c r="D19" s="1">
        <v>18</v>
      </c>
      <c r="E19" s="26"/>
      <c r="F19" s="26"/>
      <c r="G19" s="6">
        <f t="shared" si="1"/>
        <v>-9.7885456885456961</v>
      </c>
      <c r="H19" s="23">
        <v>-0.1000073160908428</v>
      </c>
      <c r="I19" s="1">
        <f t="shared" si="2"/>
        <v>97.008902528899057</v>
      </c>
      <c r="J19" s="1">
        <f t="shared" si="3"/>
        <v>0.99109747110094304</v>
      </c>
    </row>
    <row r="20" spans="1:15" ht="15.75" customHeight="1" x14ac:dyDescent="0.2">
      <c r="A20" s="2">
        <v>41821</v>
      </c>
      <c r="B20" s="3">
        <v>154</v>
      </c>
      <c r="C20" s="3">
        <f t="shared" si="0"/>
        <v>113.37812097812098</v>
      </c>
      <c r="D20" s="1">
        <v>19</v>
      </c>
      <c r="E20" s="26"/>
      <c r="F20" s="26"/>
      <c r="G20" s="6">
        <f t="shared" si="1"/>
        <v>40.621879021879025</v>
      </c>
      <c r="H20" s="23">
        <v>0.2630817177265265</v>
      </c>
      <c r="I20" s="1">
        <f t="shared" si="2"/>
        <v>143.20583179765097</v>
      </c>
      <c r="J20" s="1">
        <f t="shared" si="3"/>
        <v>10.794168202349027</v>
      </c>
    </row>
    <row r="21" spans="1:15" ht="15.75" customHeight="1" x14ac:dyDescent="0.2">
      <c r="A21" s="2">
        <v>41852</v>
      </c>
      <c r="B21" s="3">
        <v>130</v>
      </c>
      <c r="C21" s="3">
        <f t="shared" si="0"/>
        <v>118.96769626769627</v>
      </c>
      <c r="D21" s="1">
        <v>20</v>
      </c>
      <c r="G21" s="6">
        <f t="shared" si="1"/>
        <v>11.032303732303731</v>
      </c>
      <c r="H21" s="23">
        <v>7.4439808271466568E-2</v>
      </c>
      <c r="I21" s="1">
        <f t="shared" si="2"/>
        <v>127.82362876836164</v>
      </c>
      <c r="J21" s="1">
        <f t="shared" si="3"/>
        <v>2.1763712316383561</v>
      </c>
    </row>
    <row r="22" spans="1:15" ht="15.75" customHeight="1" x14ac:dyDescent="0.2">
      <c r="A22" s="2">
        <v>41883</v>
      </c>
      <c r="B22" s="3">
        <v>112</v>
      </c>
      <c r="C22" s="3">
        <f t="shared" si="0"/>
        <v>124.55727155727156</v>
      </c>
      <c r="D22" s="1">
        <v>21</v>
      </c>
      <c r="G22" s="6">
        <f t="shared" si="1"/>
        <v>-12.557271557271562</v>
      </c>
      <c r="H22" s="23">
        <v>-0.10361067708196779</v>
      </c>
      <c r="I22" s="1">
        <f t="shared" si="2"/>
        <v>111.65180831574013</v>
      </c>
      <c r="J22" s="1">
        <f t="shared" si="3"/>
        <v>0.34819168425987357</v>
      </c>
    </row>
    <row r="23" spans="1:15" ht="12.75" x14ac:dyDescent="0.2">
      <c r="A23" s="2">
        <v>41913</v>
      </c>
      <c r="B23" s="3">
        <v>117</v>
      </c>
      <c r="C23" s="3">
        <f t="shared" si="0"/>
        <v>130.14684684684684</v>
      </c>
      <c r="D23" s="1">
        <v>22</v>
      </c>
      <c r="G23" s="6">
        <f t="shared" si="1"/>
        <v>-13.146846846846842</v>
      </c>
      <c r="H23" s="23">
        <v>-9.8543126226742037E-2</v>
      </c>
      <c r="I23" s="1">
        <f t="shared" si="2"/>
        <v>117.32176969000555</v>
      </c>
      <c r="J23" s="1">
        <f t="shared" si="3"/>
        <v>-0.32176969000555289</v>
      </c>
    </row>
    <row r="24" spans="1:15" ht="12.75" x14ac:dyDescent="0.2">
      <c r="A24" s="2">
        <v>41944</v>
      </c>
      <c r="B24" s="3">
        <v>101</v>
      </c>
      <c r="C24" s="3">
        <f t="shared" si="0"/>
        <v>135.73642213642214</v>
      </c>
      <c r="D24" s="1">
        <v>23</v>
      </c>
      <c r="G24" s="6">
        <f t="shared" si="1"/>
        <v>-34.736422136422135</v>
      </c>
      <c r="H24" s="23">
        <v>-0.36560807552927171</v>
      </c>
      <c r="I24" s="1">
        <f t="shared" si="2"/>
        <v>86.11009005989601</v>
      </c>
      <c r="J24" s="1">
        <f t="shared" si="3"/>
        <v>14.88990994010399</v>
      </c>
      <c r="L24" s="12" t="s">
        <v>21</v>
      </c>
      <c r="M24" s="13"/>
      <c r="N24" s="13"/>
      <c r="O24" s="13"/>
    </row>
    <row r="25" spans="1:15" ht="12.75" x14ac:dyDescent="0.2">
      <c r="A25" s="2">
        <v>41974</v>
      </c>
      <c r="B25" s="3">
        <v>188</v>
      </c>
      <c r="C25" s="3">
        <f t="shared" si="0"/>
        <v>141.32599742599743</v>
      </c>
      <c r="D25" s="1">
        <v>24</v>
      </c>
      <c r="G25" s="6">
        <f t="shared" si="1"/>
        <v>46.674002574002571</v>
      </c>
      <c r="H25" s="23">
        <v>0.24698607290901667</v>
      </c>
      <c r="I25" s="1">
        <f t="shared" si="2"/>
        <v>176.23155053019434</v>
      </c>
      <c r="J25" s="1">
        <f t="shared" si="3"/>
        <v>11.76844946980566</v>
      </c>
      <c r="M25" s="7">
        <v>2013</v>
      </c>
      <c r="N25" s="7">
        <v>2014</v>
      </c>
      <c r="O25" s="7">
        <v>2015</v>
      </c>
    </row>
    <row r="26" spans="1:15" ht="12.75" x14ac:dyDescent="0.2">
      <c r="A26" s="9">
        <v>42005</v>
      </c>
      <c r="B26" s="5">
        <v>134</v>
      </c>
      <c r="C26" s="5">
        <f t="shared" si="0"/>
        <v>146.91557271557272</v>
      </c>
      <c r="D26" s="4">
        <v>25</v>
      </c>
      <c r="E26" s="10"/>
      <c r="F26" s="4"/>
      <c r="G26" s="11">
        <f t="shared" si="1"/>
        <v>-12.915572715572722</v>
      </c>
      <c r="H26" s="23">
        <v>-5.7358216937035057E-2</v>
      </c>
      <c r="I26" s="1">
        <f t="shared" si="2"/>
        <v>138.48875742432415</v>
      </c>
      <c r="J26" s="1">
        <f t="shared" si="3"/>
        <v>-4.4887574243241488</v>
      </c>
      <c r="L26" s="7" t="s">
        <v>2</v>
      </c>
      <c r="M26" s="8">
        <v>0.23423423423423984</v>
      </c>
      <c r="N26" s="8">
        <v>-6.8406692406692429</v>
      </c>
      <c r="O26" s="8">
        <v>-12.915572715572722</v>
      </c>
    </row>
    <row r="27" spans="1:15" ht="12.75" x14ac:dyDescent="0.2">
      <c r="A27" s="2">
        <v>42036</v>
      </c>
      <c r="B27" s="3">
        <v>166</v>
      </c>
      <c r="C27" s="3">
        <f t="shared" si="0"/>
        <v>152.50514800514802</v>
      </c>
      <c r="D27" s="1">
        <v>26</v>
      </c>
      <c r="G27" s="6">
        <f t="shared" si="1"/>
        <v>13.494851994851985</v>
      </c>
      <c r="H27" s="23">
        <v>6.2211364268793166E-2</v>
      </c>
      <c r="I27" s="1">
        <f t="shared" si="2"/>
        <v>161.9927013205625</v>
      </c>
      <c r="J27" s="1">
        <f t="shared" si="3"/>
        <v>4.007298679437497</v>
      </c>
      <c r="L27" s="7" t="s">
        <v>3</v>
      </c>
      <c r="M27" s="8">
        <v>0.64465894465894991</v>
      </c>
      <c r="N27" s="8">
        <v>6.5697554697554779</v>
      </c>
      <c r="O27" s="8">
        <v>13.494851994851985</v>
      </c>
    </row>
    <row r="28" spans="1:15" ht="12.75" x14ac:dyDescent="0.2">
      <c r="A28" s="2">
        <v>42064</v>
      </c>
      <c r="B28" s="3">
        <v>187</v>
      </c>
      <c r="C28" s="3">
        <f t="shared" si="0"/>
        <v>158.09472329472331</v>
      </c>
      <c r="D28" s="1">
        <v>27</v>
      </c>
      <c r="G28" s="6">
        <f t="shared" si="1"/>
        <v>28.905276705276691</v>
      </c>
      <c r="H28" s="23">
        <v>0.17121122820469228</v>
      </c>
      <c r="I28" s="1">
        <f t="shared" si="2"/>
        <v>185.16231504269385</v>
      </c>
      <c r="J28" s="1">
        <f t="shared" si="3"/>
        <v>1.837684957306152</v>
      </c>
      <c r="L28" s="7" t="s">
        <v>4</v>
      </c>
      <c r="M28" s="8">
        <v>6.05508365508366</v>
      </c>
      <c r="N28" s="8">
        <v>16.980180180180184</v>
      </c>
      <c r="O28" s="8">
        <v>28.905276705276691</v>
      </c>
    </row>
    <row r="29" spans="1:15" ht="12.75" x14ac:dyDescent="0.2">
      <c r="A29" s="2">
        <v>42095</v>
      </c>
      <c r="B29" s="3">
        <v>120</v>
      </c>
      <c r="C29" s="3">
        <f t="shared" si="0"/>
        <v>163.68429858429857</v>
      </c>
      <c r="D29" s="1">
        <v>28</v>
      </c>
      <c r="G29" s="6">
        <f t="shared" si="1"/>
        <v>-43.684298584298574</v>
      </c>
      <c r="H29" s="23">
        <v>-0.302037064227205</v>
      </c>
      <c r="I29" s="1">
        <f t="shared" si="2"/>
        <v>114.24557357980778</v>
      </c>
      <c r="J29" s="1">
        <f t="shared" si="3"/>
        <v>5.7544264201922175</v>
      </c>
      <c r="L29" s="7" t="s">
        <v>5</v>
      </c>
      <c r="M29" s="8">
        <v>-4.53449163449163</v>
      </c>
      <c r="N29" s="8">
        <v>-25.609395109395109</v>
      </c>
      <c r="O29" s="8">
        <v>-43.684298584298574</v>
      </c>
    </row>
    <row r="30" spans="1:15" ht="12.75" x14ac:dyDescent="0.2">
      <c r="A30" s="2">
        <v>42125</v>
      </c>
      <c r="B30" s="3">
        <v>138</v>
      </c>
      <c r="C30" s="3">
        <f t="shared" si="0"/>
        <v>169.27387387387387</v>
      </c>
      <c r="D30" s="1">
        <v>29</v>
      </c>
      <c r="G30" s="6">
        <f t="shared" si="1"/>
        <v>-31.273873873873868</v>
      </c>
      <c r="H30" s="23">
        <v>-0.20199519955275436</v>
      </c>
      <c r="I30" s="1">
        <f t="shared" si="2"/>
        <v>135.08136394165294</v>
      </c>
      <c r="J30" s="1">
        <f t="shared" si="3"/>
        <v>2.9186360583470616</v>
      </c>
      <c r="L30" s="7" t="s">
        <v>6</v>
      </c>
      <c r="M30" s="8">
        <v>-4.1240669240669234</v>
      </c>
      <c r="N30" s="8">
        <v>-20.198970398970403</v>
      </c>
      <c r="O30" s="8">
        <v>-31.273873873873868</v>
      </c>
    </row>
    <row r="31" spans="1:15" ht="12.75" x14ac:dyDescent="0.2">
      <c r="A31" s="2">
        <v>42156</v>
      </c>
      <c r="B31" s="3">
        <v>159</v>
      </c>
      <c r="C31" s="3">
        <f t="shared" si="0"/>
        <v>174.86344916344916</v>
      </c>
      <c r="D31" s="1">
        <v>30</v>
      </c>
      <c r="G31" s="6">
        <f t="shared" si="1"/>
        <v>-15.863449163449161</v>
      </c>
      <c r="H31" s="23">
        <v>-0.1000073160908428</v>
      </c>
      <c r="I31" s="1">
        <f t="shared" si="2"/>
        <v>157.37582493022509</v>
      </c>
      <c r="J31" s="1">
        <f t="shared" si="3"/>
        <v>1.6241750697749069</v>
      </c>
      <c r="L31" s="7" t="s">
        <v>7</v>
      </c>
      <c r="M31" s="8">
        <v>-3.7136422136422098</v>
      </c>
      <c r="N31" s="8">
        <v>-9.7885456885456961</v>
      </c>
      <c r="O31" s="8">
        <v>-15.863449163449161</v>
      </c>
    </row>
    <row r="32" spans="1:15" ht="12.75" x14ac:dyDescent="0.2">
      <c r="A32" s="2">
        <v>42186</v>
      </c>
      <c r="B32" s="3">
        <v>244</v>
      </c>
      <c r="C32" s="3">
        <f t="shared" si="0"/>
        <v>180.45302445302445</v>
      </c>
      <c r="D32" s="1">
        <v>31</v>
      </c>
      <c r="G32" s="6">
        <f t="shared" si="1"/>
        <v>63.546975546975546</v>
      </c>
      <c r="H32" s="23">
        <v>0.2630817177265265</v>
      </c>
      <c r="I32" s="1">
        <f t="shared" si="2"/>
        <v>227.92691609507304</v>
      </c>
      <c r="J32" s="1">
        <f t="shared" si="3"/>
        <v>16.07308390492696</v>
      </c>
      <c r="L32" s="7" t="s">
        <v>8</v>
      </c>
      <c r="M32" s="8">
        <v>16.696782496782504</v>
      </c>
      <c r="N32" s="8">
        <v>40.621879021879025</v>
      </c>
      <c r="O32" s="8">
        <v>63.546975546975546</v>
      </c>
    </row>
    <row r="33" spans="1:16" ht="12.75" x14ac:dyDescent="0.2">
      <c r="A33" s="2">
        <v>42217</v>
      </c>
      <c r="B33" s="3">
        <v>199</v>
      </c>
      <c r="C33" s="3">
        <f t="shared" si="0"/>
        <v>186.04259974259975</v>
      </c>
      <c r="D33" s="1">
        <v>32</v>
      </c>
      <c r="G33" s="6">
        <f t="shared" si="1"/>
        <v>12.957400257400252</v>
      </c>
      <c r="H33" s="23">
        <v>7.4439808271466568E-2</v>
      </c>
      <c r="I33" s="1">
        <f t="shared" si="2"/>
        <v>199.89157519776407</v>
      </c>
      <c r="J33" s="1">
        <f t="shared" si="3"/>
        <v>-0.89157519776406957</v>
      </c>
      <c r="L33" s="7" t="s">
        <v>9</v>
      </c>
      <c r="M33" s="8">
        <v>4.1072072072072103</v>
      </c>
      <c r="N33" s="8">
        <v>11.032303732303731</v>
      </c>
      <c r="O33" s="8">
        <v>12.957400257400252</v>
      </c>
    </row>
    <row r="34" spans="1:16" ht="12.75" x14ac:dyDescent="0.2">
      <c r="A34" s="2">
        <v>42248</v>
      </c>
      <c r="B34" s="3">
        <v>172</v>
      </c>
      <c r="C34" s="3">
        <f t="shared" si="0"/>
        <v>191.63217503217504</v>
      </c>
      <c r="D34" s="1">
        <v>33</v>
      </c>
      <c r="G34" s="6">
        <f t="shared" si="1"/>
        <v>-19.632175032175041</v>
      </c>
      <c r="H34" s="23">
        <v>-0.10361067708196779</v>
      </c>
      <c r="I34" s="1">
        <f t="shared" si="2"/>
        <v>171.77703562640122</v>
      </c>
      <c r="J34" s="1">
        <f t="shared" si="3"/>
        <v>0.22296437359878496</v>
      </c>
      <c r="L34" s="7" t="s">
        <v>10</v>
      </c>
      <c r="M34" s="8">
        <v>-4.4823680823680832</v>
      </c>
      <c r="N34" s="8">
        <v>-12.557271557271562</v>
      </c>
      <c r="O34" s="8">
        <v>-19.632175032175041</v>
      </c>
    </row>
    <row r="35" spans="1:16" ht="12.75" x14ac:dyDescent="0.2">
      <c r="A35" s="2">
        <v>42278</v>
      </c>
      <c r="B35" s="3">
        <v>177</v>
      </c>
      <c r="C35" s="3">
        <f t="shared" si="0"/>
        <v>197.22175032175033</v>
      </c>
      <c r="D35" s="1">
        <v>34</v>
      </c>
      <c r="G35" s="6">
        <f t="shared" si="1"/>
        <v>-20.221750321750335</v>
      </c>
      <c r="H35" s="23">
        <v>-9.8543126226742037E-2</v>
      </c>
      <c r="I35" s="1">
        <f t="shared" si="2"/>
        <v>177.7869024851351</v>
      </c>
      <c r="J35" s="1">
        <f t="shared" si="3"/>
        <v>-0.78690248513510141</v>
      </c>
      <c r="L35" s="7" t="s">
        <v>11</v>
      </c>
      <c r="M35" s="8">
        <v>-4.0719433719433695</v>
      </c>
      <c r="N35" s="8">
        <v>-13.146846846846842</v>
      </c>
      <c r="O35" s="8">
        <v>-20.221750321750335</v>
      </c>
    </row>
    <row r="36" spans="1:16" ht="12.75" x14ac:dyDescent="0.2">
      <c r="A36" s="2">
        <v>42309</v>
      </c>
      <c r="B36" s="3">
        <v>147</v>
      </c>
      <c r="C36" s="3">
        <f t="shared" si="0"/>
        <v>202.81132561132563</v>
      </c>
      <c r="D36" s="1">
        <v>35</v>
      </c>
      <c r="G36" s="6">
        <f t="shared" si="1"/>
        <v>-55.811325611325628</v>
      </c>
      <c r="H36" s="23">
        <v>-0.36560807552927171</v>
      </c>
      <c r="I36" s="1">
        <f t="shared" si="2"/>
        <v>128.66186715902839</v>
      </c>
      <c r="J36" s="1">
        <f t="shared" si="3"/>
        <v>18.33813284097161</v>
      </c>
      <c r="L36" s="7" t="s">
        <v>12</v>
      </c>
      <c r="M36" s="8">
        <v>-18.661518661518656</v>
      </c>
      <c r="N36" s="8">
        <v>-34.736422136422135</v>
      </c>
      <c r="O36" s="8">
        <v>-55.811325611325628</v>
      </c>
    </row>
    <row r="37" spans="1:16" ht="12.75" x14ac:dyDescent="0.2">
      <c r="A37" s="2">
        <v>42339</v>
      </c>
      <c r="B37" s="3">
        <v>278</v>
      </c>
      <c r="C37" s="3">
        <f>($E$2*D37)+$F$2</f>
        <v>208.40090090090092</v>
      </c>
      <c r="D37" s="1">
        <v>36</v>
      </c>
      <c r="G37" s="6">
        <f t="shared" si="1"/>
        <v>69.599099099099078</v>
      </c>
      <c r="H37" s="23">
        <v>0.24698607290901667</v>
      </c>
      <c r="I37" s="1">
        <f t="shared" si="2"/>
        <v>259.87302100511562</v>
      </c>
      <c r="J37" s="1">
        <f t="shared" si="3"/>
        <v>18.126978994884382</v>
      </c>
      <c r="L37" s="7" t="s">
        <v>13</v>
      </c>
      <c r="M37" s="8">
        <v>23.748906048906051</v>
      </c>
      <c r="N37" s="8">
        <v>46.674002574002571</v>
      </c>
      <c r="O37" s="8">
        <v>69.599099099099078</v>
      </c>
    </row>
    <row r="38" spans="1:16" ht="15.75" customHeight="1" x14ac:dyDescent="0.2">
      <c r="A38" s="25">
        <v>42370</v>
      </c>
      <c r="C38" s="3">
        <f>($E$2*D38)+$F$2</f>
        <v>213.99047619047619</v>
      </c>
      <c r="D38" s="1">
        <v>37</v>
      </c>
      <c r="H38" s="23">
        <v>-5.7358216937035057E-2</v>
      </c>
      <c r="I38" s="1">
        <f t="shared" si="2"/>
        <v>201.71636403468344</v>
      </c>
    </row>
    <row r="39" spans="1:16" ht="15.75" customHeight="1" x14ac:dyDescent="0.2">
      <c r="A39" s="2">
        <v>42401</v>
      </c>
      <c r="C39" s="3">
        <f t="shared" si="0"/>
        <v>219.58005148005148</v>
      </c>
      <c r="D39" s="1">
        <v>38</v>
      </c>
      <c r="H39" s="23">
        <v>6.2211364268793166E-2</v>
      </c>
      <c r="I39" s="1">
        <f t="shared" si="2"/>
        <v>233.24042604883732</v>
      </c>
    </row>
    <row r="40" spans="1:16" ht="15.75" customHeight="1" x14ac:dyDescent="0.2">
      <c r="A40" s="2">
        <v>42430</v>
      </c>
      <c r="C40" s="3">
        <f t="shared" si="0"/>
        <v>225.16962676962677</v>
      </c>
      <c r="D40" s="1">
        <v>39</v>
      </c>
      <c r="H40" s="23">
        <v>0.17121122820469228</v>
      </c>
      <c r="I40" s="1">
        <f t="shared" si="2"/>
        <v>263.72119512324673</v>
      </c>
    </row>
    <row r="41" spans="1:16" ht="15.75" customHeight="1" x14ac:dyDescent="0.2">
      <c r="A41" s="25">
        <v>42461</v>
      </c>
      <c r="C41" s="3">
        <f t="shared" si="0"/>
        <v>230.75920205920207</v>
      </c>
      <c r="D41" s="1">
        <v>40</v>
      </c>
      <c r="H41" s="23">
        <v>-0.302037064227205</v>
      </c>
      <c r="I41" s="1">
        <f t="shared" si="2"/>
        <v>161.06137012582829</v>
      </c>
    </row>
    <row r="42" spans="1:16" ht="15.75" customHeight="1" x14ac:dyDescent="0.2">
      <c r="A42" s="2">
        <v>42491</v>
      </c>
      <c r="C42" s="3">
        <f t="shared" si="0"/>
        <v>236.34877734877736</v>
      </c>
      <c r="D42" s="1">
        <v>41</v>
      </c>
      <c r="H42" s="23">
        <v>-0.20199519955275436</v>
      </c>
      <c r="I42" s="1">
        <f t="shared" si="2"/>
        <v>188.60745890416158</v>
      </c>
    </row>
    <row r="43" spans="1:16" ht="15.75" customHeight="1" x14ac:dyDescent="0.2">
      <c r="A43" s="2">
        <v>42522</v>
      </c>
      <c r="C43" s="3">
        <f t="shared" si="0"/>
        <v>241.93835263835265</v>
      </c>
      <c r="D43" s="1">
        <v>42</v>
      </c>
      <c r="H43" s="23">
        <v>-0.1000073160908428</v>
      </c>
      <c r="I43" s="1">
        <f t="shared" si="2"/>
        <v>217.74274733155113</v>
      </c>
    </row>
    <row r="44" spans="1:16" ht="15.75" customHeight="1" x14ac:dyDescent="0.2">
      <c r="A44" s="25">
        <v>42552</v>
      </c>
      <c r="C44" s="3">
        <f t="shared" si="0"/>
        <v>247.52792792792795</v>
      </c>
      <c r="D44" s="1">
        <v>43</v>
      </c>
      <c r="H44" s="23">
        <v>0.2630817177265265</v>
      </c>
      <c r="I44" s="1">
        <f t="shared" si="2"/>
        <v>312.64800039249508</v>
      </c>
    </row>
    <row r="45" spans="1:16" ht="15.75" customHeight="1" x14ac:dyDescent="0.2">
      <c r="A45" s="2">
        <v>42583</v>
      </c>
      <c r="C45" s="3">
        <f t="shared" si="0"/>
        <v>253.11750321750321</v>
      </c>
      <c r="D45" s="1">
        <v>44</v>
      </c>
      <c r="H45" s="23">
        <v>7.4439808271466568E-2</v>
      </c>
      <c r="I45" s="1">
        <f t="shared" si="2"/>
        <v>271.95952162716645</v>
      </c>
    </row>
    <row r="46" spans="1:16" ht="15.75" customHeight="1" x14ac:dyDescent="0.2">
      <c r="A46" s="2">
        <v>42614</v>
      </c>
      <c r="C46" s="3">
        <f t="shared" si="0"/>
        <v>258.70707850707851</v>
      </c>
      <c r="D46" s="1">
        <v>45</v>
      </c>
      <c r="H46" s="23">
        <v>-0.10361067708196779</v>
      </c>
      <c r="I46" s="1">
        <f t="shared" si="2"/>
        <v>231.90226293706229</v>
      </c>
    </row>
    <row r="47" spans="1:16" ht="15.75" customHeight="1" x14ac:dyDescent="0.2">
      <c r="A47" s="25">
        <v>42644</v>
      </c>
      <c r="C47" s="3">
        <f t="shared" si="0"/>
        <v>264.2966537966538</v>
      </c>
      <c r="D47" s="1">
        <v>46</v>
      </c>
      <c r="H47" s="23">
        <v>-9.8543126226742037E-2</v>
      </c>
      <c r="I47" s="1">
        <f t="shared" si="2"/>
        <v>238.25203528026461</v>
      </c>
    </row>
    <row r="48" spans="1:16" ht="15.75" customHeight="1" x14ac:dyDescent="0.2">
      <c r="A48" s="2">
        <v>42675</v>
      </c>
      <c r="C48" s="3">
        <f t="shared" si="0"/>
        <v>269.88622908622909</v>
      </c>
      <c r="D48" s="1">
        <v>47</v>
      </c>
      <c r="H48" s="23">
        <v>-0.36560807552927171</v>
      </c>
      <c r="I48" s="1">
        <f t="shared" si="2"/>
        <v>171.21364425816074</v>
      </c>
      <c r="L48" s="12" t="s">
        <v>22</v>
      </c>
      <c r="M48" s="12"/>
      <c r="N48" s="12"/>
      <c r="O48" s="12"/>
      <c r="P48" s="12"/>
    </row>
    <row r="49" spans="1:16" ht="15.75" customHeight="1" x14ac:dyDescent="0.2">
      <c r="A49" s="2">
        <v>42705</v>
      </c>
      <c r="C49" s="3">
        <f t="shared" si="0"/>
        <v>275.47580437580439</v>
      </c>
      <c r="D49" s="1">
        <v>48</v>
      </c>
      <c r="H49" s="23">
        <v>0.24698607290901667</v>
      </c>
      <c r="I49" s="1">
        <f t="shared" si="2"/>
        <v>343.51449148003684</v>
      </c>
      <c r="M49" s="7">
        <v>2013</v>
      </c>
      <c r="N49" s="7">
        <v>2014</v>
      </c>
      <c r="O49" s="7">
        <v>2015</v>
      </c>
      <c r="P49" s="7" t="s">
        <v>24</v>
      </c>
    </row>
    <row r="50" spans="1:16" ht="15.75" customHeight="1" x14ac:dyDescent="0.2">
      <c r="L50" s="7" t="s">
        <v>2</v>
      </c>
      <c r="M50" s="8">
        <v>-6.4333642588430298</v>
      </c>
      <c r="N50" s="8">
        <v>-6.8406692406692402</v>
      </c>
      <c r="O50" s="8">
        <v>-5.4026777963734496</v>
      </c>
      <c r="P50" s="8">
        <f t="shared" ref="P50:P61" si="4">AVERAGE(M50:O50)</f>
        <v>-6.2255704319619065</v>
      </c>
    </row>
    <row r="51" spans="1:16" ht="15.75" customHeight="1" x14ac:dyDescent="0.2">
      <c r="L51" s="7" t="s">
        <v>3</v>
      </c>
      <c r="M51" s="8">
        <v>8.6051415913747107</v>
      </c>
      <c r="N51" s="8">
        <v>6.5697554697554796</v>
      </c>
      <c r="O51" s="8">
        <v>10.8736325891617</v>
      </c>
      <c r="P51" s="8">
        <f t="shared" si="4"/>
        <v>8.6828432167639633</v>
      </c>
    </row>
    <row r="52" spans="1:16" ht="15.75" customHeight="1" x14ac:dyDescent="0.2">
      <c r="L52" s="7" t="s">
        <v>4</v>
      </c>
      <c r="M52" s="8">
        <v>20.448569803762101</v>
      </c>
      <c r="N52" s="8">
        <v>16.980180180180199</v>
      </c>
      <c r="O52" s="8">
        <v>26.822612860857401</v>
      </c>
      <c r="P52" s="8">
        <f t="shared" si="4"/>
        <v>21.417120948266568</v>
      </c>
    </row>
    <row r="53" spans="1:16" ht="15.75" customHeight="1" x14ac:dyDescent="0.2">
      <c r="L53" s="7" t="s">
        <v>5</v>
      </c>
      <c r="M53" s="8">
        <v>-25.326642727442501</v>
      </c>
      <c r="N53" s="8">
        <v>-25.609395109395098</v>
      </c>
      <c r="O53" s="8">
        <v>-25.533601796986598</v>
      </c>
      <c r="P53" s="8">
        <f t="shared" si="4"/>
        <v>-25.489879877941402</v>
      </c>
    </row>
    <row r="54" spans="1:16" ht="15.75" customHeight="1" x14ac:dyDescent="0.2">
      <c r="L54" s="7" t="s">
        <v>6</v>
      </c>
      <c r="M54" s="8">
        <v>-17.903342554887299</v>
      </c>
      <c r="N54" s="8">
        <v>-20.198970398970399</v>
      </c>
      <c r="O54" s="8">
        <v>-17.628377056851299</v>
      </c>
      <c r="P54" s="8">
        <f t="shared" si="4"/>
        <v>-18.576896670236334</v>
      </c>
    </row>
    <row r="55" spans="1:16" ht="15.75" customHeight="1" x14ac:dyDescent="0.2">
      <c r="L55" s="7" t="s">
        <v>7</v>
      </c>
      <c r="M55" s="8">
        <v>-6.7284407292436903</v>
      </c>
      <c r="N55" s="8">
        <v>-9.7885456885456996</v>
      </c>
      <c r="O55" s="8">
        <v>-0.403996313543519</v>
      </c>
      <c r="P55" s="8">
        <f t="shared" si="4"/>
        <v>-5.6403275771109698</v>
      </c>
    </row>
    <row r="56" spans="1:16" ht="15.75" customHeight="1" x14ac:dyDescent="0.2">
      <c r="L56" s="7" t="s">
        <v>8</v>
      </c>
      <c r="M56" s="8">
        <v>44.401505258854002</v>
      </c>
      <c r="N56" s="8">
        <v>40.621879021879003</v>
      </c>
      <c r="O56" s="8">
        <v>49.257596720622601</v>
      </c>
      <c r="P56" s="8">
        <f t="shared" si="4"/>
        <v>44.760327000451866</v>
      </c>
    </row>
    <row r="57" spans="1:16" ht="15.75" customHeight="1" x14ac:dyDescent="0.2">
      <c r="L57" s="7" t="s">
        <v>9</v>
      </c>
      <c r="M57" s="8">
        <v>15.020384109412699</v>
      </c>
      <c r="N57" s="8">
        <v>11.032303732303699</v>
      </c>
      <c r="O57" s="8">
        <v>13.1851360961955</v>
      </c>
      <c r="P57" s="8">
        <f t="shared" si="4"/>
        <v>13.079274645970633</v>
      </c>
    </row>
    <row r="58" spans="1:16" ht="15.75" customHeight="1" x14ac:dyDescent="0.2">
      <c r="L58" s="7" t="s">
        <v>10</v>
      </c>
      <c r="M58" s="8">
        <v>-8.8461804129736308</v>
      </c>
      <c r="N58" s="8">
        <v>-12.5572715572716</v>
      </c>
      <c r="O58" s="8">
        <v>-7.04621441117167</v>
      </c>
      <c r="P58" s="8">
        <f t="shared" si="4"/>
        <v>-9.4832221271389656</v>
      </c>
    </row>
    <row r="59" spans="1:16" ht="15.75" customHeight="1" x14ac:dyDescent="0.2">
      <c r="L59" s="7" t="s">
        <v>11</v>
      </c>
      <c r="M59" s="8">
        <v>-10.438240297221601</v>
      </c>
      <c r="N59" s="8">
        <v>-13.146846846846801</v>
      </c>
      <c r="O59" s="8">
        <v>-8.5610923465668094</v>
      </c>
      <c r="P59" s="8">
        <f t="shared" si="4"/>
        <v>-10.715393163545071</v>
      </c>
    </row>
    <row r="60" spans="1:16" ht="15.75" customHeight="1" x14ac:dyDescent="0.2">
      <c r="L60" s="7" t="s">
        <v>12</v>
      </c>
      <c r="M60" s="8">
        <v>-34.549954933948698</v>
      </c>
      <c r="N60" s="8">
        <v>-34.7364221364221</v>
      </c>
      <c r="O60" s="8">
        <v>-28.7047563517051</v>
      </c>
      <c r="P60" s="8">
        <f t="shared" si="4"/>
        <v>-32.663711140691966</v>
      </c>
    </row>
    <row r="61" spans="1:16" ht="15.75" customHeight="1" x14ac:dyDescent="0.2">
      <c r="L61" s="7" t="s">
        <v>13</v>
      </c>
      <c r="M61" s="8">
        <v>48.296736223902698</v>
      </c>
      <c r="N61" s="8">
        <v>46.6740025740026</v>
      </c>
      <c r="O61" s="8">
        <v>51.534989031373001</v>
      </c>
      <c r="P61" s="8">
        <f t="shared" si="4"/>
        <v>48.835242609759433</v>
      </c>
    </row>
    <row r="63" spans="1:16" ht="15.75" customHeight="1" x14ac:dyDescent="0.2">
      <c r="L63" s="12"/>
      <c r="M63" s="12"/>
      <c r="N63" s="12"/>
      <c r="O63" s="12"/>
      <c r="P63" s="12"/>
    </row>
    <row r="64" spans="1:16" ht="15.75" customHeight="1" x14ac:dyDescent="0.2">
      <c r="M64" s="7">
        <v>2013</v>
      </c>
      <c r="N64" s="7">
        <v>2014</v>
      </c>
      <c r="O64" s="7">
        <v>2015</v>
      </c>
      <c r="P64" s="7" t="s">
        <v>24</v>
      </c>
    </row>
    <row r="65" spans="12:16" ht="15.75" customHeight="1" x14ac:dyDescent="0.2">
      <c r="L65" s="7" t="s">
        <v>2</v>
      </c>
      <c r="M65" s="8">
        <f>M26/M3</f>
        <v>1.8018018018018448E-2</v>
      </c>
      <c r="N65" s="8">
        <f t="shared" ref="N65:O65" si="5">N26/N3</f>
        <v>-9.370779781738689E-2</v>
      </c>
      <c r="O65" s="8">
        <f t="shared" si="5"/>
        <v>-9.6384871011736734E-2</v>
      </c>
      <c r="P65" s="6">
        <f>AVERAGE(M65:O65)</f>
        <v>-5.7358216937035057E-2</v>
      </c>
    </row>
    <row r="66" spans="12:16" ht="15.75" customHeight="1" x14ac:dyDescent="0.2">
      <c r="L66" s="7" t="s">
        <v>3</v>
      </c>
      <c r="M66" s="8">
        <f t="shared" ref="M66:O76" si="6">M27/M4</f>
        <v>3.3929418139944732E-2</v>
      </c>
      <c r="N66" s="8">
        <f t="shared" si="6"/>
        <v>7.1410385540820409E-2</v>
      </c>
      <c r="O66" s="8">
        <f t="shared" si="6"/>
        <v>8.1294289125614358E-2</v>
      </c>
      <c r="P66" s="6">
        <f t="shared" ref="P66:P76" si="7">AVERAGE(M66:O66)</f>
        <v>6.2211364268793166E-2</v>
      </c>
    </row>
    <row r="67" spans="12:16" ht="15.75" customHeight="1" x14ac:dyDescent="0.2">
      <c r="L67" s="7" t="s">
        <v>4</v>
      </c>
      <c r="M67" s="8">
        <f t="shared" si="6"/>
        <v>0.20183612183612201</v>
      </c>
      <c r="N67" s="8">
        <f t="shared" si="6"/>
        <v>0.15722389055722394</v>
      </c>
      <c r="O67" s="8">
        <f t="shared" si="6"/>
        <v>0.15457367222073096</v>
      </c>
      <c r="P67" s="6">
        <f t="shared" si="7"/>
        <v>0.17121122820469228</v>
      </c>
    </row>
    <row r="68" spans="12:16" ht="15.75" customHeight="1" x14ac:dyDescent="0.2">
      <c r="L68" s="7" t="s">
        <v>5</v>
      </c>
      <c r="M68" s="8">
        <f t="shared" si="6"/>
        <v>-0.18137966537966521</v>
      </c>
      <c r="N68" s="8">
        <f t="shared" si="6"/>
        <v>-0.36069570576612831</v>
      </c>
      <c r="O68" s="8">
        <f t="shared" si="6"/>
        <v>-0.36403582153582142</v>
      </c>
      <c r="P68" s="6">
        <f t="shared" si="7"/>
        <v>-0.302037064227205</v>
      </c>
    </row>
    <row r="69" spans="12:16" ht="15.75" customHeight="1" x14ac:dyDescent="0.2">
      <c r="L69" s="7" t="s">
        <v>6</v>
      </c>
      <c r="M69" s="8">
        <f t="shared" si="6"/>
        <v>-0.13303441690538462</v>
      </c>
      <c r="N69" s="8">
        <f t="shared" si="6"/>
        <v>-0.24632890730451709</v>
      </c>
      <c r="O69" s="8">
        <f t="shared" si="6"/>
        <v>-0.22662227444836136</v>
      </c>
      <c r="P69" s="6">
        <f t="shared" si="7"/>
        <v>-0.20199519955275436</v>
      </c>
    </row>
    <row r="70" spans="12:16" ht="15.75" customHeight="1" x14ac:dyDescent="0.2">
      <c r="L70" s="7" t="s">
        <v>7</v>
      </c>
      <c r="M70" s="8">
        <f t="shared" si="6"/>
        <v>-0.10036870847681648</v>
      </c>
      <c r="N70" s="8">
        <f t="shared" si="6"/>
        <v>-9.9883119270874454E-2</v>
      </c>
      <c r="O70" s="8">
        <f t="shared" si="6"/>
        <v>-9.9770120524837497E-2</v>
      </c>
      <c r="P70" s="6">
        <f t="shared" si="7"/>
        <v>-0.1000073160908428</v>
      </c>
    </row>
    <row r="71" spans="12:16" ht="15.75" customHeight="1" x14ac:dyDescent="0.2">
      <c r="L71" s="7" t="s">
        <v>8</v>
      </c>
      <c r="M71" s="8">
        <f t="shared" si="6"/>
        <v>0.2650282935997223</v>
      </c>
      <c r="N71" s="8">
        <f t="shared" si="6"/>
        <v>0.26377843520700667</v>
      </c>
      <c r="O71" s="8">
        <f t="shared" si="6"/>
        <v>0.26043842437285059</v>
      </c>
      <c r="P71" s="6">
        <f t="shared" si="7"/>
        <v>0.2630817177265265</v>
      </c>
    </row>
    <row r="72" spans="12:16" ht="15.75" customHeight="1" x14ac:dyDescent="0.2">
      <c r="L72" s="7" t="s">
        <v>9</v>
      </c>
      <c r="M72" s="8">
        <f t="shared" si="6"/>
        <v>7.3342985842985903E-2</v>
      </c>
      <c r="N72" s="8">
        <f t="shared" si="6"/>
        <v>8.4863874863874852E-2</v>
      </c>
      <c r="O72" s="8">
        <f t="shared" si="6"/>
        <v>6.5112564107538962E-2</v>
      </c>
      <c r="P72" s="6">
        <f t="shared" si="7"/>
        <v>7.4439808271466568E-2</v>
      </c>
    </row>
    <row r="73" spans="12:16" ht="15.75" customHeight="1" x14ac:dyDescent="0.2">
      <c r="L73" s="7" t="s">
        <v>10</v>
      </c>
      <c r="M73" s="8">
        <f t="shared" si="6"/>
        <v>-8.4572982686190248E-2</v>
      </c>
      <c r="N73" s="8">
        <f t="shared" si="6"/>
        <v>-0.11211849604706751</v>
      </c>
      <c r="O73" s="8">
        <f t="shared" si="6"/>
        <v>-0.11414055251264558</v>
      </c>
      <c r="P73" s="6">
        <f t="shared" si="7"/>
        <v>-0.10361067708196779</v>
      </c>
    </row>
    <row r="74" spans="12:16" ht="15.75" customHeight="1" x14ac:dyDescent="0.2">
      <c r="L74" s="7" t="s">
        <v>11</v>
      </c>
      <c r="M74" s="8">
        <f t="shared" si="6"/>
        <v>-6.9015989354972371E-2</v>
      </c>
      <c r="N74" s="8">
        <f t="shared" si="6"/>
        <v>-0.11236621236621232</v>
      </c>
      <c r="O74" s="8">
        <f t="shared" si="6"/>
        <v>-0.11424717695904144</v>
      </c>
      <c r="P74" s="6">
        <f t="shared" si="7"/>
        <v>-9.8543126226742037E-2</v>
      </c>
    </row>
    <row r="75" spans="12:16" ht="15.75" customHeight="1" x14ac:dyDescent="0.2">
      <c r="L75" s="7" t="s">
        <v>12</v>
      </c>
      <c r="M75" s="8">
        <f t="shared" si="6"/>
        <v>-0.37323037323037311</v>
      </c>
      <c r="N75" s="8">
        <f t="shared" si="6"/>
        <v>-0.34392497164774394</v>
      </c>
      <c r="O75" s="8">
        <f t="shared" si="6"/>
        <v>-0.37966888170969815</v>
      </c>
      <c r="P75" s="6">
        <f t="shared" si="7"/>
        <v>-0.36560807552927171</v>
      </c>
    </row>
    <row r="76" spans="12:16" ht="15.75" customHeight="1" x14ac:dyDescent="0.2">
      <c r="L76" s="7" t="s">
        <v>13</v>
      </c>
      <c r="M76" s="8">
        <f t="shared" si="6"/>
        <v>0.24233577600924541</v>
      </c>
      <c r="N76" s="8">
        <f t="shared" si="6"/>
        <v>0.24826597113831156</v>
      </c>
      <c r="O76" s="8">
        <f t="shared" si="6"/>
        <v>0.25035647157949309</v>
      </c>
      <c r="P76" s="6">
        <f t="shared" si="7"/>
        <v>0.24698607290901667</v>
      </c>
    </row>
  </sheetData>
  <mergeCells count="11">
    <mergeCell ref="L63:P63"/>
    <mergeCell ref="L48:P48"/>
    <mergeCell ref="E14:F20"/>
    <mergeCell ref="E13:F13"/>
    <mergeCell ref="L24:O24"/>
    <mergeCell ref="E4:F4"/>
    <mergeCell ref="E5:F5"/>
    <mergeCell ref="E8:F8"/>
    <mergeCell ref="E10:F10"/>
    <mergeCell ref="E9:F9"/>
    <mergeCell ref="E11:F1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9F56-59E5-4DE0-9091-96CA5D5E0186}">
  <dimension ref="A1"/>
  <sheetViews>
    <sheetView topLeftCell="A22"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 de Brinquedos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Alexsandro</cp:lastModifiedBy>
  <dcterms:modified xsi:type="dcterms:W3CDTF">2022-01-07T22:07:00Z</dcterms:modified>
</cp:coreProperties>
</file>