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<sst xmlns="http://schemas.openxmlformats.org/spreadsheetml/2006/main" count="444" uniqueCount="251">
  <si>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</si>
  <si>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</si>
  <si>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</si>
  <si>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</si>
  <si>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</si>
  <si>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</si>
  <si>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</si>
  <si>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</si>
  <si>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</si>
  <si>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</si>
  <si>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</si>
  <si>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</si>
  <si>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</si>
  <si>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</si>
  <si>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</si>
  <si>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</si>
  <si>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</si>
  <si>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</si>
  <si>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</si>
  <si>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</si>
  <si>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</si>
  <si>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</si>
  <si>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</si>
  <si>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</si>
  <si>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</si>
  <si>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</si>
  <si>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</si>
  <si>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</si>
  <si>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</si>
  <si>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</si>
  <si>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</si>
  <si>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</si>
  <si>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</si>
  <si>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</si>
  <si>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</si>
  <si>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</si>
  <si>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</si>
  <si>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</si>
  <si>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</si>
  <si>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</si>
  <si>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</si>
  <si>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</si>
  <si>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</si>
  <si>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</si>
  <si>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</si>
  <si>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</si>
  <si>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</si>
  <si>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</si>
  <si>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</si>
  <si>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</si>
  <si>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</si>
  <si>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</si>
  <si>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</si>
  <si>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</si>
  <si>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</si>
  <si>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</si>
  <si>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</si>
  <si>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</si>
  <si>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</si>
  <si>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</si>
  <si>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</si>
  <si>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</si>
  <si>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</si>
  <si>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tau_st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</si>
  <si>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</si>
  <si>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</si>
  <si>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</si>
  <si>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</si>
  <si>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</si>
  <si>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</si>
  <si>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</si>
  <si>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</si>
  <si>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</si>
  <si>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</si>
  <si>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</si>
  <si>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</si>
  <si>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</si>
  <si>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</si>
  <si>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</si>
  <si>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</si>
  <si>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</si>
  <si>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</si>
  <si>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</si>
  <si>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</si>
  <si>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</si>
  <si>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</si>
  <si>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</si>
  <si>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</si>
  <si>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</si>
  <si>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</si>
  <si>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</si>
  <si>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</si>
  <si>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</si>
  <si>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</si>
  <si>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</si>
  <si>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</si>
  <si>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</si>
  <si>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</si>
  <si>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</si>
  <si>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</si>
  <si>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</si>
  <si>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</si>
  <si>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</si>
  <si>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beta</t>
  </si>
  <si>
    <t xml:space="preserve">Initial launch angle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</si>
  <si>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</si>
  <si>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</si>
  <si>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</si>
  <si>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</si>
  <si>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</si>
  <si>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</si>
  <si>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</si>
  <si>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</si>
  <si>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</si>
  <si>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</si>
  <si>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</si>
  <si>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</si>
  <si>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</si>
  <si>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</si>
  <si>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</si>
  <si>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</si>
  <si>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</si>
  <si>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</si>
  <si>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</si>
  <si>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</si>
  <si>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</si>
  <si>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</si>
  <si>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</si>
  <si>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</si>
  <si>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</si>
  <si>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</si>
  <si>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</si>
  <si>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</si>
  <si>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</si>
  <si>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</si>
  <si>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</si>
  <si>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</si>
  <si>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</si>
  <si>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</si>
  <si>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</si>
  <si>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</si>
  <si>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</si>
  <si>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</si>
  <si>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</si>
  <si>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</si>
  <si>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</si>
  <si>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</si>
  <si>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</si>
  <si>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</si>
  <si>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</si>
  <si>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</si>
  <si>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</si>
  <si>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</si>
  <si>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</si>
  <si>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</si>
  <si>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</si>
  <si>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</si>
  <si>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</si>
  <si>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cam_att_disp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</si>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</sst>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2:A2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1</v>
      </c>
      <c r="C6" s="7" t="s">
        <v>6</v>
      </c>
      <c r="D6" s="7" t="s">
        <v>15</v>
      </c>
      <c r="E6" s="8" t="n">
        <f aca="false">B6</f>
        <v>1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:A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2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57" t="s">
        <v>0</v>
      </c>
      <c r="B1" s="69" t="s">
        <v>1</v>
      </c>
      <c r="C1" s="59" t="s">
        <v>2</v>
      </c>
      <c r="D1" s="59" t="s">
        <v>3</v>
      </c>
      <c r="E1" s="60" t="s">
        <v>4</v>
      </c>
    </row>
    <row r="2" customFormat="false" ht="13.8" hidden="false" customHeight="false" outlineLevel="0" collapsed="false">
      <c r="A2" s="61" t="s">
        <v>223</v>
      </c>
      <c r="B2" s="33" t="n">
        <v>0.1</v>
      </c>
      <c r="C2" s="32" t="s">
        <v>55</v>
      </c>
      <c r="D2" s="32" t="s">
        <v>106</v>
      </c>
      <c r="E2" s="34" t="n">
        <f aca="false">B2</f>
        <v>0.1</v>
      </c>
      <c r="F2" s="35"/>
    </row>
    <row r="3" customFormat="false" ht="13.8" hidden="false" customHeight="false" outlineLevel="0" collapsed="false">
      <c r="A3" s="61" t="s">
        <v>224</v>
      </c>
      <c r="B3" s="33" t="n">
        <v>0.2</v>
      </c>
      <c r="C3" s="35" t="s">
        <v>55</v>
      </c>
      <c r="D3" s="35" t="s">
        <v>108</v>
      </c>
      <c r="E3" s="34" t="n">
        <f aca="false">B3</f>
        <v>0.2</v>
      </c>
      <c r="F3" s="35"/>
    </row>
    <row r="4" customFormat="false" ht="13.8" hidden="false" customHeight="false" outlineLevel="0" collapsed="false">
      <c r="A4" s="61" t="s">
        <v>225</v>
      </c>
      <c r="B4" s="33" t="n">
        <v>0.3</v>
      </c>
      <c r="C4" s="37" t="s">
        <v>55</v>
      </c>
      <c r="D4" s="37" t="s">
        <v>110</v>
      </c>
      <c r="E4" s="39" t="n">
        <f aca="false">B4</f>
        <v>0.3</v>
      </c>
      <c r="F4" s="35"/>
    </row>
    <row r="5" customFormat="false" ht="13.8" hidden="false" customHeight="false" outlineLevel="0" collapsed="false">
      <c r="A5" s="61" t="s">
        <v>226</v>
      </c>
      <c r="B5" s="36" t="n">
        <v>1</v>
      </c>
      <c r="C5" s="7" t="s">
        <v>227</v>
      </c>
      <c r="D5" s="32" t="s">
        <v>106</v>
      </c>
      <c r="E5" s="34" t="n">
        <f aca="false">B5</f>
        <v>1</v>
      </c>
      <c r="F5" s="35"/>
    </row>
    <row r="6" customFormat="false" ht="13.8" hidden="false" customHeight="false" outlineLevel="0" collapsed="false">
      <c r="A6" s="61" t="s">
        <v>228</v>
      </c>
      <c r="B6" s="36" t="n">
        <v>2</v>
      </c>
      <c r="C6" s="7" t="s">
        <v>227</v>
      </c>
      <c r="D6" s="35" t="s">
        <v>108</v>
      </c>
      <c r="E6" s="34" t="n">
        <f aca="false">B6</f>
        <v>2</v>
      </c>
      <c r="F6" s="35"/>
    </row>
    <row r="7" customFormat="false" ht="13.8" hidden="false" customHeight="false" outlineLevel="0" collapsed="false">
      <c r="A7" s="61" t="s">
        <v>229</v>
      </c>
      <c r="B7" s="36" t="n">
        <v>3</v>
      </c>
      <c r="C7" s="35" t="s">
        <v>227</v>
      </c>
      <c r="D7" s="35" t="s">
        <v>110</v>
      </c>
      <c r="E7" s="34" t="n">
        <f aca="false">B7</f>
        <v>3</v>
      </c>
      <c r="F7" s="35"/>
    </row>
    <row r="8" customFormat="false" ht="13.8" hidden="false" customHeight="false" outlineLevel="0" collapsed="false">
      <c r="A8" s="61" t="s">
        <v>230</v>
      </c>
      <c r="B8" s="40" t="n">
        <v>0.1</v>
      </c>
      <c r="C8" s="41" t="s">
        <v>68</v>
      </c>
      <c r="D8" s="41" t="s">
        <v>116</v>
      </c>
      <c r="E8" s="42" t="n">
        <f aca="false">RADIANS(B8)</f>
        <v>0.00174532925199433</v>
      </c>
      <c r="F8" s="35"/>
    </row>
    <row r="9" customFormat="false" ht="13.8" hidden="false" customHeight="false" outlineLevel="0" collapsed="false">
      <c r="A9" s="61" t="s">
        <v>231</v>
      </c>
      <c r="B9" s="43" t="n">
        <v>0.2</v>
      </c>
      <c r="C9" s="35" t="s">
        <v>68</v>
      </c>
      <c r="D9" s="35" t="s">
        <v>118</v>
      </c>
      <c r="E9" s="44" t="n">
        <f aca="false">RADIANS(B9)</f>
        <v>0.00349065850398866</v>
      </c>
      <c r="F9" s="35"/>
    </row>
    <row r="10" customFormat="false" ht="13.8" hidden="false" customHeight="false" outlineLevel="0" collapsed="false">
      <c r="A10" s="61" t="s">
        <v>232</v>
      </c>
      <c r="B10" s="43" t="n">
        <v>0.3</v>
      </c>
      <c r="C10" s="37" t="s">
        <v>68</v>
      </c>
      <c r="D10" s="37" t="s">
        <v>120</v>
      </c>
      <c r="E10" s="46" t="n">
        <f aca="false">RADIANS(B10)</f>
        <v>0.00523598775598299</v>
      </c>
      <c r="F10" s="35"/>
    </row>
    <row r="11" customFormat="false" ht="13.8" hidden="false" customHeight="false" outlineLevel="0" collapsed="false">
      <c r="A11" s="61" t="s">
        <v>233</v>
      </c>
      <c r="B11" s="47" t="n">
        <v>0.1</v>
      </c>
      <c r="C11" s="7" t="s">
        <v>122</v>
      </c>
      <c r="D11" s="7" t="s">
        <v>123</v>
      </c>
      <c r="E11" s="48" t="n">
        <f aca="false">B11</f>
        <v>0.1</v>
      </c>
      <c r="F11" s="35"/>
    </row>
    <row r="12" customFormat="false" ht="13.8" hidden="false" customHeight="false" outlineLevel="0" collapsed="false">
      <c r="A12" s="61" t="s">
        <v>234</v>
      </c>
      <c r="B12" s="49" t="n">
        <v>0.1</v>
      </c>
      <c r="C12" s="7" t="s">
        <v>122</v>
      </c>
      <c r="D12" s="7" t="s">
        <v>125</v>
      </c>
      <c r="E12" s="50" t="n">
        <f aca="false">B12</f>
        <v>0.1</v>
      </c>
      <c r="F12" s="35"/>
    </row>
    <row r="13" customFormat="false" ht="13.8" hidden="false" customHeight="false" outlineLevel="0" collapsed="false">
      <c r="A13" s="61" t="s">
        <v>235</v>
      </c>
      <c r="B13" s="49" t="n">
        <v>0.1</v>
      </c>
      <c r="C13" s="26" t="s">
        <v>122</v>
      </c>
      <c r="D13" s="37" t="s">
        <v>127</v>
      </c>
      <c r="E13" s="51" t="n">
        <f aca="false">B13</f>
        <v>0.1</v>
      </c>
      <c r="F13" s="35"/>
    </row>
    <row r="14" customFormat="false" ht="13.8" hidden="false" customHeight="false" outlineLevel="0" collapsed="false">
      <c r="A14" s="61" t="s">
        <v>236</v>
      </c>
      <c r="B14" s="33" t="n">
        <v>0.1</v>
      </c>
      <c r="C14" s="41" t="s">
        <v>55</v>
      </c>
      <c r="D14" s="32" t="s">
        <v>129</v>
      </c>
      <c r="E14" s="52" t="n">
        <f aca="false">B14</f>
        <v>0.1</v>
      </c>
      <c r="F14" s="35"/>
    </row>
    <row r="15" customFormat="false" ht="13.8" hidden="false" customHeight="false" outlineLevel="0" collapsed="false">
      <c r="A15" s="61" t="s">
        <v>237</v>
      </c>
      <c r="B15" s="33" t="n">
        <v>0.2</v>
      </c>
      <c r="C15" s="7" t="s">
        <v>55</v>
      </c>
      <c r="D15" s="35" t="s">
        <v>131</v>
      </c>
      <c r="E15" s="53" t="n">
        <f aca="false">B15</f>
        <v>0.2</v>
      </c>
      <c r="F15" s="35"/>
    </row>
    <row r="16" customFormat="false" ht="13.8" hidden="false" customHeight="false" outlineLevel="0" collapsed="false">
      <c r="A16" s="61" t="s">
        <v>238</v>
      </c>
      <c r="B16" s="33" t="n">
        <v>0.3</v>
      </c>
      <c r="C16" s="37" t="s">
        <v>55</v>
      </c>
      <c r="D16" s="37" t="s">
        <v>133</v>
      </c>
      <c r="E16" s="54" t="n">
        <f aca="false">B16</f>
        <v>0.3</v>
      </c>
      <c r="F16" s="35"/>
    </row>
    <row r="17" customFormat="false" ht="13.8" hidden="false" customHeight="false" outlineLevel="0" collapsed="false">
      <c r="A17" s="61" t="s">
        <v>239</v>
      </c>
      <c r="B17" s="33" t="n">
        <v>0.1</v>
      </c>
      <c r="C17" s="41" t="s">
        <v>55</v>
      </c>
      <c r="D17" s="32" t="s">
        <v>135</v>
      </c>
      <c r="E17" s="52" t="n">
        <f aca="false">B17</f>
        <v>0.1</v>
      </c>
      <c r="F17" s="35"/>
    </row>
    <row r="18" customFormat="false" ht="13.8" hidden="false" customHeight="false" outlineLevel="0" collapsed="false">
      <c r="A18" s="61" t="s">
        <v>240</v>
      </c>
      <c r="B18" s="33" t="n">
        <v>0.2</v>
      </c>
      <c r="C18" s="7" t="s">
        <v>55</v>
      </c>
      <c r="D18" s="35" t="s">
        <v>137</v>
      </c>
      <c r="E18" s="53" t="n">
        <f aca="false">B18</f>
        <v>0.2</v>
      </c>
      <c r="F18" s="35"/>
    </row>
    <row r="19" customFormat="false" ht="13.8" hidden="false" customHeight="false" outlineLevel="0" collapsed="false">
      <c r="A19" s="61" t="s">
        <v>241</v>
      </c>
      <c r="B19" s="33" t="n">
        <v>0.3</v>
      </c>
      <c r="C19" s="37" t="s">
        <v>55</v>
      </c>
      <c r="D19" s="37" t="s">
        <v>139</v>
      </c>
      <c r="E19" s="54" t="n">
        <f aca="false">B19</f>
        <v>0.3</v>
      </c>
      <c r="F19" s="37"/>
    </row>
    <row r="20" customFormat="false" ht="13.8" hidden="false" customHeight="false" outlineLevel="0" collapsed="false">
      <c r="A20" s="61" t="s">
        <v>242</v>
      </c>
      <c r="B20" s="33" t="n">
        <v>0.1</v>
      </c>
      <c r="C20" s="41" t="s">
        <v>55</v>
      </c>
      <c r="D20" s="32" t="s">
        <v>141</v>
      </c>
      <c r="E20" s="52" t="n">
        <f aca="false">B20</f>
        <v>0.1</v>
      </c>
    </row>
    <row r="21" customFormat="false" ht="13.8" hidden="false" customHeight="false" outlineLevel="0" collapsed="false">
      <c r="A21" s="61" t="s">
        <v>243</v>
      </c>
      <c r="B21" s="33" t="n">
        <v>0.2</v>
      </c>
      <c r="C21" s="7" t="s">
        <v>55</v>
      </c>
      <c r="D21" s="35" t="s">
        <v>143</v>
      </c>
      <c r="E21" s="53" t="n">
        <f aca="false">B21</f>
        <v>0.2</v>
      </c>
    </row>
    <row r="22" customFormat="false" ht="13.8" hidden="false" customHeight="false" outlineLevel="0" collapsed="false">
      <c r="A22" s="61" t="s">
        <v>244</v>
      </c>
      <c r="B22" s="33" t="n">
        <v>0.3</v>
      </c>
      <c r="C22" s="37" t="s">
        <v>55</v>
      </c>
      <c r="D22" s="37" t="s">
        <v>145</v>
      </c>
      <c r="E22" s="54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2:A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245</v>
      </c>
      <c r="B1" s="0" t="n">
        <v>60</v>
      </c>
    </row>
    <row r="2" customFormat="false" ht="15" hidden="false" customHeight="false" outlineLevel="0" collapsed="false">
      <c r="A2" s="0" t="s">
        <v>246</v>
      </c>
      <c r="B2" s="0" t="n">
        <v>60</v>
      </c>
    </row>
    <row r="3" customFormat="false" ht="15" hidden="false" customHeight="false" outlineLevel="0" collapsed="false">
      <c r="A3" s="0" t="s">
        <v>247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248</v>
      </c>
      <c r="B4" s="0" t="n">
        <v>9.81</v>
      </c>
    </row>
    <row r="5" customFormat="false" ht="15" hidden="false" customHeight="false" outlineLevel="0" collapsed="false">
      <c r="A5" s="0" t="s">
        <v>249</v>
      </c>
      <c r="B5" s="0" t="n">
        <v>24</v>
      </c>
    </row>
    <row r="6" customFormat="false" ht="15" hidden="false" customHeight="false" outlineLevel="0" collapsed="false">
      <c r="A6" s="0" t="s">
        <v>250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0" activeCellId="1" sqref="A2:A22 D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5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5" hidden="false" customHeight="false" outlineLevel="0" collapsed="false">
      <c r="A4" s="5" t="s">
        <v>27</v>
      </c>
      <c r="B4" s="15" t="n">
        <f aca="false">B5*0.5</f>
        <v>3404.71010099543</v>
      </c>
      <c r="C4" s="7" t="s">
        <v>23</v>
      </c>
      <c r="D4" s="7" t="s">
        <v>28</v>
      </c>
      <c r="E4" s="16" t="n">
        <f aca="false">B4</f>
        <v>3404.71010099543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6809.42020199087</v>
      </c>
      <c r="C5" s="7" t="s">
        <v>23</v>
      </c>
      <c r="D5" s="7" t="s">
        <v>30</v>
      </c>
      <c r="E5" s="16" t="n">
        <f aca="false">B5</f>
        <v>6809.42020199087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5" hidden="false" customHeight="false" outlineLevel="0" collapsed="false">
      <c r="A11" s="5" t="s">
        <v>42</v>
      </c>
      <c r="B11" s="15" t="n">
        <v>100</v>
      </c>
      <c r="C11" s="7" t="s">
        <v>43</v>
      </c>
      <c r="D11" s="7" t="s">
        <v>44</v>
      </c>
      <c r="E11" s="16" t="n">
        <f aca="false">B11*1000</f>
        <v>100000</v>
      </c>
    </row>
    <row r="12" customFormat="false" ht="15" hidden="false" customHeight="false" outlineLevel="0" collapsed="false">
      <c r="A12" s="5" t="s">
        <v>45</v>
      </c>
      <c r="B12" s="15" t="n">
        <v>10</v>
      </c>
      <c r="C12" s="7" t="s">
        <v>43</v>
      </c>
      <c r="D12" s="7" t="s">
        <v>46</v>
      </c>
      <c r="E12" s="16" t="n">
        <f aca="false">B12*1000</f>
        <v>10000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3404.71010099543</v>
      </c>
      <c r="C19" s="17" t="s">
        <v>23</v>
      </c>
      <c r="D19" s="7" t="s">
        <v>62</v>
      </c>
      <c r="E19" s="16" t="n">
        <f aca="false">B19</f>
        <v>3404.71010099543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3404.71010099543</v>
      </c>
      <c r="C20" s="17" t="s">
        <v>23</v>
      </c>
      <c r="D20" s="7" t="s">
        <v>64</v>
      </c>
      <c r="E20" s="16" t="n">
        <f aca="false">B20</f>
        <v>3404.71010099543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3404.71010099543</v>
      </c>
      <c r="C21" s="17" t="s">
        <v>23</v>
      </c>
      <c r="D21" s="7" t="s">
        <v>66</v>
      </c>
      <c r="E21" s="16" t="n">
        <f aca="false">B21</f>
        <v>3404.71010099543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0.005</v>
      </c>
      <c r="C38" s="0" t="s">
        <v>68</v>
      </c>
      <c r="D38" s="0" t="s">
        <v>104</v>
      </c>
      <c r="E38" s="0" t="n">
        <f aca="false">RADIANS(B38)</f>
        <v>8.72664625997165E-005</v>
      </c>
    </row>
    <row r="39" customFormat="false" ht="13.8" hidden="false" customHeight="false" outlineLevel="0" collapsed="false">
      <c r="B39" s="0"/>
      <c r="E39" s="0"/>
    </row>
    <row r="40" customFormat="false" ht="13.8" hidden="false" customHeight="false" outlineLevel="0" collapsed="false">
      <c r="B40" s="0"/>
      <c r="E40" s="0"/>
    </row>
    <row r="41" customFormat="false" ht="13.8" hidden="false" customHeight="false" outlineLevel="0" collapsed="false">
      <c r="B41" s="0"/>
      <c r="E41" s="0"/>
    </row>
    <row r="42" customFormat="false" ht="13.8" hidden="false" customHeight="false" outlineLevel="0" collapsed="false">
      <c r="B42" s="0"/>
      <c r="E4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1" sqref="A2:A22 B2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28" t="s">
        <v>0</v>
      </c>
      <c r="B1" s="29" t="s">
        <v>1</v>
      </c>
      <c r="C1" s="30" t="s">
        <v>2</v>
      </c>
      <c r="D1" s="30" t="s">
        <v>3</v>
      </c>
      <c r="E1" s="31" t="s">
        <v>4</v>
      </c>
    </row>
    <row r="2" customFormat="false" ht="13.8" hidden="false" customHeight="false" outlineLevel="0" collapsed="false">
      <c r="A2" s="32" t="s">
        <v>105</v>
      </c>
      <c r="B2" s="33" t="n">
        <v>1737</v>
      </c>
      <c r="C2" s="32" t="s">
        <v>43</v>
      </c>
      <c r="D2" s="32" t="s">
        <v>106</v>
      </c>
      <c r="E2" s="34" t="n">
        <f aca="false">B2*1000</f>
        <v>1737000</v>
      </c>
    </row>
    <row r="3" customFormat="false" ht="13.8" hidden="false" customHeight="false" outlineLevel="0" collapsed="false">
      <c r="A3" s="35" t="s">
        <v>107</v>
      </c>
      <c r="B3" s="36" t="n">
        <v>0</v>
      </c>
      <c r="C3" s="35" t="s">
        <v>43</v>
      </c>
      <c r="D3" s="35" t="s">
        <v>108</v>
      </c>
      <c r="E3" s="34" t="n">
        <f aca="false">B3*1000</f>
        <v>0</v>
      </c>
    </row>
    <row r="4" customFormat="false" ht="13.8" hidden="false" customHeight="false" outlineLevel="0" collapsed="false">
      <c r="A4" s="37" t="s">
        <v>109</v>
      </c>
      <c r="B4" s="38" t="n">
        <v>0</v>
      </c>
      <c r="C4" s="37" t="s">
        <v>43</v>
      </c>
      <c r="D4" s="37" t="s">
        <v>110</v>
      </c>
      <c r="E4" s="39" t="n">
        <f aca="false">B4*1000</f>
        <v>0</v>
      </c>
    </row>
    <row r="5" customFormat="false" ht="13.8" hidden="false" customHeight="false" outlineLevel="0" collapsed="false">
      <c r="A5" s="7" t="s">
        <v>111</v>
      </c>
      <c r="B5" s="36" t="n">
        <v>0</v>
      </c>
      <c r="C5" s="7" t="s">
        <v>112</v>
      </c>
      <c r="D5" s="32" t="s">
        <v>106</v>
      </c>
      <c r="E5" s="34" t="n">
        <f aca="false">B5*1000</f>
        <v>0</v>
      </c>
    </row>
    <row r="6" customFormat="false" ht="13.8" hidden="false" customHeight="false" outlineLevel="0" collapsed="false">
      <c r="A6" s="7" t="s">
        <v>113</v>
      </c>
      <c r="B6" s="36" t="n">
        <v>0</v>
      </c>
      <c r="C6" s="7" t="s">
        <v>112</v>
      </c>
      <c r="D6" s="35" t="s">
        <v>108</v>
      </c>
      <c r="E6" s="34" t="n">
        <f aca="false">B6*1000</f>
        <v>0</v>
      </c>
    </row>
    <row r="7" customFormat="false" ht="13.8" hidden="false" customHeight="false" outlineLevel="0" collapsed="false">
      <c r="A7" s="35" t="s">
        <v>114</v>
      </c>
      <c r="B7" s="36" t="n">
        <v>0</v>
      </c>
      <c r="C7" s="35" t="s">
        <v>112</v>
      </c>
      <c r="D7" s="35" t="s">
        <v>110</v>
      </c>
      <c r="E7" s="34" t="n">
        <f aca="false">B7*1000</f>
        <v>0</v>
      </c>
    </row>
    <row r="8" customFormat="false" ht="13.8" hidden="false" customHeight="false" outlineLevel="0" collapsed="false">
      <c r="A8" s="11" t="s">
        <v>115</v>
      </c>
      <c r="B8" s="40" t="n">
        <v>1</v>
      </c>
      <c r="C8" s="41" t="s">
        <v>68</v>
      </c>
      <c r="D8" s="41" t="s">
        <v>116</v>
      </c>
      <c r="E8" s="42" t="n">
        <f aca="false">RADIANS(B8)</f>
        <v>0.0174532925199433</v>
      </c>
    </row>
    <row r="9" customFormat="false" ht="13.8" hidden="false" customHeight="false" outlineLevel="0" collapsed="false">
      <c r="A9" s="5" t="s">
        <v>117</v>
      </c>
      <c r="B9" s="43" t="n">
        <v>1</v>
      </c>
      <c r="C9" s="35" t="s">
        <v>68</v>
      </c>
      <c r="D9" s="35" t="s">
        <v>118</v>
      </c>
      <c r="E9" s="44" t="n">
        <f aca="false">RADIANS(B9)</f>
        <v>0.0174532925199433</v>
      </c>
    </row>
    <row r="10" customFormat="false" ht="13.8" hidden="false" customHeight="false" outlineLevel="0" collapsed="false">
      <c r="A10" s="45" t="s">
        <v>119</v>
      </c>
      <c r="B10" s="43" t="n">
        <v>1</v>
      </c>
      <c r="C10" s="37" t="s">
        <v>68</v>
      </c>
      <c r="D10" s="37" t="s">
        <v>120</v>
      </c>
      <c r="E10" s="46" t="n">
        <f aca="false">RADIANS(B10)</f>
        <v>0.0174532925199433</v>
      </c>
    </row>
    <row r="11" customFormat="false" ht="13.8" hidden="false" customHeight="false" outlineLevel="0" collapsed="false">
      <c r="A11" s="7" t="s">
        <v>121</v>
      </c>
      <c r="B11" s="47" t="n">
        <v>0.1</v>
      </c>
      <c r="C11" s="7" t="s">
        <v>122</v>
      </c>
      <c r="D11" s="7" t="s">
        <v>123</v>
      </c>
      <c r="E11" s="48" t="n">
        <f aca="false">B11</f>
        <v>0.1</v>
      </c>
    </row>
    <row r="12" customFormat="false" ht="13.8" hidden="false" customHeight="false" outlineLevel="0" collapsed="false">
      <c r="A12" s="7" t="s">
        <v>124</v>
      </c>
      <c r="B12" s="49" t="n">
        <v>0.1</v>
      </c>
      <c r="C12" s="7" t="s">
        <v>122</v>
      </c>
      <c r="D12" s="7" t="s">
        <v>125</v>
      </c>
      <c r="E12" s="50" t="n">
        <f aca="false">B12</f>
        <v>0.1</v>
      </c>
    </row>
    <row r="13" customFormat="false" ht="13.8" hidden="false" customHeight="false" outlineLevel="0" collapsed="false">
      <c r="A13" s="26" t="s">
        <v>126</v>
      </c>
      <c r="B13" s="49" t="n">
        <v>0.1</v>
      </c>
      <c r="C13" s="26" t="s">
        <v>122</v>
      </c>
      <c r="D13" s="37" t="s">
        <v>127</v>
      </c>
      <c r="E13" s="51" t="n">
        <f aca="false">B13</f>
        <v>0.1</v>
      </c>
    </row>
    <row r="14" customFormat="false" ht="13.8" hidden="false" customHeight="false" outlineLevel="0" collapsed="false">
      <c r="A14" s="13" t="s">
        <v>128</v>
      </c>
      <c r="B14" s="33" t="n">
        <v>1737</v>
      </c>
      <c r="C14" s="41" t="s">
        <v>43</v>
      </c>
      <c r="D14" s="32" t="s">
        <v>129</v>
      </c>
      <c r="E14" s="52" t="n">
        <f aca="false">B14*1000</f>
        <v>1737000</v>
      </c>
    </row>
    <row r="15" customFormat="false" ht="13.8" hidden="false" customHeight="false" outlineLevel="0" collapsed="false">
      <c r="A15" s="13" t="s">
        <v>130</v>
      </c>
      <c r="B15" s="36" t="n">
        <v>0.001</v>
      </c>
      <c r="C15" s="7" t="s">
        <v>43</v>
      </c>
      <c r="D15" s="35" t="s">
        <v>131</v>
      </c>
      <c r="E15" s="53" t="n">
        <f aca="false">B15*1000</f>
        <v>1</v>
      </c>
    </row>
    <row r="16" customFormat="false" ht="13.8" hidden="false" customHeight="false" outlineLevel="0" collapsed="false">
      <c r="A16" s="13" t="s">
        <v>132</v>
      </c>
      <c r="B16" s="38" t="n">
        <v>0</v>
      </c>
      <c r="C16" s="37" t="s">
        <v>43</v>
      </c>
      <c r="D16" s="37" t="s">
        <v>133</v>
      </c>
      <c r="E16" s="54" t="n">
        <f aca="false">B16*1000</f>
        <v>0</v>
      </c>
    </row>
    <row r="17" customFormat="false" ht="13.8" hidden="false" customHeight="false" outlineLevel="0" collapsed="false">
      <c r="A17" s="13" t="s">
        <v>134</v>
      </c>
      <c r="B17" s="33" t="n">
        <v>1737</v>
      </c>
      <c r="C17" s="41" t="s">
        <v>43</v>
      </c>
      <c r="D17" s="32" t="s">
        <v>135</v>
      </c>
      <c r="E17" s="52" t="n">
        <f aca="false">B17*1000</f>
        <v>1737000</v>
      </c>
    </row>
    <row r="18" customFormat="false" ht="13.8" hidden="false" customHeight="false" outlineLevel="0" collapsed="false">
      <c r="A18" s="13" t="s">
        <v>136</v>
      </c>
      <c r="B18" s="36" t="n">
        <v>0</v>
      </c>
      <c r="C18" s="7" t="s">
        <v>43</v>
      </c>
      <c r="D18" s="35" t="s">
        <v>137</v>
      </c>
      <c r="E18" s="53" t="n">
        <f aca="false">B18*1000</f>
        <v>0</v>
      </c>
    </row>
    <row r="19" customFormat="false" ht="13.8" hidden="false" customHeight="false" outlineLevel="0" collapsed="false">
      <c r="A19" s="13" t="s">
        <v>138</v>
      </c>
      <c r="B19" s="38" t="n">
        <v>0.001</v>
      </c>
      <c r="C19" s="37" t="s">
        <v>43</v>
      </c>
      <c r="D19" s="37" t="s">
        <v>139</v>
      </c>
      <c r="E19" s="54" t="n">
        <f aca="false">B19*1000</f>
        <v>1</v>
      </c>
    </row>
    <row r="20" customFormat="false" ht="13.8" hidden="false" customHeight="false" outlineLevel="0" collapsed="false">
      <c r="A20" s="13" t="s">
        <v>140</v>
      </c>
      <c r="B20" s="33" t="n">
        <v>1737</v>
      </c>
      <c r="C20" s="41" t="s">
        <v>43</v>
      </c>
      <c r="D20" s="32" t="s">
        <v>141</v>
      </c>
      <c r="E20" s="52" t="n">
        <f aca="false">B20*1000</f>
        <v>1737000</v>
      </c>
    </row>
    <row r="21" customFormat="false" ht="13.8" hidden="false" customHeight="false" outlineLevel="0" collapsed="false">
      <c r="A21" s="13" t="s">
        <v>142</v>
      </c>
      <c r="B21" s="36" t="n">
        <v>0.001</v>
      </c>
      <c r="C21" s="7" t="s">
        <v>43</v>
      </c>
      <c r="D21" s="35" t="s">
        <v>143</v>
      </c>
      <c r="E21" s="53" t="n">
        <f aca="false">B21*1000</f>
        <v>1</v>
      </c>
    </row>
    <row r="22" customFormat="false" ht="13.8" hidden="false" customHeight="false" outlineLevel="0" collapsed="false">
      <c r="A22" s="13" t="s">
        <v>144</v>
      </c>
      <c r="B22" s="38" t="n">
        <v>0.001</v>
      </c>
      <c r="C22" s="37" t="s">
        <v>43</v>
      </c>
      <c r="D22" s="37" t="s">
        <v>145</v>
      </c>
      <c r="E22" s="54" t="n">
        <f aca="false">B22*1000</f>
        <v>1</v>
      </c>
    </row>
    <row r="23" customFormat="false" ht="13.8" hidden="false" customHeight="false" outlineLevel="0" collapsed="false">
      <c r="A23" s="35" t="s">
        <v>146</v>
      </c>
      <c r="B23" s="35" t="n">
        <v>1</v>
      </c>
      <c r="C23" s="35" t="s">
        <v>6</v>
      </c>
      <c r="D23" s="41" t="s">
        <v>147</v>
      </c>
      <c r="E23" s="55" t="n">
        <f aca="false">B23</f>
        <v>1</v>
      </c>
    </row>
    <row r="24" customFormat="false" ht="13.8" hidden="false" customHeight="false" outlineLevel="0" collapsed="false">
      <c r="A24" s="35" t="s">
        <v>148</v>
      </c>
      <c r="B24" s="35" t="n">
        <v>0</v>
      </c>
      <c r="C24" s="35" t="s">
        <v>6</v>
      </c>
      <c r="D24" s="41" t="s">
        <v>147</v>
      </c>
      <c r="E24" s="8" t="n">
        <f aca="false">B24/3</f>
        <v>0</v>
      </c>
    </row>
    <row r="25" customFormat="false" ht="13.8" hidden="false" customHeight="false" outlineLevel="0" collapsed="false">
      <c r="A25" s="35" t="s">
        <v>149</v>
      </c>
      <c r="B25" s="35" t="n">
        <v>0</v>
      </c>
      <c r="C25" s="35" t="s">
        <v>6</v>
      </c>
      <c r="D25" s="41" t="s">
        <v>147</v>
      </c>
      <c r="E25" s="55" t="n">
        <f aca="false">B25/3</f>
        <v>0</v>
      </c>
    </row>
    <row r="26" customFormat="false" ht="13.8" hidden="false" customHeight="false" outlineLevel="0" collapsed="false">
      <c r="A26" s="35" t="s">
        <v>150</v>
      </c>
      <c r="B26" s="35" t="n">
        <v>0</v>
      </c>
      <c r="C26" s="35" t="s">
        <v>6</v>
      </c>
      <c r="D26" s="41" t="s">
        <v>147</v>
      </c>
      <c r="E26" s="55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3" activeCellId="1" sqref="A2:A22 D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155</v>
      </c>
    </row>
    <row r="2" customFormat="false" ht="13.8" hidden="false" customHeight="false" outlineLevel="0" collapsed="false">
      <c r="A2" s="0" t="s">
        <v>156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157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158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159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160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161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162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163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164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165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166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1" activeCellId="1" sqref="A2:A22 E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155</v>
      </c>
    </row>
    <row r="2" customFormat="false" ht="13.8" hidden="false" customHeight="false" outlineLevel="0" collapsed="false">
      <c r="A2" s="0" t="s">
        <v>156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157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158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159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160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161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162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164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166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2:A22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56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57" t="s">
        <v>0</v>
      </c>
      <c r="B1" s="58" t="s">
        <v>1</v>
      </c>
      <c r="C1" s="59" t="s">
        <v>2</v>
      </c>
      <c r="D1" s="59" t="s">
        <v>3</v>
      </c>
      <c r="E1" s="60" t="s">
        <v>4</v>
      </c>
    </row>
    <row r="2" customFormat="false" ht="15" hidden="false" customHeight="false" outlineLevel="0" collapsed="false">
      <c r="A2" s="61" t="s">
        <v>167</v>
      </c>
      <c r="B2" s="62" t="n">
        <f aca="false">0.00000016*3</f>
        <v>4.8E-007</v>
      </c>
      <c r="C2" s="35" t="s">
        <v>168</v>
      </c>
      <c r="D2" s="7" t="s">
        <v>169</v>
      </c>
      <c r="E2" s="44" t="n">
        <f aca="false">B2/3</f>
        <v>1.6E-007</v>
      </c>
    </row>
    <row r="3" customFormat="false" ht="15" hidden="false" customHeight="false" outlineLevel="0" collapsed="false">
      <c r="A3" s="61" t="s">
        <v>170</v>
      </c>
      <c r="B3" s="63" t="n">
        <v>5</v>
      </c>
      <c r="C3" s="62" t="s">
        <v>171</v>
      </c>
      <c r="D3" s="35" t="s">
        <v>172</v>
      </c>
      <c r="E3" s="44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173</v>
      </c>
      <c r="B4" s="64" t="n">
        <v>0.05</v>
      </c>
      <c r="C4" s="37" t="s">
        <v>174</v>
      </c>
      <c r="D4" s="37" t="s">
        <v>175</v>
      </c>
      <c r="E4" s="46" t="n">
        <f aca="false">RADIANS(B4)/SQRT(hr2sec)/3</f>
        <v>4.84813681109536E-006</v>
      </c>
    </row>
    <row r="5" customFormat="false" ht="15" hidden="false" customHeight="false" outlineLevel="0" collapsed="false">
      <c r="A5" s="61" t="s">
        <v>176</v>
      </c>
      <c r="B5" s="63" t="n">
        <v>20</v>
      </c>
      <c r="C5" s="7" t="s">
        <v>177</v>
      </c>
      <c r="D5" s="7" t="s">
        <v>178</v>
      </c>
      <c r="E5" s="44" t="n">
        <f aca="false">RADIANS(B5)/3600/3</f>
        <v>3.23209120739691E-005</v>
      </c>
    </row>
    <row r="6" customFormat="false" ht="15" hidden="false" customHeight="false" outlineLevel="0" collapsed="false">
      <c r="A6" s="61" t="s">
        <v>179</v>
      </c>
      <c r="B6" s="63" t="n">
        <v>20</v>
      </c>
      <c r="C6" s="7" t="s">
        <v>177</v>
      </c>
      <c r="D6" s="7" t="s">
        <v>180</v>
      </c>
      <c r="E6" s="44" t="n">
        <f aca="false">RADIANS(B6)/3600/3</f>
        <v>3.23209120739691E-005</v>
      </c>
    </row>
    <row r="7" customFormat="false" ht="15" hidden="false" customHeight="false" outlineLevel="0" collapsed="false">
      <c r="A7" s="5" t="s">
        <v>181</v>
      </c>
      <c r="B7" s="63" t="n">
        <v>1.5</v>
      </c>
      <c r="C7" s="7" t="s">
        <v>182</v>
      </c>
      <c r="D7" s="7" t="s">
        <v>183</v>
      </c>
      <c r="E7" s="44" t="n">
        <f aca="false">RADIANS(B7)/3600/3</f>
        <v>2.42406840554768E-006</v>
      </c>
    </row>
    <row r="8" customFormat="false" ht="15" hidden="false" customHeight="false" outlineLevel="0" collapsed="false">
      <c r="A8" s="5" t="s">
        <v>184</v>
      </c>
      <c r="B8" s="63" t="n">
        <v>1.5</v>
      </c>
      <c r="C8" s="7" t="s">
        <v>182</v>
      </c>
      <c r="D8" s="7" t="s">
        <v>183</v>
      </c>
      <c r="E8" s="44" t="n">
        <f aca="false">RADIANS(B8)/3600/3</f>
        <v>2.42406840554768E-006</v>
      </c>
    </row>
    <row r="9" customFormat="false" ht="15" hidden="false" customHeight="false" outlineLevel="0" collapsed="false">
      <c r="A9" s="5" t="s">
        <v>185</v>
      </c>
      <c r="B9" s="63" t="n">
        <v>9</v>
      </c>
      <c r="C9" s="7" t="s">
        <v>182</v>
      </c>
      <c r="D9" s="7" t="s">
        <v>183</v>
      </c>
      <c r="E9" s="44" t="n">
        <f aca="false">RADIANS(B9)/3600/3</f>
        <v>1.45444104332861E-005</v>
      </c>
    </row>
    <row r="10" customFormat="false" ht="15" hidden="false" customHeight="false" outlineLevel="0" collapsed="false">
      <c r="A10" s="11" t="s">
        <v>186</v>
      </c>
      <c r="B10" s="40" t="n">
        <v>3</v>
      </c>
      <c r="C10" s="13" t="s">
        <v>187</v>
      </c>
      <c r="D10" s="13" t="s">
        <v>188</v>
      </c>
      <c r="E10" s="42" t="n">
        <f aca="false">B10/3</f>
        <v>1</v>
      </c>
    </row>
    <row r="11" customFormat="false" ht="15" hidden="false" customHeight="false" outlineLevel="0" collapsed="false">
      <c r="A11" s="45" t="s">
        <v>189</v>
      </c>
      <c r="B11" s="65" t="n">
        <v>3</v>
      </c>
      <c r="C11" s="26" t="s">
        <v>187</v>
      </c>
      <c r="D11" s="26" t="s">
        <v>190</v>
      </c>
      <c r="E11" s="46" t="n">
        <f aca="false">B11/3</f>
        <v>1</v>
      </c>
    </row>
    <row r="12" customFormat="false" ht="15" hidden="false" customHeight="false" outlineLevel="0" collapsed="false">
      <c r="A12" s="5" t="s">
        <v>191</v>
      </c>
      <c r="B12" s="56" t="n">
        <v>10</v>
      </c>
      <c r="C12" s="7" t="s">
        <v>55</v>
      </c>
      <c r="D12" s="7" t="s">
        <v>192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193</v>
      </c>
      <c r="B13" s="56" t="n">
        <v>100</v>
      </c>
      <c r="C13" s="7" t="s">
        <v>55</v>
      </c>
      <c r="D13" s="7" t="s">
        <v>194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195</v>
      </c>
      <c r="B14" s="56" t="n">
        <v>10</v>
      </c>
      <c r="C14" s="7" t="s">
        <v>55</v>
      </c>
      <c r="D14" s="7" t="s">
        <v>196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1" sqref="A2:A22 B19"/>
    </sheetView>
  </sheetViews>
  <sheetFormatPr defaultColWidth="9.14453125" defaultRowHeight="15" zeroHeight="false" outlineLevelRow="0" outlineLevelCol="0"/>
  <cols>
    <col collapsed="false" customWidth="true" hidden="false" outlineLevel="0" max="1" min="1" style="35" width="9.28"/>
    <col collapsed="false" customWidth="true" hidden="false" outlineLevel="0" max="3" min="2" style="35" width="7"/>
    <col collapsed="false" customWidth="true" hidden="false" outlineLevel="0" max="4" min="4" style="35" width="51.28"/>
    <col collapsed="false" customWidth="true" hidden="false" outlineLevel="0" max="5" min="5" style="66" width="14.71"/>
    <col collapsed="false" customWidth="true" hidden="false" outlineLevel="0" max="6" min="6" style="35" width="17.43"/>
    <col collapsed="false" customWidth="false" hidden="false" outlineLevel="0" max="1024" min="7" style="35" width="9.14"/>
  </cols>
  <sheetData>
    <row r="1" customFormat="false" ht="15" hidden="false" customHeight="false" outlineLevel="0" collapsed="false">
      <c r="A1" s="28" t="s">
        <v>0</v>
      </c>
      <c r="B1" s="29" t="s">
        <v>1</v>
      </c>
      <c r="C1" s="30" t="s">
        <v>2</v>
      </c>
      <c r="D1" s="30" t="s">
        <v>3</v>
      </c>
      <c r="E1" s="31" t="s">
        <v>4</v>
      </c>
    </row>
    <row r="2" customFormat="false" ht="15" hidden="false" customHeight="true" outlineLevel="0" collapsed="false">
      <c r="A2" s="67" t="s">
        <v>197</v>
      </c>
      <c r="B2" s="41" t="n">
        <v>4000</v>
      </c>
      <c r="C2" s="41" t="s">
        <v>55</v>
      </c>
      <c r="D2" s="41" t="s">
        <v>198</v>
      </c>
      <c r="E2" s="42" t="n">
        <f aca="false">B2/3</f>
        <v>1333.33333333333</v>
      </c>
    </row>
    <row r="3" customFormat="false" ht="15" hidden="false" customHeight="false" outlineLevel="0" collapsed="false">
      <c r="A3" s="61" t="s">
        <v>199</v>
      </c>
      <c r="B3" s="35" t="n">
        <v>4000</v>
      </c>
      <c r="C3" s="35" t="s">
        <v>55</v>
      </c>
      <c r="D3" s="35" t="s">
        <v>198</v>
      </c>
      <c r="E3" s="44" t="n">
        <f aca="false">B3/3</f>
        <v>1333.33333333333</v>
      </c>
    </row>
    <row r="4" customFormat="false" ht="15" hidden="false" customHeight="false" outlineLevel="0" collapsed="false">
      <c r="A4" s="61" t="s">
        <v>200</v>
      </c>
      <c r="B4" s="35" t="n">
        <v>4000</v>
      </c>
      <c r="C4" s="35" t="s">
        <v>55</v>
      </c>
      <c r="D4" s="35" t="s">
        <v>198</v>
      </c>
      <c r="E4" s="44" t="n">
        <f aca="false">B4/3</f>
        <v>1333.33333333333</v>
      </c>
    </row>
    <row r="5" customFormat="false" ht="15" hidden="false" customHeight="false" outlineLevel="0" collapsed="false">
      <c r="A5" s="61" t="s">
        <v>201</v>
      </c>
      <c r="B5" s="35" t="n">
        <v>3</v>
      </c>
      <c r="C5" s="35" t="s">
        <v>202</v>
      </c>
      <c r="D5" s="35" t="s">
        <v>203</v>
      </c>
      <c r="E5" s="44" t="n">
        <f aca="false">B5/3</f>
        <v>1</v>
      </c>
    </row>
    <row r="6" customFormat="false" ht="15" hidden="false" customHeight="false" outlineLevel="0" collapsed="false">
      <c r="A6" s="61" t="s">
        <v>204</v>
      </c>
      <c r="B6" s="35" t="n">
        <v>3</v>
      </c>
      <c r="C6" s="35" t="s">
        <v>202</v>
      </c>
      <c r="D6" s="35" t="s">
        <v>203</v>
      </c>
      <c r="E6" s="44" t="n">
        <f aca="false">B6/3</f>
        <v>1</v>
      </c>
    </row>
    <row r="7" customFormat="false" ht="15" hidden="false" customHeight="false" outlineLevel="0" collapsed="false">
      <c r="A7" s="61" t="s">
        <v>205</v>
      </c>
      <c r="B7" s="35" t="n">
        <v>3</v>
      </c>
      <c r="C7" s="35" t="s">
        <v>202</v>
      </c>
      <c r="D7" s="35" t="s">
        <v>203</v>
      </c>
      <c r="E7" s="44" t="n">
        <f aca="false">B7/3</f>
        <v>1</v>
      </c>
    </row>
    <row r="8" customFormat="false" ht="15" hidden="false" customHeight="false" outlineLevel="0" collapsed="false">
      <c r="A8" s="61" t="s">
        <v>206</v>
      </c>
      <c r="B8" s="35" t="n">
        <v>0.0005</v>
      </c>
      <c r="C8" s="35" t="s">
        <v>207</v>
      </c>
      <c r="D8" s="35" t="s">
        <v>208</v>
      </c>
      <c r="E8" s="44" t="n">
        <f aca="false">B8/3</f>
        <v>0.000166666666666667</v>
      </c>
    </row>
    <row r="9" customFormat="false" ht="15" hidden="false" customHeight="false" outlineLevel="0" collapsed="false">
      <c r="A9" s="61" t="s">
        <v>209</v>
      </c>
      <c r="B9" s="35" t="n">
        <v>0.0005</v>
      </c>
      <c r="C9" s="35" t="s">
        <v>207</v>
      </c>
      <c r="D9" s="35" t="s">
        <v>208</v>
      </c>
      <c r="E9" s="44" t="n">
        <f aca="false">B9/3</f>
        <v>0.000166666666666667</v>
      </c>
    </row>
    <row r="10" customFormat="false" ht="15" hidden="false" customHeight="false" outlineLevel="0" collapsed="false">
      <c r="A10" s="61" t="s">
        <v>210</v>
      </c>
      <c r="B10" s="35" t="n">
        <v>0.0005</v>
      </c>
      <c r="C10" s="35" t="s">
        <v>207</v>
      </c>
      <c r="D10" s="35" t="s">
        <v>208</v>
      </c>
      <c r="E10" s="44" t="n">
        <f aca="false">B10/3</f>
        <v>0.000166666666666667</v>
      </c>
    </row>
    <row r="11" customFormat="false" ht="15" hidden="false" customHeight="false" outlineLevel="0" collapsed="false">
      <c r="A11" s="61" t="s">
        <v>211</v>
      </c>
      <c r="B11" s="35" t="n">
        <f aca="false">truthStateParams!$B$5</f>
        <v>20</v>
      </c>
      <c r="C11" s="35" t="s">
        <v>182</v>
      </c>
      <c r="D11" s="7" t="s">
        <v>212</v>
      </c>
      <c r="E11" s="44" t="n">
        <f aca="false">RADIANS(B11)/3600/3</f>
        <v>3.23209120739691E-005</v>
      </c>
    </row>
    <row r="12" customFormat="false" ht="15" hidden="false" customHeight="false" outlineLevel="0" collapsed="false">
      <c r="A12" s="5" t="s">
        <v>213</v>
      </c>
      <c r="B12" s="35" t="n">
        <f aca="false">truthStateParams!$B$5</f>
        <v>20</v>
      </c>
      <c r="C12" s="35" t="s">
        <v>182</v>
      </c>
      <c r="D12" s="7" t="s">
        <v>212</v>
      </c>
      <c r="E12" s="44" t="n">
        <f aca="false">RADIANS(B12)/3600/3</f>
        <v>3.23209120739691E-005</v>
      </c>
    </row>
    <row r="13" customFormat="false" ht="15" hidden="false" customHeight="false" outlineLevel="0" collapsed="false">
      <c r="A13" s="5" t="s">
        <v>214</v>
      </c>
      <c r="B13" s="35" t="n">
        <f aca="false">truthStateParams!$B$5</f>
        <v>20</v>
      </c>
      <c r="C13" s="35" t="s">
        <v>182</v>
      </c>
      <c r="D13" s="7" t="s">
        <v>212</v>
      </c>
      <c r="E13" s="44" t="n">
        <f aca="false">RADIANS(B13)/3600/3</f>
        <v>3.23209120739691E-005</v>
      </c>
    </row>
    <row r="14" customFormat="false" ht="15" hidden="false" customHeight="false" outlineLevel="0" collapsed="false">
      <c r="A14" s="5" t="s">
        <v>215</v>
      </c>
      <c r="B14" s="35" t="n">
        <f aca="false">truthStateParams!$B$6</f>
        <v>20</v>
      </c>
      <c r="C14" s="35" t="s">
        <v>182</v>
      </c>
      <c r="D14" s="7" t="s">
        <v>216</v>
      </c>
      <c r="E14" s="44" t="n">
        <f aca="false">RADIANS(B14)/3600/3</f>
        <v>3.23209120739691E-005</v>
      </c>
    </row>
    <row r="15" customFormat="false" ht="15" hidden="false" customHeight="false" outlineLevel="0" collapsed="false">
      <c r="A15" s="5" t="s">
        <v>217</v>
      </c>
      <c r="B15" s="35" t="n">
        <f aca="false">truthStateParams!$B$6</f>
        <v>20</v>
      </c>
      <c r="C15" s="35" t="s">
        <v>182</v>
      </c>
      <c r="D15" s="7" t="s">
        <v>216</v>
      </c>
      <c r="E15" s="44" t="n">
        <f aca="false">RADIANS(B15)/3600/3</f>
        <v>3.23209120739691E-005</v>
      </c>
    </row>
    <row r="16" customFormat="false" ht="15" hidden="false" customHeight="false" outlineLevel="0" collapsed="false">
      <c r="A16" s="7" t="s">
        <v>218</v>
      </c>
      <c r="B16" s="35" t="n">
        <f aca="false">truthStateParams!$B$6</f>
        <v>20</v>
      </c>
      <c r="C16" s="35" t="s">
        <v>182</v>
      </c>
      <c r="D16" s="7" t="s">
        <v>216</v>
      </c>
      <c r="E16" s="44" t="n">
        <f aca="false">RADIANS(B16)/3600/3</f>
        <v>3.23209120739691E-005</v>
      </c>
    </row>
    <row r="17" customFormat="false" ht="15" hidden="false" customHeight="false" outlineLevel="0" collapsed="false">
      <c r="A17" s="61" t="s">
        <v>219</v>
      </c>
      <c r="B17" s="35" t="n">
        <f aca="false">truthStateParams!$B$3</f>
        <v>5</v>
      </c>
      <c r="C17" s="62" t="s">
        <v>171</v>
      </c>
      <c r="D17" s="35" t="s">
        <v>220</v>
      </c>
      <c r="E17" s="44" t="n">
        <f aca="false">RADIANS(B17)/hr2sec/3</f>
        <v>8.08022801849227E-006</v>
      </c>
    </row>
    <row r="18" customFormat="false" ht="15" hidden="false" customHeight="false" outlineLevel="0" collapsed="false">
      <c r="A18" s="61" t="s">
        <v>221</v>
      </c>
      <c r="B18" s="35" t="n">
        <f aca="false">truthStateParams!$B$3</f>
        <v>5</v>
      </c>
      <c r="C18" s="62" t="s">
        <v>171</v>
      </c>
      <c r="D18" s="35" t="s">
        <v>220</v>
      </c>
      <c r="E18" s="44" t="n">
        <f aca="false">RADIANS(B18)/hr2sec/3</f>
        <v>8.08022801849227E-006</v>
      </c>
    </row>
    <row r="19" customFormat="false" ht="15" hidden="false" customHeight="false" outlineLevel="0" collapsed="false">
      <c r="A19" s="24" t="s">
        <v>222</v>
      </c>
      <c r="B19" s="37" t="n">
        <f aca="false">truthStateParams!$B$3</f>
        <v>5</v>
      </c>
      <c r="C19" s="68" t="s">
        <v>171</v>
      </c>
      <c r="D19" s="37" t="s">
        <v>220</v>
      </c>
      <c r="E19" s="4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2:A22 A1"/>
    </sheetView>
  </sheetViews>
  <sheetFormatPr defaultColWidth="9.14453125" defaultRowHeight="15" zeroHeight="false" outlineLevelRow="0" outlineLevelCol="0"/>
  <cols>
    <col collapsed="false" customWidth="true" hidden="false" outlineLevel="0" max="1" min="1" style="35" width="12.71"/>
    <col collapsed="false" customWidth="true" hidden="false" outlineLevel="0" max="2" min="2" style="43" width="11.57"/>
    <col collapsed="false" customWidth="true" hidden="false" outlineLevel="0" max="3" min="3" style="35" width="11.85"/>
    <col collapsed="false" customWidth="true" hidden="false" outlineLevel="0" max="4" min="4" style="35" width="46.71"/>
    <col collapsed="false" customWidth="true" hidden="false" outlineLevel="0" max="5" min="5" style="66" width="14.43"/>
    <col collapsed="false" customWidth="true" hidden="false" outlineLevel="0" max="6" min="6" style="35" width="25"/>
    <col collapsed="false" customWidth="false" hidden="false" outlineLevel="0" max="1024" min="7" style="35" width="9.14"/>
  </cols>
  <sheetData>
    <row r="1" customFormat="false" ht="15" hidden="false" customHeight="false" outlineLevel="0" collapsed="false">
      <c r="A1" s="57" t="s">
        <v>0</v>
      </c>
      <c r="B1" s="58" t="s">
        <v>1</v>
      </c>
      <c r="C1" s="59" t="s">
        <v>2</v>
      </c>
      <c r="D1" s="59" t="s">
        <v>3</v>
      </c>
      <c r="E1" s="60" t="s">
        <v>4</v>
      </c>
    </row>
    <row r="2" customFormat="false" ht="15" hidden="false" customHeight="false" outlineLevel="0" collapsed="false">
      <c r="A2" s="61" t="str">
        <f aca="false">truthStateParams!A2</f>
        <v>Q_grav</v>
      </c>
      <c r="B2" s="62" t="n">
        <f aca="false">truthStateParams!B2</f>
        <v>4.8E-007</v>
      </c>
      <c r="C2" s="35" t="str">
        <f aca="false">truthStateParams!C2</f>
        <v>m^2/s^3</v>
      </c>
      <c r="D2" s="7" t="str">
        <f aca="false">truthStateParams!D2</f>
        <v>3-sigma non-gravitational process noise</v>
      </c>
      <c r="E2" s="44" t="n">
        <f aca="false">B2/3</f>
        <v>1.6E-007</v>
      </c>
      <c r="F2" s="66"/>
    </row>
    <row r="3" customFormat="false" ht="15" hidden="false" customHeight="false" outlineLevel="0" collapsed="false">
      <c r="A3" s="61" t="str">
        <f aca="false">truthStateParams!A3</f>
        <v>sig_gyro_ss</v>
      </c>
      <c r="B3" s="63" t="n">
        <f aca="false">truthStateParams!B3</f>
        <v>5</v>
      </c>
      <c r="C3" s="62" t="str">
        <f aca="false">truthStateParams!C3</f>
        <v>deg/hr</v>
      </c>
      <c r="D3" s="35" t="str">
        <f aca="false">truthStateParams!D3</f>
        <v>3-sigma steady-state gyro bias</v>
      </c>
      <c r="E3" s="44" t="n">
        <f aca="false">RADIANS(B3)/hr2sec/3</f>
        <v>8.08022801849227E-006</v>
      </c>
      <c r="F3" s="66"/>
    </row>
    <row r="4" customFormat="false" ht="15" hidden="false" customHeight="false" outlineLevel="0" collapsed="false">
      <c r="A4" s="24" t="str">
        <f aca="false">truthStateParams!A4</f>
        <v>arw</v>
      </c>
      <c r="B4" s="64" t="n">
        <f aca="false">truthStateParams!B4</f>
        <v>0.05</v>
      </c>
      <c r="C4" s="37" t="str">
        <f aca="false">truthStateParams!C4</f>
        <v>deg/sqrt(hr)</v>
      </c>
      <c r="D4" s="37" t="str">
        <f aca="false">truthStateParams!D4</f>
        <v>3-sigma angular random walk</v>
      </c>
      <c r="E4" s="46" t="n">
        <f aca="false">RADIANS(B4)/SQRT(hr2sec)/3</f>
        <v>4.84813681109536E-006</v>
      </c>
      <c r="F4" s="66"/>
    </row>
    <row r="5" customFormat="false" ht="15" hidden="false" customHeight="false" outlineLevel="0" collapsed="false">
      <c r="A5" s="61" t="str">
        <f aca="false">truthStateParams!A5</f>
        <v>sig_st_ss</v>
      </c>
      <c r="B5" s="63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44" t="n">
        <f aca="false">RADIANS(B5)/3600/3</f>
        <v>3.23209120739691E-005</v>
      </c>
      <c r="F5" s="66"/>
    </row>
    <row r="6" customFormat="false" ht="15" hidden="false" customHeight="false" outlineLevel="0" collapsed="false">
      <c r="A6" s="61" t="str">
        <f aca="false">truthStateParams!A6</f>
        <v>sig_c_ss</v>
      </c>
      <c r="B6" s="63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44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63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44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63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44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63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44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40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42" t="n">
        <f aca="false">B10/3</f>
        <v>1</v>
      </c>
    </row>
    <row r="11" customFormat="false" ht="15" hidden="false" customHeight="false" outlineLevel="0" collapsed="false">
      <c r="A11" s="45" t="str">
        <f aca="false">truthStateParams!A11</f>
        <v>sig_cv</v>
      </c>
      <c r="B11" s="65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46" t="n">
        <f aca="false">B11/3</f>
        <v>1</v>
      </c>
    </row>
    <row r="12" customFormat="false" ht="15" hidden="false" customHeight="false" outlineLevel="0" collapsed="false">
      <c r="A12" s="45" t="str">
        <f aca="false">truthStateParams!A12</f>
        <v>sig_idpos</v>
      </c>
      <c r="B12" s="65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46" t="n">
        <f aca="false">B12/3</f>
        <v>3.33333333333333</v>
      </c>
    </row>
    <row r="13" customFormat="false" ht="15" hidden="false" customHeight="false" outlineLevel="0" collapsed="false">
      <c r="A13" s="45" t="str">
        <f aca="false">truthStateParams!A13</f>
        <v>sig_loss</v>
      </c>
      <c r="B13" s="65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46" t="n">
        <f aca="false">B13/3</f>
        <v>33.3333333333333</v>
      </c>
    </row>
    <row r="14" customFormat="false" ht="15" hidden="false" customHeight="false" outlineLevel="0" collapsed="false">
      <c r="A14" s="45" t="str">
        <f aca="false">truthStateParams!A14</f>
        <v>sig_mdpos</v>
      </c>
      <c r="B14" s="65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4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1" sqref="A2:A22 B19"/>
    </sheetView>
  </sheetViews>
  <sheetFormatPr defaultColWidth="9.14453125" defaultRowHeight="15" zeroHeight="false" outlineLevelRow="0" outlineLevelCol="0"/>
  <cols>
    <col collapsed="false" customWidth="true" hidden="false" outlineLevel="0" max="1" min="1" style="35" width="9.28"/>
    <col collapsed="false" customWidth="true" hidden="false" outlineLevel="0" max="3" min="2" style="35" width="7"/>
    <col collapsed="false" customWidth="true" hidden="false" outlineLevel="0" max="4" min="4" style="35" width="51.28"/>
    <col collapsed="false" customWidth="true" hidden="false" outlineLevel="0" max="5" min="5" style="66" width="13.85"/>
    <col collapsed="false" customWidth="true" hidden="false" outlineLevel="0" max="6" min="6" style="35" width="14.57"/>
    <col collapsed="false" customWidth="false" hidden="false" outlineLevel="0" max="1024" min="7" style="35" width="9.14"/>
  </cols>
  <sheetData>
    <row r="1" customFormat="false" ht="15" hidden="false" customHeight="false" outlineLevel="0" collapsed="false">
      <c r="A1" s="57" t="s">
        <v>0</v>
      </c>
      <c r="B1" s="69" t="s">
        <v>1</v>
      </c>
      <c r="C1" s="59" t="s">
        <v>2</v>
      </c>
      <c r="D1" s="59" t="s">
        <v>3</v>
      </c>
      <c r="E1" s="31" t="s">
        <v>4</v>
      </c>
    </row>
    <row r="2" customFormat="false" ht="15" hidden="false" customHeight="true" outlineLevel="0" collapsed="false">
      <c r="A2" s="61" t="str">
        <f aca="false">truthStateInitialUncertainty!A2</f>
        <v>sig_rsx</v>
      </c>
      <c r="B2" s="35" t="n">
        <f aca="false">truthStateInitialUncertainty!B2</f>
        <v>4000</v>
      </c>
      <c r="C2" s="35" t="str">
        <f aca="false">truthStateInitialUncertainty!C2</f>
        <v>m</v>
      </c>
      <c r="D2" s="35" t="str">
        <f aca="false">truthStateInitialUncertainty!D2</f>
        <v>3-sigma initial satellite position uncertainty</v>
      </c>
      <c r="E2" s="53" t="n">
        <f aca="false">B2/3</f>
        <v>1333.33333333333</v>
      </c>
      <c r="F2" s="66"/>
    </row>
    <row r="3" customFormat="false" ht="15" hidden="false" customHeight="false" outlineLevel="0" collapsed="false">
      <c r="A3" s="61" t="str">
        <f aca="false">truthStateInitialUncertainty!A3</f>
        <v>sig_rsy</v>
      </c>
      <c r="B3" s="35" t="n">
        <f aca="false">truthStateInitialUncertainty!B3</f>
        <v>4000</v>
      </c>
      <c r="C3" s="35" t="str">
        <f aca="false">truthStateInitialUncertainty!C3</f>
        <v>m</v>
      </c>
      <c r="D3" s="35" t="str">
        <f aca="false">truthStateInitialUncertainty!D3</f>
        <v>3-sigma initial satellite position uncertainty</v>
      </c>
      <c r="E3" s="53" t="n">
        <f aca="false">B3/3</f>
        <v>1333.33333333333</v>
      </c>
      <c r="F3" s="66"/>
    </row>
    <row r="4" customFormat="false" ht="15" hidden="false" customHeight="false" outlineLevel="0" collapsed="false">
      <c r="A4" s="61" t="str">
        <f aca="false">truthStateInitialUncertainty!A4</f>
        <v>sig_rsz</v>
      </c>
      <c r="B4" s="35" t="n">
        <f aca="false">truthStateInitialUncertainty!B4</f>
        <v>4000</v>
      </c>
      <c r="C4" s="35" t="str">
        <f aca="false">truthStateInitialUncertainty!C4</f>
        <v>m</v>
      </c>
      <c r="D4" s="35" t="str">
        <f aca="false">truthStateInitialUncertainty!D4</f>
        <v>3-sigma initial satellite position uncertainty</v>
      </c>
      <c r="E4" s="53" t="n">
        <f aca="false">B4/3</f>
        <v>1333.33333333333</v>
      </c>
      <c r="F4" s="66"/>
    </row>
    <row r="5" customFormat="false" ht="15" hidden="false" customHeight="false" outlineLevel="0" collapsed="false">
      <c r="A5" s="61" t="str">
        <f aca="false">truthStateInitialUncertainty!A5</f>
        <v>sig_vsx</v>
      </c>
      <c r="B5" s="35" t="n">
        <f aca="false">truthStateInitialUncertainty!B5</f>
        <v>3</v>
      </c>
      <c r="C5" s="35" t="str">
        <f aca="false">truthStateInitialUncertainty!C5</f>
        <v>m/sec</v>
      </c>
      <c r="D5" s="35" t="str">
        <f aca="false">truthStateInitialUncertainty!D5</f>
        <v>3-sigma initial satellite velocity uncertainty</v>
      </c>
      <c r="E5" s="53" t="n">
        <f aca="false">B5/3</f>
        <v>1</v>
      </c>
      <c r="F5" s="66"/>
    </row>
    <row r="6" customFormat="false" ht="15" hidden="false" customHeight="false" outlineLevel="0" collapsed="false">
      <c r="A6" s="61" t="str">
        <f aca="false">truthStateInitialUncertainty!A6</f>
        <v>sig_vsy</v>
      </c>
      <c r="B6" s="35" t="n">
        <f aca="false">truthStateInitialUncertainty!B6</f>
        <v>3</v>
      </c>
      <c r="C6" s="35" t="str">
        <f aca="false">truthStateInitialUncertainty!C6</f>
        <v>m/sec</v>
      </c>
      <c r="D6" s="35" t="str">
        <f aca="false">truthStateInitialUncertainty!D6</f>
        <v>3-sigma initial satellite velocity uncertainty</v>
      </c>
      <c r="E6" s="53" t="n">
        <f aca="false">B6/3</f>
        <v>1</v>
      </c>
    </row>
    <row r="7" customFormat="false" ht="15" hidden="false" customHeight="false" outlineLevel="0" collapsed="false">
      <c r="A7" s="61" t="str">
        <f aca="false">truthStateInitialUncertainty!A7</f>
        <v>sig_vsz</v>
      </c>
      <c r="B7" s="35" t="n">
        <f aca="false">truthStateInitialUncertainty!B7</f>
        <v>3</v>
      </c>
      <c r="C7" s="35" t="str">
        <f aca="false">truthStateInitialUncertainty!C7</f>
        <v>m/sec</v>
      </c>
      <c r="D7" s="35" t="str">
        <f aca="false">truthStateInitialUncertainty!D7</f>
        <v>3-sigma initial satellite velocity uncertainty</v>
      </c>
      <c r="E7" s="53" t="n">
        <f aca="false">B7/3</f>
        <v>1</v>
      </c>
    </row>
    <row r="8" customFormat="false" ht="15" hidden="false" customHeight="false" outlineLevel="0" collapsed="false">
      <c r="A8" s="61" t="str">
        <f aca="false">truthStateInitialUncertainty!A8</f>
        <v>sig_ax</v>
      </c>
      <c r="B8" s="35" t="n">
        <f aca="false">truthStateInitialUncertainty!B8</f>
        <v>0.0005</v>
      </c>
      <c r="C8" s="35" t="str">
        <f aca="false">truthStateInitialUncertainty!C8</f>
        <v>rad</v>
      </c>
      <c r="D8" s="35" t="str">
        <f aca="false">truthStateInitialUncertainty!D8</f>
        <v>3-sigma initial satellite orientation uncertainty</v>
      </c>
      <c r="E8" s="53" t="n">
        <f aca="false">B8/3</f>
        <v>0.000166666666666667</v>
      </c>
    </row>
    <row r="9" customFormat="false" ht="15" hidden="false" customHeight="false" outlineLevel="0" collapsed="false">
      <c r="A9" s="61" t="str">
        <f aca="false">truthStateInitialUncertainty!A9</f>
        <v>sig_ay</v>
      </c>
      <c r="B9" s="35" t="n">
        <f aca="false">truthStateInitialUncertainty!B9</f>
        <v>0.0005</v>
      </c>
      <c r="C9" s="35" t="str">
        <f aca="false">truthStateInitialUncertainty!C9</f>
        <v>rad</v>
      </c>
      <c r="D9" s="35" t="str">
        <f aca="false">truthStateInitialUncertainty!D9</f>
        <v>3-sigma initial satellite orientation uncertainty</v>
      </c>
      <c r="E9" s="53" t="n">
        <f aca="false">B9/3</f>
        <v>0.000166666666666667</v>
      </c>
    </row>
    <row r="10" customFormat="false" ht="15" hidden="false" customHeight="false" outlineLevel="0" collapsed="false">
      <c r="A10" s="61" t="str">
        <f aca="false">truthStateInitialUncertainty!A10</f>
        <v>sig_az</v>
      </c>
      <c r="B10" s="35" t="n">
        <f aca="false">truthStateInitialUncertainty!B10</f>
        <v>0.0005</v>
      </c>
      <c r="C10" s="35" t="str">
        <f aca="false">truthStateInitialUncertainty!C10</f>
        <v>rad</v>
      </c>
      <c r="D10" s="35" t="str">
        <f aca="false">truthStateInitialUncertainty!D10</f>
        <v>3-sigma initial satellite orientation uncertainty</v>
      </c>
      <c r="E10" s="53" t="n">
        <f aca="false">B10/3</f>
        <v>0.000166666666666667</v>
      </c>
    </row>
    <row r="11" customFormat="false" ht="15" hidden="false" customHeight="false" outlineLevel="0" collapsed="false">
      <c r="A11" s="61" t="str">
        <f aca="false">truthStateInitialUncertainty!A11</f>
        <v>sig_thstx</v>
      </c>
      <c r="B11" s="35" t="n">
        <f aca="false">truthStateInitialUncertainty!B11</f>
        <v>20</v>
      </c>
      <c r="C11" s="35" t="str">
        <f aca="false">truthStateInitialUncertainty!C11</f>
        <v>arcsec</v>
      </c>
      <c r="D11" s="35" t="str">
        <f aca="false">truthStateInitialUncertainty!D11</f>
        <v>3-sigma initial star camera misalignment uncertainty</v>
      </c>
      <c r="E11" s="53" t="n">
        <f aca="false">RADIANS(B11)/3600/3</f>
        <v>3.23209120739691E-005</v>
      </c>
    </row>
    <row r="12" customFormat="false" ht="15" hidden="false" customHeight="false" outlineLevel="0" collapsed="false">
      <c r="A12" s="61" t="str">
        <f aca="false">truthStateInitialUncertainty!A12</f>
        <v>sig_thsty</v>
      </c>
      <c r="B12" s="35" t="n">
        <f aca="false">truthStateInitialUncertainty!B12</f>
        <v>20</v>
      </c>
      <c r="C12" s="35" t="str">
        <f aca="false">truthStateInitialUncertainty!C12</f>
        <v>arcsec</v>
      </c>
      <c r="D12" s="35" t="str">
        <f aca="false">truthStateInitialUncertainty!D12</f>
        <v>3-sigma initial star camera misalignment uncertainty</v>
      </c>
      <c r="E12" s="53" t="n">
        <f aca="false">RADIANS(B12)/3600/3</f>
        <v>3.23209120739691E-005</v>
      </c>
    </row>
    <row r="13" customFormat="false" ht="15" hidden="false" customHeight="false" outlineLevel="0" collapsed="false">
      <c r="A13" s="61" t="str">
        <f aca="false">truthStateInitialUncertainty!A13</f>
        <v>sig_thstz</v>
      </c>
      <c r="B13" s="35" t="n">
        <f aca="false">truthStateInitialUncertainty!B13</f>
        <v>20</v>
      </c>
      <c r="C13" s="35" t="str">
        <f aca="false">truthStateInitialUncertainty!C13</f>
        <v>arcsec</v>
      </c>
      <c r="D13" s="35" t="str">
        <f aca="false">truthStateInitialUncertainty!D13</f>
        <v>3-sigma initial star camera misalignment uncertainty</v>
      </c>
      <c r="E13" s="53" t="n">
        <f aca="false">RADIANS(B13)/3600/3</f>
        <v>3.23209120739691E-005</v>
      </c>
    </row>
    <row r="14" customFormat="false" ht="15" hidden="false" customHeight="false" outlineLevel="0" collapsed="false">
      <c r="A14" s="61" t="str">
        <f aca="false">truthStateInitialUncertainty!A14</f>
        <v>sig_thcx</v>
      </c>
      <c r="B14" s="35" t="n">
        <f aca="false">truthStateInitialUncertainty!B14</f>
        <v>20</v>
      </c>
      <c r="C14" s="35" t="str">
        <f aca="false">truthStateInitialUncertainty!C14</f>
        <v>arcsec</v>
      </c>
      <c r="D14" s="35" t="str">
        <f aca="false">truthStateInitialUncertainty!D14</f>
        <v>3-sigma initial terrain camera misalignment uncertainty</v>
      </c>
      <c r="E14" s="53" t="n">
        <f aca="false">RADIANS(B14)/3600/3</f>
        <v>3.23209120739691E-005</v>
      </c>
    </row>
    <row r="15" customFormat="false" ht="15" hidden="false" customHeight="false" outlineLevel="0" collapsed="false">
      <c r="A15" s="61" t="str">
        <f aca="false">truthStateInitialUncertainty!A15</f>
        <v>sig_thcy</v>
      </c>
      <c r="B15" s="35" t="n">
        <f aca="false">truthStateInitialUncertainty!B15</f>
        <v>20</v>
      </c>
      <c r="C15" s="35" t="str">
        <f aca="false">truthStateInitialUncertainty!C15</f>
        <v>arcsec</v>
      </c>
      <c r="D15" s="35" t="str">
        <f aca="false">truthStateInitialUncertainty!D15</f>
        <v>3-sigma initial terrain camera misalignment uncertainty</v>
      </c>
      <c r="E15" s="53" t="n">
        <f aca="false">RADIANS(B15)/3600/3</f>
        <v>3.23209120739691E-005</v>
      </c>
    </row>
    <row r="16" customFormat="false" ht="15" hidden="false" customHeight="false" outlineLevel="0" collapsed="false">
      <c r="A16" s="61" t="str">
        <f aca="false">truthStateInitialUncertainty!A16</f>
        <v>sig_thcz</v>
      </c>
      <c r="B16" s="35" t="n">
        <f aca="false">truthStateInitialUncertainty!B16</f>
        <v>20</v>
      </c>
      <c r="C16" s="35" t="str">
        <f aca="false">truthStateInitialUncertainty!C16</f>
        <v>arcsec</v>
      </c>
      <c r="D16" s="35" t="str">
        <f aca="false">truthStateInitialUncertainty!D16</f>
        <v>3-sigma initial terrain camera misalignment uncertainty</v>
      </c>
      <c r="E16" s="53" t="n">
        <f aca="false">RADIANS(B16)/3600/3</f>
        <v>3.23209120739691E-005</v>
      </c>
    </row>
    <row r="17" customFormat="false" ht="15" hidden="false" customHeight="false" outlineLevel="0" collapsed="false">
      <c r="A17" s="61" t="str">
        <f aca="false">truthStateInitialUncertainty!A17</f>
        <v>sig_gyrox</v>
      </c>
      <c r="B17" s="35" t="n">
        <f aca="false">truthStateInitialUncertainty!B17</f>
        <v>5</v>
      </c>
      <c r="C17" s="35" t="str">
        <f aca="false">truthStateInitialUncertainty!C17</f>
        <v>deg/hr</v>
      </c>
      <c r="D17" s="35" t="str">
        <f aca="false">truthStateInitialUncertainty!D17</f>
        <v>3-sigma initial gyro bias uncertainty</v>
      </c>
      <c r="E17" s="53" t="n">
        <f aca="false">RADIANS(B17)/hr2sec/3</f>
        <v>8.08022801849227E-006</v>
      </c>
    </row>
    <row r="18" customFormat="false" ht="15" hidden="false" customHeight="false" outlineLevel="0" collapsed="false">
      <c r="A18" s="61" t="str">
        <f aca="false">truthStateInitialUncertainty!A18</f>
        <v>sig_gyroy</v>
      </c>
      <c r="B18" s="35" t="n">
        <f aca="false">truthStateInitialUncertainty!B18</f>
        <v>5</v>
      </c>
      <c r="C18" s="35" t="str">
        <f aca="false">truthStateInitialUncertainty!C18</f>
        <v>deg/hr</v>
      </c>
      <c r="D18" s="35" t="str">
        <f aca="false">truthStateInitialUncertainty!D18</f>
        <v>3-sigma initial gyro bias uncertainty</v>
      </c>
      <c r="E18" s="53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37" t="n">
        <f aca="false">truthStateInitialUncertainty!B19</f>
        <v>5</v>
      </c>
      <c r="C19" s="37" t="str">
        <f aca="false">truthStateInitialUncertainty!C19</f>
        <v>deg/hr</v>
      </c>
      <c r="D19" s="37" t="str">
        <f aca="false">truthStateInitialUncertainty!D19</f>
        <v>3-sigma initial gyro bias uncertainty</v>
      </c>
      <c r="E19" s="5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2021-12-12T10:39:39Z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