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a">Sheet1!$B$2</definedName>
    <definedName name="C_">Sheet1!$B$9</definedName>
    <definedName name="char_i">Sheet1!$B$19</definedName>
    <definedName name="char_r">Sheet1!$B$18</definedName>
    <definedName name="d">Sheet1!$B$3</definedName>
    <definedName name="D_">Sheet1!$B$10</definedName>
    <definedName name="K">Sheet1!$B$6</definedName>
    <definedName name="k_">Sheet1!$B$21</definedName>
    <definedName name="l">Sheet1!$B$1</definedName>
    <definedName name="psi_i">Sheet1!$B$16</definedName>
    <definedName name="psi_r">Sheet1!$B$15</definedName>
    <definedName name="r_">Sheet1!$B$12</definedName>
    <definedName name="S">Sheet1!$B$7</definedName>
    <definedName name="theta">Sheet1!$B$13</definedName>
    <definedName name="u">Sheet1!$B$4</definedName>
  </definedNames>
  <calcPr calcId="144525"/>
</workbook>
</file>

<file path=xl/calcChain.xml><?xml version="1.0" encoding="utf-8"?>
<calcChain xmlns="http://schemas.openxmlformats.org/spreadsheetml/2006/main">
  <c r="B12" i="1" l="1"/>
  <c r="B21" i="1"/>
  <c r="B22" i="1" s="1"/>
  <c r="B13" i="1"/>
  <c r="B10" i="1"/>
  <c r="B9" i="1"/>
  <c r="B23" i="1" l="1"/>
  <c r="B15" i="1"/>
  <c r="B16" i="1"/>
  <c r="B18" i="1" l="1"/>
  <c r="B19" i="1"/>
  <c r="B25" i="1" l="1"/>
</calcChain>
</file>

<file path=xl/sharedStrings.xml><?xml version="1.0" encoding="utf-8"?>
<sst xmlns="http://schemas.openxmlformats.org/spreadsheetml/2006/main" count="18" uniqueCount="18">
  <si>
    <t>u</t>
  </si>
  <si>
    <t>r</t>
  </si>
  <si>
    <t>theta</t>
  </si>
  <si>
    <t>C</t>
  </si>
  <si>
    <t>D</t>
  </si>
  <si>
    <t>K</t>
  </si>
  <si>
    <t>S</t>
  </si>
  <si>
    <t>k</t>
  </si>
  <si>
    <t>integrand</t>
  </si>
  <si>
    <t>sin(ku)</t>
  </si>
  <si>
    <t>cos(ku)</t>
  </si>
  <si>
    <t>lambda_J</t>
  </si>
  <si>
    <t>alpha_J</t>
  </si>
  <si>
    <t>delta_J</t>
  </si>
  <si>
    <t>Psi_r</t>
  </si>
  <si>
    <t>Psi_i</t>
  </si>
  <si>
    <t>Phi_r</t>
  </si>
  <si>
    <t>Phi_i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</si>
</sst>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3" fontId="0" fillId="0" borderId="0" xfId="0" applyNumberFormat="1"/>
    <xf numFmtId="0" fontId="0" fillId="2" borderId="0" xfId="0" applyFill="1"/>
    <xf numFmtId="17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A26" sqref="A26"/>
    </sheetView>
  </sheetViews>
  <sheetFormatPr defaultRowHeight="15" x14ac:dyDescent="0.25"/>
  <cols>
    <col min="2" max="2" width="19.42578125" style="1" customWidth="1"/>
  </cols>
  <sheetData>
    <row r="1" spans="1:2" x14ac:dyDescent="0.25">
      <c r="A1" t="s">
        <v>11</v>
      </c>
      <c r="B1" s="1">
        <v>0.1308</v>
      </c>
    </row>
    <row r="2" spans="1:2" x14ac:dyDescent="0.25">
      <c r="A2" t="s">
        <v>12</v>
      </c>
      <c r="B2" s="1">
        <v>-0.11509999999999999</v>
      </c>
    </row>
    <row r="3" spans="1:2" x14ac:dyDescent="0.25">
      <c r="A3" t="s">
        <v>13</v>
      </c>
      <c r="B3" s="1">
        <v>9.6699999999999994E-2</v>
      </c>
    </row>
    <row r="4" spans="1:2" x14ac:dyDescent="0.25">
      <c r="A4" t="s">
        <v>0</v>
      </c>
      <c r="B4" s="1">
        <v>0.5</v>
      </c>
    </row>
    <row r="6" spans="1:2" x14ac:dyDescent="0.25">
      <c r="A6" t="s">
        <v>5</v>
      </c>
      <c r="B6" s="1">
        <v>0.8</v>
      </c>
    </row>
    <row r="7" spans="1:2" x14ac:dyDescent="0.25">
      <c r="A7" t="s">
        <v>6</v>
      </c>
      <c r="B7" s="1">
        <v>1</v>
      </c>
    </row>
    <row r="9" spans="1:2" x14ac:dyDescent="0.25">
      <c r="A9" t="s">
        <v>3</v>
      </c>
      <c r="B9" s="1">
        <f>EXP(a+d*d/2)-1</f>
        <v>-0.10454611484052256</v>
      </c>
    </row>
    <row r="10" spans="1:2" x14ac:dyDescent="0.25">
      <c r="A10" t="s">
        <v>4</v>
      </c>
      <c r="B10" s="1">
        <f>EXP(a*a/2-d*d*u*u*0.5+d*d/8)</f>
        <v>1.0066459922421771</v>
      </c>
    </row>
    <row r="12" spans="1:2" x14ac:dyDescent="0.25">
      <c r="A12" t="s">
        <v>1</v>
      </c>
      <c r="B12" s="1">
        <f>EXP(a/2-d*d*u*u/2+d*d/8)</f>
        <v>0.94407468547203555</v>
      </c>
    </row>
    <row r="13" spans="1:2" x14ac:dyDescent="0.25">
      <c r="A13" t="s">
        <v>2</v>
      </c>
      <c r="B13" s="1">
        <f>u*a+d*d*u/2</f>
        <v>-5.5212277499999997E-2</v>
      </c>
    </row>
    <row r="15" spans="1:2" x14ac:dyDescent="0.25">
      <c r="A15" t="s">
        <v>14</v>
      </c>
      <c r="B15" s="1">
        <f>-C_/2-1+r_*COS(theta)</f>
        <v>-5.0908481548164186E-3</v>
      </c>
    </row>
    <row r="16" spans="1:2" x14ac:dyDescent="0.25">
      <c r="A16" t="s">
        <v>15</v>
      </c>
      <c r="B16" s="1">
        <f>-C_*u+r_*SIN(theta)</f>
        <v>1.7502255855463694E-4</v>
      </c>
    </row>
    <row r="18" spans="1:2" x14ac:dyDescent="0.25">
      <c r="A18" s="2" t="s">
        <v>16</v>
      </c>
      <c r="B18" s="3">
        <f>EXP(l*B15)*COS(l*B16)</f>
        <v>0.99933433845032427</v>
      </c>
    </row>
    <row r="19" spans="1:2" x14ac:dyDescent="0.25">
      <c r="A19" s="2" t="s">
        <v>17</v>
      </c>
      <c r="B19" s="3">
        <f>EXP(l*B15)*SIN(l*B16)</f>
        <v>2.2877711705930865E-5</v>
      </c>
    </row>
    <row r="21" spans="1:2" x14ac:dyDescent="0.25">
      <c r="A21" t="s">
        <v>7</v>
      </c>
      <c r="B21" s="1">
        <f>LN(K/S)</f>
        <v>-0.22314355131420971</v>
      </c>
    </row>
    <row r="22" spans="1:2" x14ac:dyDescent="0.25">
      <c r="A22" t="s">
        <v>10</v>
      </c>
      <c r="B22" s="1">
        <f>COS(k_*u)</f>
        <v>0.99378232339336847</v>
      </c>
    </row>
    <row r="23" spans="1:2" x14ac:dyDescent="0.25">
      <c r="A23" t="s">
        <v>9</v>
      </c>
      <c r="B23" s="1">
        <f>SIN(k_*u)</f>
        <v>-0.11134044059046261</v>
      </c>
    </row>
    <row r="25" spans="1:2" x14ac:dyDescent="0.25">
      <c r="A25" s="2" t="s">
        <v>8</v>
      </c>
      <c r="B25" s="3">
        <f>(COS(k_*u)*char_r-SIN(-k_*u)*char_i)/(u*u+0.25)</f>
        <v>1.9862365069948742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Sheet1</vt:lpstr>
      <vt:lpstr>Sheet2</vt:lpstr>
      <vt:lpstr>Sheet3</vt:lpstr>
      <vt:lpstr>a</vt:lpstr>
      <vt:lpstr>C_</vt:lpstr>
      <vt:lpstr>char_i</vt:lpstr>
      <vt:lpstr>char_r</vt:lpstr>
      <vt:lpstr>d</vt:lpstr>
      <vt:lpstr>D_</vt:lpstr>
      <vt:lpstr>K</vt:lpstr>
      <vt:lpstr>k_</vt:lpstr>
      <vt:lpstr>l</vt:lpstr>
      <vt:lpstr>psi_i</vt:lpstr>
      <vt:lpstr>psi_r</vt:lpstr>
      <vt:lpstr>r_</vt:lpstr>
      <vt:lpstr>S</vt:lpstr>
      <vt:lpstr>theta</vt:lpstr>
      <vt:lpstr>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2011-06-01T06:13:31Z</cp:lastPrinted>
  <dcterms:created xsi:type="dcterms:W3CDTF">2011-06-01T05:27:01Z</dcterms:created>
  <dcterms:modified xsi:type="dcterms:W3CDTF">2011-06-06T09:17:49Z</dcterms:modified>
</cp:coreProperties>
</file>