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8_{133F6005-14D5-4DA7-B37A-9417BEA570C3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J45" i="1"/>
  <c r="E72" i="1"/>
  <c r="H8" i="1" l="1"/>
</calcChain>
</file>

<file path=xl/sharedStrings.xml><?xml version="1.0" encoding="utf-8"?>
<sst xmlns="http://schemas.openxmlformats.org/spreadsheetml/2006/main" count="159" uniqueCount="86">
  <si>
    <t>Income 1</t>
  </si>
  <si>
    <t>Extra income</t>
  </si>
  <si>
    <t>Total monthly income</t>
  </si>
  <si>
    <t>Difference</t>
  </si>
  <si>
    <t>Mortgage or rent</t>
  </si>
  <si>
    <t>Phone</t>
  </si>
  <si>
    <t>Electricity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</si>
  <si>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</si>
  <si>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</si>
  <si>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</si>
  <si>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</si>
  <si>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</si>
  <si>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</si>
  <si>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</si>
  <si>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</si>
  <si>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</si>
  <si>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</si>
  <si>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</si>
  <si>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</si>
  <si>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</si>
  <si>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</si>
  <si>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</si>
  <si>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</si>
  <si>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</si>
  <si>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</si>
  <si>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</si>
  <si>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Federal</t>
  </si>
  <si>
    <t>State</t>
  </si>
  <si>
    <t>Home</t>
  </si>
  <si>
    <t>Local</t>
  </si>
  <si>
    <t>Health</t>
  </si>
  <si>
    <t>Life</t>
  </si>
  <si>
    <t>Retirement account</t>
  </si>
  <si>
    <t>Investment account</t>
  </si>
  <si>
    <t>Groceries</t>
  </si>
  <si>
    <t>Dining out</t>
  </si>
  <si>
    <t>Charity 1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</si>
  <si>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</si>
  <si>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</si>
  <si>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</si>
  <si>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</si>
  <si>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</si>
  <si>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</si>
  <si>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</si>
  <si>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</si>
  <si>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</si>
  <si>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</si>
  <si>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Hair/nails</t>
  </si>
  <si>
    <t>Clothing</t>
  </si>
  <si>
    <t>Dry cleaning</t>
  </si>
  <si>
    <t>Health club</t>
  </si>
  <si>
    <t>Organization dues or fees</t>
  </si>
  <si>
    <t>Subtotal</t>
  </si>
  <si>
    <t>Use this Personal Monthly Budget worksheet to track your Projected and Actual Monthly Income and Projected and Actual Cost.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</si>
  <si>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</si>
  <si>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</si>
  <si>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</si>
  <si>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About this Template</t>
  </si>
  <si>
    <t>Projected Monthly Income</t>
  </si>
  <si>
    <t>Actual Monthly Income</t>
  </si>
  <si>
    <t>Total Projected Cost</t>
  </si>
  <si>
    <t>Total Actual Cost</t>
  </si>
  <si>
    <t>Total Difference</t>
  </si>
  <si>
    <t>Housing</t>
  </si>
  <si>
    <t>Entertainment</t>
  </si>
  <si>
    <t>Projected
Cost</t>
  </si>
  <si>
    <t>Actual 
Cost</t>
  </si>
  <si>
    <t>Projected 
Cost</t>
  </si>
  <si>
    <t>0</t>
  </si>
  <si>
    <t>Transportation</t>
  </si>
  <si>
    <t>Taxes</t>
  </si>
  <si>
    <t>Pets</t>
  </si>
  <si>
    <t>Savings or Investments</t>
  </si>
  <si>
    <t>Gifts and Donations</t>
  </si>
  <si>
    <t>Legal</t>
  </si>
  <si>
    <t>Personal Care</t>
  </si>
  <si>
    <t>Personal Monthly Budget</t>
  </si>
  <si>
    <r>
      <t xml:space="preserve">Projected Balance
</t>
    </r>
    <r>
      <rPr>
        <sz val="14"/>
        <color theme="1" tint="0.24994659260841701"/>
        <rFont val="Calibri"/>
        <family val="2"/>
        <scheme val="minor"/>
      </rPr>
      <t>(Projected income minus expenses)</t>
    </r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</si>
  <si>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</si>
  <si>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</si>
  <si>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• Enter expenses incurred on various categories in respective tables.</t>
  </si>
  <si>
    <t>• Projected Balance, Actual Balance, and Difference are auto calculated.</t>
  </si>
  <si>
    <t>Games</t>
  </si>
  <si>
    <t>Snacks</t>
  </si>
  <si>
    <t>Impulse Purchases</t>
  </si>
  <si>
    <t>Loan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</si>
</sst>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33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sz val="12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87640003662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87640003662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164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Border="1"/>
    <xf numFmtId="164" fontId="8" fillId="2" borderId="0" xfId="0" applyNumberFormat="1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left" vertical="center" indent="1"/>
    </xf>
    <xf numFmtId="164" fontId="8" fillId="2" borderId="0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 indent="1"/>
    </xf>
    <xf numFmtId="164" fontId="11" fillId="2" borderId="7" xfId="0" applyNumberFormat="1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164" fontId="11" fillId="2" borderId="0" xfId="0" applyNumberFormat="1" applyFont="1" applyFill="1" applyBorder="1" applyAlignment="1">
      <alignment horizontal="left" vertical="center"/>
    </xf>
    <xf numFmtId="164" fontId="11" fillId="2" borderId="0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center" indent="1"/>
    </xf>
    <xf numFmtId="0" fontId="14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164" fontId="16" fillId="2" borderId="0" xfId="0" applyNumberFormat="1" applyFont="1" applyFill="1" applyBorder="1" applyAlignment="1">
      <alignment vertical="center"/>
    </xf>
    <xf numFmtId="0" fontId="10" fillId="2" borderId="18" xfId="0" applyFont="1" applyFill="1" applyBorder="1" applyAlignment="1">
      <alignment vertical="center"/>
    </xf>
    <xf numFmtId="0" fontId="16" fillId="2" borderId="0" xfId="0" applyFont="1" applyFill="1" applyBorder="1" applyAlignment="1">
      <alignment horizontal="left" vertical="center" indent="1"/>
    </xf>
    <xf numFmtId="0" fontId="6" fillId="0" borderId="0" xfId="0" applyFont="1" applyBorder="1"/>
    <xf numFmtId="164" fontId="11" fillId="2" borderId="15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left" vertical="center" indent="1"/>
    </xf>
    <xf numFmtId="0" fontId="11" fillId="2" borderId="23" xfId="0" applyFont="1" applyFill="1" applyBorder="1" applyAlignment="1">
      <alignment horizontal="left" vertical="center" indent="1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24" xfId="0" applyNumberFormat="1" applyFont="1" applyFill="1" applyBorder="1" applyAlignment="1">
      <alignment horizontal="center" vertical="center"/>
    </xf>
    <xf numFmtId="164" fontId="11" fillId="2" borderId="25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11" xfId="0" applyFont="1" applyFill="1" applyBorder="1" applyAlignment="1">
      <alignment horizontal="left" vertical="center" indent="1"/>
    </xf>
    <xf numFmtId="0" fontId="8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164" fontId="8" fillId="3" borderId="27" xfId="0" applyNumberFormat="1" applyFont="1" applyFill="1" applyBorder="1" applyAlignment="1">
      <alignment horizontal="center" vertical="center"/>
    </xf>
    <xf numFmtId="164" fontId="8" fillId="3" borderId="26" xfId="0" applyNumberFormat="1" applyFont="1" applyFill="1" applyBorder="1" applyAlignment="1">
      <alignment horizontal="center" vertical="center"/>
    </xf>
    <xf numFmtId="164" fontId="11" fillId="3" borderId="24" xfId="0" applyNumberFormat="1" applyFont="1" applyFill="1" applyBorder="1" applyAlignment="1">
      <alignment horizontal="center" vertical="center"/>
    </xf>
    <xf numFmtId="164" fontId="11" fillId="3" borderId="28" xfId="0" applyNumberFormat="1" applyFont="1" applyFill="1" applyBorder="1" applyAlignment="1">
      <alignment horizontal="center" vertical="center"/>
    </xf>
    <xf numFmtId="164" fontId="9" fillId="3" borderId="24" xfId="0" applyNumberFormat="1" applyFont="1" applyFill="1" applyBorder="1" applyAlignment="1">
      <alignment horizontal="center" vertical="center"/>
    </xf>
    <xf numFmtId="164" fontId="11" fillId="3" borderId="2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9" fillId="3" borderId="29" xfId="0" applyFont="1" applyFill="1" applyBorder="1" applyAlignment="1">
      <alignment horizontal="left" vertical="center" indent="1"/>
    </xf>
    <xf numFmtId="164" fontId="12" fillId="3" borderId="30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left" vertical="center" indent="1"/>
    </xf>
    <xf numFmtId="164" fontId="9" fillId="3" borderId="25" xfId="0" applyNumberFormat="1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left" vertical="center" indent="1"/>
    </xf>
    <xf numFmtId="164" fontId="12" fillId="3" borderId="32" xfId="0" applyNumberFormat="1" applyFont="1" applyFill="1" applyBorder="1" applyAlignment="1">
      <alignment horizontal="center" vertical="center"/>
    </xf>
    <xf numFmtId="164" fontId="12" fillId="3" borderId="25" xfId="0" applyNumberFormat="1" applyFont="1" applyFill="1" applyBorder="1" applyAlignment="1">
      <alignment horizontal="center" vertical="center"/>
    </xf>
    <xf numFmtId="164" fontId="12" fillId="3" borderId="34" xfId="0" applyNumberFormat="1" applyFont="1" applyFill="1" applyBorder="1" applyAlignment="1">
      <alignment horizontal="center" vertical="center"/>
    </xf>
    <xf numFmtId="164" fontId="8" fillId="3" borderId="36" xfId="0" applyNumberFormat="1" applyFont="1" applyFill="1" applyBorder="1" applyAlignment="1">
      <alignment horizontal="center" vertical="center"/>
    </xf>
    <xf numFmtId="164" fontId="12" fillId="3" borderId="35" xfId="0" applyNumberFormat="1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left" vertical="center" indent="1"/>
    </xf>
    <xf numFmtId="0" fontId="8" fillId="0" borderId="0" xfId="0" applyFont="1" applyAlignment="1">
      <alignment horizontal="center"/>
    </xf>
    <xf numFmtId="0" fontId="19" fillId="0" borderId="0" xfId="0" applyFont="1" applyBorder="1" applyAlignment="1">
      <alignment horizontal="left" vertical="center" indent="1"/>
    </xf>
    <xf numFmtId="0" fontId="20" fillId="0" borderId="0" xfId="0" applyFont="1" applyBorder="1" applyAlignment="1">
      <alignment horizontal="left" vertical="center" indent="1"/>
    </xf>
    <xf numFmtId="0" fontId="2" fillId="0" borderId="0" xfId="0" applyFont="1" applyBorder="1"/>
    <xf numFmtId="0" fontId="13" fillId="2" borderId="4" xfId="0" applyFont="1" applyFill="1" applyBorder="1" applyAlignment="1">
      <alignment horizontal="left" vertical="center" indent="1"/>
    </xf>
    <xf numFmtId="164" fontId="11" fillId="2" borderId="26" xfId="0" applyNumberFormat="1" applyFont="1" applyFill="1" applyBorder="1" applyAlignment="1">
      <alignment horizontal="center" vertical="center"/>
    </xf>
    <xf numFmtId="164" fontId="11" fillId="2" borderId="34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21" fillId="3" borderId="24" xfId="0" applyNumberFormat="1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left" vertical="center" indent="1"/>
    </xf>
    <xf numFmtId="164" fontId="11" fillId="3" borderId="39" xfId="0" applyNumberFormat="1" applyFont="1" applyFill="1" applyBorder="1" applyAlignment="1">
      <alignment horizontal="center" vertical="center"/>
    </xf>
    <xf numFmtId="0" fontId="22" fillId="2" borderId="0" xfId="1" applyFont="1" applyFill="1" applyBorder="1"/>
    <xf numFmtId="0" fontId="0" fillId="0" borderId="0" xfId="0" applyFont="1"/>
    <xf numFmtId="0" fontId="0" fillId="0" borderId="0" xfId="2" applyFont="1" applyBorder="1" applyAlignment="1">
      <alignment vertical="center" wrapText="1"/>
    </xf>
    <xf numFmtId="0" fontId="11" fillId="2" borderId="19" xfId="2" applyFont="1" applyFill="1" applyBorder="1" applyAlignment="1">
      <alignment horizontal="left" vertical="center" indent="1"/>
    </xf>
    <xf numFmtId="8" fontId="11" fillId="2" borderId="20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11" fillId="2" borderId="14" xfId="2" applyFont="1" applyFill="1" applyBorder="1" applyAlignment="1">
      <alignment horizontal="left" vertical="center" indent="1"/>
    </xf>
    <xf numFmtId="8" fontId="11" fillId="2" borderId="15" xfId="0" applyNumberFormat="1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left" vertical="center" indent="1"/>
    </xf>
    <xf numFmtId="8" fontId="12" fillId="3" borderId="30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horizontal="left" vertical="center"/>
    </xf>
    <xf numFmtId="0" fontId="11" fillId="2" borderId="5" xfId="2" applyFont="1" applyFill="1" applyBorder="1" applyAlignment="1">
      <alignment horizontal="left" vertical="center" indent="1"/>
    </xf>
    <xf numFmtId="8" fontId="11" fillId="2" borderId="7" xfId="0" applyNumberFormat="1" applyFont="1" applyFill="1" applyBorder="1" applyAlignment="1">
      <alignment horizontal="center" vertical="center"/>
    </xf>
    <xf numFmtId="8" fontId="24" fillId="0" borderId="0" xfId="0" applyNumberFormat="1" applyFont="1" applyAlignment="1">
      <alignment vertical="center"/>
    </xf>
    <xf numFmtId="0" fontId="18" fillId="2" borderId="0" xfId="2" applyFont="1" applyFill="1" applyBorder="1" applyAlignment="1">
      <alignment vertical="center"/>
    </xf>
    <xf numFmtId="8" fontId="25" fillId="2" borderId="0" xfId="0" applyNumberFormat="1" applyFont="1" applyFill="1" applyBorder="1" applyAlignment="1">
      <alignment vertical="center"/>
    </xf>
    <xf numFmtId="0" fontId="0" fillId="0" borderId="0" xfId="0" applyFont="1" applyBorder="1"/>
    <xf numFmtId="0" fontId="9" fillId="3" borderId="33" xfId="0" applyFont="1" applyFill="1" applyBorder="1" applyAlignment="1">
      <alignment horizontal="left" vertical="center" indent="1"/>
    </xf>
    <xf numFmtId="0" fontId="14" fillId="2" borderId="0" xfId="0" applyFont="1" applyFill="1" applyBorder="1" applyAlignment="1">
      <alignment horizontal="left" vertical="center" indent="1"/>
    </xf>
    <xf numFmtId="0" fontId="14" fillId="0" borderId="0" xfId="0" applyFont="1" applyAlignment="1">
      <alignment vertical="center"/>
    </xf>
    <xf numFmtId="0" fontId="8" fillId="2" borderId="4" xfId="0" applyFont="1" applyFill="1" applyBorder="1" applyAlignment="1">
      <alignment horizontal="left" vertical="center" indent="1"/>
    </xf>
    <xf numFmtId="0" fontId="0" fillId="0" borderId="0" xfId="0" applyFont="1" applyAlignment="1">
      <alignment horizontal="center"/>
    </xf>
    <xf numFmtId="0" fontId="26" fillId="0" borderId="0" xfId="0" applyFont="1"/>
    <xf numFmtId="0" fontId="27" fillId="0" borderId="0" xfId="0" applyFont="1"/>
    <xf numFmtId="0" fontId="28" fillId="0" borderId="0" xfId="0" applyFont="1" applyBorder="1"/>
    <xf numFmtId="0" fontId="28" fillId="0" borderId="0" xfId="0" applyFont="1"/>
    <xf numFmtId="0" fontId="0" fillId="0" borderId="0" xfId="0" applyFont="1" applyAlignment="1">
      <alignment vertical="center"/>
    </xf>
    <xf numFmtId="0" fontId="29" fillId="0" borderId="0" xfId="2" applyFont="1" applyFill="1" applyBorder="1" applyAlignment="1">
      <alignment horizontal="left" vertical="center" indent="11"/>
    </xf>
    <xf numFmtId="0" fontId="30" fillId="0" borderId="0" xfId="0" applyFont="1" applyBorder="1" applyAlignment="1">
      <alignment horizontal="left" vertical="center" indent="1"/>
    </xf>
    <xf numFmtId="0" fontId="30" fillId="2" borderId="0" xfId="2" applyFont="1" applyFill="1" applyBorder="1" applyAlignment="1">
      <alignment horizontal="left" vertical="center" indent="1"/>
    </xf>
    <xf numFmtId="164" fontId="18" fillId="3" borderId="38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3" fillId="6" borderId="0" xfId="2" applyFont="1" applyFill="1" applyBorder="1" applyAlignment="1">
      <alignment horizontal="left" vertical="center" wrapText="1" indent="1"/>
    </xf>
    <xf numFmtId="0" fontId="23" fillId="7" borderId="0" xfId="2" applyFont="1" applyFill="1" applyBorder="1" applyAlignment="1">
      <alignment horizontal="left" vertical="center" wrapText="1" indent="1"/>
    </xf>
    <xf numFmtId="0" fontId="23" fillId="8" borderId="0" xfId="2" applyFont="1" applyFill="1" applyBorder="1" applyAlignment="1">
      <alignment horizontal="left" vertical="center" wrapText="1" indent="1"/>
    </xf>
    <xf numFmtId="0" fontId="23" fillId="9" borderId="0" xfId="2" applyFont="1" applyFill="1" applyBorder="1" applyAlignment="1">
      <alignment horizontal="left" vertical="center" wrapText="1" indent="1"/>
    </xf>
    <xf numFmtId="0" fontId="30" fillId="2" borderId="21" xfId="3" applyFont="1" applyFill="1" applyBorder="1" applyAlignment="1">
      <alignment horizontal="left" vertical="center" indent="1"/>
    </xf>
    <xf numFmtId="0" fontId="31" fillId="2" borderId="22" xfId="3" applyFont="1" applyFill="1" applyBorder="1" applyAlignment="1">
      <alignment horizontal="left" vertical="center" indent="1"/>
    </xf>
    <xf numFmtId="0" fontId="19" fillId="2" borderId="22" xfId="3" applyFont="1" applyFill="1" applyBorder="1" applyAlignment="1">
      <alignment horizontal="left" vertical="center" indent="1"/>
    </xf>
    <xf numFmtId="8" fontId="17" fillId="7" borderId="0" xfId="0" applyNumberFormat="1" applyFont="1" applyFill="1" applyBorder="1" applyAlignment="1">
      <alignment horizontal="center" vertical="center"/>
    </xf>
    <xf numFmtId="8" fontId="17" fillId="8" borderId="0" xfId="0" applyNumberFormat="1" applyFont="1" applyFill="1" applyBorder="1" applyAlignment="1">
      <alignment horizontal="center" vertical="center"/>
    </xf>
    <xf numFmtId="8" fontId="9" fillId="9" borderId="0" xfId="0" applyNumberFormat="1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left" vertical="center" indent="1"/>
    </xf>
    <xf numFmtId="0" fontId="19" fillId="2" borderId="17" xfId="0" applyFont="1" applyFill="1" applyBorder="1" applyAlignment="1">
      <alignment horizontal="left" vertical="center" indent="1"/>
    </xf>
    <xf numFmtId="0" fontId="30" fillId="0" borderId="17" xfId="0" applyFont="1" applyBorder="1" applyAlignment="1">
      <alignment horizontal="left" vertical="center" indent="1"/>
    </xf>
    <xf numFmtId="0" fontId="19" fillId="0" borderId="17" xfId="0" applyFont="1" applyBorder="1" applyAlignment="1">
      <alignment horizontal="left" vertical="center" indent="1"/>
    </xf>
    <xf numFmtId="0" fontId="23" fillId="4" borderId="0" xfId="2" applyFont="1" applyFill="1" applyBorder="1" applyAlignment="1">
      <alignment horizontal="left" vertical="center" wrapText="1" indent="1"/>
    </xf>
    <xf numFmtId="8" fontId="9" fillId="4" borderId="0" xfId="0" applyNumberFormat="1" applyFont="1" applyFill="1" applyBorder="1" applyAlignment="1">
      <alignment horizontal="center" vertical="center"/>
    </xf>
    <xf numFmtId="8" fontId="17" fillId="6" borderId="0" xfId="0" applyNumberFormat="1" applyFont="1" applyFill="1" applyBorder="1" applyAlignment="1">
      <alignment horizontal="center" vertical="center"/>
    </xf>
    <xf numFmtId="8" fontId="17" fillId="5" borderId="0" xfId="0" applyNumberFormat="1" applyFont="1" applyFill="1" applyBorder="1" applyAlignment="1">
      <alignment horizontal="center" vertical="center"/>
    </xf>
    <xf numFmtId="0" fontId="23" fillId="5" borderId="0" xfId="2" applyFont="1" applyFill="1" applyBorder="1" applyAlignment="1">
      <alignment horizontal="left" vertical="center" wrapText="1" indent="1"/>
    </xf>
    <xf numFmtId="0" fontId="30" fillId="2" borderId="17" xfId="0" applyFont="1" applyFill="1" applyBorder="1" applyAlignment="1">
      <alignment vertical="center"/>
    </xf>
    <xf numFmtId="0" fontId="19" fillId="2" borderId="17" xfId="0" applyFont="1" applyFill="1" applyBorder="1" applyAlignment="1">
      <alignment vertical="center"/>
    </xf>
    <xf numFmtId="0" fontId="32" fillId="2" borderId="5" xfId="0" applyFont="1" applyFill="1" applyBorder="1" applyAlignment="1">
      <alignment horizontal="left" vertical="center" indent="1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7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 style="thin">
          <color theme="0" tint="-0.14996795556505021"/>
        </top>
        <bottom style="thin">
          <color theme="0" tint="-0.14987640003662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 style="thin">
          <color theme="0" tint="-0.14996795556505021"/>
        </top>
        <bottom style="thin">
          <color theme="0" tint="-0.14987640003662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67955565050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67955565050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67955565050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 style="thin">
          <color theme="0" tint="-0.149967955565050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 style="thin">
          <color theme="0" tint="-0.14993743705557422"/>
        </left>
        <right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/>
        <right style="thin">
          <color theme="0" tint="-0.14993743705557422"/>
        </right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Address Book" pivot="0" count="5" xr9:uid="{00000000-0011-0000-FFFF-FFFF00000000}">
      <tableStyleElement type="wholeTable" dxfId="174"/>
      <tableStyleElement type="headerRow" dxfId="173"/>
      <tableStyleElement type="totalRow" dxfId="172"/>
      <tableStyleElement type="firstRowStripe" dxfId="171"/>
      <tableStyleElement type="secondRowStripe" dxfId="170"/>
    </tableStyle>
    <tableStyle name="Personal monthly budget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Graphic 2" descr="Money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62" dataDxfId="160" totalsRowDxfId="158" headerRowBorderDxfId="161" tableBorderDxfId="159" totalsRowBorderDxfId="157">
  <tableColumns count="4">
    <tableColumn id="1" xr3:uid="{00000000-0010-0000-0000-000001000000}" name="0" totalsRowLabel="Subtotal" dataDxfId="156" totalsRowDxfId="27"/>
    <tableColumn id="2" xr3:uid="{00000000-0010-0000-0000-000002000000}" name="Projected_x000a_Cost" dataDxfId="155" totalsRowDxfId="26"/>
    <tableColumn id="3" xr3:uid="{00000000-0010-0000-0000-000003000000}" name="Actual _x000a_Cost" dataDxfId="154" totalsRowDxfId="25"/>
    <tableColumn id="4" xr3:uid="{00000000-0010-0000-0000-000004000000}" name="Difference" totalsRowFunction="sum" dataDxfId="153" totalsRowDxfId="24">
      <calculatedColumnFormula>Housing[[#This Row],[Projected
Cost]]-Housing[[#This Row],[Actual 
Cost]]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5:E61" totalsRowCount="1" headerRowDxfId="66" dataDxfId="64" totalsRowDxfId="63" headerRowBorderDxfId="65" totalsRowBorderDxfId="62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0" totalsRowLabel="Subtotal" dataDxfId="61" totalsRowDxfId="60"/>
    <tableColumn id="2" xr3:uid="{00000000-0010-0000-0900-000002000000}" name="Projected _x000a_Cost" dataDxfId="59" totalsRowDxfId="58"/>
    <tableColumn id="3" xr3:uid="{00000000-0010-0000-0900-000003000000}" name="Actual _x000a_Cost" dataDxfId="57" totalsRowDxfId="56"/>
    <tableColumn id="4" xr3:uid="{00000000-0010-0000-0900-000004000000}" name="Difference" totalsRowFunction="sum" dataDxfId="55" totalsRowDxfId="54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4:J69" totalsRowCount="1" headerRowDxfId="53" dataDxfId="51" totalsRowDxfId="50" headerRowBorderDxfId="52" totalsRowBorderDxfId="49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 dataDxfId="48" totalsRowDxfId="47"/>
    <tableColumn id="2" xr3:uid="{00000000-0010-0000-0A00-000002000000}" name="Projected _x000a_Cost" dataDxfId="46" totalsRowDxfId="45"/>
    <tableColumn id="3" xr3:uid="{00000000-0010-0000-0A00-000003000000}" name="Actual _x000a_Cost" dataDxfId="44" totalsRowDxfId="43"/>
    <tableColumn id="4" xr3:uid="{00000000-0010-0000-0A00-000004000000}" name="Difference" totalsRowFunction="sum" dataDxfId="42" totalsRowDxfId="41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4:E72" totalsRowCount="1" headerRowDxfId="40" dataDxfId="38" totalsRowDxfId="37" headerRowBorderDxfId="39" totalsRowBorderDxfId="36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Subtotal" dataDxfId="35" totalsRowDxfId="34"/>
    <tableColumn id="2" xr3:uid="{00000000-0010-0000-0B00-000002000000}" name="Projected _x000a_Cost" dataDxfId="33" totalsRowDxfId="32"/>
    <tableColumn id="3" xr3:uid="{00000000-0010-0000-0B00-000003000000}" name="Actual _x000a_Cost" dataDxfId="31" totalsRowDxfId="30"/>
    <tableColumn id="4" xr3:uid="{00000000-0010-0000-0B00-000004000000}" name="Difference" totalsRowFunction="sum" dataDxfId="29" totalsRowDxfId="28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152" dataDxfId="150" totalsRowDxfId="148" headerRowBorderDxfId="151" tableBorderDxfId="149" totalsRowBorderDxfId="147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46" totalsRowDxfId="23"/>
    <tableColumn id="2" xr3:uid="{00000000-0010-0000-0100-000002000000}" name="Projected _x000a_Cost" dataDxfId="145" totalsRowDxfId="22"/>
    <tableColumn id="3" xr3:uid="{00000000-0010-0000-0100-000003000000}" name="Actual _x000a_Cost" dataDxfId="144" totalsRowDxfId="21"/>
    <tableColumn id="4" xr3:uid="{00000000-0010-0000-0100-000004000000}" name="Difference" totalsRowFunction="sum" dataDxfId="143" totalsRowDxfId="20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142" dataDxfId="140" totalsRowDxfId="138" headerRowBorderDxfId="141" tableBorderDxfId="139" totalsRowBorderDxfId="137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136" totalsRowDxfId="15"/>
    <tableColumn id="2" xr3:uid="{00000000-0010-0000-0200-000002000000}" name="Projected _x000a_Cost" dataDxfId="135" totalsRowDxfId="14"/>
    <tableColumn id="3" xr3:uid="{00000000-0010-0000-0200-000003000000}" name="Actual _x000a_Cost" dataDxfId="134" totalsRowDxfId="13"/>
    <tableColumn id="4" xr3:uid="{00000000-0010-0000-0200-000004000000}" name="Difference" totalsRowFunction="sum" dataDxfId="133" totalsRowDxfId="12">
      <calculatedColumnFormula>Loans[[#This Row],[Projected 
Cost]]-Loans[[#This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132" dataDxfId="130" totalsRowDxfId="128" headerRowBorderDxfId="131" tableBorderDxfId="129" totalsRowBorderDxfId="127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Subtotal" dataDxfId="126" totalsRowDxfId="19"/>
    <tableColumn id="2" xr3:uid="{00000000-0010-0000-0300-000002000000}" name="Projected _x000a_Cost" dataDxfId="125" totalsRowDxfId="18"/>
    <tableColumn id="3" xr3:uid="{00000000-0010-0000-0300-000003000000}" name="Actual _x000a_Cost" dataDxfId="124" totalsRowDxfId="17"/>
    <tableColumn id="4" xr3:uid="{00000000-0010-0000-0300-000004000000}" name="Difference" totalsRowFunction="sum" dataDxfId="123" totalsRowDxfId="16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0:E45" totalsRowCount="1" headerRowDxfId="122" dataDxfId="120" totalsRowDxfId="118" headerRowBorderDxfId="121" tableBorderDxfId="119" totalsRowBorderDxfId="117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116" totalsRowDxfId="11"/>
    <tableColumn id="2" xr3:uid="{00000000-0010-0000-0400-000002000000}" name="Projected _x000a_Cost" dataDxfId="115" totalsRowDxfId="10"/>
    <tableColumn id="3" xr3:uid="{00000000-0010-0000-0400-000003000000}" name="Actual _x000a_Cost" dataDxfId="114" totalsRowDxfId="9"/>
    <tableColumn id="4" xr3:uid="{00000000-0010-0000-0400-000004000000}" name="Difference" totalsRowFunction="sum" dataDxfId="113" totalsRowDxfId="8">
      <calculatedColumnFormula>Insurance[[#This Row],[Projected 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0:J45" totalsRowCount="1" headerRowDxfId="112" dataDxfId="110" totalsRowDxfId="108" headerRowBorderDxfId="111" tableBorderDxfId="109" totalsRowBorderDxfId="107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Subtotal" dataDxfId="106" totalsRowDxfId="105"/>
    <tableColumn id="2" xr3:uid="{00000000-0010-0000-0500-000002000000}" name="Projected _x000a_Cost" dataDxfId="104" totalsRowDxfId="103"/>
    <tableColumn id="3" xr3:uid="{00000000-0010-0000-0500-000003000000}" name="Actual _x000a_Cost" dataDxfId="102" totalsRowDxfId="101"/>
    <tableColumn id="4" xr3:uid="{00000000-0010-0000-0500-000004000000}" name="Difference" totalsRowFunction="sum" dataDxfId="100" totalsRowDxfId="99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8:J52" totalsRowCount="1" headerRowDxfId="98" dataDxfId="96" totalsRowDxfId="95" headerRowBorderDxfId="97" totalsRowBorderDxfId="94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Subtotal" dataDxfId="93" totalsRowDxfId="3"/>
    <tableColumn id="2" xr3:uid="{00000000-0010-0000-0600-000002000000}" name="Projected _x000a_Cost" dataDxfId="92" totalsRowDxfId="2"/>
    <tableColumn id="3" xr3:uid="{00000000-0010-0000-0600-000003000000}" name="Actual _x000a_Cost" dataDxfId="91" totalsRowDxfId="1"/>
    <tableColumn id="4" xr3:uid="{00000000-0010-0000-0600-000004000000}" name="Difference" totalsRowFunction="sum" dataDxfId="90" totalsRowDxfId="0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8:E52" totalsRowCount="1" headerRowDxfId="89" dataDxfId="87" totalsRowDxfId="85" headerRowBorderDxfId="88" tableBorderDxfId="86" totalsRowBorderDxfId="84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Subtotal" dataDxfId="83" totalsRowDxfId="7"/>
    <tableColumn id="2" xr3:uid="{00000000-0010-0000-0700-000002000000}" name="Projected _x000a_Cost" dataDxfId="82" totalsRowDxfId="6"/>
    <tableColumn id="3" xr3:uid="{00000000-0010-0000-0700-000003000000}" name="Actual _x000a_Cost" dataDxfId="81" totalsRowDxfId="5"/>
    <tableColumn id="4" xr3:uid="{00000000-0010-0000-0700-000004000000}" name="Difference" totalsRowFunction="sum" dataDxfId="80" totalsRowDxfId="4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55:J59" totalsRowCount="1" headerRowDxfId="79" dataDxfId="77" totalsRowDxfId="76" headerRowBorderDxfId="78" totalsRowBorderDxfId="75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Subtotal" dataDxfId="74" totalsRowDxfId="73"/>
    <tableColumn id="2" xr3:uid="{00000000-0010-0000-0800-000002000000}" name="Projected _x000a_Cost" dataDxfId="72" totalsRowDxfId="71"/>
    <tableColumn id="3" xr3:uid="{00000000-0010-0000-0800-000003000000}" name="Actual _x000a_Cost" dataDxfId="70" totalsRowDxfId="69"/>
    <tableColumn id="4" xr3:uid="{00000000-0010-0000-0800-000004000000}" name="Difference" totalsRowFunction="sum" dataDxfId="68" totalsRowDxfId="67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984375" defaultRowHeight="13" x14ac:dyDescent="0.3"/>
  <cols>
    <col min="1" max="1" width="1.3984375" style="76" customWidth="1"/>
    <col min="2" max="2" width="100.69921875" style="76" customWidth="1"/>
    <col min="3" max="3" width="2.69921875" style="76" customWidth="1"/>
    <col min="4" max="16384" width="8.8984375" style="76"/>
  </cols>
  <sheetData>
    <row r="1" spans="2:2" ht="20" customHeight="1" x14ac:dyDescent="0.3"/>
    <row r="2" spans="2:2" s="101" customFormat="1" ht="95" customHeight="1" x14ac:dyDescent="0.3">
      <c r="B2" s="102" t="s">
        <v>57</v>
      </c>
    </row>
    <row r="3" spans="2:2" ht="48.65" customHeight="1" x14ac:dyDescent="0.3">
      <c r="B3" s="41" t="s">
        <v>53</v>
      </c>
    </row>
    <row r="4" spans="2:2" ht="30" customHeight="1" x14ac:dyDescent="0.3">
      <c r="B4" s="40" t="s">
        <v>80</v>
      </c>
    </row>
    <row r="5" spans="2:2" ht="30" customHeight="1" x14ac:dyDescent="0.3">
      <c r="B5" s="40" t="s">
        <v>81</v>
      </c>
    </row>
    <row r="6" spans="2:2" ht="35" customHeight="1" x14ac:dyDescent="0.45">
      <c r="B6" s="48" t="s">
        <v>54</v>
      </c>
    </row>
    <row r="7" spans="2:2" ht="46.5" x14ac:dyDescent="0.3">
      <c r="B7" s="40" t="s">
        <v>55</v>
      </c>
    </row>
    <row r="8" spans="2:2" ht="10" customHeight="1" x14ac:dyDescent="0.3">
      <c r="B8" s="40"/>
    </row>
    <row r="9" spans="2:2" ht="31" x14ac:dyDescent="0.3">
      <c r="B9" s="40" t="s">
        <v>56</v>
      </c>
    </row>
  </sheetData>
  <pageMargins left="0.7" right="0.7" top="0.75" bottom="0.75" header="0.3" footer="0.3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K81"/>
  <sheetViews>
    <sheetView showGridLines="0" tabSelected="1" topLeftCell="A64" zoomScaleNormal="100" zoomScaleSheetLayoutView="30" workbookViewId="0">
      <selection activeCell="H52" sqref="H52"/>
    </sheetView>
  </sheetViews>
  <sheetFormatPr defaultColWidth="8.8984375" defaultRowHeight="13" x14ac:dyDescent="0.3"/>
  <cols>
    <col min="1" max="1" width="1.3984375" style="4" customWidth="1"/>
    <col min="2" max="2" width="30.69921875" style="76" customWidth="1"/>
    <col min="3" max="5" width="20.69921875" style="76" customWidth="1"/>
    <col min="6" max="6" width="15.69921875" style="76" customWidth="1"/>
    <col min="7" max="7" width="30.69921875" style="76" customWidth="1"/>
    <col min="8" max="10" width="20.69921875" style="76" customWidth="1"/>
    <col min="11" max="11" width="2.69921875" style="76" customWidth="1"/>
    <col min="12" max="16384" width="8.8984375" style="76"/>
  </cols>
  <sheetData>
    <row r="1" spans="1:11" s="1" customFormat="1" ht="20" customHeight="1" x14ac:dyDescent="0.35">
      <c r="A1" s="3"/>
    </row>
    <row r="2" spans="1:11" s="1" customFormat="1" ht="95" customHeight="1" x14ac:dyDescent="0.65">
      <c r="A2" s="7"/>
      <c r="B2" s="106" t="s">
        <v>76</v>
      </c>
      <c r="C2" s="106"/>
      <c r="D2" s="106"/>
      <c r="E2" s="106"/>
      <c r="F2" s="106"/>
      <c r="G2" s="106"/>
      <c r="H2" s="106"/>
      <c r="I2" s="75"/>
      <c r="J2" s="75"/>
    </row>
    <row r="3" spans="1:11" ht="15" customHeight="1" x14ac:dyDescent="0.3"/>
    <row r="4" spans="1:11" ht="30" customHeight="1" x14ac:dyDescent="0.3">
      <c r="B4" s="112" t="s">
        <v>58</v>
      </c>
      <c r="C4" s="113"/>
      <c r="D4" s="77"/>
      <c r="E4" s="109" t="s">
        <v>77</v>
      </c>
      <c r="F4" s="109"/>
      <c r="G4" s="109"/>
      <c r="H4" s="115">
        <f>C7-J73</f>
        <v>-545</v>
      </c>
    </row>
    <row r="5" spans="1:11" ht="30" customHeight="1" x14ac:dyDescent="0.3">
      <c r="B5" s="78" t="s">
        <v>0</v>
      </c>
      <c r="C5" s="79">
        <v>0</v>
      </c>
      <c r="E5" s="109"/>
      <c r="F5" s="109"/>
      <c r="G5" s="109"/>
      <c r="H5" s="115"/>
      <c r="I5" s="80"/>
    </row>
    <row r="6" spans="1:11" ht="30" customHeight="1" x14ac:dyDescent="0.3">
      <c r="B6" s="81" t="s">
        <v>1</v>
      </c>
      <c r="C6" s="82">
        <v>400</v>
      </c>
      <c r="E6" s="110" t="s">
        <v>78</v>
      </c>
      <c r="F6" s="110"/>
      <c r="G6" s="110"/>
      <c r="H6" s="116">
        <f>C12-J75</f>
        <v>-310.58000000000004</v>
      </c>
      <c r="I6" s="80"/>
    </row>
    <row r="7" spans="1:11" ht="30" customHeight="1" x14ac:dyDescent="0.3">
      <c r="B7" s="83" t="s">
        <v>2</v>
      </c>
      <c r="C7" s="84">
        <f>SUM(C5:C6)</f>
        <v>400</v>
      </c>
      <c r="E7" s="110"/>
      <c r="F7" s="110"/>
      <c r="G7" s="110"/>
      <c r="H7" s="116"/>
      <c r="I7" s="80"/>
    </row>
    <row r="8" spans="1:11" ht="30" customHeight="1" x14ac:dyDescent="0.3">
      <c r="E8" s="111" t="s">
        <v>79</v>
      </c>
      <c r="F8" s="111"/>
      <c r="G8" s="111"/>
      <c r="H8" s="117">
        <f>H6-H4</f>
        <v>234.41999999999996</v>
      </c>
      <c r="I8" s="80"/>
    </row>
    <row r="9" spans="1:11" ht="30" customHeight="1" x14ac:dyDescent="0.3">
      <c r="B9" s="112" t="s">
        <v>59</v>
      </c>
      <c r="C9" s="114"/>
      <c r="D9" s="77"/>
      <c r="E9" s="111"/>
      <c r="F9" s="111"/>
      <c r="G9" s="111"/>
      <c r="H9" s="117"/>
      <c r="I9" s="85"/>
    </row>
    <row r="10" spans="1:11" ht="30" customHeight="1" x14ac:dyDescent="0.3">
      <c r="B10" s="81" t="s">
        <v>0</v>
      </c>
      <c r="C10" s="82">
        <v>0</v>
      </c>
      <c r="I10" s="80"/>
    </row>
    <row r="11" spans="1:11" ht="30" customHeight="1" x14ac:dyDescent="0.3">
      <c r="B11" s="86" t="s">
        <v>1</v>
      </c>
      <c r="C11" s="87">
        <v>400</v>
      </c>
      <c r="E11" s="80"/>
      <c r="H11" s="88"/>
      <c r="I11" s="80"/>
    </row>
    <row r="12" spans="1:11" ht="30" customHeight="1" x14ac:dyDescent="0.3">
      <c r="B12" s="83" t="s">
        <v>2</v>
      </c>
      <c r="C12" s="84">
        <f>SUM(C10:C11)</f>
        <v>400</v>
      </c>
    </row>
    <row r="13" spans="1:11" ht="38" customHeight="1" x14ac:dyDescent="0.3">
      <c r="B13" s="89"/>
      <c r="C13" s="90"/>
    </row>
    <row r="14" spans="1:11" s="2" customFormat="1" ht="30" customHeight="1" x14ac:dyDescent="0.6">
      <c r="A14" s="97"/>
      <c r="B14" s="104" t="s">
        <v>63</v>
      </c>
      <c r="C14" s="62"/>
      <c r="D14" s="63"/>
      <c r="E14" s="63"/>
      <c r="F14" s="64"/>
      <c r="G14" s="103" t="s">
        <v>64</v>
      </c>
      <c r="H14" s="62"/>
      <c r="I14" s="62"/>
      <c r="J14" s="62"/>
      <c r="K14" s="64"/>
    </row>
    <row r="15" spans="1:11" ht="48" customHeight="1" x14ac:dyDescent="0.35">
      <c r="B15" s="65" t="s">
        <v>68</v>
      </c>
      <c r="C15" s="11" t="s">
        <v>65</v>
      </c>
      <c r="D15" s="11" t="s">
        <v>66</v>
      </c>
      <c r="E15" s="12" t="s">
        <v>3</v>
      </c>
      <c r="F15" s="8"/>
      <c r="G15" s="20" t="s">
        <v>68</v>
      </c>
      <c r="H15" s="11" t="s">
        <v>67</v>
      </c>
      <c r="I15" s="11" t="s">
        <v>66</v>
      </c>
      <c r="J15" s="12" t="s">
        <v>3</v>
      </c>
      <c r="K15" s="91"/>
    </row>
    <row r="16" spans="1:11" ht="30" customHeight="1" x14ac:dyDescent="0.35">
      <c r="B16" s="60" t="s">
        <v>4</v>
      </c>
      <c r="C16" s="66">
        <v>700</v>
      </c>
      <c r="D16" s="66">
        <v>700</v>
      </c>
      <c r="E16" s="67">
        <f>Housing[[#This Row],[Projected
Cost]]-Housing[[#This Row],[Actual 
Cost]]</f>
        <v>0</v>
      </c>
      <c r="F16" s="8"/>
      <c r="G16" s="15" t="s">
        <v>82</v>
      </c>
      <c r="H16" s="35">
        <v>30</v>
      </c>
      <c r="I16" s="35"/>
      <c r="J16" s="16">
        <f>Entertainment[[#This Row],[Projected 
Cost]]-Entertainment[[#This Row],[Actual 
Cost]]</f>
        <v>30</v>
      </c>
      <c r="K16" s="91"/>
    </row>
    <row r="17" spans="1:11" ht="30" customHeight="1" x14ac:dyDescent="0.35">
      <c r="B17" s="38" t="s">
        <v>5</v>
      </c>
      <c r="C17" s="68">
        <v>0</v>
      </c>
      <c r="D17" s="68">
        <v>0</v>
      </c>
      <c r="E17" s="69">
        <f>Housing[[#This Row],[Projected
Cost]]-Housing[[#This Row],[Actual 
Cost]]</f>
        <v>0</v>
      </c>
      <c r="F17" s="8"/>
      <c r="G17" s="15" t="s">
        <v>83</v>
      </c>
      <c r="H17" s="35">
        <v>20</v>
      </c>
      <c r="I17" s="35">
        <v>10.58</v>
      </c>
      <c r="J17" s="16">
        <f>Entertainment[[#This Row],[Projected 
Cost]]-Entertainment[[#This Row],[Actual 
Cost]]</f>
        <v>9.42</v>
      </c>
      <c r="K17" s="91"/>
    </row>
    <row r="18" spans="1:11" ht="30" customHeight="1" x14ac:dyDescent="0.35">
      <c r="B18" s="38" t="s">
        <v>6</v>
      </c>
      <c r="C18" s="68">
        <v>0</v>
      </c>
      <c r="D18" s="68">
        <v>0</v>
      </c>
      <c r="E18" s="69">
        <f>Housing[[#This Row],[Projected
Cost]]-Housing[[#This Row],[Actual 
Cost]]</f>
        <v>0</v>
      </c>
      <c r="F18" s="8"/>
      <c r="G18" s="15" t="s">
        <v>84</v>
      </c>
      <c r="H18" s="35">
        <v>30</v>
      </c>
      <c r="I18" s="35"/>
      <c r="J18" s="16">
        <f>Entertainment[[#This Row],[Projected 
Cost]]-Entertainment[[#This Row],[Actual 
Cost]]</f>
        <v>30</v>
      </c>
      <c r="K18" s="91"/>
    </row>
    <row r="19" spans="1:11" ht="30" customHeight="1" x14ac:dyDescent="0.35">
      <c r="B19" s="38" t="s">
        <v>7</v>
      </c>
      <c r="C19" s="68">
        <v>0</v>
      </c>
      <c r="D19" s="68">
        <v>0</v>
      </c>
      <c r="E19" s="69">
        <f>Housing[[#This Row],[Projected
Cost]]-Housing[[#This Row],[Actual 
Cost]]</f>
        <v>0</v>
      </c>
      <c r="F19" s="8"/>
      <c r="G19" s="15" t="s">
        <v>8</v>
      </c>
      <c r="H19" s="35">
        <v>0</v>
      </c>
      <c r="I19" s="35"/>
      <c r="J19" s="16">
        <f>Entertainment[[#This Row],[Projected 
Cost]]-Entertainment[[#This Row],[Actual 
Cost]]</f>
        <v>0</v>
      </c>
      <c r="K19" s="91"/>
    </row>
    <row r="20" spans="1:11" ht="30" customHeight="1" x14ac:dyDescent="0.35">
      <c r="B20" s="38" t="s">
        <v>9</v>
      </c>
      <c r="C20" s="68">
        <v>0</v>
      </c>
      <c r="D20" s="68">
        <v>0</v>
      </c>
      <c r="E20" s="69">
        <f>Housing[[#This Row],[Projected
Cost]]-Housing[[#This Row],[Actual 
Cost]]</f>
        <v>0</v>
      </c>
      <c r="F20" s="8"/>
      <c r="G20" s="15" t="s">
        <v>10</v>
      </c>
      <c r="H20" s="35">
        <v>0</v>
      </c>
      <c r="I20" s="35"/>
      <c r="J20" s="16">
        <f>Entertainment[[#This Row],[Projected 
Cost]]-Entertainment[[#This Row],[Actual 
Cost]]</f>
        <v>0</v>
      </c>
      <c r="K20" s="91"/>
    </row>
    <row r="21" spans="1:11" ht="30" customHeight="1" x14ac:dyDescent="0.35">
      <c r="B21" s="38" t="s">
        <v>11</v>
      </c>
      <c r="C21" s="68">
        <v>0</v>
      </c>
      <c r="D21" s="68">
        <v>0</v>
      </c>
      <c r="E21" s="69">
        <f>Housing[[#This Row],[Projected
Cost]]-Housing[[#This Row],[Actual 
Cost]]</f>
        <v>0</v>
      </c>
      <c r="F21" s="8"/>
      <c r="G21" s="15" t="s">
        <v>12</v>
      </c>
      <c r="H21" s="35">
        <v>0</v>
      </c>
      <c r="I21" s="35"/>
      <c r="J21" s="16">
        <f>Entertainment[[#This Row],[Projected 
Cost]]-Entertainment[[#This Row],[Actual 
Cost]]</f>
        <v>0</v>
      </c>
      <c r="K21" s="91"/>
    </row>
    <row r="22" spans="1:11" ht="30" customHeight="1" x14ac:dyDescent="0.35">
      <c r="B22" s="38" t="s">
        <v>13</v>
      </c>
      <c r="C22" s="68">
        <v>0</v>
      </c>
      <c r="D22" s="68">
        <v>0</v>
      </c>
      <c r="E22" s="69">
        <f>Housing[[#This Row],[Projected
Cost]]-Housing[[#This Row],[Actual 
Cost]]</f>
        <v>0</v>
      </c>
      <c r="F22" s="8"/>
      <c r="G22" s="129" t="s">
        <v>14</v>
      </c>
      <c r="H22" s="35">
        <v>30</v>
      </c>
      <c r="I22" s="35"/>
      <c r="J22" s="16">
        <f>Entertainment[[#This Row],[Projected 
Cost]]-Entertainment[[#This Row],[Actual 
Cost]]</f>
        <v>30</v>
      </c>
      <c r="K22" s="91"/>
    </row>
    <row r="23" spans="1:11" ht="30" customHeight="1" x14ac:dyDescent="0.35">
      <c r="B23" s="38" t="s">
        <v>15</v>
      </c>
      <c r="C23" s="68">
        <v>0</v>
      </c>
      <c r="D23" s="68">
        <v>0</v>
      </c>
      <c r="E23" s="69">
        <f>Housing[[#This Row],[Projected
Cost]]-Housing[[#This Row],[Actual 
Cost]]</f>
        <v>0</v>
      </c>
      <c r="F23" s="8"/>
      <c r="G23" s="15" t="s">
        <v>14</v>
      </c>
      <c r="H23" s="35"/>
      <c r="I23" s="35"/>
      <c r="J23" s="16">
        <f>Entertainment[[#This Row],[Projected 
Cost]]-Entertainment[[#This Row],[Actual 
Cost]]</f>
        <v>0</v>
      </c>
      <c r="K23" s="91"/>
    </row>
    <row r="24" spans="1:11" ht="30" customHeight="1" x14ac:dyDescent="0.35">
      <c r="B24" s="38" t="s">
        <v>16</v>
      </c>
      <c r="C24" s="68">
        <v>0</v>
      </c>
      <c r="D24" s="68">
        <v>0</v>
      </c>
      <c r="E24" s="69">
        <f>Housing[[#This Row],[Projected
Cost]]-Housing[[#This Row],[Actual 
Cost]]</f>
        <v>0</v>
      </c>
      <c r="F24" s="8"/>
      <c r="G24" s="15" t="s">
        <v>14</v>
      </c>
      <c r="H24" s="35"/>
      <c r="I24" s="35"/>
      <c r="J24" s="16">
        <f>Entertainment[[#This Row],[Projected 
Cost]]-Entertainment[[#This Row],[Actual 
Cost]]</f>
        <v>0</v>
      </c>
      <c r="K24" s="91"/>
    </row>
    <row r="25" spans="1:11" ht="30" customHeight="1" x14ac:dyDescent="0.35">
      <c r="B25" s="39" t="s">
        <v>14</v>
      </c>
      <c r="C25" s="70">
        <v>0</v>
      </c>
      <c r="D25" s="70">
        <v>0</v>
      </c>
      <c r="E25" s="71">
        <f>Housing[[#This Row],[Projected
Cost]]-Housing[[#This Row],[Actual 
Cost]]</f>
        <v>0</v>
      </c>
      <c r="F25" s="8"/>
      <c r="G25" s="52" t="s">
        <v>52</v>
      </c>
      <c r="H25" s="72"/>
      <c r="I25" s="72"/>
      <c r="J25" s="56">
        <f>SUBTOTAL(109,Entertainment[Difference])</f>
        <v>99.42</v>
      </c>
      <c r="K25" s="91"/>
    </row>
    <row r="26" spans="1:11" ht="30" customHeight="1" x14ac:dyDescent="0.35">
      <c r="A26" s="30"/>
      <c r="B26" s="73" t="s">
        <v>52</v>
      </c>
      <c r="C26" s="105"/>
      <c r="D26" s="105"/>
      <c r="E26" s="74">
        <f>SUBTOTAL(109,Housing[Difference])</f>
        <v>0</v>
      </c>
      <c r="F26" s="8"/>
      <c r="G26" s="61"/>
      <c r="H26" s="61"/>
      <c r="I26" s="61"/>
      <c r="J26" s="61"/>
    </row>
    <row r="27" spans="1:11" ht="38" customHeight="1" x14ac:dyDescent="0.35">
      <c r="A27" s="30"/>
      <c r="B27" s="29"/>
      <c r="C27" s="14"/>
      <c r="D27" s="14"/>
      <c r="E27" s="14"/>
      <c r="F27" s="8"/>
      <c r="G27" s="49"/>
      <c r="H27" s="49"/>
      <c r="I27" s="49"/>
      <c r="J27" s="49"/>
    </row>
    <row r="28" spans="1:11" s="2" customFormat="1" ht="30" customHeight="1" x14ac:dyDescent="0.35">
      <c r="A28" s="98"/>
      <c r="B28" s="118" t="s">
        <v>69</v>
      </c>
      <c r="C28" s="119"/>
      <c r="D28" s="119"/>
      <c r="E28" s="119"/>
      <c r="F28" s="99"/>
      <c r="G28" s="120" t="s">
        <v>85</v>
      </c>
      <c r="H28" s="120"/>
      <c r="I28" s="120"/>
      <c r="J28" s="120"/>
    </row>
    <row r="29" spans="1:11" ht="48" customHeight="1" x14ac:dyDescent="0.35">
      <c r="B29" s="10" t="s">
        <v>68</v>
      </c>
      <c r="C29" s="11" t="s">
        <v>67</v>
      </c>
      <c r="D29" s="11" t="s">
        <v>66</v>
      </c>
      <c r="E29" s="12" t="s">
        <v>3</v>
      </c>
      <c r="F29" s="6"/>
      <c r="G29" s="17" t="s">
        <v>68</v>
      </c>
      <c r="H29" s="18" t="s">
        <v>67</v>
      </c>
      <c r="I29" s="18" t="s">
        <v>66</v>
      </c>
      <c r="J29" s="19" t="s">
        <v>3</v>
      </c>
    </row>
    <row r="30" spans="1:11" ht="30" customHeight="1" x14ac:dyDescent="0.35">
      <c r="B30" s="15" t="s">
        <v>18</v>
      </c>
      <c r="C30" s="35">
        <v>0</v>
      </c>
      <c r="D30" s="35"/>
      <c r="E30" s="16">
        <f>Transportation[[#This Row],[Projected 
Cost]]-Transportation[[#This Row],[Actual 
Cost]]</f>
        <v>0</v>
      </c>
      <c r="F30" s="6"/>
      <c r="G30" s="15" t="s">
        <v>17</v>
      </c>
      <c r="H30" s="35">
        <v>0</v>
      </c>
      <c r="I30" s="35"/>
      <c r="J30" s="16">
        <f>Loans[[#This Row],[Projected 
Cost]]-Loans[[#This Row],[Actual 
Cost]]</f>
        <v>0</v>
      </c>
    </row>
    <row r="31" spans="1:11" ht="30" customHeight="1" x14ac:dyDescent="0.35">
      <c r="B31" s="15" t="s">
        <v>20</v>
      </c>
      <c r="C31" s="35">
        <v>0</v>
      </c>
      <c r="D31" s="35"/>
      <c r="E31" s="16">
        <f>Transportation[[#This Row],[Projected 
Cost]]-Transportation[[#This Row],[Actual 
Cost]]</f>
        <v>0</v>
      </c>
      <c r="F31" s="6"/>
      <c r="G31" s="15" t="s">
        <v>19</v>
      </c>
      <c r="H31" s="35">
        <v>0</v>
      </c>
      <c r="I31" s="35"/>
      <c r="J31" s="16">
        <f>Loans[[#This Row],[Projected 
Cost]]-Loans[[#This Row],[Actual 
Cost]]</f>
        <v>0</v>
      </c>
    </row>
    <row r="32" spans="1:11" ht="30" customHeight="1" x14ac:dyDescent="0.35">
      <c r="B32" s="15" t="s">
        <v>22</v>
      </c>
      <c r="C32" s="35">
        <v>0</v>
      </c>
      <c r="D32" s="35"/>
      <c r="E32" s="16">
        <f>Transportation[[#This Row],[Projected 
Cost]]-Transportation[[#This Row],[Actual 
Cost]]</f>
        <v>0</v>
      </c>
      <c r="F32" s="6"/>
      <c r="G32" s="15" t="s">
        <v>21</v>
      </c>
      <c r="H32" s="35">
        <v>0</v>
      </c>
      <c r="I32" s="35"/>
      <c r="J32" s="16">
        <f>Loans[[#This Row],[Projected 
Cost]]-Loans[[#This Row],[Actual 
Cost]]</f>
        <v>0</v>
      </c>
    </row>
    <row r="33" spans="1:10" ht="30" customHeight="1" x14ac:dyDescent="0.35">
      <c r="B33" s="15" t="s">
        <v>23</v>
      </c>
      <c r="C33" s="35">
        <v>0</v>
      </c>
      <c r="D33" s="35"/>
      <c r="E33" s="16">
        <f>Transportation[[#This Row],[Projected 
Cost]]-Transportation[[#This Row],[Actual 
Cost]]</f>
        <v>0</v>
      </c>
      <c r="F33" s="6"/>
      <c r="G33" s="15" t="s">
        <v>21</v>
      </c>
      <c r="H33" s="35">
        <v>0</v>
      </c>
      <c r="I33" s="35"/>
      <c r="J33" s="16">
        <f>Loans[[#This Row],[Projected 
Cost]]-Loans[[#This Row],[Actual 
Cost]]</f>
        <v>0</v>
      </c>
    </row>
    <row r="34" spans="1:10" ht="30" customHeight="1" x14ac:dyDescent="0.35">
      <c r="B34" s="15" t="s">
        <v>24</v>
      </c>
      <c r="C34" s="35">
        <v>0</v>
      </c>
      <c r="D34" s="35"/>
      <c r="E34" s="16">
        <f>Transportation[[#This Row],[Projected 
Cost]]-Transportation[[#This Row],[Actual 
Cost]]</f>
        <v>0</v>
      </c>
      <c r="F34" s="6"/>
      <c r="G34" s="15" t="s">
        <v>21</v>
      </c>
      <c r="H34" s="35">
        <v>0</v>
      </c>
      <c r="I34" s="35"/>
      <c r="J34" s="16">
        <f>Loans[[#This Row],[Projected 
Cost]]-Loans[[#This Row],[Actual 
Cost]]</f>
        <v>0</v>
      </c>
    </row>
    <row r="35" spans="1:10" ht="30" customHeight="1" x14ac:dyDescent="0.35">
      <c r="B35" s="15" t="s">
        <v>25</v>
      </c>
      <c r="C35" s="35">
        <v>0</v>
      </c>
      <c r="D35" s="35"/>
      <c r="E35" s="16">
        <f>Transportation[[#This Row],[Projected 
Cost]]-Transportation[[#This Row],[Actual 
Cost]]</f>
        <v>0</v>
      </c>
      <c r="F35" s="6"/>
      <c r="G35" s="15" t="s">
        <v>14</v>
      </c>
      <c r="H35" s="35">
        <v>0</v>
      </c>
      <c r="I35" s="35"/>
      <c r="J35" s="16">
        <f>Loans[[#This Row],[Projected 
Cost]]-Loans[[#This Row],[Actual 
Cost]]</f>
        <v>0</v>
      </c>
    </row>
    <row r="36" spans="1:10" ht="30" customHeight="1" x14ac:dyDescent="0.35">
      <c r="B36" s="15" t="s">
        <v>14</v>
      </c>
      <c r="C36" s="35">
        <v>0</v>
      </c>
      <c r="D36" s="35"/>
      <c r="E36" s="16">
        <f>Transportation[[#This Row],[Projected 
Cost]]-Transportation[[#This Row],[Actual 
Cost]]</f>
        <v>0</v>
      </c>
      <c r="F36" s="6"/>
      <c r="G36" s="50" t="s">
        <v>52</v>
      </c>
      <c r="H36" s="42"/>
      <c r="I36" s="42"/>
      <c r="J36" s="51">
        <f>SUBTOTAL(109,Loans[Difference])</f>
        <v>0</v>
      </c>
    </row>
    <row r="37" spans="1:10" ht="30" customHeight="1" x14ac:dyDescent="0.35">
      <c r="B37" s="50" t="s">
        <v>52</v>
      </c>
      <c r="C37" s="58"/>
      <c r="D37" s="58"/>
      <c r="E37" s="59">
        <f>SUBTOTAL(109,Transportation[Difference])</f>
        <v>0</v>
      </c>
      <c r="F37" s="6"/>
      <c r="G37" s="29"/>
      <c r="H37" s="13"/>
      <c r="I37" s="13"/>
      <c r="J37" s="13"/>
    </row>
    <row r="38" spans="1:10" ht="38" customHeight="1" x14ac:dyDescent="0.35">
      <c r="B38" s="26"/>
      <c r="C38" s="9"/>
      <c r="D38" s="9"/>
      <c r="E38" s="14"/>
      <c r="F38" s="6"/>
      <c r="G38" s="107"/>
      <c r="H38" s="107"/>
      <c r="I38" s="107"/>
      <c r="J38" s="107"/>
    </row>
    <row r="39" spans="1:10" s="2" customFormat="1" ht="30" customHeight="1" x14ac:dyDescent="0.35">
      <c r="A39" s="98"/>
      <c r="B39" s="120" t="s">
        <v>22</v>
      </c>
      <c r="C39" s="121"/>
      <c r="D39" s="121"/>
      <c r="E39" s="121"/>
      <c r="F39" s="100"/>
      <c r="G39" s="120" t="s">
        <v>70</v>
      </c>
      <c r="H39" s="121"/>
      <c r="I39" s="121"/>
      <c r="J39" s="121"/>
    </row>
    <row r="40" spans="1:10" ht="48" customHeight="1" x14ac:dyDescent="0.35">
      <c r="B40" s="17" t="s">
        <v>68</v>
      </c>
      <c r="C40" s="18" t="s">
        <v>67</v>
      </c>
      <c r="D40" s="18" t="s">
        <v>66</v>
      </c>
      <c r="E40" s="19" t="s">
        <v>3</v>
      </c>
      <c r="F40" s="6"/>
      <c r="G40" s="20" t="s">
        <v>68</v>
      </c>
      <c r="H40" s="11" t="s">
        <v>67</v>
      </c>
      <c r="I40" s="11" t="s">
        <v>66</v>
      </c>
      <c r="J40" s="12" t="s">
        <v>3</v>
      </c>
    </row>
    <row r="41" spans="1:10" ht="30" customHeight="1" x14ac:dyDescent="0.35">
      <c r="B41" s="15" t="s">
        <v>28</v>
      </c>
      <c r="C41" s="35">
        <v>0</v>
      </c>
      <c r="D41" s="35"/>
      <c r="E41" s="16">
        <f>Insurance[[#This Row],[Projected 
Cost]]-Insurance[[#This Row],[Actual 
Cost]]</f>
        <v>0</v>
      </c>
      <c r="F41" s="6"/>
      <c r="G41" s="15" t="s">
        <v>26</v>
      </c>
      <c r="H41" s="35"/>
      <c r="I41" s="35"/>
      <c r="J41" s="16">
        <f>Taxes[[#This Row],[Projected 
Cost]]-Taxes[[#This Row],[Actual 
Cost]]</f>
        <v>0</v>
      </c>
    </row>
    <row r="42" spans="1:10" ht="30" customHeight="1" x14ac:dyDescent="0.35">
      <c r="B42" s="15" t="s">
        <v>30</v>
      </c>
      <c r="C42" s="35">
        <v>0</v>
      </c>
      <c r="D42" s="35"/>
      <c r="E42" s="16">
        <f>Insurance[[#This Row],[Projected 
Cost]]-Insurance[[#This Row],[Actual 
Cost]]</f>
        <v>0</v>
      </c>
      <c r="F42" s="6"/>
      <c r="G42" s="15" t="s">
        <v>27</v>
      </c>
      <c r="H42" s="35"/>
      <c r="I42" s="35"/>
      <c r="J42" s="16">
        <f>Taxes[[#This Row],[Projected 
Cost]]-Taxes[[#This Row],[Actual 
Cost]]</f>
        <v>0</v>
      </c>
    </row>
    <row r="43" spans="1:10" ht="30" customHeight="1" x14ac:dyDescent="0.35">
      <c r="B43" s="15" t="s">
        <v>31</v>
      </c>
      <c r="C43" s="35">
        <v>0</v>
      </c>
      <c r="D43" s="35"/>
      <c r="E43" s="16">
        <f>Insurance[[#This Row],[Projected 
Cost]]-Insurance[[#This Row],[Actual 
Cost]]</f>
        <v>0</v>
      </c>
      <c r="F43" s="6"/>
      <c r="G43" s="15" t="s">
        <v>29</v>
      </c>
      <c r="H43" s="35"/>
      <c r="I43" s="35"/>
      <c r="J43" s="16">
        <f>Taxes[[#This Row],[Projected 
Cost]]-Taxes[[#This Row],[Actual 
Cost]]</f>
        <v>0</v>
      </c>
    </row>
    <row r="44" spans="1:10" ht="30" customHeight="1" x14ac:dyDescent="0.35">
      <c r="B44" s="15" t="s">
        <v>14</v>
      </c>
      <c r="C44" s="35">
        <v>0</v>
      </c>
      <c r="D44" s="35"/>
      <c r="E44" s="16">
        <f>Insurance[[#This Row],[Projected 
Cost]]-Insurance[[#This Row],[Actual 
Cost]]</f>
        <v>0</v>
      </c>
      <c r="F44" s="6"/>
      <c r="G44" s="15" t="s">
        <v>14</v>
      </c>
      <c r="H44" s="35"/>
      <c r="I44" s="35"/>
      <c r="J44" s="16">
        <f>Taxes[[#This Row],[Projected 
Cost]]-Taxes[[#This Row],[Actual 
Cost]]</f>
        <v>0</v>
      </c>
    </row>
    <row r="45" spans="1:10" ht="30" customHeight="1" x14ac:dyDescent="0.35">
      <c r="B45" s="50" t="s">
        <v>52</v>
      </c>
      <c r="C45" s="47"/>
      <c r="D45" s="47"/>
      <c r="E45" s="51">
        <f>SUBTOTAL(109,Insurance[Difference])</f>
        <v>0</v>
      </c>
      <c r="F45" s="6"/>
      <c r="G45" s="50" t="s">
        <v>52</v>
      </c>
      <c r="H45" s="42"/>
      <c r="I45" s="42"/>
      <c r="J45" s="51">
        <f>SUBTOTAL(109,Taxes[Difference])</f>
        <v>0</v>
      </c>
    </row>
    <row r="46" spans="1:10" ht="38" customHeight="1" x14ac:dyDescent="0.35">
      <c r="B46" s="21"/>
      <c r="C46" s="22"/>
      <c r="D46" s="22"/>
      <c r="E46" s="23"/>
      <c r="F46" s="6"/>
      <c r="G46" s="61"/>
      <c r="H46" s="61"/>
      <c r="I46" s="61"/>
      <c r="J46" s="61"/>
    </row>
    <row r="47" spans="1:10" s="2" customFormat="1" ht="30" customHeight="1" x14ac:dyDescent="0.35">
      <c r="A47" s="98"/>
      <c r="B47" s="118" t="s">
        <v>38</v>
      </c>
      <c r="C47" s="119"/>
      <c r="D47" s="119"/>
      <c r="E47" s="119"/>
      <c r="F47" s="100"/>
      <c r="G47" s="120" t="s">
        <v>72</v>
      </c>
      <c r="H47" s="121"/>
      <c r="I47" s="121"/>
      <c r="J47" s="121"/>
    </row>
    <row r="48" spans="1:10" ht="50" customHeight="1" x14ac:dyDescent="0.35">
      <c r="B48" s="24" t="s">
        <v>68</v>
      </c>
      <c r="C48" s="11" t="s">
        <v>67</v>
      </c>
      <c r="D48" s="11" t="s">
        <v>66</v>
      </c>
      <c r="E48" s="12" t="s">
        <v>3</v>
      </c>
      <c r="F48" s="6"/>
      <c r="G48" s="20" t="s">
        <v>68</v>
      </c>
      <c r="H48" s="11" t="s">
        <v>67</v>
      </c>
      <c r="I48" s="11" t="s">
        <v>66</v>
      </c>
      <c r="J48" s="12" t="s">
        <v>3</v>
      </c>
    </row>
    <row r="49" spans="1:10" ht="30" customHeight="1" x14ac:dyDescent="0.35">
      <c r="B49" s="15" t="s">
        <v>34</v>
      </c>
      <c r="C49" s="35">
        <v>100</v>
      </c>
      <c r="D49" s="35"/>
      <c r="E49" s="16">
        <f>Food[[#This Row],[Projected 
Cost]]-Food[[#This Row],[Actual 
Cost]]</f>
        <v>100</v>
      </c>
      <c r="F49" s="6"/>
      <c r="G49" s="32" t="s">
        <v>32</v>
      </c>
      <c r="H49" s="34">
        <v>0</v>
      </c>
      <c r="I49" s="34"/>
      <c r="J49" s="31">
        <f>Savings[[#This Row],[Projected 
Cost]]-Savings[[#This Row],[Actual 
Cost]]</f>
        <v>0</v>
      </c>
    </row>
    <row r="50" spans="1:10" ht="30" customHeight="1" x14ac:dyDescent="0.35">
      <c r="B50" s="15" t="s">
        <v>35</v>
      </c>
      <c r="C50" s="35">
        <v>35</v>
      </c>
      <c r="D50" s="35"/>
      <c r="E50" s="16">
        <f>Food[[#This Row],[Projected 
Cost]]-Food[[#This Row],[Actual 
Cost]]</f>
        <v>35</v>
      </c>
      <c r="F50" s="6"/>
      <c r="G50" s="15" t="s">
        <v>33</v>
      </c>
      <c r="H50" s="35">
        <v>0</v>
      </c>
      <c r="I50" s="35"/>
      <c r="J50" s="16">
        <f>Savings[[#This Row],[Projected 
Cost]]-Savings[[#This Row],[Actual 
Cost]]</f>
        <v>0</v>
      </c>
    </row>
    <row r="51" spans="1:10" ht="30" customHeight="1" x14ac:dyDescent="0.35">
      <c r="B51" s="15" t="s">
        <v>14</v>
      </c>
      <c r="C51" s="35">
        <v>0</v>
      </c>
      <c r="D51" s="35"/>
      <c r="E51" s="16">
        <f>Food[[#This Row],[Projected 
Cost]]-Food[[#This Row],[Actual 
Cost]]</f>
        <v>0</v>
      </c>
      <c r="F51" s="6"/>
      <c r="G51" s="15" t="s">
        <v>14</v>
      </c>
      <c r="H51" s="35">
        <v>0</v>
      </c>
      <c r="I51" s="35"/>
      <c r="J51" s="16">
        <f>Savings[[#This Row],[Projected 
Cost]]-Savings[[#This Row],[Actual 
Cost]]</f>
        <v>0</v>
      </c>
    </row>
    <row r="52" spans="1:10" ht="30" customHeight="1" x14ac:dyDescent="0.35">
      <c r="B52" s="52" t="s">
        <v>52</v>
      </c>
      <c r="C52" s="44"/>
      <c r="D52" s="44"/>
      <c r="E52" s="56">
        <f>SUBTOTAL(109,Food[Difference])</f>
        <v>135</v>
      </c>
      <c r="F52" s="6"/>
      <c r="G52" s="92" t="s">
        <v>52</v>
      </c>
      <c r="H52" s="43"/>
      <c r="I52" s="43"/>
      <c r="J52" s="57">
        <f>SUBTOTAL(109,Savings[Difference])</f>
        <v>0</v>
      </c>
    </row>
    <row r="53" spans="1:10" ht="38" customHeight="1" x14ac:dyDescent="0.35">
      <c r="B53" s="93"/>
      <c r="C53" s="13"/>
      <c r="D53" s="13"/>
      <c r="E53" s="13"/>
      <c r="F53" s="6"/>
      <c r="G53" s="94"/>
      <c r="H53" s="5"/>
      <c r="I53" s="5"/>
      <c r="J53" s="5"/>
    </row>
    <row r="54" spans="1:10" s="2" customFormat="1" ht="30" customHeight="1" x14ac:dyDescent="0.35">
      <c r="A54" s="98"/>
      <c r="B54" s="118" t="s">
        <v>71</v>
      </c>
      <c r="C54" s="119"/>
      <c r="D54" s="119"/>
      <c r="E54" s="119"/>
      <c r="F54" s="100"/>
      <c r="G54" s="120" t="s">
        <v>73</v>
      </c>
      <c r="H54" s="121"/>
      <c r="I54" s="121"/>
      <c r="J54" s="121"/>
    </row>
    <row r="55" spans="1:10" ht="48" customHeight="1" x14ac:dyDescent="0.35">
      <c r="B55" s="28" t="s">
        <v>68</v>
      </c>
      <c r="C55" s="18" t="s">
        <v>67</v>
      </c>
      <c r="D55" s="18" t="s">
        <v>66</v>
      </c>
      <c r="E55" s="19" t="s">
        <v>3</v>
      </c>
      <c r="F55" s="6"/>
      <c r="G55" s="65" t="s">
        <v>68</v>
      </c>
      <c r="H55" s="11" t="s">
        <v>67</v>
      </c>
      <c r="I55" s="11" t="s">
        <v>66</v>
      </c>
      <c r="J55" s="12" t="s">
        <v>3</v>
      </c>
    </row>
    <row r="56" spans="1:10" ht="30" customHeight="1" x14ac:dyDescent="0.35">
      <c r="B56" s="32" t="s">
        <v>38</v>
      </c>
      <c r="C56" s="34"/>
      <c r="D56" s="34"/>
      <c r="E56" s="31">
        <f>Pets[[#This Row],[Projected 
Cost]]-Pets[[#This Row],[Actual 
Cost]]</f>
        <v>0</v>
      </c>
      <c r="F56" s="6"/>
      <c r="G56" s="32" t="s">
        <v>36</v>
      </c>
      <c r="H56" s="34"/>
      <c r="I56" s="34"/>
      <c r="J56" s="31">
        <f>Gifts[[#This Row],[Projected 
Cost]]-Gifts[[#This Row],[Actual 
Cost]]</f>
        <v>0</v>
      </c>
    </row>
    <row r="57" spans="1:10" ht="30" customHeight="1" x14ac:dyDescent="0.35">
      <c r="B57" s="15" t="s">
        <v>40</v>
      </c>
      <c r="C57" s="35"/>
      <c r="D57" s="35"/>
      <c r="E57" s="16">
        <f>Pets[[#This Row],[Projected 
Cost]]-Pets[[#This Row],[Actual 
Cost]]</f>
        <v>0</v>
      </c>
      <c r="F57" s="6"/>
      <c r="G57" s="15" t="s">
        <v>37</v>
      </c>
      <c r="H57" s="35"/>
      <c r="I57" s="35"/>
      <c r="J57" s="16">
        <f>Gifts[[#This Row],[Projected 
Cost]]-Gifts[[#This Row],[Actual 
Cost]]</f>
        <v>0</v>
      </c>
    </row>
    <row r="58" spans="1:10" ht="30" customHeight="1" x14ac:dyDescent="0.35">
      <c r="B58" s="15" t="s">
        <v>41</v>
      </c>
      <c r="C58" s="35"/>
      <c r="D58" s="35"/>
      <c r="E58" s="16">
        <f>Pets[[#This Row],[Projected 
Cost]]-Pets[[#This Row],[Actual 
Cost]]</f>
        <v>0</v>
      </c>
      <c r="F58" s="6"/>
      <c r="G58" s="15" t="s">
        <v>39</v>
      </c>
      <c r="H58" s="35"/>
      <c r="I58" s="35"/>
      <c r="J58" s="16">
        <f>Gifts[[#This Row],[Projected 
Cost]]-Gifts[[#This Row],[Actual 
Cost]]</f>
        <v>0</v>
      </c>
    </row>
    <row r="59" spans="1:10" ht="30" customHeight="1" x14ac:dyDescent="0.35">
      <c r="B59" s="15" t="s">
        <v>42</v>
      </c>
      <c r="C59" s="35"/>
      <c r="D59" s="35"/>
      <c r="E59" s="16">
        <f>Pets[[#This Row],[Projected 
Cost]]-Pets[[#This Row],[Actual 
Cost]]</f>
        <v>0</v>
      </c>
      <c r="F59" s="6"/>
      <c r="G59" s="52" t="s">
        <v>52</v>
      </c>
      <c r="H59" s="44"/>
      <c r="I59" s="44"/>
      <c r="J59" s="56">
        <f>SUBTOTAL(109,Gifts[Difference])</f>
        <v>0</v>
      </c>
    </row>
    <row r="60" spans="1:10" ht="30" customHeight="1" x14ac:dyDescent="0.35">
      <c r="B60" s="15" t="s">
        <v>14</v>
      </c>
      <c r="C60" s="35"/>
      <c r="D60" s="35"/>
      <c r="E60" s="16">
        <f>Pets[[#This Row],[Projected 
Cost]]-Pets[[#This Row],[Actual 
Cost]]</f>
        <v>0</v>
      </c>
      <c r="F60" s="6"/>
      <c r="G60" s="29"/>
      <c r="H60" s="9"/>
      <c r="I60" s="9"/>
      <c r="J60" s="14"/>
    </row>
    <row r="61" spans="1:10" ht="30" customHeight="1" x14ac:dyDescent="0.35">
      <c r="B61" s="52" t="s">
        <v>52</v>
      </c>
      <c r="C61" s="46"/>
      <c r="D61" s="46"/>
      <c r="E61" s="53">
        <f>SUBTOTAL(109,Pets[Difference])</f>
        <v>0</v>
      </c>
      <c r="F61" s="6"/>
      <c r="G61" s="29"/>
      <c r="H61" s="9"/>
      <c r="I61" s="9"/>
      <c r="J61" s="14"/>
    </row>
    <row r="62" spans="1:10" ht="38" customHeight="1" x14ac:dyDescent="0.35">
      <c r="B62" s="26"/>
      <c r="C62" s="27"/>
      <c r="D62" s="27"/>
      <c r="E62" s="27"/>
      <c r="F62" s="6"/>
      <c r="G62" s="25"/>
      <c r="H62" s="9"/>
      <c r="I62" s="9"/>
      <c r="J62" s="9"/>
    </row>
    <row r="63" spans="1:10" s="2" customFormat="1" ht="30" customHeight="1" x14ac:dyDescent="0.35">
      <c r="A63" s="98"/>
      <c r="B63" s="127" t="s">
        <v>75</v>
      </c>
      <c r="C63" s="128"/>
      <c r="D63" s="128"/>
      <c r="E63" s="128"/>
      <c r="F63" s="100"/>
      <c r="G63" s="118" t="s">
        <v>74</v>
      </c>
      <c r="H63" s="119"/>
      <c r="I63" s="119"/>
      <c r="J63" s="119"/>
    </row>
    <row r="64" spans="1:10" ht="48" customHeight="1" x14ac:dyDescent="0.35">
      <c r="B64" s="20" t="s">
        <v>68</v>
      </c>
      <c r="C64" s="11" t="s">
        <v>67</v>
      </c>
      <c r="D64" s="11" t="s">
        <v>66</v>
      </c>
      <c r="E64" s="12" t="s">
        <v>3</v>
      </c>
      <c r="F64" s="6"/>
      <c r="G64" s="95" t="s">
        <v>43</v>
      </c>
      <c r="H64" s="11" t="s">
        <v>67</v>
      </c>
      <c r="I64" s="11" t="s">
        <v>66</v>
      </c>
      <c r="J64" s="12" t="s">
        <v>3</v>
      </c>
    </row>
    <row r="65" spans="2:10" ht="30" customHeight="1" x14ac:dyDescent="0.35">
      <c r="B65" s="32" t="s">
        <v>40</v>
      </c>
      <c r="C65" s="34"/>
      <c r="D65" s="34"/>
      <c r="E65" s="31">
        <f>PersonalCare[[#This Row],[Projected 
Cost]]-PersonalCare[[#This Row],[Actual 
Cost]]</f>
        <v>0</v>
      </c>
      <c r="F65" s="6"/>
      <c r="G65" s="32" t="s">
        <v>44</v>
      </c>
      <c r="H65" s="34"/>
      <c r="I65" s="34"/>
      <c r="J65" s="31">
        <f>Legal[[#This Row],[Projected 
Cost]]-Legal[[#This Row],[Actual 
Cost]]</f>
        <v>0</v>
      </c>
    </row>
    <row r="66" spans="2:10" ht="30" customHeight="1" x14ac:dyDescent="0.35">
      <c r="B66" s="15" t="s">
        <v>47</v>
      </c>
      <c r="C66" s="35"/>
      <c r="D66" s="35"/>
      <c r="E66" s="16">
        <f>PersonalCare[[#This Row],[Projected 
Cost]]-PersonalCare[[#This Row],[Actual 
Cost]]</f>
        <v>0</v>
      </c>
      <c r="F66" s="6"/>
      <c r="G66" s="15" t="s">
        <v>45</v>
      </c>
      <c r="H66" s="35"/>
      <c r="I66" s="35"/>
      <c r="J66" s="16">
        <f>Legal[[#This Row],[Projected 
Cost]]-Legal[[#This Row],[Actual 
Cost]]</f>
        <v>0</v>
      </c>
    </row>
    <row r="67" spans="2:10" ht="30" customHeight="1" x14ac:dyDescent="0.35">
      <c r="B67" s="15" t="s">
        <v>48</v>
      </c>
      <c r="C67" s="35"/>
      <c r="D67" s="35"/>
      <c r="E67" s="16">
        <f>PersonalCare[[#This Row],[Projected 
Cost]]-PersonalCare[[#This Row],[Actual 
Cost]]</f>
        <v>0</v>
      </c>
      <c r="F67" s="6"/>
      <c r="G67" s="15" t="s">
        <v>46</v>
      </c>
      <c r="H67" s="35"/>
      <c r="I67" s="35"/>
      <c r="J67" s="16">
        <f>Legal[[#This Row],[Projected 
Cost]]-Legal[[#This Row],[Actual 
Cost]]</f>
        <v>0</v>
      </c>
    </row>
    <row r="68" spans="2:10" ht="30" customHeight="1" x14ac:dyDescent="0.35">
      <c r="B68" s="15" t="s">
        <v>49</v>
      </c>
      <c r="C68" s="35"/>
      <c r="D68" s="35"/>
      <c r="E68" s="16">
        <f>PersonalCare[[#This Row],[Projected 
Cost]]-PersonalCare[[#This Row],[Actual 
Cost]]</f>
        <v>0</v>
      </c>
      <c r="F68" s="6"/>
      <c r="G68" s="15" t="s">
        <v>14</v>
      </c>
      <c r="H68" s="35"/>
      <c r="I68" s="35"/>
      <c r="J68" s="16">
        <f>Legal[[#This Row],[Projected 
Cost]]-Legal[[#This Row],[Actual 
Cost]]</f>
        <v>0</v>
      </c>
    </row>
    <row r="69" spans="2:10" ht="30" customHeight="1" x14ac:dyDescent="0.35">
      <c r="B69" s="15" t="s">
        <v>50</v>
      </c>
      <c r="C69" s="35"/>
      <c r="D69" s="35"/>
      <c r="E69" s="16">
        <f>PersonalCare[[#This Row],[Projected 
Cost]]-PersonalCare[[#This Row],[Actual 
Cost]]</f>
        <v>0</v>
      </c>
      <c r="F69" s="6"/>
      <c r="G69" s="52" t="s">
        <v>52</v>
      </c>
      <c r="H69" s="44"/>
      <c r="I69" s="44"/>
      <c r="J69" s="56">
        <f>SUBTOTAL(109,Legal[Difference])</f>
        <v>0</v>
      </c>
    </row>
    <row r="70" spans="2:10" ht="30" customHeight="1" x14ac:dyDescent="0.35">
      <c r="B70" s="15" t="s">
        <v>51</v>
      </c>
      <c r="C70" s="35"/>
      <c r="D70" s="35"/>
      <c r="E70" s="16">
        <f>PersonalCare[[#This Row],[Projected 
Cost]]-PersonalCare[[#This Row],[Actual 
Cost]]</f>
        <v>0</v>
      </c>
      <c r="F70" s="6"/>
      <c r="G70" s="61"/>
      <c r="H70" s="61"/>
      <c r="I70" s="61"/>
      <c r="J70" s="61"/>
    </row>
    <row r="71" spans="2:10" ht="30" customHeight="1" x14ac:dyDescent="0.35">
      <c r="B71" s="33" t="s">
        <v>14</v>
      </c>
      <c r="C71" s="36"/>
      <c r="D71" s="36"/>
      <c r="E71" s="37">
        <f>PersonalCare[[#This Row],[Projected 
Cost]]-PersonalCare[[#This Row],[Actual 
Cost]]</f>
        <v>0</v>
      </c>
      <c r="F71" s="6"/>
      <c r="G71" s="49"/>
      <c r="H71" s="49"/>
      <c r="I71" s="49"/>
      <c r="J71" s="49"/>
    </row>
    <row r="72" spans="2:10" ht="30" customHeight="1" x14ac:dyDescent="0.35">
      <c r="B72" s="54" t="s">
        <v>52</v>
      </c>
      <c r="C72" s="45"/>
      <c r="D72" s="45"/>
      <c r="E72" s="55">
        <f>SUBTOTAL(109,PersonalCare[Difference])</f>
        <v>0</v>
      </c>
      <c r="F72" s="6"/>
      <c r="G72" s="49"/>
      <c r="H72" s="49"/>
      <c r="I72" s="49"/>
      <c r="J72" s="49"/>
    </row>
    <row r="73" spans="2:10" ht="30" customHeight="1" x14ac:dyDescent="0.35">
      <c r="B73" s="96"/>
      <c r="C73" s="96"/>
      <c r="D73" s="96"/>
      <c r="E73" s="96"/>
      <c r="F73" s="6"/>
      <c r="G73" s="108" t="s">
        <v>60</v>
      </c>
      <c r="H73" s="108"/>
      <c r="I73" s="108"/>
      <c r="J73" s="124">
        <f>SUBTOTAL(109,Housing[Projected
Cost],Transportation[Projected 
Cost],Insurance[Projected 
Cost],Food[Projected 
Cost],Pets[Projected 
Cost],PersonalCare[Projected 
Cost],Entertainment[Projected 
Cost],Loans[Projected 
Cost],Taxes[Projected 
Cost],Savings[Projected 
Cost],Gifts[Projected 
Cost],Legal[Projected 
Cost])</f>
        <v>945</v>
      </c>
    </row>
    <row r="74" spans="2:10" ht="30" customHeight="1" x14ac:dyDescent="0.35">
      <c r="F74" s="6"/>
      <c r="G74" s="108"/>
      <c r="H74" s="108"/>
      <c r="I74" s="108"/>
      <c r="J74" s="124"/>
    </row>
    <row r="75" spans="2:10" ht="30" customHeight="1" x14ac:dyDescent="0.35">
      <c r="F75" s="6"/>
      <c r="G75" s="126" t="s">
        <v>61</v>
      </c>
      <c r="H75" s="126"/>
      <c r="I75" s="126"/>
      <c r="J75" s="125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710.58</v>
      </c>
    </row>
    <row r="76" spans="2:10" ht="30" customHeight="1" x14ac:dyDescent="0.35">
      <c r="F76" s="6"/>
      <c r="G76" s="126"/>
      <c r="H76" s="126"/>
      <c r="I76" s="126"/>
      <c r="J76" s="125"/>
    </row>
    <row r="77" spans="2:10" ht="24.9" customHeight="1" x14ac:dyDescent="0.35">
      <c r="F77" s="6"/>
      <c r="G77" s="122" t="s">
        <v>62</v>
      </c>
      <c r="H77" s="122"/>
      <c r="I77" s="122"/>
      <c r="J77" s="123">
        <f>J73-J75</f>
        <v>234.41999999999996</v>
      </c>
    </row>
    <row r="78" spans="2:10" ht="24.9" customHeight="1" x14ac:dyDescent="0.35">
      <c r="F78" s="6"/>
      <c r="G78" s="122"/>
      <c r="H78" s="122"/>
      <c r="I78" s="122"/>
      <c r="J78" s="123"/>
    </row>
    <row r="79" spans="2:10" ht="24.9" customHeight="1" x14ac:dyDescent="0.35">
      <c r="F79" s="6"/>
    </row>
    <row r="80" spans="2:10" ht="24.9" customHeight="1" x14ac:dyDescent="0.35">
      <c r="F80" s="6"/>
    </row>
    <row r="81" spans="6:6" ht="24.9" customHeight="1" x14ac:dyDescent="0.35">
      <c r="F81" s="6"/>
    </row>
  </sheetData>
  <mergeCells count="26">
    <mergeCell ref="G47:J47"/>
    <mergeCell ref="B54:E54"/>
    <mergeCell ref="G54:J54"/>
    <mergeCell ref="B63:E63"/>
    <mergeCell ref="G63:J63"/>
    <mergeCell ref="G77:I78"/>
    <mergeCell ref="J77:J78"/>
    <mergeCell ref="J73:J74"/>
    <mergeCell ref="J75:J76"/>
    <mergeCell ref="G75:I76"/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C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4." sqref="A9" xr:uid="{23FC07BB-1058-4403-A6BB-F2E3DAB6391D}"/>
    <dataValidation allowBlank="1" showInputMessage="1" showErrorMessage="1" prompt="Enter details in Housing table starting in cell at right and in Entertainment table starting in cell G14. Next instruction is in cell A27." sqref="A15" xr:uid="{DCC6E90E-6B90-466F-863D-46F7DA3C4296}"/>
    <dataValidation allowBlank="1" showInputMessage="1" showErrorMessage="1" prompt="Enter details in Transportation table starting in cell at right and in Loans table starting in cell G26. Next instruction is in cell A37." sqref="A30" xr:uid="{AFC8D67D-8805-4E04-8494-156CF7945383}"/>
    <dataValidation allowBlank="1" showInputMessage="1" showErrorMessage="1" prompt="Enter details in Insurance table starting in cell at right and in Taxes table starting in cell G35. Next instruction is in cell A44." sqref="A42" xr:uid="{34699D58-6783-4DA8-AD00-EB6D5B4F4886}"/>
    <dataValidation allowBlank="1" showInputMessage="1" showErrorMessage="1" prompt="Enter details in Food table starting in cell at right and in Savings table starting in cell G42. Next instruction is in cell A50." sqref="A51" xr:uid="{E10C94B7-CAAB-4591-99E4-5A50789CA061}"/>
    <dataValidation allowBlank="1" showInputMessage="1" showErrorMessage="1" prompt="Enter details in Pets table starting in cell at right and in Gifts table starting in cell G48. Next instruction is in cell A58." sqref="A59:A65" xr:uid="{2288A180-A788-4190-A6AF-985B4E7FF023}"/>
    <dataValidation allowBlank="1" showInputMessage="1" showErrorMessage="1" prompt="Enter details in Personal Care table starting in cell at right and in Legal table starting in cell G54. Next instruction is in cell A61." sqref="A73" xr:uid="{4D40684C-D56F-4273-B2CC-5C8947747B1A}"/>
    <dataValidation allowBlank="1" showInputMessage="1" showErrorMessage="1" prompt="Total Projected Cost is auto calculated in cell J61, Total Actual Cost in J63, and Total Difference in J65." sqref="A76" xr:uid="{7663E59F-1158-4833-8ADA-EE341AD75E0A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78E509-ED43-4A65-A6F5-A470BB43C0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46F2D2A0-7336-4B8B-AC44-03EBE7DA9A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B32255-829E-4256-99CD-7E2F649A5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2021-12-14T04:46:23Z</dcterms:created>
  <dcterms:modified xsi:type="dcterms:W3CDTF">2022-04-06T20:38:53Z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