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bass\Desktop\2019\june\0607\"/>
    </mc:Choice>
  </mc:AlternateContent>
  <xr:revisionPtr revIDLastSave="0" documentId="13_ncr:1_{62D0BB54-CAA2-4CE3-AC52-45A6C187B642}" xr6:coauthVersionLast="36" xr6:coauthVersionMax="36" xr10:uidLastSave="{00000000-0000-0000-0000-000000000000}"/>
  <bookViews>
    <workbookView xWindow="0" yWindow="0" windowWidth="19200" windowHeight="11355" tabRatio="979" activeTab="17" xr2:uid="{00000000-000D-0000-FFFF-FFFF00000000}"/>
  </bookViews>
  <sheets>
    <sheet name="queries" sheetId="1" r:id="rId1"/>
    <sheet name="queries_pfr" sheetId="20" r:id="rId2"/>
    <sheet name="queries_receipts" sheetId="23" r:id="rId3"/>
    <sheet name="queries_net1" sheetId="25" r:id="rId4"/>
    <sheet name="receipts_queries_1415" sheetId="13" state="hidden" r:id="rId5"/>
    <sheet name="receipts_queries_1314" sheetId="14" state="hidden" r:id="rId6"/>
    <sheet name="receipts_queries_1213" sheetId="16" state="hidden" r:id="rId7"/>
    <sheet name="receipts_queries_1112" sheetId="17" state="hidden" r:id="rId8"/>
    <sheet name="receipts_queries_1011" sheetId="18" state="hidden" r:id="rId9"/>
    <sheet name="receipts_queries_0910" sheetId="19" state="hidden" r:id="rId10"/>
    <sheet name="receipt_queries" sheetId="4" state="hidden" r:id="rId11"/>
    <sheet name="Sheet1" sheetId="5" state="hidden" r:id="rId12"/>
    <sheet name="Sheet2" sheetId="6" state="hidden" r:id="rId13"/>
    <sheet name="Sheet5" sheetId="9" state="hidden" r:id="rId14"/>
    <sheet name="Sheet3" sheetId="10" state="hidden" r:id="rId15"/>
    <sheet name="Sheet3 (2)" sheetId="11" state="hidden" r:id="rId16"/>
    <sheet name="Sheet3 (3)" sheetId="12" state="hidden" r:id="rId17"/>
    <sheet name="Sheet4" sheetId="21" r:id="rId18"/>
    <sheet name="Sheet8" sheetId="24" r:id="rId19"/>
    <sheet name="cabe" sheetId="26" r:id="rId20"/>
    <sheet name="Sheet6" sheetId="27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8" i="21" l="1"/>
  <c r="D43" i="21"/>
  <c r="D42" i="21"/>
  <c r="D41" i="21"/>
  <c r="D40" i="21"/>
  <c r="D39" i="21"/>
  <c r="D38" i="21"/>
  <c r="D37" i="21"/>
  <c r="D34" i="21"/>
  <c r="C35" i="21"/>
  <c r="C34" i="21"/>
  <c r="C33" i="21"/>
  <c r="C32" i="21"/>
  <c r="C31" i="21" l="1"/>
  <c r="B31" i="21"/>
  <c r="F80" i="27" l="1"/>
  <c r="G80" i="27"/>
  <c r="H80" i="27"/>
  <c r="I80" i="27"/>
  <c r="J80" i="27"/>
  <c r="E80" i="27"/>
  <c r="B15" i="21"/>
  <c r="C15" i="21"/>
  <c r="B5" i="21"/>
  <c r="C6" i="26" l="1"/>
  <c r="D6" i="26"/>
  <c r="E6" i="26"/>
  <c r="F6" i="26"/>
  <c r="G6" i="26"/>
  <c r="H6" i="26"/>
  <c r="I6" i="26"/>
  <c r="J6" i="26"/>
  <c r="K6" i="26"/>
  <c r="B6" i="26"/>
  <c r="H3" i="24" l="1"/>
  <c r="I3" i="24"/>
  <c r="J3" i="24"/>
  <c r="H4" i="24"/>
  <c r="J4" i="24" s="1"/>
  <c r="I4" i="24"/>
  <c r="H5" i="24"/>
  <c r="I5" i="24"/>
  <c r="J5" i="24" s="1"/>
  <c r="H6" i="24"/>
  <c r="I6" i="24"/>
  <c r="H7" i="24"/>
  <c r="I7" i="24"/>
  <c r="H8" i="24"/>
  <c r="I8" i="24"/>
  <c r="H9" i="24"/>
  <c r="I9" i="24"/>
  <c r="H10" i="24"/>
  <c r="I10" i="24"/>
  <c r="H11" i="24"/>
  <c r="I11" i="24"/>
  <c r="H12" i="24"/>
  <c r="I12" i="24"/>
  <c r="J12" i="24"/>
  <c r="H13" i="24"/>
  <c r="I13" i="24"/>
  <c r="H14" i="24"/>
  <c r="I14" i="24"/>
  <c r="H15" i="24"/>
  <c r="I15" i="24"/>
  <c r="H16" i="24"/>
  <c r="I16" i="24"/>
  <c r="H17" i="24"/>
  <c r="J17" i="24" s="1"/>
  <c r="I17" i="24"/>
  <c r="H18" i="24"/>
  <c r="I18" i="24"/>
  <c r="H19" i="24"/>
  <c r="I19" i="24"/>
  <c r="J19" i="24"/>
  <c r="H20" i="24"/>
  <c r="J20" i="24" s="1"/>
  <c r="I20" i="24"/>
  <c r="H21" i="24"/>
  <c r="I21" i="24"/>
  <c r="J21" i="24" s="1"/>
  <c r="H22" i="24"/>
  <c r="I22" i="24"/>
  <c r="H23" i="24"/>
  <c r="I23" i="24"/>
  <c r="H24" i="24"/>
  <c r="I24" i="24"/>
  <c r="H25" i="24"/>
  <c r="J25" i="24" s="1"/>
  <c r="I25" i="24"/>
  <c r="H26" i="24"/>
  <c r="I26" i="24"/>
  <c r="H27" i="24"/>
  <c r="J27" i="24" s="1"/>
  <c r="I27" i="24"/>
  <c r="H28" i="24"/>
  <c r="J28" i="24" s="1"/>
  <c r="I28" i="24"/>
  <c r="H29" i="24"/>
  <c r="I29" i="24"/>
  <c r="J29" i="24" s="1"/>
  <c r="H30" i="24"/>
  <c r="J30" i="24" s="1"/>
  <c r="I30" i="24"/>
  <c r="H31" i="24"/>
  <c r="I31" i="24"/>
  <c r="H32" i="24"/>
  <c r="I32" i="24"/>
  <c r="H33" i="24"/>
  <c r="I33" i="24"/>
  <c r="H34" i="24"/>
  <c r="I34" i="24"/>
  <c r="H35" i="24"/>
  <c r="I35" i="24"/>
  <c r="H36" i="24"/>
  <c r="I36" i="24"/>
  <c r="H37" i="24"/>
  <c r="I37" i="24"/>
  <c r="H38" i="24"/>
  <c r="I38" i="24"/>
  <c r="H39" i="24"/>
  <c r="I39" i="24"/>
  <c r="H40" i="24"/>
  <c r="I40" i="24"/>
  <c r="H41" i="24"/>
  <c r="I41" i="24"/>
  <c r="H42" i="24"/>
  <c r="I42" i="24"/>
  <c r="H43" i="24"/>
  <c r="I43" i="24"/>
  <c r="H44" i="24"/>
  <c r="J44" i="24" s="1"/>
  <c r="I44" i="24"/>
  <c r="H45" i="24"/>
  <c r="I45" i="24"/>
  <c r="J45" i="24" s="1"/>
  <c r="H46" i="24"/>
  <c r="I46" i="24"/>
  <c r="H47" i="24"/>
  <c r="I47" i="24"/>
  <c r="H48" i="24"/>
  <c r="I48" i="24"/>
  <c r="H49" i="24"/>
  <c r="I49" i="24"/>
  <c r="H50" i="24"/>
  <c r="I50" i="24"/>
  <c r="H51" i="24"/>
  <c r="I51" i="24"/>
  <c r="H52" i="24"/>
  <c r="J52" i="24" s="1"/>
  <c r="I52" i="24"/>
  <c r="H53" i="24"/>
  <c r="I53" i="24"/>
  <c r="H54" i="24"/>
  <c r="I54" i="24"/>
  <c r="H55" i="24"/>
  <c r="I55" i="24"/>
  <c r="H56" i="24"/>
  <c r="I56" i="24"/>
  <c r="H57" i="24"/>
  <c r="I57" i="24"/>
  <c r="H58" i="24"/>
  <c r="I58" i="24"/>
  <c r="H59" i="24"/>
  <c r="I59" i="24"/>
  <c r="J59" i="24"/>
  <c r="H60" i="24"/>
  <c r="I60" i="24"/>
  <c r="H61" i="24"/>
  <c r="I61" i="24"/>
  <c r="J61" i="24" s="1"/>
  <c r="H62" i="24"/>
  <c r="I62" i="24"/>
  <c r="H63" i="24"/>
  <c r="I63" i="24"/>
  <c r="H64" i="24"/>
  <c r="I64" i="24"/>
  <c r="H65" i="24"/>
  <c r="J65" i="24" s="1"/>
  <c r="I65" i="24"/>
  <c r="H66" i="24"/>
  <c r="I66" i="24"/>
  <c r="H67" i="24"/>
  <c r="J67" i="24" s="1"/>
  <c r="I67" i="24"/>
  <c r="H68" i="24"/>
  <c r="I68" i="24"/>
  <c r="J68" i="24"/>
  <c r="H69" i="24"/>
  <c r="I69" i="24"/>
  <c r="H70" i="24"/>
  <c r="I70" i="24"/>
  <c r="H71" i="24"/>
  <c r="I71" i="24"/>
  <c r="H72" i="24"/>
  <c r="I72" i="24"/>
  <c r="H73" i="24"/>
  <c r="I73" i="24"/>
  <c r="H74" i="24"/>
  <c r="I74" i="24"/>
  <c r="H75" i="24"/>
  <c r="I75" i="24"/>
  <c r="J75" i="24"/>
  <c r="I2" i="24"/>
  <c r="H2" i="24"/>
  <c r="B26" i="21"/>
  <c r="B28" i="21" s="1"/>
  <c r="C19" i="21"/>
  <c r="B19" i="21"/>
  <c r="D15" i="21"/>
  <c r="D19" i="21" s="1"/>
  <c r="E15" i="21"/>
  <c r="E19" i="21" s="1"/>
  <c r="F15" i="21"/>
  <c r="F19" i="21" s="1"/>
  <c r="G15" i="21"/>
  <c r="G19" i="21" s="1"/>
  <c r="C9" i="21"/>
  <c r="B9" i="21"/>
  <c r="C5" i="21"/>
  <c r="C26" i="21" s="1"/>
  <c r="C28" i="21" s="1"/>
  <c r="D5" i="21"/>
  <c r="D9" i="21" s="1"/>
  <c r="E5" i="21"/>
  <c r="E9" i="21" s="1"/>
  <c r="F5" i="21"/>
  <c r="F26" i="21" s="1"/>
  <c r="F28" i="21" s="1"/>
  <c r="G5" i="21"/>
  <c r="G26" i="21" s="1"/>
  <c r="G28" i="21" s="1"/>
  <c r="J23" i="24" l="1"/>
  <c r="J49" i="24"/>
  <c r="J41" i="24"/>
  <c r="J11" i="24"/>
  <c r="J51" i="24"/>
  <c r="J35" i="24"/>
  <c r="J74" i="24"/>
  <c r="J73" i="24"/>
  <c r="J10" i="24"/>
  <c r="J6" i="24"/>
  <c r="J33" i="24"/>
  <c r="J47" i="24"/>
  <c r="J57" i="24"/>
  <c r="J50" i="24"/>
  <c r="J43" i="24"/>
  <c r="E26" i="21"/>
  <c r="E28" i="21" s="1"/>
  <c r="J64" i="24"/>
  <c r="J60" i="24"/>
  <c r="J40" i="24"/>
  <c r="D26" i="21"/>
  <c r="D28" i="21" s="1"/>
  <c r="J70" i="24"/>
  <c r="J36" i="24"/>
  <c r="J2" i="24"/>
  <c r="J69" i="24"/>
  <c r="J37" i="24"/>
  <c r="J63" i="24"/>
  <c r="J46" i="24"/>
  <c r="J39" i="24"/>
  <c r="J62" i="24"/>
  <c r="J42" i="24"/>
  <c r="J32" i="24"/>
  <c r="J15" i="24"/>
  <c r="J55" i="24"/>
  <c r="J38" i="24"/>
  <c r="J31" i="24"/>
  <c r="G9" i="21"/>
  <c r="J71" i="24"/>
  <c r="J54" i="24"/>
  <c r="J34" i="24"/>
  <c r="J24" i="24"/>
  <c r="J13" i="24"/>
  <c r="J26" i="24"/>
  <c r="J16" i="24"/>
  <c r="J9" i="24"/>
  <c r="J66" i="24"/>
  <c r="J56" i="24"/>
  <c r="J22" i="24"/>
  <c r="J8" i="24"/>
  <c r="J72" i="24"/>
  <c r="J18" i="24"/>
  <c r="J58" i="24"/>
  <c r="J48" i="24"/>
  <c r="J14" i="24"/>
  <c r="J7" i="24"/>
  <c r="F9" i="21"/>
  <c r="J53" i="24"/>
</calcChain>
</file>

<file path=xl/sharedStrings.xml><?xml version="1.0" encoding="utf-8"?>
<sst xmlns="http://schemas.openxmlformats.org/spreadsheetml/2006/main" count="690" uniqueCount="329">
  <si>
    <t>insert into report_budget_history_inc_stmt_by_fyear</t>
  </si>
  <si>
    <t>from report_budget_history_multiyear2</t>
  </si>
  <si>
    <t>where 1</t>
  </si>
  <si>
    <t>group by center;</t>
  </si>
  <si>
    <t>(center,parkcode,f_year,receipt_amt)</t>
  </si>
  <si>
    <t>and cash_type='receipt'</t>
  </si>
  <si>
    <t>select center,parkcode,'1415',sum(cy_amount) as 'receipt_amt'</t>
  </si>
  <si>
    <t>delete from report_budget_history_inc_stmt_by_fyear</t>
  </si>
  <si>
    <t>where disburse_amt='0'</t>
  </si>
  <si>
    <t>and receipt_amt='0' ;</t>
  </si>
  <si>
    <t>update report_budget_history_inc_stmt_by_fyear</t>
  </si>
  <si>
    <t>set center2=center</t>
  </si>
  <si>
    <t>where center='12802879'</t>
  </si>
  <si>
    <t>set center='12802817',parkcode='HARI'</t>
  </si>
  <si>
    <t>where center='12802879';</t>
  </si>
  <si>
    <t>update report_user_activity,activity_filegroups</t>
  </si>
  <si>
    <t>set report_user_activity.filegroup=activity_filegroups.filegroup</t>
  </si>
  <si>
    <t>where report_user_activity.filename=activity_filegroups.filename</t>
  </si>
  <si>
    <t>update report_budget_history_inc_stmt_by_fyear,center</t>
  </si>
  <si>
    <t>set report_budget_history_inc_stmt_by_fyear.scope='park'</t>
  </si>
  <si>
    <t>where report_budget_history_inc_stmt_by_fyear.center=center.center</t>
  </si>
  <si>
    <t>and center.fund='1280'</t>
  </si>
  <si>
    <t>and center.actcenteryn='y'</t>
  </si>
  <si>
    <t>and stateparkyn='y';</t>
  </si>
  <si>
    <t>where center2='12802879';</t>
  </si>
  <si>
    <t>set report_budget_history_inc_stmt_by_fyear.center_desc=center.center_desc</t>
  </si>
  <si>
    <t>where report_budget_history_inc_stmt_by_fyear.center=center.center;</t>
  </si>
  <si>
    <r>
      <t>and f_year=</t>
    </r>
    <r>
      <rPr>
        <sz val="11"/>
        <color rgb="FFFF0000"/>
        <rFont val="Calibri"/>
        <family val="2"/>
        <scheme val="minor"/>
      </rPr>
      <t>'1415'</t>
    </r>
    <r>
      <rPr>
        <sz val="11"/>
        <color theme="1"/>
        <rFont val="Calibri"/>
        <family val="2"/>
        <scheme val="minor"/>
      </rPr>
      <t>;</t>
    </r>
  </si>
  <si>
    <r>
      <t>(center,parkcode</t>
    </r>
    <r>
      <rPr>
        <sz val="11"/>
        <color rgb="FFFF0000"/>
        <rFont val="Calibri"/>
        <family val="2"/>
        <scheme val="minor"/>
      </rPr>
      <t>,f_year,disburse_amt</t>
    </r>
    <r>
      <rPr>
        <sz val="11"/>
        <color theme="1"/>
        <rFont val="Calibri"/>
        <family val="2"/>
        <scheme val="minor"/>
      </rPr>
      <t>)</t>
    </r>
  </si>
  <si>
    <r>
      <t>and cash_type=</t>
    </r>
    <r>
      <rPr>
        <sz val="11"/>
        <color rgb="FFFF0000"/>
        <rFont val="Calibri"/>
        <family val="2"/>
        <scheme val="minor"/>
      </rPr>
      <t>'disburse'</t>
    </r>
  </si>
  <si>
    <r>
      <t>(center,parkcode</t>
    </r>
    <r>
      <rPr>
        <sz val="11"/>
        <color rgb="FFFF0000"/>
        <rFont val="Calibri"/>
        <family val="2"/>
        <scheme val="minor"/>
      </rPr>
      <t>,f_year,receipt_amt</t>
    </r>
    <r>
      <rPr>
        <sz val="11"/>
        <color theme="1"/>
        <rFont val="Calibri"/>
        <family val="2"/>
        <scheme val="minor"/>
      </rPr>
      <t>)</t>
    </r>
  </si>
  <si>
    <r>
      <t>and cash_type=</t>
    </r>
    <r>
      <rPr>
        <sz val="11"/>
        <color rgb="FFFF0000"/>
        <rFont val="Calibri"/>
        <family val="2"/>
        <scheme val="minor"/>
      </rPr>
      <t>'receipt'</t>
    </r>
  </si>
  <si>
    <t>set report_budget_history_inc_stmt_by_fyear.center_description=center.center_desc</t>
  </si>
  <si>
    <t>set  center_description='none'</t>
  </si>
  <si>
    <t>where center_description='';</t>
  </si>
  <si>
    <t>truncate table report_budget_history_inc_stmt_by_fyear_receipts1;</t>
  </si>
  <si>
    <t>insert into report_budget_history_inc_stmt_by_fyear_receipts1</t>
  </si>
  <si>
    <r>
      <t>(center,parkcode</t>
    </r>
    <r>
      <rPr>
        <sz val="11"/>
        <color rgb="FFFF0000"/>
        <rFont val="Calibri"/>
        <family val="2"/>
        <scheme val="minor"/>
      </rPr>
      <t>,f_year,camping_cabin</t>
    </r>
    <r>
      <rPr>
        <sz val="11"/>
        <color theme="1"/>
        <rFont val="Calibri"/>
        <family val="2"/>
        <scheme val="minor"/>
      </rPr>
      <t>)</t>
    </r>
  </si>
  <si>
    <t>and account='434410003' or account='434410004'</t>
  </si>
  <si>
    <r>
      <t>select center,parkcode,</t>
    </r>
    <r>
      <rPr>
        <sz val="11"/>
        <color rgb="FFFF0000"/>
        <rFont val="Calibri"/>
        <family val="2"/>
        <scheme val="minor"/>
      </rPr>
      <t>'1415'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sum(cy_amount)</t>
    </r>
    <r>
      <rPr>
        <sz val="11"/>
        <color theme="1"/>
        <rFont val="Calibri"/>
        <family val="2"/>
        <scheme val="minor"/>
      </rPr>
      <t xml:space="preserve"> as 'camping_cabin'</t>
    </r>
  </si>
  <si>
    <r>
      <t>(center,parkcode</t>
    </r>
    <r>
      <rPr>
        <sz val="11"/>
        <color rgb="FFFF0000"/>
        <rFont val="Calibri"/>
        <family val="2"/>
        <scheme val="minor"/>
      </rPr>
      <t>,f_year,concessions</t>
    </r>
    <r>
      <rPr>
        <sz val="11"/>
        <color theme="1"/>
        <rFont val="Calibri"/>
        <family val="2"/>
        <scheme val="minor"/>
      </rPr>
      <t>)</t>
    </r>
  </si>
  <si>
    <r>
      <t>select center,parkcode,</t>
    </r>
    <r>
      <rPr>
        <sz val="11"/>
        <color rgb="FFFF0000"/>
        <rFont val="Calibri"/>
        <family val="2"/>
        <scheme val="minor"/>
      </rPr>
      <t>'1415'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sum(cy_amount)</t>
    </r>
    <r>
      <rPr>
        <sz val="11"/>
        <color theme="1"/>
        <rFont val="Calibri"/>
        <family val="2"/>
        <scheme val="minor"/>
      </rPr>
      <t xml:space="preserve"> as 'concessions'</t>
    </r>
  </si>
  <si>
    <t>and account='434196001' or account='434196002' or account='434400'</t>
  </si>
  <si>
    <r>
      <t>(center,parkcode</t>
    </r>
    <r>
      <rPr>
        <sz val="11"/>
        <color rgb="FFFF0000"/>
        <rFont val="Calibri"/>
        <family val="2"/>
        <scheme val="minor"/>
      </rPr>
      <t>,f_year,other</t>
    </r>
    <r>
      <rPr>
        <sz val="11"/>
        <color theme="1"/>
        <rFont val="Calibri"/>
        <family val="2"/>
        <scheme val="minor"/>
      </rPr>
      <t>)</t>
    </r>
  </si>
  <si>
    <r>
      <t>select center,parkcode,</t>
    </r>
    <r>
      <rPr>
        <sz val="11"/>
        <color rgb="FFFF0000"/>
        <rFont val="Calibri"/>
        <family val="2"/>
        <scheme val="minor"/>
      </rPr>
      <t>'1415'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sum(cy_amount)</t>
    </r>
    <r>
      <rPr>
        <sz val="11"/>
        <color theme="1"/>
        <rFont val="Calibri"/>
        <family val="2"/>
        <scheme val="minor"/>
      </rPr>
      <t xml:space="preserve"> as 'other'</t>
    </r>
  </si>
  <si>
    <t>(budget_group='pfr_expenses')</t>
  </si>
  <si>
    <t>group by center</t>
  </si>
  <si>
    <t>and  (cash_type='receipt' and account != '434410003' and account != '434410004' and account != '434196001' and account != '434196002' and account != '434400')</t>
  </si>
  <si>
    <t xml:space="preserve">or </t>
  </si>
  <si>
    <r>
      <t>select center,parkcode,</t>
    </r>
    <r>
      <rPr>
        <sz val="11"/>
        <color rgb="FFFF0000"/>
        <rFont val="Calibri"/>
        <family val="2"/>
        <scheme val="minor"/>
      </rPr>
      <t>'1314'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sum(py1_amount)</t>
    </r>
    <r>
      <rPr>
        <sz val="11"/>
        <color theme="1"/>
        <rFont val="Calibri"/>
        <family val="2"/>
        <scheme val="minor"/>
      </rPr>
      <t xml:space="preserve"> as 'camping_cabin'</t>
    </r>
  </si>
  <si>
    <r>
      <t>select center,parkcode,</t>
    </r>
    <r>
      <rPr>
        <sz val="11"/>
        <color rgb="FFFF0000"/>
        <rFont val="Calibri"/>
        <family val="2"/>
        <scheme val="minor"/>
      </rPr>
      <t>'1314'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sum(py1_amount)</t>
    </r>
    <r>
      <rPr>
        <sz val="11"/>
        <color theme="1"/>
        <rFont val="Calibri"/>
        <family val="2"/>
        <scheme val="minor"/>
      </rPr>
      <t xml:space="preserve"> as 'concessions'</t>
    </r>
  </si>
  <si>
    <r>
      <t>select center,parkcode,</t>
    </r>
    <r>
      <rPr>
        <sz val="11"/>
        <color rgb="FFFF0000"/>
        <rFont val="Calibri"/>
        <family val="2"/>
        <scheme val="minor"/>
      </rPr>
      <t>'1314'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sum(py1_amount)</t>
    </r>
    <r>
      <rPr>
        <sz val="11"/>
        <color theme="1"/>
        <rFont val="Calibri"/>
        <family val="2"/>
        <scheme val="minor"/>
      </rPr>
      <t xml:space="preserve"> as 'other'</t>
    </r>
  </si>
  <si>
    <r>
      <t>select center,parkcode,</t>
    </r>
    <r>
      <rPr>
        <sz val="11"/>
        <color rgb="FFFF0000"/>
        <rFont val="Calibri"/>
        <family val="2"/>
        <scheme val="minor"/>
      </rPr>
      <t>'1213'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sum(py2_amount)</t>
    </r>
    <r>
      <rPr>
        <sz val="11"/>
        <color theme="1"/>
        <rFont val="Calibri"/>
        <family val="2"/>
        <scheme val="minor"/>
      </rPr>
      <t xml:space="preserve"> as 'camping_cabin'</t>
    </r>
  </si>
  <si>
    <r>
      <t>select center,parkcode,</t>
    </r>
    <r>
      <rPr>
        <sz val="11"/>
        <color rgb="FFFF0000"/>
        <rFont val="Calibri"/>
        <family val="2"/>
        <scheme val="minor"/>
      </rPr>
      <t>'1213'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sum(py2_amount)</t>
    </r>
    <r>
      <rPr>
        <sz val="11"/>
        <color theme="1"/>
        <rFont val="Calibri"/>
        <family val="2"/>
        <scheme val="minor"/>
      </rPr>
      <t xml:space="preserve"> as 'concessions'</t>
    </r>
  </si>
  <si>
    <r>
      <t>select center,parkcode,</t>
    </r>
    <r>
      <rPr>
        <sz val="11"/>
        <color rgb="FFFF0000"/>
        <rFont val="Calibri"/>
        <family val="2"/>
        <scheme val="minor"/>
      </rPr>
      <t>'1213'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sum(py2_amount)</t>
    </r>
    <r>
      <rPr>
        <sz val="11"/>
        <color theme="1"/>
        <rFont val="Calibri"/>
        <family val="2"/>
        <scheme val="minor"/>
      </rPr>
      <t xml:space="preserve"> as 'other'</t>
    </r>
  </si>
  <si>
    <r>
      <t>select center,parkcode,</t>
    </r>
    <r>
      <rPr>
        <sz val="11"/>
        <color rgb="FFFF0000"/>
        <rFont val="Calibri"/>
        <family val="2"/>
        <scheme val="minor"/>
      </rPr>
      <t>'1112'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sum(py3_amount)</t>
    </r>
    <r>
      <rPr>
        <sz val="11"/>
        <color theme="1"/>
        <rFont val="Calibri"/>
        <family val="2"/>
        <scheme val="minor"/>
      </rPr>
      <t xml:space="preserve"> as 'camping_cabin'</t>
    </r>
  </si>
  <si>
    <r>
      <t>select center,parkcode,</t>
    </r>
    <r>
      <rPr>
        <sz val="11"/>
        <color rgb="FFFF0000"/>
        <rFont val="Calibri"/>
        <family val="2"/>
        <scheme val="minor"/>
      </rPr>
      <t>'1112'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sum(py3_amount)</t>
    </r>
    <r>
      <rPr>
        <sz val="11"/>
        <color theme="1"/>
        <rFont val="Calibri"/>
        <family val="2"/>
        <scheme val="minor"/>
      </rPr>
      <t xml:space="preserve"> as 'concessions'</t>
    </r>
  </si>
  <si>
    <r>
      <t>select center,parkcode,</t>
    </r>
    <r>
      <rPr>
        <sz val="11"/>
        <color rgb="FFFF0000"/>
        <rFont val="Calibri"/>
        <family val="2"/>
        <scheme val="minor"/>
      </rPr>
      <t>'1112'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sum(py3_amount)</t>
    </r>
    <r>
      <rPr>
        <sz val="11"/>
        <color theme="1"/>
        <rFont val="Calibri"/>
        <family val="2"/>
        <scheme val="minor"/>
      </rPr>
      <t xml:space="preserve"> as 'other'</t>
    </r>
  </si>
  <si>
    <r>
      <t>select center,parkcode,</t>
    </r>
    <r>
      <rPr>
        <sz val="11"/>
        <color rgb="FFFF0000"/>
        <rFont val="Calibri"/>
        <family val="2"/>
        <scheme val="minor"/>
      </rPr>
      <t>'1011'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sum(py4_amount)</t>
    </r>
    <r>
      <rPr>
        <sz val="11"/>
        <color theme="1"/>
        <rFont val="Calibri"/>
        <family val="2"/>
        <scheme val="minor"/>
      </rPr>
      <t xml:space="preserve"> as 'camping_cabin'</t>
    </r>
  </si>
  <si>
    <r>
      <t>select center,parkcode,</t>
    </r>
    <r>
      <rPr>
        <sz val="11"/>
        <color rgb="FFFF0000"/>
        <rFont val="Calibri"/>
        <family val="2"/>
        <scheme val="minor"/>
      </rPr>
      <t>'1011'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sum(py4_amount)</t>
    </r>
    <r>
      <rPr>
        <sz val="11"/>
        <color theme="1"/>
        <rFont val="Calibri"/>
        <family val="2"/>
        <scheme val="minor"/>
      </rPr>
      <t xml:space="preserve"> as 'concessions'</t>
    </r>
  </si>
  <si>
    <r>
      <t>select center,parkcode,</t>
    </r>
    <r>
      <rPr>
        <sz val="11"/>
        <color rgb="FFFF0000"/>
        <rFont val="Calibri"/>
        <family val="2"/>
        <scheme val="minor"/>
      </rPr>
      <t>'1011'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sum(py4_amount)</t>
    </r>
    <r>
      <rPr>
        <sz val="11"/>
        <color theme="1"/>
        <rFont val="Calibri"/>
        <family val="2"/>
        <scheme val="minor"/>
      </rPr>
      <t xml:space="preserve"> as 'other'</t>
    </r>
  </si>
  <si>
    <r>
      <t>select center,parkcode,</t>
    </r>
    <r>
      <rPr>
        <sz val="11"/>
        <color rgb="FFFF0000"/>
        <rFont val="Calibri"/>
        <family val="2"/>
        <scheme val="minor"/>
      </rPr>
      <t>'0910'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sum(py5_amount)</t>
    </r>
    <r>
      <rPr>
        <sz val="11"/>
        <color theme="1"/>
        <rFont val="Calibri"/>
        <family val="2"/>
        <scheme val="minor"/>
      </rPr>
      <t xml:space="preserve"> as 'camping_cabin'</t>
    </r>
  </si>
  <si>
    <r>
      <t>select center,parkcode,</t>
    </r>
    <r>
      <rPr>
        <sz val="11"/>
        <color rgb="FFFF0000"/>
        <rFont val="Calibri"/>
        <family val="2"/>
        <scheme val="minor"/>
      </rPr>
      <t>'0910'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sum(py5_amount)</t>
    </r>
    <r>
      <rPr>
        <sz val="11"/>
        <color theme="1"/>
        <rFont val="Calibri"/>
        <family val="2"/>
        <scheme val="minor"/>
      </rPr>
      <t xml:space="preserve"> as 'concessions'</t>
    </r>
  </si>
  <si>
    <r>
      <t>select center,parkcode,</t>
    </r>
    <r>
      <rPr>
        <sz val="11"/>
        <color rgb="FFFF0000"/>
        <rFont val="Calibri"/>
        <family val="2"/>
        <scheme val="minor"/>
      </rPr>
      <t>'0910'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sum(py5_amount)</t>
    </r>
    <r>
      <rPr>
        <sz val="11"/>
        <color theme="1"/>
        <rFont val="Calibri"/>
        <family val="2"/>
        <scheme val="minor"/>
      </rPr>
      <t xml:space="preserve"> as 'other'</t>
    </r>
  </si>
  <si>
    <t>delete from report_budget_history_inc_stmt_by_fyear_pfr</t>
  </si>
  <si>
    <t>insert into report_budget_history_inc_stmt_by_fyear_pfr</t>
  </si>
  <si>
    <t>update report_budget_history_inc_stmt_by_fyear_pfr</t>
  </si>
  <si>
    <t>update report_budget_history_inc_stmt_by_fyear_pfr,center</t>
  </si>
  <si>
    <t>and budget_group='pfr_expenses'</t>
  </si>
  <si>
    <t>and budget_group='pfr_revenues'</t>
  </si>
  <si>
    <t>set report_budget_history_inc_stmt_by_fyear_pfr.scope='park'</t>
  </si>
  <si>
    <t>set report_budget_history_inc_stmt_by_fyear_pfr.center_description=center.center_desc</t>
  </si>
  <si>
    <t>matrix receipts</t>
  </si>
  <si>
    <t>less: matrix pfr expenditures</t>
  </si>
  <si>
    <t>matrix receipts adjusted</t>
  </si>
  <si>
    <t>New Report receipts</t>
  </si>
  <si>
    <t>Receipts OOB</t>
  </si>
  <si>
    <t>FY1415</t>
  </si>
  <si>
    <t>FY1314</t>
  </si>
  <si>
    <t>FY1213</t>
  </si>
  <si>
    <t>FY1112</t>
  </si>
  <si>
    <t>FY1011</t>
  </si>
  <si>
    <t>FY0910</t>
  </si>
  <si>
    <t>matrix expenditures</t>
  </si>
  <si>
    <t>matrix expenditures adjusted</t>
  </si>
  <si>
    <t>New Report expenditures</t>
  </si>
  <si>
    <t>Expenditures OOB</t>
  </si>
  <si>
    <t>delete from report_budget_history_inc_stmt_by_fyear_receipts1</t>
  </si>
  <si>
    <t>where cabin_camping='0' and concessions='0' and other='0'</t>
  </si>
  <si>
    <t>update report_budget_history_inc_stmt_by_fyear_receipts1</t>
  </si>
  <si>
    <t>update report_budget_history_inc_stmt_by_fyear_receipts1,center</t>
  </si>
  <si>
    <t>set report_budget_history_inc_stmt_by_fyear_receipts1.scope='park'</t>
  </si>
  <si>
    <t>set report_budget_history_inc_stmt_by_fyear_receipts1.center_description=center.center_desc</t>
  </si>
  <si>
    <t>table=report_budget_history_inc_stmt_by_fyear_receipts1</t>
  </si>
  <si>
    <t>total receipts</t>
  </si>
  <si>
    <t>matrix adjusted</t>
  </si>
  <si>
    <t>Receipts Detail OOB</t>
  </si>
  <si>
    <t>center</t>
  </si>
  <si>
    <t>parkcode</t>
  </si>
  <si>
    <t>sum(disburse_amt)</t>
  </si>
  <si>
    <t>sum(receipt_amt)</t>
  </si>
  <si>
    <t>sum(camping_cabin)</t>
  </si>
  <si>
    <t>sum(concessions)</t>
  </si>
  <si>
    <t>sum(other)</t>
  </si>
  <si>
    <t>FULA</t>
  </si>
  <si>
    <t>ADMI</t>
  </si>
  <si>
    <t>PUIS</t>
  </si>
  <si>
    <t>WEBS</t>
  </si>
  <si>
    <t>OPAD</t>
  </si>
  <si>
    <t>WARE</t>
  </si>
  <si>
    <t>dede</t>
  </si>
  <si>
    <t>DIRE</t>
  </si>
  <si>
    <t>eadi</t>
  </si>
  <si>
    <t>CABE</t>
  </si>
  <si>
    <t>CLNE</t>
  </si>
  <si>
    <t>FOFI</t>
  </si>
  <si>
    <t>FOMA</t>
  </si>
  <si>
    <t>GOCR</t>
  </si>
  <si>
    <t>HABE</t>
  </si>
  <si>
    <t>JORI</t>
  </si>
  <si>
    <t>MEMI</t>
  </si>
  <si>
    <t>PETT</t>
  </si>
  <si>
    <t>HARI</t>
  </si>
  <si>
    <t>MARI</t>
  </si>
  <si>
    <t>CHRO</t>
  </si>
  <si>
    <t>CACR</t>
  </si>
  <si>
    <t>GRMO</t>
  </si>
  <si>
    <t>DRST</t>
  </si>
  <si>
    <t>SODI</t>
  </si>
  <si>
    <t>ENRI</t>
  </si>
  <si>
    <t>JONE</t>
  </si>
  <si>
    <t>LAWA</t>
  </si>
  <si>
    <t>MEMO</t>
  </si>
  <si>
    <t>RARO</t>
  </si>
  <si>
    <t>SILA</t>
  </si>
  <si>
    <t>WEWO</t>
  </si>
  <si>
    <t>WIUM</t>
  </si>
  <si>
    <t>LURI</t>
  </si>
  <si>
    <t>WEDI</t>
  </si>
  <si>
    <t>CRMO</t>
  </si>
  <si>
    <t>LANO</t>
  </si>
  <si>
    <t>HARO</t>
  </si>
  <si>
    <t>LAJA</t>
  </si>
  <si>
    <t>MOMO</t>
  </si>
  <si>
    <t>MOJE</t>
  </si>
  <si>
    <t>MOMI</t>
  </si>
  <si>
    <t>NERI</t>
  </si>
  <si>
    <t>PIMO</t>
  </si>
  <si>
    <t>SOMO</t>
  </si>
  <si>
    <t>STMO</t>
  </si>
  <si>
    <t>NRTF</t>
  </si>
  <si>
    <t>GORG</t>
  </si>
  <si>
    <t>ELKN</t>
  </si>
  <si>
    <t>DISW</t>
  </si>
  <si>
    <t>FOSC</t>
  </si>
  <si>
    <t>COMA</t>
  </si>
  <si>
    <t>INED</t>
  </si>
  <si>
    <t>RALE</t>
  </si>
  <si>
    <t>PUBL</t>
  </si>
  <si>
    <t>STPA</t>
  </si>
  <si>
    <t>EDTO</t>
  </si>
  <si>
    <t>WDTO</t>
  </si>
  <si>
    <t>NDTO</t>
  </si>
  <si>
    <t>NODI</t>
  </si>
  <si>
    <t>FALA</t>
  </si>
  <si>
    <t>JORD</t>
  </si>
  <si>
    <t>KELA</t>
  </si>
  <si>
    <t>COSA</t>
  </si>
  <si>
    <t>PAR3</t>
  </si>
  <si>
    <t>ASRO</t>
  </si>
  <si>
    <t>WARO</t>
  </si>
  <si>
    <t>WSRO</t>
  </si>
  <si>
    <t>PMWD</t>
  </si>
  <si>
    <t>COPL</t>
  </si>
  <si>
    <t>NARA</t>
  </si>
  <si>
    <t>REMA</t>
  </si>
  <si>
    <t>USBG</t>
  </si>
  <si>
    <t>usfw</t>
  </si>
  <si>
    <t>Total Receipts</t>
  </si>
  <si>
    <t>Total Receipts2</t>
  </si>
  <si>
    <t>oob</t>
  </si>
  <si>
    <t>delete from report_budget_history_inc_stmt_by_fyear_net1</t>
  </si>
  <si>
    <t>insert into report_budget_history_inc_stmt_by_fyear_net</t>
  </si>
  <si>
    <t>select center,parkcode,f_year,sum(disburse_amt),sum(receipt_amt),center2,scope,center_description,'other'</t>
  </si>
  <si>
    <t>from report_budget_history_inc_stmt_by_fyear</t>
  </si>
  <si>
    <t>group by center,f_year ;</t>
  </si>
  <si>
    <t>(center,parkcode,f_year,disburse_amt,receipt_amt,center2,scope,center_description,source)</t>
  </si>
  <si>
    <t>select center,parkcode,f_year,-sum(disburse_amt),-sum(disburse_amt),center2,scope,center_description,'pfr_exp'</t>
  </si>
  <si>
    <t>from report_budget_history_inc_stmt_by_fyear_pfr</t>
  </si>
  <si>
    <t>insert into report_budget_history_inc_stmt_by_fyear_net1</t>
  </si>
  <si>
    <t>delete from report_budget_history_inc_stmt_by_fyear_net</t>
  </si>
  <si>
    <t>from report_budget_history_inc_stmt_by_fyear_net1</t>
  </si>
  <si>
    <t>group by center,f_year;</t>
  </si>
  <si>
    <t>(center,parkcode,f_year,camping_cabin,concessions,other,center2,scope,center_description,source)</t>
  </si>
  <si>
    <t>select center,parkcode,f_year,sum(camping_cabin),sum(concessions),sum(other),center2,scope,center_description,'receipt_detail'</t>
  </si>
  <si>
    <t>from report_budget_history_inc_stmt_by_fyear_receipts1</t>
  </si>
  <si>
    <t>(center,parkcode,f_year,disburse_amt,receipt_amt,camping_cabin,concessions,other,center2,scope,center_description)</t>
  </si>
  <si>
    <t>select center,parkcode,f_year,sum(disburse_amt),sum(receipt_amt),sum(camping_cabin),sum(concessions),sum(other),center2,scope,center_description</t>
  </si>
  <si>
    <t>where camping_cabin='0' and concessions='0' and other='0' ;</t>
  </si>
  <si>
    <t>where center='12802879' ;</t>
  </si>
  <si>
    <t>report_budget_history_inc_stmt_by_fyear</t>
  </si>
  <si>
    <t>report_budget_history_multiyear2</t>
  </si>
  <si>
    <t>report_budget_history_inc_stmt_by_fyear_pfr</t>
  </si>
  <si>
    <t>report_budget_history_inc_stmt_by_fyear_receipts1</t>
  </si>
  <si>
    <t>report_budget_history_inc_stmt_by_fyear_net1</t>
  </si>
  <si>
    <t>report_budget_history_inc_stmt_by_fyear_net</t>
  </si>
  <si>
    <t>ALL Revenues and Expenditures passed from TABLE=report_budget_history_inc_stmt_by_fyear (cols dis and rec only)</t>
  </si>
  <si>
    <t>BACKING OUT ALL PFR (revenues and expenditures) that were added in previous Query (cols dis and rec only)</t>
  </si>
  <si>
    <t>Brings in Camping &amp; Cabin Revenues</t>
  </si>
  <si>
    <t>Brings in 3rd Party Concessions Revenues</t>
  </si>
  <si>
    <t>Brings in (ALL Receipts except camping/cabins/3rd party concessions) + (PFR Expenses)</t>
  </si>
  <si>
    <t>Brings in Revenue Breakout (cols camping_cabin,concessions,other) from report_budget_history_inc_stmt_by_fyear_receipts1</t>
  </si>
  <si>
    <t>group</t>
  </si>
  <si>
    <t>cy</t>
  </si>
  <si>
    <t>py1</t>
  </si>
  <si>
    <t>py2</t>
  </si>
  <si>
    <t>py3</t>
  </si>
  <si>
    <t>py4</t>
  </si>
  <si>
    <t>py5</t>
  </si>
  <si>
    <t>py6</t>
  </si>
  <si>
    <t>py7</t>
  </si>
  <si>
    <t>py8</t>
  </si>
  <si>
    <t>py9</t>
  </si>
  <si>
    <t>py10</t>
  </si>
  <si>
    <t>revenues</t>
  </si>
  <si>
    <t>expenditures</t>
  </si>
  <si>
    <t>Rank</t>
  </si>
  <si>
    <t>Center Name</t>
  </si>
  <si>
    <t>Center</t>
  </si>
  <si>
    <t>Fyear</t>
  </si>
  <si>
    <t>Expenditures</t>
  </si>
  <si>
    <t>(ex pfr exp)</t>
  </si>
  <si>
    <t xml:space="preserve">Receipts </t>
  </si>
  <si>
    <t>(net of pfr exp)</t>
  </si>
  <si>
    <t>Receipt%</t>
  </si>
  <si>
    <t>Camping/Cabins</t>
  </si>
  <si>
    <t xml:space="preserve">3rd Party </t>
  </si>
  <si>
    <t>Concessions</t>
  </si>
  <si>
    <t>Other</t>
  </si>
  <si>
    <t>chimney_rock_state_park (CHRO)</t>
  </si>
  <si>
    <t>usf&amp;w grant-dismal (usfw)</t>
  </si>
  <si>
    <t>jordan_lake_state_recreation_area (JORD)</t>
  </si>
  <si>
    <t>hanging_rock_state_park (HARO)</t>
  </si>
  <si>
    <t>haw_river_state_park (HARI)</t>
  </si>
  <si>
    <t>carolina_beach_state_park (CABE)</t>
  </si>
  <si>
    <t>kerr_lake_state_recreation_area (KELA)</t>
  </si>
  <si>
    <t>morrow_mountain_state_park (MOMO)</t>
  </si>
  <si>
    <t>stone_mountain_state_park (STMO)</t>
  </si>
  <si>
    <t>falls_lake_state_recreation_area (FALA)</t>
  </si>
  <si>
    <t>fort_fisher_state_recreation_area (FOFI)</t>
  </si>
  <si>
    <t>jockeys_ridge_state_park (JORI)</t>
  </si>
  <si>
    <t>mount_mitchell_state_park (MOMI)</t>
  </si>
  <si>
    <t>lake_james_state_park (LAJA)</t>
  </si>
  <si>
    <t>hammocks_beach_state_park (HABE)</t>
  </si>
  <si>
    <t>administration (ADMI)</t>
  </si>
  <si>
    <t>lake_norman_state_park (LANO)</t>
  </si>
  <si>
    <t>pilot_mountain_state_park (PIMO)</t>
  </si>
  <si>
    <t>cliffs_of_the_neuse_state_park (CLNE)</t>
  </si>
  <si>
    <t>new_river_state_park (NERI)</t>
  </si>
  <si>
    <t>singletary_lake_group_camp (SILA)</t>
  </si>
  <si>
    <t>south_mountains_state_park (SOMO)</t>
  </si>
  <si>
    <t>william_b_umstead_state_park (WIUM)</t>
  </si>
  <si>
    <t>medoc_mountain_state_park (MEMO)</t>
  </si>
  <si>
    <t>merchants_millpond_state_park (MEMI)</t>
  </si>
  <si>
    <t>jones_lake_state_park (JONE)</t>
  </si>
  <si>
    <t>pettigrew_state_park (PETT)</t>
  </si>
  <si>
    <t>gorges_state_park (GORG)</t>
  </si>
  <si>
    <t>crowders_mountain_state_park (CRMO)</t>
  </si>
  <si>
    <t>raven_rock_state_park (RARO)</t>
  </si>
  <si>
    <t>lake_waccamaw_state_park (LAWA)</t>
  </si>
  <si>
    <t>eno_river_state_park (ENRI)</t>
  </si>
  <si>
    <t>fort_macon_state_park (FOMA)</t>
  </si>
  <si>
    <t>goose_creek_state_park (GOCR)</t>
  </si>
  <si>
    <t>dismal_swamp_state_park (DISW)</t>
  </si>
  <si>
    <t>elk_knob_state_park (ELKN)</t>
  </si>
  <si>
    <t>mount_jefferson_state_park (MOJE)</t>
  </si>
  <si>
    <t>lumber_river_state_park (LURI)</t>
  </si>
  <si>
    <t>weymouth_woods_state_natural_area (WEWO)</t>
  </si>
  <si>
    <t>carvers creek state park (CACR)</t>
  </si>
  <si>
    <t>mayo_river_state_park (MARI)</t>
  </si>
  <si>
    <t>Natural_resources_administration (NARA)</t>
  </si>
  <si>
    <t>resource_management (REMA)</t>
  </si>
  <si>
    <t>comprehensive_planning (COPL)</t>
  </si>
  <si>
    <t>winston-salem_regional_office (WSRO)</t>
  </si>
  <si>
    <t>washington_regional_office (WARO)</t>
  </si>
  <si>
    <t>asheville_regional_office (ASRO)</t>
  </si>
  <si>
    <t>parks&amp;recreation_trust_fund_3%_admin (PAR3)</t>
  </si>
  <si>
    <t>consulting_services_administration (COSA)</t>
  </si>
  <si>
    <t>north_district_office (NODI)</t>
  </si>
  <si>
    <t>west_district_trails_operation (WDTO)</t>
  </si>
  <si>
    <t>north_district_trails_operation (NDTO)</t>
  </si>
  <si>
    <t>east_district_trails_operation (EDTO)</t>
  </si>
  <si>
    <t>brochures/publications (PUBL)</t>
  </si>
  <si>
    <t>state_trails_program_admin (STPA)</t>
  </si>
  <si>
    <t>ranger_activities/law_enforcement (RALE)</t>
  </si>
  <si>
    <t>concessions_management (COMA)</t>
  </si>
  <si>
    <t>field_operations_safety_council (FOSC)</t>
  </si>
  <si>
    <t>none ()</t>
  </si>
  <si>
    <t>NRTF_trails_grant (NRTF)</t>
  </si>
  <si>
    <t>west_district_office (WEDI)</t>
  </si>
  <si>
    <t>south_district_office (SODI)</t>
  </si>
  <si>
    <t>Deep River State Trail (DRST)</t>
  </si>
  <si>
    <t>grandfather_mountain_state_park (GRMO)</t>
  </si>
  <si>
    <t>east_district_office (EADI)</t>
  </si>
  <si>
    <t>directors_reserve (DIRE)</t>
  </si>
  <si>
    <t>design&amp;development (dede)</t>
  </si>
  <si>
    <t>warehouse (WARE)</t>
  </si>
  <si>
    <t>operations_administration (OPAD)</t>
  </si>
  <si>
    <t>public_information_services (PUIS)</t>
  </si>
  <si>
    <t>Admin_fund_level_activity (FULA)</t>
  </si>
  <si>
    <t>usda burn grant (USBG)</t>
  </si>
  <si>
    <t>interpretation_and_education (INED)</t>
  </si>
  <si>
    <t>Web Store (WEBS)</t>
  </si>
  <si>
    <r>
      <t>where  f_year=</t>
    </r>
    <r>
      <rPr>
        <sz val="11"/>
        <color rgb="FFFF0000"/>
        <rFont val="Calibri"/>
        <family val="2"/>
        <scheme val="minor"/>
      </rPr>
      <t>'1617'</t>
    </r>
    <r>
      <rPr>
        <sz val="11"/>
        <color theme="1"/>
        <rFont val="Calibri"/>
        <family val="2"/>
        <scheme val="minor"/>
      </rPr>
      <t>;</t>
    </r>
  </si>
  <si>
    <r>
      <t>select center,parkcode,</t>
    </r>
    <r>
      <rPr>
        <sz val="11"/>
        <color rgb="FFFF0000"/>
        <rFont val="Calibri"/>
        <family val="2"/>
        <scheme val="minor"/>
      </rPr>
      <t>'1617'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-sum(cy_amount)</t>
    </r>
    <r>
      <rPr>
        <sz val="11"/>
        <color theme="1"/>
        <rFont val="Calibri"/>
        <family val="2"/>
        <scheme val="minor"/>
      </rPr>
      <t xml:space="preserve"> as 'disburse_amt'</t>
    </r>
  </si>
  <si>
    <r>
      <t>select center,parkcode,</t>
    </r>
    <r>
      <rPr>
        <sz val="11"/>
        <color rgb="FFFF0000"/>
        <rFont val="Calibri"/>
        <family val="2"/>
        <scheme val="minor"/>
      </rPr>
      <t>'1617',sum(cy_amount)</t>
    </r>
    <r>
      <rPr>
        <sz val="11"/>
        <color theme="1"/>
        <rFont val="Calibri"/>
        <family val="2"/>
        <scheme val="minor"/>
      </rPr>
      <t xml:space="preserve"> as 'receipt_amt'</t>
    </r>
  </si>
  <si>
    <t>where report_budget_history_inc_stmt_by_fyear.center=center.new_center</t>
  </si>
  <si>
    <t>and report_budget_history_inc_stmt_by_fyear.f_year='1617'</t>
  </si>
  <si>
    <t>and report_budget_history_inc_stmt_by_fyear.f_year='1617' ;</t>
  </si>
  <si>
    <t>where report_budget_history_inc_stmt_by_fyear_pfr.center=center.new_center</t>
  </si>
  <si>
    <t>and report_budget_history_inc_stmt_by_fyear_pfr.f_year='1617'</t>
  </si>
  <si>
    <t>and report_budget_history_inc_stmt_by_fyear_pfr.f_year='1617' ;</t>
  </si>
  <si>
    <r>
      <t>select center,parkcode,</t>
    </r>
    <r>
      <rPr>
        <sz val="11"/>
        <color rgb="FFFF0000"/>
        <rFont val="Calibri"/>
        <family val="2"/>
        <scheme val="minor"/>
      </rPr>
      <t>'1617'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sum(cy_amount)</t>
    </r>
    <r>
      <rPr>
        <sz val="11"/>
        <color theme="1"/>
        <rFont val="Calibri"/>
        <family val="2"/>
        <scheme val="minor"/>
      </rPr>
      <t xml:space="preserve"> as 'camping_cabin'</t>
    </r>
  </si>
  <si>
    <r>
      <t>select center,parkcode,</t>
    </r>
    <r>
      <rPr>
        <sz val="11"/>
        <color rgb="FFFF0000"/>
        <rFont val="Calibri"/>
        <family val="2"/>
        <scheme val="minor"/>
      </rPr>
      <t>'1617'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sum(cy_amount)</t>
    </r>
    <r>
      <rPr>
        <sz val="11"/>
        <color theme="1"/>
        <rFont val="Calibri"/>
        <family val="2"/>
        <scheme val="minor"/>
      </rPr>
      <t xml:space="preserve"> as 'concessions'</t>
    </r>
  </si>
  <si>
    <r>
      <t>select center,parkcode,</t>
    </r>
    <r>
      <rPr>
        <sz val="11"/>
        <color rgb="FFFF0000"/>
        <rFont val="Calibri"/>
        <family val="2"/>
        <scheme val="minor"/>
      </rPr>
      <t>'1617'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sum(cy_amount)</t>
    </r>
    <r>
      <rPr>
        <sz val="11"/>
        <color theme="1"/>
        <rFont val="Calibri"/>
        <family val="2"/>
        <scheme val="minor"/>
      </rPr>
      <t xml:space="preserve"> as 'other'</t>
    </r>
  </si>
  <si>
    <t>where report_budget_history_inc_stmt_by_fyear_receipts1.center=center.new_center</t>
  </si>
  <si>
    <t>and report_budget_history_inc_stmt_by_fyear_receipts1.f_year='1617'</t>
  </si>
  <si>
    <r>
      <t>where f_year=</t>
    </r>
    <r>
      <rPr>
        <sz val="11"/>
        <color rgb="FFFF0000"/>
        <rFont val="Calibri"/>
        <family val="2"/>
        <scheme val="minor"/>
      </rPr>
      <t xml:space="preserve">'1617' </t>
    </r>
    <r>
      <rPr>
        <sz val="11"/>
        <color theme="1"/>
        <rFont val="Calibri"/>
        <family val="2"/>
        <scheme val="minor"/>
      </rPr>
      <t>;</t>
    </r>
  </si>
  <si>
    <r>
      <t>where 1 and f_year=</t>
    </r>
    <r>
      <rPr>
        <sz val="11"/>
        <color rgb="FFFF0000"/>
        <rFont val="Calibri"/>
        <family val="2"/>
        <scheme val="minor"/>
      </rPr>
      <t>'1617'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</si>
</sst>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33CC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43" fontId="0" fillId="0" borderId="0" xfId="1" applyFont="1"/>
    <xf numFmtId="43" fontId="0" fillId="0" borderId="0" xfId="1" applyFont="1" applyAlignment="1">
      <alignment horizontal="center"/>
    </xf>
    <xf numFmtId="43" fontId="0" fillId="3" borderId="0" xfId="1" applyFont="1" applyFill="1"/>
    <xf numFmtId="0" fontId="0" fillId="6" borderId="0" xfId="0" applyFill="1"/>
    <xf numFmtId="43" fontId="0" fillId="6" borderId="0" xfId="1" applyFont="1" applyFill="1"/>
    <xf numFmtId="4" fontId="0" fillId="0" borderId="0" xfId="0" applyNumberFormat="1"/>
    <xf numFmtId="0" fontId="0" fillId="7" borderId="0" xfId="0" applyFill="1"/>
    <xf numFmtId="0" fontId="0" fillId="8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33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workbookViewId="0">
      <selection activeCell="F22" sqref="F22"/>
    </sheetView>
  </sheetViews>
  <sheetFormatPr defaultRowHeight="15" x14ac:dyDescent="0.25"/>
  <cols>
    <col min="2" max="2" width="74.5703125" customWidth="1"/>
    <col min="6" max="6" width="48.7109375" bestFit="1" customWidth="1"/>
  </cols>
  <sheetData>
    <row r="1" spans="1:6" x14ac:dyDescent="0.25">
      <c r="A1" s="13"/>
      <c r="B1" t="s">
        <v>7</v>
      </c>
      <c r="E1" s="2">
        <v>12373</v>
      </c>
      <c r="F1" s="2" t="s">
        <v>201</v>
      </c>
    </row>
    <row r="2" spans="1:6" x14ac:dyDescent="0.25">
      <c r="A2" s="13"/>
      <c r="B2" t="s">
        <v>313</v>
      </c>
      <c r="E2" s="2">
        <v>1935</v>
      </c>
      <c r="F2" s="2" t="s">
        <v>200</v>
      </c>
    </row>
    <row r="3" spans="1:6" x14ac:dyDescent="0.25">
      <c r="A3" s="13"/>
      <c r="B3" s="1"/>
      <c r="E3" s="2">
        <v>507</v>
      </c>
      <c r="F3" s="2" t="s">
        <v>202</v>
      </c>
    </row>
    <row r="4" spans="1:6" x14ac:dyDescent="0.25">
      <c r="A4" s="13"/>
      <c r="B4" t="s">
        <v>0</v>
      </c>
      <c r="E4" s="2">
        <v>629</v>
      </c>
      <c r="F4" s="2" t="s">
        <v>203</v>
      </c>
    </row>
    <row r="5" spans="1:6" x14ac:dyDescent="0.25">
      <c r="A5" s="13"/>
      <c r="B5" t="s">
        <v>28</v>
      </c>
      <c r="E5" s="2">
        <v>1830</v>
      </c>
      <c r="F5" s="2" t="s">
        <v>204</v>
      </c>
    </row>
    <row r="6" spans="1:6" x14ac:dyDescent="0.25">
      <c r="A6" s="13"/>
      <c r="B6" t="s">
        <v>314</v>
      </c>
      <c r="E6" s="2">
        <v>1161</v>
      </c>
      <c r="F6" s="2" t="s">
        <v>205</v>
      </c>
    </row>
    <row r="7" spans="1:6" x14ac:dyDescent="0.25">
      <c r="A7" s="13"/>
      <c r="B7" s="3" t="s">
        <v>1</v>
      </c>
      <c r="F7" s="12"/>
    </row>
    <row r="8" spans="1:6" x14ac:dyDescent="0.25">
      <c r="A8" s="13"/>
      <c r="B8" t="s">
        <v>2</v>
      </c>
    </row>
    <row r="9" spans="1:6" x14ac:dyDescent="0.25">
      <c r="A9" s="13"/>
      <c r="B9" t="s">
        <v>29</v>
      </c>
    </row>
    <row r="10" spans="1:6" x14ac:dyDescent="0.25">
      <c r="A10" s="13"/>
      <c r="B10" t="s">
        <v>3</v>
      </c>
    </row>
    <row r="11" spans="1:6" x14ac:dyDescent="0.25">
      <c r="A11" s="13"/>
      <c r="B11" s="1"/>
    </row>
    <row r="12" spans="1:6" x14ac:dyDescent="0.25">
      <c r="A12" s="13"/>
      <c r="B12" t="s">
        <v>0</v>
      </c>
    </row>
    <row r="13" spans="1:6" x14ac:dyDescent="0.25">
      <c r="A13" s="13"/>
      <c r="B13" t="s">
        <v>30</v>
      </c>
    </row>
    <row r="14" spans="1:6" x14ac:dyDescent="0.25">
      <c r="A14" s="13"/>
      <c r="B14" t="s">
        <v>315</v>
      </c>
    </row>
    <row r="15" spans="1:6" x14ac:dyDescent="0.25">
      <c r="A15" s="13"/>
      <c r="B15" s="3" t="s">
        <v>1</v>
      </c>
    </row>
    <row r="16" spans="1:6" x14ac:dyDescent="0.25">
      <c r="A16" s="13"/>
      <c r="B16" t="s">
        <v>2</v>
      </c>
    </row>
    <row r="17" spans="1:2" x14ac:dyDescent="0.25">
      <c r="A17" s="13"/>
      <c r="B17" t="s">
        <v>31</v>
      </c>
    </row>
    <row r="18" spans="1:2" x14ac:dyDescent="0.25">
      <c r="A18" s="13"/>
      <c r="B18" t="s">
        <v>3</v>
      </c>
    </row>
    <row r="19" spans="1:2" x14ac:dyDescent="0.25">
      <c r="A19" s="13"/>
      <c r="B19" s="1"/>
    </row>
    <row r="20" spans="1:2" x14ac:dyDescent="0.25">
      <c r="A20" s="13"/>
      <c r="B20" t="s">
        <v>7</v>
      </c>
    </row>
    <row r="21" spans="1:2" x14ac:dyDescent="0.25">
      <c r="A21" s="13"/>
      <c r="B21" t="s">
        <v>8</v>
      </c>
    </row>
    <row r="22" spans="1:2" x14ac:dyDescent="0.25">
      <c r="A22" s="13"/>
      <c r="B22" t="s">
        <v>9</v>
      </c>
    </row>
    <row r="23" spans="1:2" x14ac:dyDescent="0.25">
      <c r="A23" s="13"/>
      <c r="B23" s="1"/>
    </row>
    <row r="24" spans="1:2" hidden="1" x14ac:dyDescent="0.25">
      <c r="A24" s="13"/>
      <c r="B24" t="s">
        <v>10</v>
      </c>
    </row>
    <row r="25" spans="1:2" hidden="1" x14ac:dyDescent="0.25">
      <c r="A25" s="13"/>
      <c r="B25" t="s">
        <v>11</v>
      </c>
    </row>
    <row r="26" spans="1:2" hidden="1" x14ac:dyDescent="0.25">
      <c r="A26" s="13"/>
      <c r="B26" t="s">
        <v>14</v>
      </c>
    </row>
    <row r="27" spans="1:2" hidden="1" x14ac:dyDescent="0.25">
      <c r="A27" s="13"/>
      <c r="B27" s="1"/>
    </row>
    <row r="28" spans="1:2" hidden="1" x14ac:dyDescent="0.25">
      <c r="A28" s="13"/>
      <c r="B28" t="s">
        <v>10</v>
      </c>
    </row>
    <row r="29" spans="1:2" hidden="1" x14ac:dyDescent="0.25">
      <c r="A29" s="13"/>
      <c r="B29" t="s">
        <v>13</v>
      </c>
    </row>
    <row r="30" spans="1:2" hidden="1" x14ac:dyDescent="0.25">
      <c r="A30" s="13"/>
      <c r="B30" t="s">
        <v>14</v>
      </c>
    </row>
    <row r="31" spans="1:2" hidden="1" x14ac:dyDescent="0.25">
      <c r="A31" s="13"/>
      <c r="B31" s="1"/>
    </row>
    <row r="32" spans="1:2" x14ac:dyDescent="0.25">
      <c r="A32" s="13"/>
      <c r="B32" t="s">
        <v>18</v>
      </c>
    </row>
    <row r="33" spans="1:2" x14ac:dyDescent="0.25">
      <c r="A33" s="13"/>
      <c r="B33" t="s">
        <v>19</v>
      </c>
    </row>
    <row r="34" spans="1:2" x14ac:dyDescent="0.25">
      <c r="A34" s="13"/>
      <c r="B34" t="s">
        <v>316</v>
      </c>
    </row>
    <row r="35" spans="1:2" x14ac:dyDescent="0.25">
      <c r="A35" s="13"/>
      <c r="B35" t="s">
        <v>317</v>
      </c>
    </row>
    <row r="36" spans="1:2" x14ac:dyDescent="0.25">
      <c r="A36" s="13"/>
      <c r="B36" t="s">
        <v>21</v>
      </c>
    </row>
    <row r="37" spans="1:2" x14ac:dyDescent="0.25">
      <c r="A37" s="13"/>
      <c r="B37" t="s">
        <v>22</v>
      </c>
    </row>
    <row r="38" spans="1:2" x14ac:dyDescent="0.25">
      <c r="A38" s="13"/>
      <c r="B38" t="s">
        <v>23</v>
      </c>
    </row>
    <row r="39" spans="1:2" x14ac:dyDescent="0.25">
      <c r="A39" s="13"/>
      <c r="B39" s="1"/>
    </row>
    <row r="40" spans="1:2" x14ac:dyDescent="0.25">
      <c r="A40" s="13"/>
      <c r="B40" t="s">
        <v>18</v>
      </c>
    </row>
    <row r="41" spans="1:2" x14ac:dyDescent="0.25">
      <c r="A41" s="13"/>
      <c r="B41" t="s">
        <v>32</v>
      </c>
    </row>
    <row r="42" spans="1:2" x14ac:dyDescent="0.25">
      <c r="A42" s="13"/>
      <c r="B42" t="s">
        <v>316</v>
      </c>
    </row>
    <row r="43" spans="1:2" x14ac:dyDescent="0.25">
      <c r="A43" s="13"/>
      <c r="B43" t="s">
        <v>318</v>
      </c>
    </row>
    <row r="44" spans="1:2" x14ac:dyDescent="0.25">
      <c r="A44" s="13"/>
      <c r="B44" s="1"/>
    </row>
    <row r="45" spans="1:2" x14ac:dyDescent="0.25">
      <c r="A45" s="13"/>
      <c r="B45" t="s">
        <v>10</v>
      </c>
    </row>
    <row r="46" spans="1:2" x14ac:dyDescent="0.25">
      <c r="A46" s="13"/>
      <c r="B46" t="s">
        <v>33</v>
      </c>
    </row>
    <row r="47" spans="1:2" x14ac:dyDescent="0.25">
      <c r="A47" s="13"/>
      <c r="B47" t="s">
        <v>34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0"/>
  <sheetViews>
    <sheetView workbookViewId="0">
      <selection activeCell="B1" sqref="B1"/>
    </sheetView>
  </sheetViews>
  <sheetFormatPr defaultRowHeight="15" x14ac:dyDescent="0.25"/>
  <cols>
    <col min="2" max="2" width="74.5703125" customWidth="1"/>
  </cols>
  <sheetData>
    <row r="1" spans="1:2" x14ac:dyDescent="0.25">
      <c r="A1" s="4"/>
      <c r="B1" t="s">
        <v>35</v>
      </c>
    </row>
    <row r="2" spans="1:2" x14ac:dyDescent="0.25">
      <c r="A2" s="4"/>
      <c r="B2" s="1"/>
    </row>
    <row r="3" spans="1:2" x14ac:dyDescent="0.25">
      <c r="A3" s="4"/>
      <c r="B3" t="s">
        <v>36</v>
      </c>
    </row>
    <row r="4" spans="1:2" x14ac:dyDescent="0.25">
      <c r="A4" s="4"/>
      <c r="B4" t="s">
        <v>37</v>
      </c>
    </row>
    <row r="5" spans="1:2" x14ac:dyDescent="0.25">
      <c r="A5" s="4"/>
      <c r="B5" t="s">
        <v>61</v>
      </c>
    </row>
    <row r="6" spans="1:2" x14ac:dyDescent="0.25">
      <c r="A6" s="4"/>
      <c r="B6" s="3" t="s">
        <v>1</v>
      </c>
    </row>
    <row r="7" spans="1:2" x14ac:dyDescent="0.25">
      <c r="A7" s="4"/>
      <c r="B7" t="s">
        <v>2</v>
      </c>
    </row>
    <row r="8" spans="1:2" x14ac:dyDescent="0.25">
      <c r="A8" s="4"/>
      <c r="B8" t="s">
        <v>38</v>
      </c>
    </row>
    <row r="9" spans="1:2" x14ac:dyDescent="0.25">
      <c r="A9" s="4"/>
      <c r="B9" t="s">
        <v>3</v>
      </c>
    </row>
    <row r="10" spans="1:2" x14ac:dyDescent="0.25">
      <c r="A10" s="4"/>
      <c r="B10" s="1"/>
    </row>
    <row r="11" spans="1:2" x14ac:dyDescent="0.25">
      <c r="A11" s="4"/>
      <c r="B11" t="s">
        <v>36</v>
      </c>
    </row>
    <row r="12" spans="1:2" x14ac:dyDescent="0.25">
      <c r="A12" s="4"/>
      <c r="B12" t="s">
        <v>40</v>
      </c>
    </row>
    <row r="13" spans="1:2" x14ac:dyDescent="0.25">
      <c r="A13" s="4"/>
      <c r="B13" t="s">
        <v>62</v>
      </c>
    </row>
    <row r="14" spans="1:2" x14ac:dyDescent="0.25">
      <c r="A14" s="4"/>
      <c r="B14" s="3" t="s">
        <v>1</v>
      </c>
    </row>
    <row r="15" spans="1:2" x14ac:dyDescent="0.25">
      <c r="A15" s="4"/>
      <c r="B15" t="s">
        <v>2</v>
      </c>
    </row>
    <row r="16" spans="1:2" x14ac:dyDescent="0.25">
      <c r="A16" s="4"/>
      <c r="B16" t="s">
        <v>42</v>
      </c>
    </row>
    <row r="17" spans="1:2" x14ac:dyDescent="0.25">
      <c r="A17" s="4"/>
      <c r="B17" t="s">
        <v>3</v>
      </c>
    </row>
    <row r="18" spans="1:2" x14ac:dyDescent="0.25">
      <c r="A18" s="4"/>
      <c r="B18" s="1"/>
    </row>
    <row r="19" spans="1:2" x14ac:dyDescent="0.25">
      <c r="A19" s="4"/>
      <c r="B19" t="s">
        <v>36</v>
      </c>
    </row>
    <row r="20" spans="1:2" x14ac:dyDescent="0.25">
      <c r="A20" s="4"/>
      <c r="B20" t="s">
        <v>43</v>
      </c>
    </row>
    <row r="21" spans="1:2" x14ac:dyDescent="0.25">
      <c r="A21" s="4"/>
      <c r="B21" t="s">
        <v>63</v>
      </c>
    </row>
    <row r="22" spans="1:2" x14ac:dyDescent="0.25">
      <c r="A22" s="4"/>
      <c r="B22" s="3" t="s">
        <v>1</v>
      </c>
    </row>
    <row r="23" spans="1:2" x14ac:dyDescent="0.25">
      <c r="A23" s="4"/>
      <c r="B23" t="s">
        <v>2</v>
      </c>
    </row>
    <row r="24" spans="1:2" x14ac:dyDescent="0.25">
      <c r="A24" s="4"/>
      <c r="B24" t="s">
        <v>47</v>
      </c>
    </row>
    <row r="25" spans="1:2" x14ac:dyDescent="0.25">
      <c r="A25" s="4"/>
      <c r="B25" t="s">
        <v>48</v>
      </c>
    </row>
    <row r="26" spans="1:2" x14ac:dyDescent="0.25">
      <c r="A26" s="4"/>
      <c r="B26" t="s">
        <v>45</v>
      </c>
    </row>
    <row r="27" spans="1:2" x14ac:dyDescent="0.25">
      <c r="A27" s="4"/>
      <c r="B27" t="s">
        <v>46</v>
      </c>
    </row>
    <row r="28" spans="1:2" x14ac:dyDescent="0.25">
      <c r="A28" s="4"/>
    </row>
    <row r="29" spans="1:2" x14ac:dyDescent="0.25">
      <c r="A29" s="4"/>
    </row>
    <row r="30" spans="1:2" x14ac:dyDescent="0.25">
      <c r="A30" s="2"/>
      <c r="B30" s="1"/>
    </row>
    <row r="31" spans="1:2" x14ac:dyDescent="0.25">
      <c r="A31" s="2"/>
      <c r="B31" s="1"/>
    </row>
    <row r="32" spans="1:2" x14ac:dyDescent="0.25">
      <c r="A32" s="2"/>
      <c r="B32" s="1"/>
    </row>
    <row r="33" spans="1:2" x14ac:dyDescent="0.25">
      <c r="A33" s="2"/>
      <c r="B33" s="1"/>
    </row>
    <row r="34" spans="1:2" x14ac:dyDescent="0.25">
      <c r="A34" s="2"/>
      <c r="B34" s="1"/>
    </row>
    <row r="35" spans="1:2" x14ac:dyDescent="0.25">
      <c r="A35" s="2"/>
      <c r="B35" t="s">
        <v>7</v>
      </c>
    </row>
    <row r="36" spans="1:2" x14ac:dyDescent="0.25">
      <c r="A36" s="2"/>
      <c r="B36" t="s">
        <v>8</v>
      </c>
    </row>
    <row r="37" spans="1:2" x14ac:dyDescent="0.25">
      <c r="A37" s="2"/>
      <c r="B37" t="s">
        <v>9</v>
      </c>
    </row>
    <row r="38" spans="1:2" x14ac:dyDescent="0.25">
      <c r="A38" s="2"/>
      <c r="B38" s="1"/>
    </row>
    <row r="39" spans="1:2" x14ac:dyDescent="0.25">
      <c r="A39" s="2"/>
      <c r="B39" t="s">
        <v>10</v>
      </c>
    </row>
    <row r="40" spans="1:2" x14ac:dyDescent="0.25">
      <c r="A40" s="2"/>
      <c r="B40" t="s">
        <v>11</v>
      </c>
    </row>
    <row r="41" spans="1:2" x14ac:dyDescent="0.25">
      <c r="A41" s="2"/>
      <c r="B41" t="s">
        <v>12</v>
      </c>
    </row>
    <row r="42" spans="1:2" x14ac:dyDescent="0.25">
      <c r="A42" s="2"/>
      <c r="B42" s="1"/>
    </row>
    <row r="43" spans="1:2" x14ac:dyDescent="0.25">
      <c r="A43" s="2"/>
      <c r="B43" t="s">
        <v>10</v>
      </c>
    </row>
    <row r="44" spans="1:2" x14ac:dyDescent="0.25">
      <c r="A44" s="2"/>
      <c r="B44" t="s">
        <v>13</v>
      </c>
    </row>
    <row r="45" spans="1:2" x14ac:dyDescent="0.25">
      <c r="A45" s="2"/>
      <c r="B45" t="s">
        <v>14</v>
      </c>
    </row>
    <row r="46" spans="1:2" x14ac:dyDescent="0.25">
      <c r="A46" s="2"/>
      <c r="B46" s="1"/>
    </row>
    <row r="47" spans="1:2" x14ac:dyDescent="0.25">
      <c r="A47" s="2"/>
      <c r="B47" t="s">
        <v>18</v>
      </c>
    </row>
    <row r="48" spans="1:2" x14ac:dyDescent="0.25">
      <c r="A48" s="2"/>
      <c r="B48" t="s">
        <v>19</v>
      </c>
    </row>
    <row r="49" spans="1:2" x14ac:dyDescent="0.25">
      <c r="A49" s="2"/>
      <c r="B49" t="s">
        <v>20</v>
      </c>
    </row>
    <row r="50" spans="1:2" x14ac:dyDescent="0.25">
      <c r="A50" s="2"/>
      <c r="B50" t="s">
        <v>21</v>
      </c>
    </row>
    <row r="51" spans="1:2" x14ac:dyDescent="0.25">
      <c r="A51" s="2"/>
      <c r="B51" t="s">
        <v>22</v>
      </c>
    </row>
    <row r="52" spans="1:2" x14ac:dyDescent="0.25">
      <c r="A52" s="2"/>
      <c r="B52" t="s">
        <v>23</v>
      </c>
    </row>
    <row r="53" spans="1:2" x14ac:dyDescent="0.25">
      <c r="A53" s="2"/>
      <c r="B53" s="1"/>
    </row>
    <row r="54" spans="1:2" x14ac:dyDescent="0.25">
      <c r="A54" s="2"/>
      <c r="B54" t="s">
        <v>18</v>
      </c>
    </row>
    <row r="55" spans="1:2" x14ac:dyDescent="0.25">
      <c r="A55" s="2"/>
      <c r="B55" t="s">
        <v>32</v>
      </c>
    </row>
    <row r="56" spans="1:2" x14ac:dyDescent="0.25">
      <c r="A56" s="2"/>
      <c r="B56" t="s">
        <v>26</v>
      </c>
    </row>
    <row r="57" spans="1:2" x14ac:dyDescent="0.25">
      <c r="A57" s="2"/>
      <c r="B57" s="1"/>
    </row>
    <row r="58" spans="1:2" x14ac:dyDescent="0.25">
      <c r="B58" t="s">
        <v>10</v>
      </c>
    </row>
    <row r="59" spans="1:2" x14ac:dyDescent="0.25">
      <c r="B59" t="s">
        <v>33</v>
      </c>
    </row>
    <row r="60" spans="1:2" x14ac:dyDescent="0.25">
      <c r="B60" t="s">
        <v>34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1"/>
  <sheetViews>
    <sheetView workbookViewId="0">
      <selection activeCell="B3" sqref="B3:B11"/>
    </sheetView>
  </sheetViews>
  <sheetFormatPr defaultRowHeight="15" x14ac:dyDescent="0.25"/>
  <cols>
    <col min="2" max="2" width="66.7109375" customWidth="1"/>
    <col min="6" max="6" width="14.140625" customWidth="1"/>
  </cols>
  <sheetData>
    <row r="1" spans="1:2" x14ac:dyDescent="0.25">
      <c r="B1" t="s">
        <v>7</v>
      </c>
    </row>
    <row r="2" spans="1:2" x14ac:dyDescent="0.25">
      <c r="B2" t="s">
        <v>27</v>
      </c>
    </row>
    <row r="3" spans="1:2" x14ac:dyDescent="0.25">
      <c r="B3" s="1"/>
    </row>
    <row r="4" spans="1:2" x14ac:dyDescent="0.25">
      <c r="A4" s="2"/>
      <c r="B4" t="s">
        <v>0</v>
      </c>
    </row>
    <row r="5" spans="1:2" x14ac:dyDescent="0.25">
      <c r="A5" s="2"/>
      <c r="B5" t="s">
        <v>4</v>
      </c>
    </row>
    <row r="6" spans="1:2" x14ac:dyDescent="0.25">
      <c r="A6" s="2"/>
      <c r="B6" t="s">
        <v>6</v>
      </c>
    </row>
    <row r="7" spans="1:2" x14ac:dyDescent="0.25">
      <c r="A7" s="2"/>
      <c r="B7" t="s">
        <v>1</v>
      </c>
    </row>
    <row r="8" spans="1:2" x14ac:dyDescent="0.25">
      <c r="A8" s="2"/>
      <c r="B8" t="s">
        <v>2</v>
      </c>
    </row>
    <row r="9" spans="1:2" x14ac:dyDescent="0.25">
      <c r="A9" s="2"/>
      <c r="B9" t="s">
        <v>5</v>
      </c>
    </row>
    <row r="10" spans="1:2" x14ac:dyDescent="0.25">
      <c r="A10" s="2"/>
      <c r="B10" t="s">
        <v>3</v>
      </c>
    </row>
    <row r="11" spans="1:2" x14ac:dyDescent="0.25">
      <c r="A11" s="2"/>
      <c r="B1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B4"/>
  <sheetViews>
    <sheetView workbookViewId="0">
      <selection activeCell="B32" sqref="B32"/>
    </sheetView>
  </sheetViews>
  <sheetFormatPr defaultRowHeight="15" x14ac:dyDescent="0.25"/>
  <cols>
    <col min="2" max="2" width="50.7109375" customWidth="1"/>
  </cols>
  <sheetData>
    <row r="1" spans="2:2" x14ac:dyDescent="0.25">
      <c r="B1" s="1"/>
    </row>
    <row r="2" spans="2:2" x14ac:dyDescent="0.25">
      <c r="B2" t="s">
        <v>7</v>
      </c>
    </row>
    <row r="3" spans="2:2" x14ac:dyDescent="0.25">
      <c r="B3" t="s">
        <v>8</v>
      </c>
    </row>
    <row r="4" spans="2:2" x14ac:dyDescent="0.25">
      <c r="B4" t="s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9"/>
  <sheetViews>
    <sheetView workbookViewId="0">
      <selection sqref="A1:A9"/>
    </sheetView>
  </sheetViews>
  <sheetFormatPr defaultRowHeight="15" x14ac:dyDescent="0.25"/>
  <cols>
    <col min="1" max="1" width="46" customWidth="1"/>
  </cols>
  <sheetData>
    <row r="1" spans="1:1" x14ac:dyDescent="0.25">
      <c r="A1" s="1"/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s="1"/>
    </row>
    <row r="6" spans="1:1" x14ac:dyDescent="0.25">
      <c r="A6" t="s">
        <v>10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3"/>
  <sheetViews>
    <sheetView workbookViewId="0">
      <selection activeCell="A23" sqref="A23"/>
    </sheetView>
  </sheetViews>
  <sheetFormatPr defaultRowHeight="15" x14ac:dyDescent="0.25"/>
  <cols>
    <col min="1" max="1" width="45.28515625" customWidth="1"/>
  </cols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7"/>
  <sheetViews>
    <sheetView workbookViewId="0">
      <selection sqref="A1:A7"/>
    </sheetView>
  </sheetViews>
  <sheetFormatPr defaultRowHeight="15" x14ac:dyDescent="0.25"/>
  <cols>
    <col min="1" max="1" width="64.85546875" customWidth="1"/>
  </cols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  <row r="5" spans="1:1" x14ac:dyDescent="0.25">
      <c r="A5" t="s">
        <v>22</v>
      </c>
    </row>
    <row r="6" spans="1:1" x14ac:dyDescent="0.25">
      <c r="A6" t="s">
        <v>23</v>
      </c>
    </row>
    <row r="7" spans="1:1" x14ac:dyDescent="0.25">
      <c r="A7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4"/>
  <sheetViews>
    <sheetView workbookViewId="0">
      <selection sqref="A1:A4"/>
    </sheetView>
  </sheetViews>
  <sheetFormatPr defaultRowHeight="15" x14ac:dyDescent="0.25"/>
  <cols>
    <col min="1" max="1" width="64.85546875" customWidth="1"/>
  </cols>
  <sheetData>
    <row r="1" spans="1:1" x14ac:dyDescent="0.25">
      <c r="A1" t="s">
        <v>10</v>
      </c>
    </row>
    <row r="2" spans="1:1" x14ac:dyDescent="0.25">
      <c r="A2" t="s">
        <v>13</v>
      </c>
    </row>
    <row r="3" spans="1:1" x14ac:dyDescent="0.25">
      <c r="A3" t="s">
        <v>24</v>
      </c>
    </row>
    <row r="4" spans="1:1" x14ac:dyDescent="0.25">
      <c r="A4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4"/>
  <sheetViews>
    <sheetView workbookViewId="0">
      <selection sqref="A1:A4"/>
    </sheetView>
  </sheetViews>
  <sheetFormatPr defaultRowHeight="15" x14ac:dyDescent="0.25"/>
  <cols>
    <col min="1" max="1" width="64.85546875" customWidth="1"/>
  </cols>
  <sheetData>
    <row r="1" spans="1:1" x14ac:dyDescent="0.25">
      <c r="A1" t="s">
        <v>18</v>
      </c>
    </row>
    <row r="2" spans="1:1" x14ac:dyDescent="0.25">
      <c r="A2" t="s">
        <v>25</v>
      </c>
    </row>
    <row r="3" spans="1:1" x14ac:dyDescent="0.25">
      <c r="A3" t="s">
        <v>26</v>
      </c>
    </row>
    <row r="4" spans="1:1" x14ac:dyDescent="0.25">
      <c r="A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tabSelected="1" topLeftCell="A13" workbookViewId="0">
      <selection activeCell="B39" sqref="B39"/>
    </sheetView>
  </sheetViews>
  <sheetFormatPr defaultRowHeight="15" x14ac:dyDescent="0.25"/>
  <cols>
    <col min="1" max="1" width="57.5703125" customWidth="1"/>
    <col min="2" max="7" width="15.7109375" style="6" customWidth="1"/>
    <col min="8" max="17" width="15.7109375" customWidth="1"/>
  </cols>
  <sheetData>
    <row r="1" spans="1:7" x14ac:dyDescent="0.25">
      <c r="B1" s="7" t="s">
        <v>77</v>
      </c>
      <c r="C1" s="7" t="s">
        <v>78</v>
      </c>
      <c r="D1" s="7" t="s">
        <v>79</v>
      </c>
      <c r="E1" s="7" t="s">
        <v>80</v>
      </c>
      <c r="F1" s="7" t="s">
        <v>81</v>
      </c>
      <c r="G1" s="7" t="s">
        <v>82</v>
      </c>
    </row>
    <row r="2" spans="1:7" x14ac:dyDescent="0.25">
      <c r="A2" t="s">
        <v>72</v>
      </c>
      <c r="B2" s="6">
        <v>11158761.41</v>
      </c>
      <c r="C2" s="6">
        <v>7511200.0199999996</v>
      </c>
      <c r="D2" s="6">
        <v>13247810.57</v>
      </c>
      <c r="E2" s="6">
        <v>11308155.35</v>
      </c>
      <c r="F2" s="6">
        <v>6937969.3300000001</v>
      </c>
      <c r="G2" s="6">
        <v>6236940.4400000004</v>
      </c>
    </row>
    <row r="3" spans="1:7" x14ac:dyDescent="0.25">
      <c r="A3" t="s">
        <v>73</v>
      </c>
      <c r="B3" s="6">
        <v>-805447.35</v>
      </c>
      <c r="C3" s="6">
        <v>-611001.64</v>
      </c>
      <c r="D3" s="6">
        <v>-584420.61</v>
      </c>
      <c r="E3" s="6">
        <v>-556085.98</v>
      </c>
      <c r="F3" s="6">
        <v>-518723.75</v>
      </c>
      <c r="G3" s="6">
        <v>-432333.61</v>
      </c>
    </row>
    <row r="5" spans="1:7" x14ac:dyDescent="0.25">
      <c r="A5" s="9" t="s">
        <v>74</v>
      </c>
      <c r="B5" s="10">
        <f t="shared" ref="B5:G5" si="0">SUM(B2:B4)</f>
        <v>10353314.060000001</v>
      </c>
      <c r="C5" s="10">
        <f t="shared" si="0"/>
        <v>6900198.3799999999</v>
      </c>
      <c r="D5" s="10">
        <f t="shared" si="0"/>
        <v>12663389.960000001</v>
      </c>
      <c r="E5" s="10">
        <f t="shared" si="0"/>
        <v>10752069.369999999</v>
      </c>
      <c r="F5" s="10">
        <f t="shared" si="0"/>
        <v>6419245.5800000001</v>
      </c>
      <c r="G5" s="10">
        <f t="shared" si="0"/>
        <v>5804606.8300000001</v>
      </c>
    </row>
    <row r="7" spans="1:7" x14ac:dyDescent="0.25">
      <c r="A7" t="s">
        <v>75</v>
      </c>
      <c r="B7" s="6">
        <v>10353314.060000001</v>
      </c>
      <c r="C7" s="6">
        <v>6900198.3799999999</v>
      </c>
      <c r="D7" s="6">
        <v>12663389.960000001</v>
      </c>
      <c r="E7" s="6">
        <v>10752069.369999999</v>
      </c>
      <c r="F7" s="6">
        <v>6419245.5800000001</v>
      </c>
      <c r="G7" s="6">
        <v>5804606.8300000001</v>
      </c>
    </row>
    <row r="9" spans="1:7" x14ac:dyDescent="0.25">
      <c r="A9" s="2" t="s">
        <v>76</v>
      </c>
      <c r="B9" s="8">
        <f>B5-B7</f>
        <v>0</v>
      </c>
      <c r="C9" s="8">
        <f t="shared" ref="C9:G9" si="1">C5-C7</f>
        <v>0</v>
      </c>
      <c r="D9" s="8">
        <f t="shared" si="1"/>
        <v>0</v>
      </c>
      <c r="E9" s="8">
        <f t="shared" si="1"/>
        <v>0</v>
      </c>
      <c r="F9" s="8">
        <f t="shared" si="1"/>
        <v>0</v>
      </c>
      <c r="G9" s="8">
        <f t="shared" si="1"/>
        <v>0</v>
      </c>
    </row>
    <row r="12" spans="1:7" x14ac:dyDescent="0.25">
      <c r="A12" t="s">
        <v>83</v>
      </c>
      <c r="B12" s="6">
        <v>62181244.780000001</v>
      </c>
      <c r="C12" s="6">
        <v>46880887.030000001</v>
      </c>
      <c r="D12" s="6">
        <v>36373380.299999997</v>
      </c>
      <c r="E12" s="6">
        <v>33730365.350000001</v>
      </c>
      <c r="F12" s="6">
        <v>33497686.68</v>
      </c>
      <c r="G12" s="6">
        <v>34302413.890000001</v>
      </c>
    </row>
    <row r="13" spans="1:7" x14ac:dyDescent="0.25">
      <c r="A13" t="s">
        <v>73</v>
      </c>
      <c r="B13" s="6">
        <v>-805447.35</v>
      </c>
      <c r="C13" s="6">
        <v>-611001.64</v>
      </c>
      <c r="D13" s="6">
        <v>-584420.61</v>
      </c>
      <c r="E13" s="6">
        <v>-556085.98</v>
      </c>
      <c r="F13" s="6">
        <v>-518723.75</v>
      </c>
      <c r="G13" s="6">
        <v>-432333.61</v>
      </c>
    </row>
    <row r="15" spans="1:7" x14ac:dyDescent="0.25">
      <c r="A15" s="9" t="s">
        <v>84</v>
      </c>
      <c r="B15" s="10">
        <f t="shared" ref="B15:G15" si="2">SUM(B12:B14)</f>
        <v>61375797.43</v>
      </c>
      <c r="C15" s="10">
        <f t="shared" si="2"/>
        <v>46269885.390000001</v>
      </c>
      <c r="D15" s="10">
        <f t="shared" si="2"/>
        <v>35788959.689999998</v>
      </c>
      <c r="E15" s="10">
        <f t="shared" si="2"/>
        <v>33174279.370000001</v>
      </c>
      <c r="F15" s="10">
        <f t="shared" si="2"/>
        <v>32978962.93</v>
      </c>
      <c r="G15" s="10">
        <f t="shared" si="2"/>
        <v>33870080.280000001</v>
      </c>
    </row>
    <row r="17" spans="1:7" x14ac:dyDescent="0.25">
      <c r="A17" t="s">
        <v>85</v>
      </c>
      <c r="B17" s="6">
        <v>61375797.43</v>
      </c>
      <c r="C17" s="6">
        <v>46269885.390000001</v>
      </c>
      <c r="D17" s="6">
        <v>35788959.689999998</v>
      </c>
      <c r="E17" s="6">
        <v>33174279.370000001</v>
      </c>
      <c r="F17" s="6">
        <v>32978962.93</v>
      </c>
      <c r="G17" s="6">
        <v>33870080.280000001</v>
      </c>
    </row>
    <row r="19" spans="1:7" x14ac:dyDescent="0.25">
      <c r="A19" s="2" t="s">
        <v>86</v>
      </c>
      <c r="B19" s="8">
        <f>B15-B17</f>
        <v>0</v>
      </c>
      <c r="C19" s="8">
        <f t="shared" ref="C19:G19" si="3">C15-C17</f>
        <v>0</v>
      </c>
      <c r="D19" s="8">
        <f t="shared" si="3"/>
        <v>0</v>
      </c>
      <c r="E19" s="8">
        <f t="shared" si="3"/>
        <v>0</v>
      </c>
      <c r="F19" s="8">
        <f t="shared" si="3"/>
        <v>0</v>
      </c>
      <c r="G19" s="8">
        <f t="shared" si="3"/>
        <v>0</v>
      </c>
    </row>
    <row r="22" spans="1:7" x14ac:dyDescent="0.25">
      <c r="A22" t="s">
        <v>93</v>
      </c>
    </row>
    <row r="24" spans="1:7" x14ac:dyDescent="0.25">
      <c r="A24" t="s">
        <v>94</v>
      </c>
      <c r="B24" s="6">
        <v>4176813.36</v>
      </c>
      <c r="C24" s="6">
        <v>6900198.3799999999</v>
      </c>
      <c r="D24" s="6">
        <v>12663389.960000001</v>
      </c>
      <c r="E24" s="6">
        <v>10752069.369999999</v>
      </c>
      <c r="F24" s="6">
        <v>6419245.5800000001</v>
      </c>
      <c r="G24" s="6">
        <v>5804606.8300000001</v>
      </c>
    </row>
    <row r="26" spans="1:7" x14ac:dyDescent="0.25">
      <c r="A26" s="9" t="s">
        <v>95</v>
      </c>
      <c r="B26" s="10">
        <f>B5</f>
        <v>10353314.060000001</v>
      </c>
      <c r="C26" s="10">
        <f t="shared" ref="C26:G26" si="4">C5</f>
        <v>6900198.3799999999</v>
      </c>
      <c r="D26" s="10">
        <f t="shared" si="4"/>
        <v>12663389.960000001</v>
      </c>
      <c r="E26" s="10">
        <f t="shared" si="4"/>
        <v>10752069.369999999</v>
      </c>
      <c r="F26" s="10">
        <f t="shared" si="4"/>
        <v>6419245.5800000001</v>
      </c>
      <c r="G26" s="10">
        <f t="shared" si="4"/>
        <v>5804606.8300000001</v>
      </c>
    </row>
    <row r="28" spans="1:7" x14ac:dyDescent="0.25">
      <c r="A28" s="2" t="s">
        <v>96</v>
      </c>
      <c r="B28" s="8">
        <f>B24-B26</f>
        <v>-6176500.7000000011</v>
      </c>
      <c r="C28" s="8">
        <f t="shared" ref="C28:G28" si="5">C24-C26</f>
        <v>0</v>
      </c>
      <c r="D28" s="8">
        <f t="shared" si="5"/>
        <v>0</v>
      </c>
      <c r="E28" s="8">
        <f t="shared" si="5"/>
        <v>0</v>
      </c>
      <c r="F28" s="8">
        <f t="shared" si="5"/>
        <v>0</v>
      </c>
      <c r="G28" s="8">
        <f t="shared" si="5"/>
        <v>0</v>
      </c>
    </row>
    <row r="31" spans="1:7" x14ac:dyDescent="0.25">
      <c r="B31" s="6">
        <f>10377271.77-2558878.7</f>
        <v>7818393.0699999994</v>
      </c>
      <c r="C31" s="6">
        <f>9888488.39-760993.77</f>
        <v>9127494.620000001</v>
      </c>
    </row>
    <row r="32" spans="1:7" x14ac:dyDescent="0.25">
      <c r="C32" s="6">
        <f>11148004.38+10757.03</f>
        <v>11158761.41</v>
      </c>
    </row>
    <row r="33" spans="2:4" x14ac:dyDescent="0.25">
      <c r="C33" s="6">
        <f>1723413.23-11483.98</f>
        <v>1711929.25</v>
      </c>
    </row>
    <row r="34" spans="2:4" x14ac:dyDescent="0.25">
      <c r="C34" s="6">
        <f>2400/8</f>
        <v>300</v>
      </c>
      <c r="D34" s="6">
        <f>1493536.69+218392.56</f>
        <v>1711929.25</v>
      </c>
    </row>
    <row r="35" spans="2:4" x14ac:dyDescent="0.25">
      <c r="C35" s="6">
        <f>300/20</f>
        <v>15</v>
      </c>
    </row>
    <row r="37" spans="2:4" x14ac:dyDescent="0.25">
      <c r="D37" s="6">
        <f>1723413.23-11483.98-218392.56</f>
        <v>1493536.69</v>
      </c>
    </row>
    <row r="38" spans="2:4" x14ac:dyDescent="0.25">
      <c r="B38" s="6">
        <f>12871-12558</f>
        <v>313</v>
      </c>
      <c r="D38" s="6">
        <f>31628.32+32568.1+50038.04+50782.35+43862.16+28401.83+26950.98+291</f>
        <v>264522.77999999997</v>
      </c>
    </row>
    <row r="39" spans="2:4" x14ac:dyDescent="0.25">
      <c r="D39" s="6">
        <f>51+104+16335.17+22533.57+32482.43+35183.06+23498.27+20055.02+267</f>
        <v>150509.51999999999</v>
      </c>
    </row>
    <row r="40" spans="2:4" x14ac:dyDescent="0.25">
      <c r="D40" s="6">
        <f>870319.24-661219.09</f>
        <v>209100.15000000002</v>
      </c>
    </row>
    <row r="41" spans="2:4" x14ac:dyDescent="0.25">
      <c r="D41" s="6">
        <f>209100/661219</f>
        <v>0.31623410700539456</v>
      </c>
    </row>
    <row r="42" spans="2:4" x14ac:dyDescent="0.25">
      <c r="D42" s="6">
        <f>466078-343339</f>
        <v>122739</v>
      </c>
    </row>
    <row r="43" spans="2:4" x14ac:dyDescent="0.25">
      <c r="D43" s="6">
        <f>122739/366000</f>
        <v>0.33535245901639343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75"/>
  <sheetViews>
    <sheetView workbookViewId="0">
      <selection activeCell="H10" sqref="H10"/>
    </sheetView>
  </sheetViews>
  <sheetFormatPr defaultRowHeight="15" x14ac:dyDescent="0.25"/>
  <cols>
    <col min="1" max="1" width="9" bestFit="1" customWidth="1"/>
    <col min="3" max="3" width="18.5703125" style="6" bestFit="1" customWidth="1"/>
    <col min="4" max="4" width="17.140625" style="6" bestFit="1" customWidth="1"/>
    <col min="5" max="5" width="19.7109375" style="6" bestFit="1" customWidth="1"/>
    <col min="6" max="6" width="17" style="6" bestFit="1" customWidth="1"/>
    <col min="7" max="7" width="11.5703125" style="6" bestFit="1" customWidth="1"/>
    <col min="8" max="8" width="18.85546875" style="6" customWidth="1"/>
    <col min="9" max="9" width="19.7109375" style="6" customWidth="1"/>
    <col min="10" max="10" width="18.140625" style="6" customWidth="1"/>
  </cols>
  <sheetData>
    <row r="1" spans="1:10" x14ac:dyDescent="0.25">
      <c r="A1" t="s">
        <v>97</v>
      </c>
      <c r="B1" t="s">
        <v>98</v>
      </c>
      <c r="C1" s="6" t="s">
        <v>99</v>
      </c>
      <c r="D1" s="6" t="s">
        <v>100</v>
      </c>
      <c r="E1" s="6" t="s">
        <v>101</v>
      </c>
      <c r="F1" s="6" t="s">
        <v>102</v>
      </c>
      <c r="G1" s="6" t="s">
        <v>103</v>
      </c>
      <c r="H1" s="6" t="s">
        <v>178</v>
      </c>
      <c r="I1" s="6" t="s">
        <v>179</v>
      </c>
      <c r="J1" s="6" t="s">
        <v>180</v>
      </c>
    </row>
    <row r="2" spans="1:10" x14ac:dyDescent="0.25">
      <c r="A2">
        <v>12802751</v>
      </c>
      <c r="B2" t="s">
        <v>105</v>
      </c>
      <c r="C2" s="6">
        <v>2168666.73</v>
      </c>
      <c r="D2" s="6">
        <v>504231.74</v>
      </c>
      <c r="E2" s="6">
        <v>0</v>
      </c>
      <c r="F2" s="6">
        <v>0</v>
      </c>
      <c r="G2" s="6">
        <v>504231.74</v>
      </c>
      <c r="H2" s="6">
        <f>SUM(E2:G2)</f>
        <v>504231.74</v>
      </c>
      <c r="I2" s="6">
        <f>D2</f>
        <v>504231.74</v>
      </c>
      <c r="J2" s="6">
        <f>H2-I2</f>
        <v>0</v>
      </c>
    </row>
    <row r="3" spans="1:10" x14ac:dyDescent="0.25">
      <c r="A3">
        <v>12802954</v>
      </c>
      <c r="B3" t="s">
        <v>169</v>
      </c>
      <c r="C3" s="6">
        <v>9994.27</v>
      </c>
      <c r="D3" s="6">
        <v>0</v>
      </c>
      <c r="E3" s="6">
        <v>0</v>
      </c>
      <c r="F3" s="6">
        <v>0</v>
      </c>
      <c r="G3" s="6">
        <v>0</v>
      </c>
      <c r="H3" s="6">
        <f t="shared" ref="H3:H66" si="0">SUM(E3:G3)</f>
        <v>0</v>
      </c>
      <c r="I3" s="6">
        <f t="shared" ref="I3:I66" si="1">D3</f>
        <v>0</v>
      </c>
      <c r="J3" s="6">
        <f t="shared" ref="J3:J66" si="2">H3-I3</f>
        <v>0</v>
      </c>
    </row>
    <row r="4" spans="1:10" x14ac:dyDescent="0.25">
      <c r="A4">
        <v>12802806</v>
      </c>
      <c r="B4" t="s">
        <v>113</v>
      </c>
      <c r="C4" s="6">
        <v>636810.34</v>
      </c>
      <c r="D4" s="6">
        <v>276489.59000000003</v>
      </c>
      <c r="E4" s="6">
        <v>172732.67</v>
      </c>
      <c r="F4" s="6">
        <v>649.33000000000004</v>
      </c>
      <c r="G4" s="6">
        <v>103107.59</v>
      </c>
      <c r="H4" s="6">
        <f t="shared" si="0"/>
        <v>276489.58999999997</v>
      </c>
      <c r="I4" s="6">
        <f t="shared" si="1"/>
        <v>276489.59000000003</v>
      </c>
      <c r="J4" s="6">
        <f t="shared" si="2"/>
        <v>0</v>
      </c>
    </row>
    <row r="5" spans="1:10" x14ac:dyDescent="0.25">
      <c r="A5">
        <v>12802822</v>
      </c>
      <c r="B5" t="s">
        <v>125</v>
      </c>
      <c r="C5" s="6">
        <v>241386.4</v>
      </c>
      <c r="D5" s="6">
        <v>1202.96</v>
      </c>
      <c r="E5" s="6">
        <v>0</v>
      </c>
      <c r="F5" s="6">
        <v>0</v>
      </c>
      <c r="G5" s="6">
        <v>1202.96</v>
      </c>
      <c r="H5" s="6">
        <f t="shared" si="0"/>
        <v>1202.96</v>
      </c>
      <c r="I5" s="6">
        <f t="shared" si="1"/>
        <v>1202.96</v>
      </c>
      <c r="J5" s="6">
        <f t="shared" si="2"/>
        <v>0</v>
      </c>
    </row>
    <row r="6" spans="1:10" x14ac:dyDescent="0.25">
      <c r="A6">
        <v>12802820</v>
      </c>
      <c r="B6" t="s">
        <v>124</v>
      </c>
      <c r="C6" s="6">
        <v>424866.72</v>
      </c>
      <c r="D6" s="6">
        <v>166934.26999999999</v>
      </c>
      <c r="E6" s="6">
        <v>0</v>
      </c>
      <c r="F6" s="6">
        <v>166537</v>
      </c>
      <c r="G6" s="6">
        <v>397.27</v>
      </c>
      <c r="H6" s="6">
        <f t="shared" si="0"/>
        <v>166934.26999999999</v>
      </c>
      <c r="I6" s="6">
        <f t="shared" si="1"/>
        <v>166934.26999999999</v>
      </c>
      <c r="J6" s="6">
        <f t="shared" si="2"/>
        <v>0</v>
      </c>
    </row>
    <row r="7" spans="1:10" x14ac:dyDescent="0.25">
      <c r="A7">
        <v>12802807</v>
      </c>
      <c r="B7" t="s">
        <v>114</v>
      </c>
      <c r="C7" s="6">
        <v>486592.79</v>
      </c>
      <c r="D7" s="6">
        <v>64341.59</v>
      </c>
      <c r="E7" s="6">
        <v>21287.18</v>
      </c>
      <c r="F7" s="6">
        <v>0</v>
      </c>
      <c r="G7" s="6">
        <v>43054.41</v>
      </c>
      <c r="H7" s="6">
        <f t="shared" si="0"/>
        <v>64341.590000000004</v>
      </c>
      <c r="I7" s="6">
        <f t="shared" si="1"/>
        <v>64341.59</v>
      </c>
      <c r="J7" s="6">
        <f t="shared" si="2"/>
        <v>0</v>
      </c>
    </row>
    <row r="8" spans="1:10" x14ac:dyDescent="0.25">
      <c r="A8">
        <v>12802881</v>
      </c>
      <c r="B8" t="s">
        <v>155</v>
      </c>
      <c r="C8" s="6">
        <v>54381.61</v>
      </c>
      <c r="D8" s="6">
        <v>-968.42</v>
      </c>
      <c r="E8" s="6">
        <v>0</v>
      </c>
      <c r="F8" s="6">
        <v>0</v>
      </c>
      <c r="G8" s="6">
        <v>-968.42</v>
      </c>
      <c r="H8" s="6">
        <f t="shared" si="0"/>
        <v>-968.42</v>
      </c>
      <c r="I8" s="6">
        <f t="shared" si="1"/>
        <v>-968.42</v>
      </c>
      <c r="J8" s="6">
        <f t="shared" si="2"/>
        <v>0</v>
      </c>
    </row>
    <row r="9" spans="1:10" x14ac:dyDescent="0.25">
      <c r="A9">
        <v>12802960</v>
      </c>
      <c r="B9" t="s">
        <v>173</v>
      </c>
      <c r="C9" s="6">
        <v>131569.84</v>
      </c>
      <c r="D9" s="6">
        <v>0</v>
      </c>
      <c r="E9" s="6">
        <v>0</v>
      </c>
      <c r="F9" s="6">
        <v>0</v>
      </c>
      <c r="G9" s="6">
        <v>0</v>
      </c>
      <c r="H9" s="6">
        <f t="shared" si="0"/>
        <v>0</v>
      </c>
      <c r="I9" s="6">
        <f t="shared" si="1"/>
        <v>0</v>
      </c>
      <c r="J9" s="6">
        <f t="shared" si="2"/>
        <v>0</v>
      </c>
    </row>
    <row r="10" spans="1:10" x14ac:dyDescent="0.25">
      <c r="A10">
        <v>12802951</v>
      </c>
      <c r="B10" t="s">
        <v>167</v>
      </c>
      <c r="C10" s="6">
        <v>125000</v>
      </c>
      <c r="D10" s="6">
        <v>0</v>
      </c>
      <c r="E10" s="6">
        <v>0</v>
      </c>
      <c r="F10" s="6">
        <v>0</v>
      </c>
      <c r="G10" s="6">
        <v>0</v>
      </c>
      <c r="H10" s="6">
        <f t="shared" si="0"/>
        <v>0</v>
      </c>
      <c r="I10" s="6">
        <f t="shared" si="1"/>
        <v>0</v>
      </c>
      <c r="J10" s="6">
        <f t="shared" si="2"/>
        <v>0</v>
      </c>
    </row>
    <row r="11" spans="1:10" x14ac:dyDescent="0.25">
      <c r="A11">
        <v>12802852</v>
      </c>
      <c r="B11" t="s">
        <v>139</v>
      </c>
      <c r="C11" s="6">
        <v>666725.69999999995</v>
      </c>
      <c r="D11" s="6">
        <v>31206.67</v>
      </c>
      <c r="E11" s="6">
        <v>11850.91</v>
      </c>
      <c r="F11" s="6">
        <v>0</v>
      </c>
      <c r="G11" s="6">
        <v>19355.759999999998</v>
      </c>
      <c r="H11" s="6">
        <f t="shared" si="0"/>
        <v>31206.67</v>
      </c>
      <c r="I11" s="6">
        <f t="shared" si="1"/>
        <v>31206.67</v>
      </c>
      <c r="J11" s="6">
        <f t="shared" si="2"/>
        <v>0</v>
      </c>
    </row>
    <row r="12" spans="1:10" x14ac:dyDescent="0.25">
      <c r="A12">
        <v>12802803</v>
      </c>
      <c r="B12" t="s">
        <v>110</v>
      </c>
      <c r="C12" s="6">
        <v>462527.69</v>
      </c>
      <c r="D12" s="6">
        <v>1250</v>
      </c>
      <c r="E12" s="6">
        <v>0</v>
      </c>
      <c r="F12" s="6">
        <v>0</v>
      </c>
      <c r="G12" s="6">
        <v>1250</v>
      </c>
      <c r="H12" s="6">
        <f t="shared" si="0"/>
        <v>1250</v>
      </c>
      <c r="I12" s="6">
        <f t="shared" si="1"/>
        <v>1250</v>
      </c>
      <c r="J12" s="6">
        <f t="shared" si="2"/>
        <v>0</v>
      </c>
    </row>
    <row r="13" spans="1:10" x14ac:dyDescent="0.25">
      <c r="A13">
        <v>12802804</v>
      </c>
      <c r="B13" t="s">
        <v>111</v>
      </c>
      <c r="C13" s="6">
        <v>97906.89</v>
      </c>
      <c r="D13" s="6">
        <v>0</v>
      </c>
      <c r="E13" s="6">
        <v>0</v>
      </c>
      <c r="F13" s="6">
        <v>0</v>
      </c>
      <c r="G13" s="6">
        <v>0</v>
      </c>
      <c r="H13" s="6">
        <f t="shared" si="0"/>
        <v>0</v>
      </c>
      <c r="I13" s="6">
        <f t="shared" si="1"/>
        <v>0</v>
      </c>
      <c r="J13" s="6">
        <f t="shared" si="2"/>
        <v>0</v>
      </c>
    </row>
    <row r="14" spans="1:10" x14ac:dyDescent="0.25">
      <c r="A14">
        <v>12802868</v>
      </c>
      <c r="B14" t="s">
        <v>153</v>
      </c>
      <c r="C14" s="6">
        <v>298965.19</v>
      </c>
      <c r="D14" s="6">
        <v>6101.39</v>
      </c>
      <c r="E14" s="6">
        <v>0</v>
      </c>
      <c r="F14" s="6">
        <v>0</v>
      </c>
      <c r="G14" s="6">
        <v>6101.39</v>
      </c>
      <c r="H14" s="6">
        <f t="shared" si="0"/>
        <v>6101.39</v>
      </c>
      <c r="I14" s="6">
        <f t="shared" si="1"/>
        <v>6101.39</v>
      </c>
      <c r="J14" s="6">
        <f t="shared" si="2"/>
        <v>0</v>
      </c>
    </row>
    <row r="15" spans="1:10" x14ac:dyDescent="0.25">
      <c r="A15">
        <v>12802825</v>
      </c>
      <c r="B15" t="s">
        <v>127</v>
      </c>
      <c r="C15" s="6">
        <v>52923.15</v>
      </c>
      <c r="D15" s="6">
        <v>0</v>
      </c>
      <c r="E15" s="6">
        <v>0</v>
      </c>
      <c r="F15" s="6">
        <v>0</v>
      </c>
      <c r="G15" s="6">
        <v>0</v>
      </c>
      <c r="H15" s="6">
        <f t="shared" si="0"/>
        <v>0</v>
      </c>
      <c r="I15" s="6">
        <f t="shared" si="1"/>
        <v>0</v>
      </c>
      <c r="J15" s="6">
        <f t="shared" si="2"/>
        <v>0</v>
      </c>
    </row>
    <row r="16" spans="1:10" x14ac:dyDescent="0.25">
      <c r="A16">
        <v>12802805</v>
      </c>
      <c r="B16" t="s">
        <v>112</v>
      </c>
      <c r="C16" s="6">
        <v>290830.13</v>
      </c>
      <c r="D16" s="6">
        <v>0</v>
      </c>
      <c r="E16" s="6">
        <v>0</v>
      </c>
      <c r="F16" s="6">
        <v>0</v>
      </c>
      <c r="G16" s="6">
        <v>0</v>
      </c>
      <c r="H16" s="6">
        <f t="shared" si="0"/>
        <v>0</v>
      </c>
      <c r="I16" s="6">
        <f t="shared" si="1"/>
        <v>0</v>
      </c>
      <c r="J16" s="6">
        <f t="shared" si="2"/>
        <v>0</v>
      </c>
    </row>
    <row r="17" spans="1:10" x14ac:dyDescent="0.25">
      <c r="A17">
        <v>12802891</v>
      </c>
      <c r="B17" t="s">
        <v>160</v>
      </c>
      <c r="C17" s="6">
        <v>57554.93</v>
      </c>
      <c r="D17" s="6">
        <v>0</v>
      </c>
      <c r="E17" s="6">
        <v>0</v>
      </c>
      <c r="F17" s="6">
        <v>0</v>
      </c>
      <c r="G17" s="6">
        <v>0</v>
      </c>
      <c r="H17" s="6">
        <f t="shared" si="0"/>
        <v>0</v>
      </c>
      <c r="I17" s="6">
        <f t="shared" si="1"/>
        <v>0</v>
      </c>
      <c r="J17" s="6">
        <f t="shared" si="2"/>
        <v>0</v>
      </c>
    </row>
    <row r="18" spans="1:10" x14ac:dyDescent="0.25">
      <c r="A18">
        <v>12802867</v>
      </c>
      <c r="B18" t="s">
        <v>152</v>
      </c>
      <c r="C18" s="6">
        <v>339216.53</v>
      </c>
      <c r="D18" s="6">
        <v>-2323.15</v>
      </c>
      <c r="E18" s="6">
        <v>294</v>
      </c>
      <c r="F18" s="6">
        <v>0</v>
      </c>
      <c r="G18" s="6">
        <v>-2617.15</v>
      </c>
      <c r="H18" s="6">
        <f t="shared" si="0"/>
        <v>-2323.15</v>
      </c>
      <c r="I18" s="6">
        <f t="shared" si="1"/>
        <v>-2323.15</v>
      </c>
      <c r="J18" s="6">
        <f t="shared" si="2"/>
        <v>0</v>
      </c>
    </row>
    <row r="19" spans="1:10" x14ac:dyDescent="0.25">
      <c r="A19">
        <v>12802831</v>
      </c>
      <c r="B19" t="s">
        <v>129</v>
      </c>
      <c r="C19" s="6">
        <v>600482.76</v>
      </c>
      <c r="D19" s="6">
        <v>22225.03</v>
      </c>
      <c r="E19" s="6">
        <v>9588.01</v>
      </c>
      <c r="F19" s="6">
        <v>0</v>
      </c>
      <c r="G19" s="6">
        <v>12637.02</v>
      </c>
      <c r="H19" s="6">
        <f t="shared" si="0"/>
        <v>22225.03</v>
      </c>
      <c r="I19" s="6">
        <f t="shared" si="1"/>
        <v>22225.03</v>
      </c>
      <c r="J19" s="6">
        <f t="shared" si="2"/>
        <v>0</v>
      </c>
    </row>
    <row r="20" spans="1:10" x14ac:dyDescent="0.25">
      <c r="A20">
        <v>12802902</v>
      </c>
      <c r="B20" t="s">
        <v>164</v>
      </c>
      <c r="C20" s="6">
        <v>2168527.5699999998</v>
      </c>
      <c r="D20" s="6">
        <v>749609.74</v>
      </c>
      <c r="E20" s="6">
        <v>330148.13</v>
      </c>
      <c r="F20" s="6">
        <v>18216.98</v>
      </c>
      <c r="G20" s="6">
        <v>401244.63</v>
      </c>
      <c r="H20" s="6">
        <f t="shared" si="0"/>
        <v>749609.74</v>
      </c>
      <c r="I20" s="6">
        <f t="shared" si="1"/>
        <v>749609.74</v>
      </c>
      <c r="J20" s="6">
        <f t="shared" si="2"/>
        <v>0</v>
      </c>
    </row>
    <row r="21" spans="1:10" x14ac:dyDescent="0.25">
      <c r="A21">
        <v>12802808</v>
      </c>
      <c r="B21" t="s">
        <v>115</v>
      </c>
      <c r="C21" s="6">
        <v>480772.65</v>
      </c>
      <c r="D21" s="6">
        <v>195545.04</v>
      </c>
      <c r="E21" s="6">
        <v>0</v>
      </c>
      <c r="F21" s="6">
        <v>0</v>
      </c>
      <c r="G21" s="6">
        <v>195545.04</v>
      </c>
      <c r="H21" s="6">
        <f t="shared" si="0"/>
        <v>195545.04</v>
      </c>
      <c r="I21" s="6">
        <f t="shared" si="1"/>
        <v>195545.04</v>
      </c>
      <c r="J21" s="6">
        <f t="shared" si="2"/>
        <v>0</v>
      </c>
    </row>
    <row r="22" spans="1:10" x14ac:dyDescent="0.25">
      <c r="A22">
        <v>12802809</v>
      </c>
      <c r="B22" t="s">
        <v>116</v>
      </c>
      <c r="C22" s="6">
        <v>719904.57</v>
      </c>
      <c r="D22" s="6">
        <v>19216.12</v>
      </c>
      <c r="E22" s="6">
        <v>0</v>
      </c>
      <c r="F22" s="6">
        <v>0</v>
      </c>
      <c r="G22" s="6">
        <v>19216.12</v>
      </c>
      <c r="H22" s="6">
        <f t="shared" si="0"/>
        <v>19216.12</v>
      </c>
      <c r="I22" s="6">
        <f t="shared" si="1"/>
        <v>19216.12</v>
      </c>
      <c r="J22" s="6">
        <f t="shared" si="2"/>
        <v>0</v>
      </c>
    </row>
    <row r="23" spans="1:10" x14ac:dyDescent="0.25">
      <c r="A23">
        <v>12802880</v>
      </c>
      <c r="B23" t="s">
        <v>154</v>
      </c>
      <c r="C23" s="6">
        <v>45202.04</v>
      </c>
      <c r="D23" s="6">
        <v>0</v>
      </c>
      <c r="E23" s="6">
        <v>0</v>
      </c>
      <c r="F23" s="6">
        <v>0</v>
      </c>
      <c r="G23" s="6">
        <v>0</v>
      </c>
      <c r="H23" s="6">
        <f t="shared" si="0"/>
        <v>0</v>
      </c>
      <c r="I23" s="6">
        <f t="shared" si="1"/>
        <v>0</v>
      </c>
      <c r="J23" s="6">
        <f t="shared" si="2"/>
        <v>0</v>
      </c>
    </row>
    <row r="24" spans="1:10" x14ac:dyDescent="0.25">
      <c r="A24">
        <v>1280</v>
      </c>
      <c r="B24" t="s">
        <v>104</v>
      </c>
      <c r="C24" s="6">
        <v>54377.8</v>
      </c>
      <c r="D24" s="6">
        <v>524.77</v>
      </c>
      <c r="E24" s="6">
        <v>0</v>
      </c>
      <c r="F24" s="6">
        <v>0</v>
      </c>
      <c r="G24" s="6">
        <v>524.77</v>
      </c>
      <c r="H24" s="6">
        <f t="shared" si="0"/>
        <v>524.77</v>
      </c>
      <c r="I24" s="6">
        <f t="shared" si="1"/>
        <v>524.77</v>
      </c>
      <c r="J24" s="6">
        <f t="shared" si="2"/>
        <v>0</v>
      </c>
    </row>
    <row r="25" spans="1:10" x14ac:dyDescent="0.25">
      <c r="A25">
        <v>12802810</v>
      </c>
      <c r="B25" t="s">
        <v>117</v>
      </c>
      <c r="C25" s="6">
        <v>569566.64</v>
      </c>
      <c r="D25" s="6">
        <v>13723.23</v>
      </c>
      <c r="E25" s="6">
        <v>9762.0499999999993</v>
      </c>
      <c r="F25" s="6">
        <v>0</v>
      </c>
      <c r="G25" s="6">
        <v>3961.18</v>
      </c>
      <c r="H25" s="6">
        <f t="shared" si="0"/>
        <v>13723.23</v>
      </c>
      <c r="I25" s="6">
        <f t="shared" si="1"/>
        <v>13723.23</v>
      </c>
      <c r="J25" s="6">
        <f t="shared" si="2"/>
        <v>0</v>
      </c>
    </row>
    <row r="26" spans="1:10" x14ac:dyDescent="0.25">
      <c r="A26">
        <v>12802865</v>
      </c>
      <c r="B26" t="s">
        <v>151</v>
      </c>
      <c r="C26" s="6">
        <v>519883.56</v>
      </c>
      <c r="D26" s="6">
        <v>13360.55</v>
      </c>
      <c r="E26" s="6">
        <v>3797.81</v>
      </c>
      <c r="F26" s="6">
        <v>0</v>
      </c>
      <c r="G26" s="6">
        <v>9562.74</v>
      </c>
      <c r="H26" s="6">
        <f t="shared" si="0"/>
        <v>13360.55</v>
      </c>
      <c r="I26" s="6">
        <f t="shared" si="1"/>
        <v>13360.55</v>
      </c>
      <c r="J26" s="6">
        <f t="shared" si="2"/>
        <v>0</v>
      </c>
    </row>
    <row r="27" spans="1:10" x14ac:dyDescent="0.25">
      <c r="A27">
        <v>12802824</v>
      </c>
      <c r="B27" t="s">
        <v>126</v>
      </c>
      <c r="C27" s="6">
        <v>298664.23</v>
      </c>
      <c r="D27" s="6">
        <v>146.53</v>
      </c>
      <c r="E27" s="6">
        <v>0</v>
      </c>
      <c r="F27" s="6">
        <v>0</v>
      </c>
      <c r="G27" s="6">
        <v>146.53</v>
      </c>
      <c r="H27" s="6">
        <f t="shared" si="0"/>
        <v>146.53</v>
      </c>
      <c r="I27" s="6">
        <f t="shared" si="1"/>
        <v>146.53</v>
      </c>
      <c r="J27" s="6">
        <f t="shared" si="2"/>
        <v>0</v>
      </c>
    </row>
    <row r="28" spans="1:10" x14ac:dyDescent="0.25">
      <c r="A28">
        <v>12802811</v>
      </c>
      <c r="B28" t="s">
        <v>118</v>
      </c>
      <c r="C28" s="6">
        <v>810166.41</v>
      </c>
      <c r="D28" s="6">
        <v>139152.12</v>
      </c>
      <c r="E28" s="6">
        <v>21604</v>
      </c>
      <c r="F28" s="6">
        <v>679.61</v>
      </c>
      <c r="G28" s="6">
        <v>116868.51</v>
      </c>
      <c r="H28" s="6">
        <f t="shared" si="0"/>
        <v>139152.12</v>
      </c>
      <c r="I28" s="6">
        <f t="shared" si="1"/>
        <v>139152.12</v>
      </c>
      <c r="J28" s="6">
        <f t="shared" si="2"/>
        <v>0</v>
      </c>
    </row>
    <row r="29" spans="1:10" x14ac:dyDescent="0.25">
      <c r="A29">
        <v>12802817</v>
      </c>
      <c r="B29" t="s">
        <v>122</v>
      </c>
      <c r="C29" s="6">
        <v>1128159.46</v>
      </c>
      <c r="D29" s="6">
        <v>533302.99</v>
      </c>
      <c r="E29" s="6">
        <v>0</v>
      </c>
      <c r="F29" s="6">
        <v>0</v>
      </c>
      <c r="G29" s="6">
        <v>533302.99</v>
      </c>
      <c r="H29" s="6">
        <f t="shared" si="0"/>
        <v>533302.99</v>
      </c>
      <c r="I29" s="6">
        <f t="shared" si="1"/>
        <v>533302.99</v>
      </c>
      <c r="J29" s="6">
        <f t="shared" si="2"/>
        <v>0</v>
      </c>
    </row>
    <row r="30" spans="1:10" x14ac:dyDescent="0.25">
      <c r="A30">
        <v>12802854</v>
      </c>
      <c r="B30" t="s">
        <v>141</v>
      </c>
      <c r="C30" s="6">
        <v>729119.75</v>
      </c>
      <c r="D30" s="6">
        <v>399474.86</v>
      </c>
      <c r="E30" s="6">
        <v>270462.73</v>
      </c>
      <c r="F30" s="6">
        <v>0</v>
      </c>
      <c r="G30" s="6">
        <v>129012.13</v>
      </c>
      <c r="H30" s="6">
        <f t="shared" si="0"/>
        <v>399474.86</v>
      </c>
      <c r="I30" s="6">
        <f t="shared" si="1"/>
        <v>399474.86</v>
      </c>
      <c r="J30" s="6">
        <f t="shared" si="2"/>
        <v>0</v>
      </c>
    </row>
    <row r="31" spans="1:10" x14ac:dyDescent="0.25">
      <c r="A31">
        <v>12802882</v>
      </c>
      <c r="B31" t="s">
        <v>156</v>
      </c>
      <c r="C31" s="6">
        <v>95811.29</v>
      </c>
      <c r="D31" s="6">
        <v>-5737.16</v>
      </c>
      <c r="E31" s="6">
        <v>0</v>
      </c>
      <c r="F31" s="6">
        <v>0</v>
      </c>
      <c r="G31" s="6">
        <v>-5737.16</v>
      </c>
      <c r="H31" s="6">
        <f t="shared" si="0"/>
        <v>-5737.16</v>
      </c>
      <c r="I31" s="6">
        <f t="shared" si="1"/>
        <v>-5737.16</v>
      </c>
      <c r="J31" s="6">
        <f t="shared" si="2"/>
        <v>0</v>
      </c>
    </row>
    <row r="32" spans="1:10" x14ac:dyDescent="0.25">
      <c r="A32">
        <v>12802832</v>
      </c>
      <c r="B32" t="s">
        <v>130</v>
      </c>
      <c r="C32" s="6">
        <v>526906.9</v>
      </c>
      <c r="D32" s="6">
        <v>31697.22</v>
      </c>
      <c r="E32" s="6">
        <v>17684.150000000001</v>
      </c>
      <c r="F32" s="6">
        <v>0</v>
      </c>
      <c r="G32" s="6">
        <v>14013.07</v>
      </c>
      <c r="H32" s="6">
        <f t="shared" si="0"/>
        <v>31697.22</v>
      </c>
      <c r="I32" s="6">
        <f t="shared" si="1"/>
        <v>31697.22</v>
      </c>
      <c r="J32" s="6">
        <f t="shared" si="2"/>
        <v>0</v>
      </c>
    </row>
    <row r="33" spans="1:10" x14ac:dyDescent="0.25">
      <c r="A33">
        <v>12802903</v>
      </c>
      <c r="B33" t="s">
        <v>165</v>
      </c>
      <c r="C33" s="6">
        <v>2369982.04</v>
      </c>
      <c r="D33" s="6">
        <v>1569456.72</v>
      </c>
      <c r="E33" s="6">
        <v>800284.01</v>
      </c>
      <c r="F33" s="6">
        <v>177380.29</v>
      </c>
      <c r="G33" s="6">
        <v>591792.42000000004</v>
      </c>
      <c r="H33" s="6">
        <f t="shared" si="0"/>
        <v>1569456.7200000002</v>
      </c>
      <c r="I33" s="6">
        <f t="shared" si="1"/>
        <v>1569456.72</v>
      </c>
      <c r="J33" s="6">
        <f t="shared" si="2"/>
        <v>0</v>
      </c>
    </row>
    <row r="34" spans="1:10" x14ac:dyDescent="0.25">
      <c r="A34">
        <v>12802812</v>
      </c>
      <c r="B34" t="s">
        <v>119</v>
      </c>
      <c r="C34" s="6">
        <v>523545.21</v>
      </c>
      <c r="D34" s="6">
        <v>64892.29</v>
      </c>
      <c r="E34" s="6">
        <v>-65</v>
      </c>
      <c r="F34" s="6">
        <v>61782.11</v>
      </c>
      <c r="G34" s="6">
        <v>3175.18</v>
      </c>
      <c r="H34" s="6">
        <f t="shared" si="0"/>
        <v>64892.29</v>
      </c>
      <c r="I34" s="6">
        <f t="shared" si="1"/>
        <v>64892.29</v>
      </c>
      <c r="J34" s="6">
        <f t="shared" si="2"/>
        <v>0</v>
      </c>
    </row>
    <row r="35" spans="1:10" x14ac:dyDescent="0.25">
      <c r="A35">
        <v>12802904</v>
      </c>
      <c r="B35" t="s">
        <v>166</v>
      </c>
      <c r="C35" s="6">
        <v>2537697.71</v>
      </c>
      <c r="D35" s="6">
        <v>739730.44</v>
      </c>
      <c r="E35" s="6">
        <v>570229.97</v>
      </c>
      <c r="F35" s="6">
        <v>15529.69</v>
      </c>
      <c r="G35" s="6">
        <v>153970.78</v>
      </c>
      <c r="H35" s="6">
        <f t="shared" si="0"/>
        <v>739730.44</v>
      </c>
      <c r="I35" s="6">
        <f t="shared" si="1"/>
        <v>739730.44</v>
      </c>
      <c r="J35" s="6">
        <f t="shared" si="2"/>
        <v>0</v>
      </c>
    </row>
    <row r="36" spans="1:10" x14ac:dyDescent="0.25">
      <c r="A36">
        <v>12802855</v>
      </c>
      <c r="B36" t="s">
        <v>142</v>
      </c>
      <c r="C36" s="6">
        <v>720019.09</v>
      </c>
      <c r="D36" s="6">
        <v>143911.44</v>
      </c>
      <c r="E36" s="6">
        <v>34142.06</v>
      </c>
      <c r="F36" s="6">
        <v>0</v>
      </c>
      <c r="G36" s="6">
        <v>109769.38</v>
      </c>
      <c r="H36" s="6">
        <f t="shared" si="0"/>
        <v>143911.44</v>
      </c>
      <c r="I36" s="6">
        <f t="shared" si="1"/>
        <v>143911.44</v>
      </c>
      <c r="J36" s="6">
        <f t="shared" si="2"/>
        <v>0</v>
      </c>
    </row>
    <row r="37" spans="1:10" x14ac:dyDescent="0.25">
      <c r="A37">
        <v>12802853</v>
      </c>
      <c r="B37" t="s">
        <v>140</v>
      </c>
      <c r="C37" s="6">
        <v>655794.72</v>
      </c>
      <c r="D37" s="6">
        <v>125002.74</v>
      </c>
      <c r="E37" s="6">
        <v>51440</v>
      </c>
      <c r="F37" s="6">
        <v>0</v>
      </c>
      <c r="G37" s="6">
        <v>73562.740000000005</v>
      </c>
      <c r="H37" s="6">
        <f t="shared" si="0"/>
        <v>125002.74</v>
      </c>
      <c r="I37" s="6">
        <f t="shared" si="1"/>
        <v>125002.74</v>
      </c>
      <c r="J37" s="6">
        <f t="shared" si="2"/>
        <v>0</v>
      </c>
    </row>
    <row r="38" spans="1:10" x14ac:dyDescent="0.25">
      <c r="A38">
        <v>12802833</v>
      </c>
      <c r="B38" t="s">
        <v>131</v>
      </c>
      <c r="C38" s="6">
        <v>399631.91</v>
      </c>
      <c r="D38" s="6">
        <v>37670.33</v>
      </c>
      <c r="E38" s="6">
        <v>3412</v>
      </c>
      <c r="F38" s="6">
        <v>0</v>
      </c>
      <c r="G38" s="6">
        <v>34258.33</v>
      </c>
      <c r="H38" s="6">
        <f t="shared" si="0"/>
        <v>37670.33</v>
      </c>
      <c r="I38" s="6">
        <f t="shared" si="1"/>
        <v>37670.33</v>
      </c>
      <c r="J38" s="6">
        <f t="shared" si="2"/>
        <v>0</v>
      </c>
    </row>
    <row r="39" spans="1:10" x14ac:dyDescent="0.25">
      <c r="A39">
        <v>12802840</v>
      </c>
      <c r="B39" t="s">
        <v>137</v>
      </c>
      <c r="C39" s="6">
        <v>576232.86</v>
      </c>
      <c r="D39" s="6">
        <v>9733.98</v>
      </c>
      <c r="E39" s="6">
        <v>5436</v>
      </c>
      <c r="F39" s="6">
        <v>0</v>
      </c>
      <c r="G39" s="6">
        <v>4297.9799999999996</v>
      </c>
      <c r="H39" s="6">
        <f t="shared" si="0"/>
        <v>9733.98</v>
      </c>
      <c r="I39" s="6">
        <f t="shared" si="1"/>
        <v>9733.98</v>
      </c>
      <c r="J39" s="6">
        <f t="shared" si="2"/>
        <v>0</v>
      </c>
    </row>
    <row r="40" spans="1:10" x14ac:dyDescent="0.25">
      <c r="A40">
        <v>12802818</v>
      </c>
      <c r="B40" t="s">
        <v>123</v>
      </c>
      <c r="C40" s="6">
        <v>236352.62</v>
      </c>
      <c r="D40" s="6">
        <v>3486.84</v>
      </c>
      <c r="E40" s="6">
        <v>0</v>
      </c>
      <c r="F40" s="6">
        <v>0</v>
      </c>
      <c r="G40" s="6">
        <v>3486.84</v>
      </c>
      <c r="H40" s="6">
        <f t="shared" si="0"/>
        <v>3486.84</v>
      </c>
      <c r="I40" s="6">
        <f t="shared" si="1"/>
        <v>3486.84</v>
      </c>
      <c r="J40" s="6">
        <f t="shared" si="2"/>
        <v>0</v>
      </c>
    </row>
    <row r="41" spans="1:10" x14ac:dyDescent="0.25">
      <c r="A41">
        <v>12802813</v>
      </c>
      <c r="B41" t="s">
        <v>120</v>
      </c>
      <c r="C41" s="6">
        <v>429817.2</v>
      </c>
      <c r="D41" s="6">
        <v>53946.239999999998</v>
      </c>
      <c r="E41" s="6">
        <v>25974.38</v>
      </c>
      <c r="F41" s="6">
        <v>0</v>
      </c>
      <c r="G41" s="6">
        <v>27971.86</v>
      </c>
      <c r="H41" s="6">
        <f t="shared" si="0"/>
        <v>53946.240000000005</v>
      </c>
      <c r="I41" s="6">
        <f t="shared" si="1"/>
        <v>53946.239999999998</v>
      </c>
      <c r="J41" s="6">
        <f t="shared" si="2"/>
        <v>0</v>
      </c>
    </row>
    <row r="42" spans="1:10" x14ac:dyDescent="0.25">
      <c r="A42">
        <v>12802834</v>
      </c>
      <c r="B42" t="s">
        <v>132</v>
      </c>
      <c r="C42" s="6">
        <v>400619.78</v>
      </c>
      <c r="D42" s="6">
        <v>40925.129999999997</v>
      </c>
      <c r="E42" s="6">
        <v>37775.980000000003</v>
      </c>
      <c r="F42" s="6">
        <v>0</v>
      </c>
      <c r="G42" s="6">
        <v>3149.15</v>
      </c>
      <c r="H42" s="6">
        <f t="shared" si="0"/>
        <v>40925.130000000005</v>
      </c>
      <c r="I42" s="6">
        <f t="shared" si="1"/>
        <v>40925.129999999997</v>
      </c>
      <c r="J42" s="6">
        <f t="shared" si="2"/>
        <v>0</v>
      </c>
    </row>
    <row r="43" spans="1:10" x14ac:dyDescent="0.25">
      <c r="A43">
        <v>12802857</v>
      </c>
      <c r="B43" t="s">
        <v>144</v>
      </c>
      <c r="C43" s="6">
        <v>171152.17</v>
      </c>
      <c r="D43" s="6">
        <v>-1669.55</v>
      </c>
      <c r="E43" s="6">
        <v>0</v>
      </c>
      <c r="F43" s="6">
        <v>0</v>
      </c>
      <c r="G43" s="6">
        <v>-1669.55</v>
      </c>
      <c r="H43" s="6">
        <f t="shared" si="0"/>
        <v>-1669.55</v>
      </c>
      <c r="I43" s="6">
        <f t="shared" si="1"/>
        <v>-1669.55</v>
      </c>
      <c r="J43" s="6">
        <f t="shared" si="2"/>
        <v>0</v>
      </c>
    </row>
    <row r="44" spans="1:10" x14ac:dyDescent="0.25">
      <c r="A44">
        <v>12802858</v>
      </c>
      <c r="B44" t="s">
        <v>145</v>
      </c>
      <c r="C44" s="6">
        <v>437896.64</v>
      </c>
      <c r="D44" s="6">
        <v>116665.38</v>
      </c>
      <c r="E44" s="6">
        <v>22006.83</v>
      </c>
      <c r="F44" s="6">
        <v>0</v>
      </c>
      <c r="G44" s="6">
        <v>94658.55</v>
      </c>
      <c r="H44" s="6">
        <f t="shared" si="0"/>
        <v>116665.38</v>
      </c>
      <c r="I44" s="6">
        <f t="shared" si="1"/>
        <v>116665.38</v>
      </c>
      <c r="J44" s="6">
        <f t="shared" si="2"/>
        <v>0</v>
      </c>
    </row>
    <row r="45" spans="1:10" x14ac:dyDescent="0.25">
      <c r="A45">
        <v>12802856</v>
      </c>
      <c r="B45" t="s">
        <v>143</v>
      </c>
      <c r="C45" s="6">
        <v>868742.87</v>
      </c>
      <c r="D45" s="6">
        <v>227699.12</v>
      </c>
      <c r="E45" s="6">
        <v>173507.21</v>
      </c>
      <c r="F45" s="6">
        <v>0</v>
      </c>
      <c r="G45" s="6">
        <v>54191.91</v>
      </c>
      <c r="H45" s="6">
        <f t="shared" si="0"/>
        <v>227699.12</v>
      </c>
      <c r="I45" s="6">
        <f t="shared" si="1"/>
        <v>227699.12</v>
      </c>
      <c r="J45" s="6">
        <f t="shared" si="2"/>
        <v>0</v>
      </c>
    </row>
    <row r="46" spans="1:10" x14ac:dyDescent="0.25">
      <c r="A46">
        <v>12802961</v>
      </c>
      <c r="B46" t="s">
        <v>174</v>
      </c>
      <c r="C46" s="6">
        <v>80994.09</v>
      </c>
      <c r="D46" s="6">
        <v>0</v>
      </c>
      <c r="E46" s="6">
        <v>0</v>
      </c>
      <c r="F46" s="6">
        <v>0</v>
      </c>
      <c r="G46" s="6">
        <v>0</v>
      </c>
      <c r="H46" s="6">
        <f t="shared" si="0"/>
        <v>0</v>
      </c>
      <c r="I46" s="6">
        <f t="shared" si="1"/>
        <v>0</v>
      </c>
      <c r="J46" s="6">
        <f t="shared" si="2"/>
        <v>0</v>
      </c>
    </row>
    <row r="47" spans="1:10" x14ac:dyDescent="0.25">
      <c r="A47">
        <v>12802894</v>
      </c>
      <c r="B47" t="s">
        <v>162</v>
      </c>
      <c r="C47" s="6">
        <v>31398.99</v>
      </c>
      <c r="D47" s="6">
        <v>0</v>
      </c>
      <c r="E47" s="6">
        <v>0</v>
      </c>
      <c r="F47" s="6">
        <v>0</v>
      </c>
      <c r="G47" s="6">
        <v>0</v>
      </c>
      <c r="H47" s="6">
        <f t="shared" si="0"/>
        <v>0</v>
      </c>
      <c r="I47" s="6">
        <f t="shared" si="1"/>
        <v>0</v>
      </c>
      <c r="J47" s="6">
        <f t="shared" si="2"/>
        <v>0</v>
      </c>
    </row>
    <row r="48" spans="1:10" x14ac:dyDescent="0.25">
      <c r="A48">
        <v>12802859</v>
      </c>
      <c r="B48" t="s">
        <v>146</v>
      </c>
      <c r="C48" s="6">
        <v>699377.77</v>
      </c>
      <c r="D48" s="6">
        <v>83300.759999999995</v>
      </c>
      <c r="E48" s="6">
        <v>74180.09</v>
      </c>
      <c r="F48" s="6">
        <v>0</v>
      </c>
      <c r="G48" s="6">
        <v>9120.67</v>
      </c>
      <c r="H48" s="6">
        <f t="shared" si="0"/>
        <v>83300.759999999995</v>
      </c>
      <c r="I48" s="6">
        <f t="shared" si="1"/>
        <v>83300.759999999995</v>
      </c>
      <c r="J48" s="6">
        <f t="shared" si="2"/>
        <v>0</v>
      </c>
    </row>
    <row r="49" spans="1:10" x14ac:dyDescent="0.25">
      <c r="A49">
        <v>12802901</v>
      </c>
      <c r="B49" t="s">
        <v>163</v>
      </c>
      <c r="C49" s="6">
        <v>299083.55</v>
      </c>
      <c r="D49" s="6">
        <v>0</v>
      </c>
      <c r="E49" s="6">
        <v>0</v>
      </c>
      <c r="F49" s="6">
        <v>0</v>
      </c>
      <c r="G49" s="6">
        <v>0</v>
      </c>
      <c r="H49" s="6">
        <f t="shared" si="0"/>
        <v>0</v>
      </c>
      <c r="I49" s="6">
        <f t="shared" si="1"/>
        <v>0</v>
      </c>
      <c r="J49" s="6">
        <f t="shared" si="2"/>
        <v>0</v>
      </c>
    </row>
    <row r="50" spans="1:10" x14ac:dyDescent="0.25">
      <c r="A50">
        <v>12802863</v>
      </c>
      <c r="B50" t="s">
        <v>150</v>
      </c>
      <c r="C50" s="6">
        <v>477.85</v>
      </c>
      <c r="D50" s="6">
        <v>0</v>
      </c>
      <c r="E50" s="6">
        <v>0</v>
      </c>
      <c r="F50" s="6">
        <v>0</v>
      </c>
      <c r="G50" s="6">
        <v>0</v>
      </c>
      <c r="H50" s="6">
        <f t="shared" si="0"/>
        <v>0</v>
      </c>
      <c r="I50" s="6">
        <f t="shared" si="1"/>
        <v>0</v>
      </c>
      <c r="J50" s="6">
        <f t="shared" si="2"/>
        <v>0</v>
      </c>
    </row>
    <row r="51" spans="1:10" x14ac:dyDescent="0.25">
      <c r="A51">
        <v>12802801</v>
      </c>
      <c r="B51" t="s">
        <v>108</v>
      </c>
      <c r="C51" s="6">
        <v>1870371.07</v>
      </c>
      <c r="D51" s="6">
        <v>-898.3</v>
      </c>
      <c r="E51" s="6">
        <v>0</v>
      </c>
      <c r="F51" s="6">
        <v>0</v>
      </c>
      <c r="G51" s="6">
        <v>-898.3</v>
      </c>
      <c r="H51" s="6">
        <f t="shared" si="0"/>
        <v>-898.3</v>
      </c>
      <c r="I51" s="6">
        <f t="shared" si="1"/>
        <v>-898.3</v>
      </c>
      <c r="J51" s="6">
        <f t="shared" si="2"/>
        <v>0</v>
      </c>
    </row>
    <row r="52" spans="1:10" x14ac:dyDescent="0.25">
      <c r="A52">
        <v>12802953</v>
      </c>
      <c r="B52" t="s">
        <v>168</v>
      </c>
      <c r="C52" s="6">
        <v>11021988.98</v>
      </c>
      <c r="D52" s="6">
        <v>0</v>
      </c>
      <c r="E52" s="6">
        <v>0</v>
      </c>
      <c r="F52" s="6">
        <v>0</v>
      </c>
      <c r="G52" s="6">
        <v>0</v>
      </c>
      <c r="H52" s="6">
        <f t="shared" si="0"/>
        <v>0</v>
      </c>
      <c r="I52" s="6">
        <f t="shared" si="1"/>
        <v>0</v>
      </c>
      <c r="J52" s="6">
        <f t="shared" si="2"/>
        <v>0</v>
      </c>
    </row>
    <row r="53" spans="1:10" x14ac:dyDescent="0.25">
      <c r="A53">
        <v>12802814</v>
      </c>
      <c r="B53" t="s">
        <v>121</v>
      </c>
      <c r="C53" s="6">
        <v>339009.11</v>
      </c>
      <c r="D53" s="6">
        <v>22196.58</v>
      </c>
      <c r="E53" s="6">
        <v>16161.12</v>
      </c>
      <c r="F53" s="6">
        <v>0</v>
      </c>
      <c r="G53" s="6">
        <v>6035.46</v>
      </c>
      <c r="H53" s="6">
        <f t="shared" si="0"/>
        <v>22196.58</v>
      </c>
      <c r="I53" s="6">
        <f t="shared" si="1"/>
        <v>22196.58</v>
      </c>
      <c r="J53" s="6">
        <f t="shared" si="2"/>
        <v>0</v>
      </c>
    </row>
    <row r="54" spans="1:10" x14ac:dyDescent="0.25">
      <c r="A54">
        <v>12802860</v>
      </c>
      <c r="B54" t="s">
        <v>147</v>
      </c>
      <c r="C54" s="6">
        <v>635644.89</v>
      </c>
      <c r="D54" s="6">
        <v>52427.839999999997</v>
      </c>
      <c r="E54" s="6">
        <v>44941</v>
      </c>
      <c r="F54" s="6">
        <v>0</v>
      </c>
      <c r="G54" s="6">
        <v>7486.84</v>
      </c>
      <c r="H54" s="6">
        <f t="shared" si="0"/>
        <v>52427.839999999997</v>
      </c>
      <c r="I54" s="6">
        <f t="shared" si="1"/>
        <v>52427.839999999997</v>
      </c>
      <c r="J54" s="6">
        <f t="shared" si="2"/>
        <v>0</v>
      </c>
    </row>
    <row r="55" spans="1:10" x14ac:dyDescent="0.25">
      <c r="A55">
        <v>12802959</v>
      </c>
      <c r="B55" t="s">
        <v>172</v>
      </c>
      <c r="C55" s="6">
        <v>248.95</v>
      </c>
      <c r="D55" s="6">
        <v>0</v>
      </c>
      <c r="E55" s="6">
        <v>0</v>
      </c>
      <c r="F55" s="6">
        <v>0</v>
      </c>
      <c r="G55" s="6">
        <v>0</v>
      </c>
      <c r="H55" s="6">
        <f t="shared" si="0"/>
        <v>0</v>
      </c>
      <c r="I55" s="6">
        <f t="shared" si="1"/>
        <v>0</v>
      </c>
      <c r="J55" s="6">
        <f t="shared" si="2"/>
        <v>0</v>
      </c>
    </row>
    <row r="56" spans="1:10" x14ac:dyDescent="0.25">
      <c r="A56">
        <v>12802885</v>
      </c>
      <c r="B56" t="s">
        <v>158</v>
      </c>
      <c r="C56" s="6">
        <v>50383.88</v>
      </c>
      <c r="D56" s="6">
        <v>0</v>
      </c>
      <c r="E56" s="6">
        <v>0</v>
      </c>
      <c r="F56" s="6">
        <v>0</v>
      </c>
      <c r="G56" s="6">
        <v>0</v>
      </c>
      <c r="H56" s="6">
        <f t="shared" si="0"/>
        <v>0</v>
      </c>
      <c r="I56" s="6">
        <f t="shared" si="1"/>
        <v>0</v>
      </c>
      <c r="J56" s="6">
        <f t="shared" si="2"/>
        <v>0</v>
      </c>
    </row>
    <row r="57" spans="1:10" x14ac:dyDescent="0.25">
      <c r="A57">
        <v>12802752</v>
      </c>
      <c r="B57" t="s">
        <v>106</v>
      </c>
      <c r="C57" s="6">
        <v>2226.13</v>
      </c>
      <c r="D57" s="6">
        <v>0</v>
      </c>
      <c r="E57" s="6">
        <v>0</v>
      </c>
      <c r="F57" s="6">
        <v>0</v>
      </c>
      <c r="G57" s="6">
        <v>0</v>
      </c>
      <c r="H57" s="6">
        <f t="shared" si="0"/>
        <v>0</v>
      </c>
      <c r="I57" s="6">
        <f t="shared" si="1"/>
        <v>0</v>
      </c>
      <c r="J57" s="6">
        <f t="shared" si="2"/>
        <v>0</v>
      </c>
    </row>
    <row r="58" spans="1:10" x14ac:dyDescent="0.25">
      <c r="A58">
        <v>12802884</v>
      </c>
      <c r="B58" t="s">
        <v>157</v>
      </c>
      <c r="C58" s="6">
        <v>586239.06999999995</v>
      </c>
      <c r="D58" s="6">
        <v>1095.3599999999999</v>
      </c>
      <c r="E58" s="6">
        <v>0</v>
      </c>
      <c r="F58" s="6">
        <v>0</v>
      </c>
      <c r="G58" s="6">
        <v>1095.3599999999999</v>
      </c>
      <c r="H58" s="6">
        <f t="shared" si="0"/>
        <v>1095.3599999999999</v>
      </c>
      <c r="I58" s="6">
        <f t="shared" si="1"/>
        <v>1095.3599999999999</v>
      </c>
      <c r="J58" s="6">
        <f t="shared" si="2"/>
        <v>0</v>
      </c>
    </row>
    <row r="59" spans="1:10" x14ac:dyDescent="0.25">
      <c r="A59">
        <v>12802835</v>
      </c>
      <c r="B59" t="s">
        <v>133</v>
      </c>
      <c r="C59" s="6">
        <v>387870.53</v>
      </c>
      <c r="D59" s="6">
        <v>13055.1</v>
      </c>
      <c r="E59" s="6">
        <v>9143.7999999999993</v>
      </c>
      <c r="F59" s="6">
        <v>0</v>
      </c>
      <c r="G59" s="6">
        <v>3911.3</v>
      </c>
      <c r="H59" s="6">
        <f t="shared" si="0"/>
        <v>13055.099999999999</v>
      </c>
      <c r="I59" s="6">
        <f t="shared" si="1"/>
        <v>13055.1</v>
      </c>
      <c r="J59" s="6">
        <f t="shared" si="2"/>
        <v>0</v>
      </c>
    </row>
    <row r="60" spans="1:10" x14ac:dyDescent="0.25">
      <c r="A60">
        <v>12802963</v>
      </c>
      <c r="B60" t="s">
        <v>175</v>
      </c>
      <c r="C60" s="6">
        <v>508009.41</v>
      </c>
      <c r="D60" s="6">
        <v>-410.76</v>
      </c>
      <c r="E60" s="6">
        <v>0</v>
      </c>
      <c r="F60" s="6">
        <v>0</v>
      </c>
      <c r="G60" s="6">
        <v>-410.76</v>
      </c>
      <c r="H60" s="6">
        <f t="shared" si="0"/>
        <v>-410.76</v>
      </c>
      <c r="I60" s="6">
        <f t="shared" si="1"/>
        <v>-410.76</v>
      </c>
      <c r="J60" s="6">
        <f t="shared" si="2"/>
        <v>0</v>
      </c>
    </row>
    <row r="61" spans="1:10" x14ac:dyDescent="0.25">
      <c r="A61">
        <v>12802836</v>
      </c>
      <c r="B61" t="s">
        <v>134</v>
      </c>
      <c r="C61" s="6">
        <v>285865.62</v>
      </c>
      <c r="D61" s="6">
        <v>53696.06</v>
      </c>
      <c r="E61" s="6">
        <v>19575.8</v>
      </c>
      <c r="F61" s="6">
        <v>0</v>
      </c>
      <c r="G61" s="6">
        <v>34120.26</v>
      </c>
      <c r="H61" s="6">
        <f t="shared" si="0"/>
        <v>53696.06</v>
      </c>
      <c r="I61" s="6">
        <f t="shared" si="1"/>
        <v>53696.06</v>
      </c>
      <c r="J61" s="6">
        <f t="shared" si="2"/>
        <v>0</v>
      </c>
    </row>
    <row r="62" spans="1:10" x14ac:dyDescent="0.25">
      <c r="A62">
        <v>12802830</v>
      </c>
      <c r="B62" t="s">
        <v>128</v>
      </c>
      <c r="C62" s="6">
        <v>282062.90999999997</v>
      </c>
      <c r="D62" s="6">
        <v>0</v>
      </c>
      <c r="E62" s="6">
        <v>0</v>
      </c>
      <c r="F62" s="6">
        <v>0</v>
      </c>
      <c r="G62" s="6">
        <v>0</v>
      </c>
      <c r="H62" s="6">
        <f t="shared" si="0"/>
        <v>0</v>
      </c>
      <c r="I62" s="6">
        <f t="shared" si="1"/>
        <v>0</v>
      </c>
      <c r="J62" s="6">
        <f t="shared" si="2"/>
        <v>0</v>
      </c>
    </row>
    <row r="63" spans="1:10" x14ac:dyDescent="0.25">
      <c r="A63">
        <v>12802861</v>
      </c>
      <c r="B63" t="s">
        <v>148</v>
      </c>
      <c r="C63" s="6">
        <v>809762.88</v>
      </c>
      <c r="D63" s="6">
        <v>48693.67</v>
      </c>
      <c r="E63" s="6">
        <v>42180.58</v>
      </c>
      <c r="F63" s="6">
        <v>0</v>
      </c>
      <c r="G63" s="6">
        <v>6513.09</v>
      </c>
      <c r="H63" s="6">
        <f t="shared" si="0"/>
        <v>48693.67</v>
      </c>
      <c r="I63" s="6">
        <f t="shared" si="1"/>
        <v>48693.67</v>
      </c>
      <c r="J63" s="6">
        <f t="shared" si="2"/>
        <v>0</v>
      </c>
    </row>
    <row r="64" spans="1:10" x14ac:dyDescent="0.25">
      <c r="A64">
        <v>12802862</v>
      </c>
      <c r="B64" t="s">
        <v>149</v>
      </c>
      <c r="C64" s="6">
        <v>747878.03</v>
      </c>
      <c r="D64" s="6">
        <v>234195.52</v>
      </c>
      <c r="E64" s="6">
        <v>212323.25</v>
      </c>
      <c r="F64" s="6">
        <v>0</v>
      </c>
      <c r="G64" s="6">
        <v>21872.27</v>
      </c>
      <c r="H64" s="6">
        <f t="shared" si="0"/>
        <v>234195.52</v>
      </c>
      <c r="I64" s="6">
        <f t="shared" si="1"/>
        <v>234195.52</v>
      </c>
      <c r="J64" s="6">
        <f t="shared" si="2"/>
        <v>0</v>
      </c>
    </row>
    <row r="65" spans="1:10" x14ac:dyDescent="0.25">
      <c r="A65">
        <v>12802890</v>
      </c>
      <c r="B65" t="s">
        <v>159</v>
      </c>
      <c r="C65" s="6">
        <v>132796.29</v>
      </c>
      <c r="D65" s="6">
        <v>0</v>
      </c>
      <c r="E65" s="6">
        <v>0</v>
      </c>
      <c r="F65" s="6">
        <v>0</v>
      </c>
      <c r="G65" s="6">
        <v>0</v>
      </c>
      <c r="H65" s="6">
        <f t="shared" si="0"/>
        <v>0</v>
      </c>
      <c r="I65" s="6">
        <f t="shared" si="1"/>
        <v>0</v>
      </c>
      <c r="J65" s="6">
        <f t="shared" si="2"/>
        <v>0</v>
      </c>
    </row>
    <row r="66" spans="1:10" x14ac:dyDescent="0.25">
      <c r="A66">
        <v>12802970</v>
      </c>
      <c r="B66" t="s">
        <v>176</v>
      </c>
      <c r="C66" s="6">
        <v>59030.43</v>
      </c>
      <c r="D66" s="6">
        <v>0</v>
      </c>
      <c r="E66" s="6">
        <v>0</v>
      </c>
      <c r="F66" s="6">
        <v>0</v>
      </c>
      <c r="G66" s="6">
        <v>0</v>
      </c>
      <c r="H66" s="6">
        <f t="shared" si="0"/>
        <v>0</v>
      </c>
      <c r="I66" s="6">
        <f t="shared" si="1"/>
        <v>0</v>
      </c>
      <c r="J66" s="6">
        <f t="shared" si="2"/>
        <v>0</v>
      </c>
    </row>
    <row r="67" spans="1:10" x14ac:dyDescent="0.25">
      <c r="A67">
        <v>12802972</v>
      </c>
      <c r="B67" t="s">
        <v>177</v>
      </c>
      <c r="C67" s="6">
        <v>16306.44</v>
      </c>
      <c r="D67" s="6">
        <v>16306.44</v>
      </c>
      <c r="E67" s="6">
        <v>0</v>
      </c>
      <c r="F67" s="6">
        <v>0</v>
      </c>
      <c r="G67" s="6">
        <v>16306.44</v>
      </c>
      <c r="H67" s="6">
        <f t="shared" ref="H67:H75" si="3">SUM(E67:G67)</f>
        <v>16306.44</v>
      </c>
      <c r="I67" s="6">
        <f t="shared" ref="I67:I75" si="4">D67</f>
        <v>16306.44</v>
      </c>
      <c r="J67" s="6">
        <f t="shared" ref="J67:J75" si="5">H67-I67</f>
        <v>0</v>
      </c>
    </row>
    <row r="68" spans="1:10" x14ac:dyDescent="0.25">
      <c r="A68">
        <v>12802802</v>
      </c>
      <c r="B68" t="s">
        <v>109</v>
      </c>
      <c r="C68" s="6">
        <v>107873.9</v>
      </c>
      <c r="D68" s="6">
        <v>639.20000000000005</v>
      </c>
      <c r="E68" s="6">
        <v>0</v>
      </c>
      <c r="F68" s="6">
        <v>0</v>
      </c>
      <c r="G68" s="6">
        <v>639.20000000000005</v>
      </c>
      <c r="H68" s="6">
        <f t="shared" si="3"/>
        <v>639.20000000000005</v>
      </c>
      <c r="I68" s="6">
        <f t="shared" si="4"/>
        <v>639.20000000000005</v>
      </c>
      <c r="J68" s="6">
        <f t="shared" si="5"/>
        <v>0</v>
      </c>
    </row>
    <row r="69" spans="1:10" x14ac:dyDescent="0.25">
      <c r="A69">
        <v>12802955</v>
      </c>
      <c r="B69" t="s">
        <v>170</v>
      </c>
      <c r="C69" s="6">
        <v>78108.649999999994</v>
      </c>
      <c r="D69" s="6">
        <v>0</v>
      </c>
      <c r="E69" s="6">
        <v>0</v>
      </c>
      <c r="F69" s="6">
        <v>0</v>
      </c>
      <c r="G69" s="6">
        <v>0</v>
      </c>
      <c r="H69" s="6">
        <f t="shared" si="3"/>
        <v>0</v>
      </c>
      <c r="I69" s="6">
        <f t="shared" si="4"/>
        <v>0</v>
      </c>
      <c r="J69" s="6">
        <f t="shared" si="5"/>
        <v>0</v>
      </c>
    </row>
    <row r="70" spans="1:10" x14ac:dyDescent="0.25">
      <c r="A70">
        <v>12802893</v>
      </c>
      <c r="B70" t="s">
        <v>161</v>
      </c>
      <c r="C70" s="6">
        <v>67343.460000000006</v>
      </c>
      <c r="D70" s="6">
        <v>0</v>
      </c>
      <c r="E70" s="6">
        <v>0</v>
      </c>
      <c r="F70" s="6">
        <v>0</v>
      </c>
      <c r="G70" s="6">
        <v>0</v>
      </c>
      <c r="H70" s="6">
        <f t="shared" si="3"/>
        <v>0</v>
      </c>
      <c r="I70" s="6">
        <f t="shared" si="4"/>
        <v>0</v>
      </c>
      <c r="J70" s="6">
        <f t="shared" si="5"/>
        <v>0</v>
      </c>
    </row>
    <row r="71" spans="1:10" x14ac:dyDescent="0.25">
      <c r="A71">
        <v>12802756</v>
      </c>
      <c r="B71" t="s">
        <v>107</v>
      </c>
      <c r="C71" s="6">
        <v>853.2</v>
      </c>
      <c r="D71" s="6">
        <v>-1111.3499999999999</v>
      </c>
      <c r="E71" s="6">
        <v>0</v>
      </c>
      <c r="F71" s="6">
        <v>0</v>
      </c>
      <c r="G71" s="6">
        <v>-1111.3499999999999</v>
      </c>
      <c r="H71" s="6">
        <f t="shared" si="3"/>
        <v>-1111.3499999999999</v>
      </c>
      <c r="I71" s="6">
        <f t="shared" si="4"/>
        <v>-1111.3499999999999</v>
      </c>
      <c r="J71" s="6">
        <f t="shared" si="5"/>
        <v>0</v>
      </c>
    </row>
    <row r="72" spans="1:10" x14ac:dyDescent="0.25">
      <c r="A72">
        <v>12802850</v>
      </c>
      <c r="B72" t="s">
        <v>138</v>
      </c>
      <c r="C72" s="6">
        <v>341157.79</v>
      </c>
      <c r="D72" s="6">
        <v>0</v>
      </c>
      <c r="E72" s="6">
        <v>0</v>
      </c>
      <c r="F72" s="6">
        <v>0</v>
      </c>
      <c r="G72" s="6">
        <v>0</v>
      </c>
      <c r="H72" s="6">
        <f t="shared" si="3"/>
        <v>0</v>
      </c>
      <c r="I72" s="6">
        <f t="shared" si="4"/>
        <v>0</v>
      </c>
      <c r="J72" s="6">
        <f t="shared" si="5"/>
        <v>0</v>
      </c>
    </row>
    <row r="73" spans="1:10" x14ac:dyDescent="0.25">
      <c r="A73">
        <v>12802837</v>
      </c>
      <c r="B73" t="s">
        <v>135</v>
      </c>
      <c r="C73" s="6">
        <v>282349.42</v>
      </c>
      <c r="D73" s="6">
        <v>1667.24</v>
      </c>
      <c r="E73" s="6">
        <v>0</v>
      </c>
      <c r="F73" s="6">
        <v>0</v>
      </c>
      <c r="G73" s="6">
        <v>1667.24</v>
      </c>
      <c r="H73" s="6">
        <f t="shared" si="3"/>
        <v>1667.24</v>
      </c>
      <c r="I73" s="6">
        <f t="shared" si="4"/>
        <v>1667.24</v>
      </c>
      <c r="J73" s="6">
        <f t="shared" si="5"/>
        <v>0</v>
      </c>
    </row>
    <row r="74" spans="1:10" x14ac:dyDescent="0.25">
      <c r="A74">
        <v>12802839</v>
      </c>
      <c r="B74" t="s">
        <v>136</v>
      </c>
      <c r="C74" s="6">
        <v>863932.61</v>
      </c>
      <c r="D74" s="6">
        <v>83186.240000000005</v>
      </c>
      <c r="E74" s="6">
        <v>48506.09</v>
      </c>
      <c r="F74" s="6">
        <v>0</v>
      </c>
      <c r="G74" s="6">
        <v>34680.15</v>
      </c>
      <c r="H74" s="6">
        <f t="shared" si="3"/>
        <v>83186.239999999991</v>
      </c>
      <c r="I74" s="6">
        <f t="shared" si="4"/>
        <v>83186.240000000005</v>
      </c>
      <c r="J74" s="6">
        <f t="shared" si="5"/>
        <v>0</v>
      </c>
    </row>
    <row r="75" spans="1:10" x14ac:dyDescent="0.25">
      <c r="A75">
        <v>12802956</v>
      </c>
      <c r="B75" t="s">
        <v>171</v>
      </c>
      <c r="C75" s="6">
        <v>60290.13</v>
      </c>
      <c r="D75" s="6">
        <v>0</v>
      </c>
      <c r="E75" s="6">
        <v>0</v>
      </c>
      <c r="F75" s="6">
        <v>0</v>
      </c>
      <c r="G75" s="6">
        <v>0</v>
      </c>
      <c r="H75" s="6">
        <f t="shared" si="3"/>
        <v>0</v>
      </c>
      <c r="I75" s="6">
        <f t="shared" si="4"/>
        <v>0</v>
      </c>
      <c r="J75" s="6">
        <f t="shared" si="5"/>
        <v>0</v>
      </c>
    </row>
  </sheetData>
  <sortState ref="A2:G75">
    <sortCondition ref="B2:B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topLeftCell="A32" workbookViewId="0">
      <selection activeCell="B49" sqref="B49"/>
    </sheetView>
  </sheetViews>
  <sheetFormatPr defaultRowHeight="15" x14ac:dyDescent="0.25"/>
  <cols>
    <col min="2" max="2" width="74.5703125" customWidth="1"/>
    <col min="5" max="5" width="54.42578125" customWidth="1"/>
  </cols>
  <sheetData>
    <row r="1" spans="1:5" x14ac:dyDescent="0.25">
      <c r="A1" s="13"/>
      <c r="B1" t="s">
        <v>64</v>
      </c>
      <c r="E1" s="2" t="s">
        <v>201</v>
      </c>
    </row>
    <row r="2" spans="1:5" x14ac:dyDescent="0.25">
      <c r="A2" s="13"/>
      <c r="B2" t="s">
        <v>313</v>
      </c>
      <c r="E2" t="s">
        <v>200</v>
      </c>
    </row>
    <row r="3" spans="1:5" x14ac:dyDescent="0.25">
      <c r="A3" s="13"/>
      <c r="B3" s="1"/>
      <c r="E3" s="2" t="s">
        <v>202</v>
      </c>
    </row>
    <row r="4" spans="1:5" x14ac:dyDescent="0.25">
      <c r="A4" s="13"/>
      <c r="B4" t="s">
        <v>65</v>
      </c>
      <c r="E4" t="s">
        <v>203</v>
      </c>
    </row>
    <row r="5" spans="1:5" x14ac:dyDescent="0.25">
      <c r="A5" s="13"/>
      <c r="B5" t="s">
        <v>28</v>
      </c>
      <c r="E5" t="s">
        <v>204</v>
      </c>
    </row>
    <row r="6" spans="1:5" x14ac:dyDescent="0.25">
      <c r="A6" s="13"/>
      <c r="B6" t="s">
        <v>314</v>
      </c>
      <c r="E6" t="s">
        <v>205</v>
      </c>
    </row>
    <row r="7" spans="1:5" x14ac:dyDescent="0.25">
      <c r="A7" s="13"/>
      <c r="B7" s="3" t="s">
        <v>1</v>
      </c>
    </row>
    <row r="8" spans="1:5" x14ac:dyDescent="0.25">
      <c r="A8" s="13"/>
      <c r="B8" t="s">
        <v>2</v>
      </c>
    </row>
    <row r="9" spans="1:5" x14ac:dyDescent="0.25">
      <c r="A9" s="13"/>
      <c r="B9" t="s">
        <v>68</v>
      </c>
    </row>
    <row r="10" spans="1:5" x14ac:dyDescent="0.25">
      <c r="A10" s="13"/>
      <c r="B10" t="s">
        <v>3</v>
      </c>
    </row>
    <row r="11" spans="1:5" x14ac:dyDescent="0.25">
      <c r="A11" s="13"/>
      <c r="B11" s="1"/>
    </row>
    <row r="12" spans="1:5" x14ac:dyDescent="0.25">
      <c r="A12" s="13"/>
      <c r="B12" t="s">
        <v>65</v>
      </c>
    </row>
    <row r="13" spans="1:5" x14ac:dyDescent="0.25">
      <c r="A13" s="13"/>
      <c r="B13" t="s">
        <v>30</v>
      </c>
    </row>
    <row r="14" spans="1:5" x14ac:dyDescent="0.25">
      <c r="A14" s="13"/>
      <c r="B14" t="s">
        <v>315</v>
      </c>
    </row>
    <row r="15" spans="1:5" x14ac:dyDescent="0.25">
      <c r="A15" s="13"/>
      <c r="B15" s="3" t="s">
        <v>1</v>
      </c>
    </row>
    <row r="16" spans="1:5" x14ac:dyDescent="0.25">
      <c r="A16" s="13"/>
      <c r="B16" t="s">
        <v>2</v>
      </c>
    </row>
    <row r="17" spans="1:2" x14ac:dyDescent="0.25">
      <c r="A17" s="13"/>
      <c r="B17" t="s">
        <v>69</v>
      </c>
    </row>
    <row r="18" spans="1:2" x14ac:dyDescent="0.25">
      <c r="A18" s="13"/>
      <c r="B18" t="s">
        <v>3</v>
      </c>
    </row>
    <row r="19" spans="1:2" x14ac:dyDescent="0.25">
      <c r="A19" s="13"/>
      <c r="B19" s="1"/>
    </row>
    <row r="20" spans="1:2" x14ac:dyDescent="0.25">
      <c r="A20" s="13"/>
      <c r="B20" t="s">
        <v>64</v>
      </c>
    </row>
    <row r="21" spans="1:2" x14ac:dyDescent="0.25">
      <c r="A21" s="13"/>
      <c r="B21" t="s">
        <v>8</v>
      </c>
    </row>
    <row r="22" spans="1:2" x14ac:dyDescent="0.25">
      <c r="A22" s="13"/>
      <c r="B22" t="s">
        <v>9</v>
      </c>
    </row>
    <row r="23" spans="1:2" x14ac:dyDescent="0.25">
      <c r="A23" s="13"/>
      <c r="B23" s="1"/>
    </row>
    <row r="24" spans="1:2" hidden="1" x14ac:dyDescent="0.25">
      <c r="A24" s="13"/>
      <c r="B24" t="s">
        <v>66</v>
      </c>
    </row>
    <row r="25" spans="1:2" hidden="1" x14ac:dyDescent="0.25">
      <c r="A25" s="13"/>
      <c r="B25" t="s">
        <v>11</v>
      </c>
    </row>
    <row r="26" spans="1:2" hidden="1" x14ac:dyDescent="0.25">
      <c r="A26" s="13"/>
      <c r="B26" t="s">
        <v>14</v>
      </c>
    </row>
    <row r="27" spans="1:2" hidden="1" x14ac:dyDescent="0.25">
      <c r="A27" s="13"/>
      <c r="B27" s="1"/>
    </row>
    <row r="28" spans="1:2" hidden="1" x14ac:dyDescent="0.25">
      <c r="A28" s="13"/>
      <c r="B28" t="s">
        <v>66</v>
      </c>
    </row>
    <row r="29" spans="1:2" hidden="1" x14ac:dyDescent="0.25">
      <c r="A29" s="13"/>
      <c r="B29" t="s">
        <v>13</v>
      </c>
    </row>
    <row r="30" spans="1:2" hidden="1" x14ac:dyDescent="0.25">
      <c r="A30" s="13"/>
      <c r="B30" t="s">
        <v>14</v>
      </c>
    </row>
    <row r="31" spans="1:2" hidden="1" x14ac:dyDescent="0.25">
      <c r="A31" s="13"/>
      <c r="B31" s="1"/>
    </row>
    <row r="32" spans="1:2" x14ac:dyDescent="0.25">
      <c r="A32" s="13"/>
      <c r="B32" t="s">
        <v>67</v>
      </c>
    </row>
    <row r="33" spans="1:2" x14ac:dyDescent="0.25">
      <c r="A33" s="13"/>
      <c r="B33" t="s">
        <v>70</v>
      </c>
    </row>
    <row r="34" spans="1:2" x14ac:dyDescent="0.25">
      <c r="A34" s="13"/>
      <c r="B34" t="s">
        <v>319</v>
      </c>
    </row>
    <row r="35" spans="1:2" x14ac:dyDescent="0.25">
      <c r="A35" s="13"/>
      <c r="B35" t="s">
        <v>320</v>
      </c>
    </row>
    <row r="36" spans="1:2" x14ac:dyDescent="0.25">
      <c r="A36" s="13"/>
      <c r="B36" t="s">
        <v>21</v>
      </c>
    </row>
    <row r="37" spans="1:2" x14ac:dyDescent="0.25">
      <c r="A37" s="13"/>
      <c r="B37" t="s">
        <v>22</v>
      </c>
    </row>
    <row r="38" spans="1:2" x14ac:dyDescent="0.25">
      <c r="A38" s="13"/>
      <c r="B38" t="s">
        <v>23</v>
      </c>
    </row>
    <row r="39" spans="1:2" x14ac:dyDescent="0.25">
      <c r="A39" s="13"/>
      <c r="B39" s="1"/>
    </row>
    <row r="40" spans="1:2" x14ac:dyDescent="0.25">
      <c r="A40" s="13"/>
      <c r="B40" t="s">
        <v>67</v>
      </c>
    </row>
    <row r="41" spans="1:2" x14ac:dyDescent="0.25">
      <c r="A41" s="13"/>
      <c r="B41" t="s">
        <v>71</v>
      </c>
    </row>
    <row r="42" spans="1:2" x14ac:dyDescent="0.25">
      <c r="A42" s="13"/>
      <c r="B42" t="s">
        <v>319</v>
      </c>
    </row>
    <row r="43" spans="1:2" x14ac:dyDescent="0.25">
      <c r="A43" s="13"/>
      <c r="B43" t="s">
        <v>321</v>
      </c>
    </row>
    <row r="44" spans="1:2" x14ac:dyDescent="0.25">
      <c r="A44" s="13"/>
      <c r="B44" s="1"/>
    </row>
    <row r="45" spans="1:2" x14ac:dyDescent="0.25">
      <c r="A45" s="13"/>
      <c r="B45" t="s">
        <v>66</v>
      </c>
    </row>
    <row r="46" spans="1:2" x14ac:dyDescent="0.25">
      <c r="A46" s="13"/>
      <c r="B46" t="s">
        <v>33</v>
      </c>
    </row>
    <row r="47" spans="1:2" x14ac:dyDescent="0.25">
      <c r="A47" s="13"/>
      <c r="B47" t="s">
        <v>34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6"/>
  <sheetViews>
    <sheetView workbookViewId="0">
      <selection activeCell="D28" sqref="D28"/>
    </sheetView>
  </sheetViews>
  <sheetFormatPr defaultRowHeight="15" x14ac:dyDescent="0.25"/>
  <cols>
    <col min="1" max="16" width="20.7109375" customWidth="1"/>
  </cols>
  <sheetData>
    <row r="1" spans="1:12" x14ac:dyDescent="0.25">
      <c r="A1" t="s">
        <v>212</v>
      </c>
      <c r="B1" t="s">
        <v>213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L1" t="s">
        <v>223</v>
      </c>
    </row>
    <row r="3" spans="1:12" x14ac:dyDescent="0.25">
      <c r="A3" t="s">
        <v>224</v>
      </c>
      <c r="B3">
        <v>152303.67000000001</v>
      </c>
      <c r="C3">
        <v>276489.59000000003</v>
      </c>
      <c r="D3">
        <v>251093.86</v>
      </c>
      <c r="E3">
        <v>248342.58</v>
      </c>
      <c r="F3">
        <v>158167</v>
      </c>
      <c r="G3">
        <v>145347.65</v>
      </c>
      <c r="H3">
        <v>148373.82999999999</v>
      </c>
      <c r="I3">
        <v>225044.07</v>
      </c>
      <c r="J3">
        <v>246082.74</v>
      </c>
      <c r="K3">
        <v>269194.68</v>
      </c>
    </row>
    <row r="4" spans="1:12" x14ac:dyDescent="0.25">
      <c r="A4" t="s">
        <v>225</v>
      </c>
      <c r="B4">
        <v>382435.41</v>
      </c>
      <c r="C4">
        <v>636810.34</v>
      </c>
      <c r="D4">
        <v>672782.05</v>
      </c>
      <c r="E4">
        <v>600064.79</v>
      </c>
      <c r="F4">
        <v>627944.79</v>
      </c>
      <c r="G4">
        <v>585057.73</v>
      </c>
      <c r="H4">
        <v>623207.05000000005</v>
      </c>
      <c r="I4">
        <v>589406.84</v>
      </c>
      <c r="J4">
        <v>551000.76</v>
      </c>
      <c r="K4">
        <v>519172.75</v>
      </c>
    </row>
    <row r="6" spans="1:12" x14ac:dyDescent="0.25">
      <c r="B6" s="2">
        <f>B3-B4</f>
        <v>-230131.73999999996</v>
      </c>
      <c r="C6" s="2">
        <f t="shared" ref="C6:K6" si="0">C3-C4</f>
        <v>-360320.74999999994</v>
      </c>
      <c r="D6" s="2">
        <f t="shared" si="0"/>
        <v>-421688.19000000006</v>
      </c>
      <c r="E6" s="2">
        <f t="shared" si="0"/>
        <v>-351722.21000000008</v>
      </c>
      <c r="F6" s="2">
        <f t="shared" si="0"/>
        <v>-469777.79000000004</v>
      </c>
      <c r="G6" s="2">
        <f t="shared" si="0"/>
        <v>-439710.07999999996</v>
      </c>
      <c r="H6" s="2">
        <f t="shared" si="0"/>
        <v>-474833.22000000009</v>
      </c>
      <c r="I6" s="2">
        <f t="shared" si="0"/>
        <v>-364362.76999999996</v>
      </c>
      <c r="J6" s="2">
        <f t="shared" si="0"/>
        <v>-304918.02</v>
      </c>
      <c r="K6" s="2">
        <f t="shared" si="0"/>
        <v>-249978.07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80"/>
  <sheetViews>
    <sheetView topLeftCell="A77" workbookViewId="0">
      <selection activeCell="E80" sqref="E80:F80"/>
    </sheetView>
  </sheetViews>
  <sheetFormatPr defaultRowHeight="15" x14ac:dyDescent="0.25"/>
  <cols>
    <col min="1" max="1" width="14.5703125" bestFit="1" customWidth="1"/>
    <col min="2" max="2" width="44.28515625" bestFit="1" customWidth="1"/>
    <col min="3" max="3" width="15.5703125" bestFit="1" customWidth="1"/>
    <col min="4" max="4" width="9.28515625" bestFit="1" customWidth="1"/>
    <col min="5" max="5" width="12.7109375" bestFit="1" customWidth="1"/>
    <col min="6" max="6" width="11.7109375" bestFit="1" customWidth="1"/>
    <col min="7" max="7" width="6.5703125" bestFit="1" customWidth="1"/>
    <col min="8" max="8" width="11.7109375" bestFit="1" customWidth="1"/>
    <col min="9" max="9" width="10.140625" bestFit="1" customWidth="1"/>
    <col min="10" max="10" width="11.7109375" bestFit="1" customWidth="1"/>
  </cols>
  <sheetData>
    <row r="1" spans="1:10" x14ac:dyDescent="0.25">
      <c r="A1" t="s">
        <v>226</v>
      </c>
      <c r="B1" t="s">
        <v>227</v>
      </c>
      <c r="C1" t="s">
        <v>228</v>
      </c>
      <c r="D1" t="s">
        <v>229</v>
      </c>
      <c r="E1" t="s">
        <v>230</v>
      </c>
    </row>
    <row r="2" spans="1:10" x14ac:dyDescent="0.25">
      <c r="A2" t="s">
        <v>231</v>
      </c>
      <c r="B2" t="s">
        <v>232</v>
      </c>
    </row>
    <row r="3" spans="1:10" x14ac:dyDescent="0.25">
      <c r="A3" t="s">
        <v>233</v>
      </c>
      <c r="B3" t="s">
        <v>234</v>
      </c>
      <c r="C3" t="s">
        <v>235</v>
      </c>
      <c r="D3" t="s">
        <v>236</v>
      </c>
    </row>
    <row r="4" spans="1:10" x14ac:dyDescent="0.25">
      <c r="A4" t="s">
        <v>237</v>
      </c>
      <c r="B4" t="s">
        <v>238</v>
      </c>
    </row>
    <row r="5" spans="1:10" x14ac:dyDescent="0.25">
      <c r="A5">
        <v>1</v>
      </c>
      <c r="B5" t="s">
        <v>239</v>
      </c>
      <c r="C5">
        <v>12802820</v>
      </c>
      <c r="D5">
        <v>1415</v>
      </c>
      <c r="E5" s="11">
        <v>250585.74</v>
      </c>
      <c r="F5" s="11">
        <v>336411.45</v>
      </c>
      <c r="G5">
        <v>134</v>
      </c>
      <c r="H5">
        <v>0</v>
      </c>
      <c r="I5" s="11">
        <v>336231</v>
      </c>
      <c r="J5">
        <v>180.45</v>
      </c>
    </row>
    <row r="6" spans="1:10" x14ac:dyDescent="0.25">
      <c r="A6">
        <v>2</v>
      </c>
      <c r="B6" t="s">
        <v>240</v>
      </c>
      <c r="C6">
        <v>12802972</v>
      </c>
      <c r="D6">
        <v>1415</v>
      </c>
      <c r="E6" s="11">
        <v>6531.54</v>
      </c>
      <c r="F6" s="11">
        <v>6531.54</v>
      </c>
      <c r="G6">
        <v>100</v>
      </c>
      <c r="H6">
        <v>0</v>
      </c>
      <c r="I6">
        <v>0</v>
      </c>
      <c r="J6" s="11">
        <v>6531.54</v>
      </c>
    </row>
    <row r="7" spans="1:10" x14ac:dyDescent="0.25">
      <c r="A7">
        <v>3</v>
      </c>
      <c r="B7" t="s">
        <v>241</v>
      </c>
      <c r="C7">
        <v>12802903</v>
      </c>
      <c r="D7">
        <v>1415</v>
      </c>
      <c r="E7" s="11">
        <v>1323130.4099999999</v>
      </c>
      <c r="F7" s="11">
        <v>801440.77</v>
      </c>
      <c r="G7">
        <v>61</v>
      </c>
      <c r="H7" s="11">
        <v>404288.91</v>
      </c>
      <c r="I7" s="11">
        <v>133676.04999999999</v>
      </c>
      <c r="J7" s="11">
        <v>263475.81</v>
      </c>
    </row>
    <row r="8" spans="1:10" x14ac:dyDescent="0.25">
      <c r="A8">
        <v>4</v>
      </c>
      <c r="B8" t="s">
        <v>242</v>
      </c>
      <c r="C8">
        <v>12802854</v>
      </c>
      <c r="D8">
        <v>1415</v>
      </c>
      <c r="E8" s="11">
        <v>474798.02</v>
      </c>
      <c r="F8" s="11">
        <v>264881.89</v>
      </c>
      <c r="G8">
        <v>56</v>
      </c>
      <c r="H8" s="11">
        <v>161522.54</v>
      </c>
      <c r="I8">
        <v>0</v>
      </c>
      <c r="J8" s="11">
        <v>103359.35</v>
      </c>
    </row>
    <row r="9" spans="1:10" x14ac:dyDescent="0.25">
      <c r="A9">
        <v>5</v>
      </c>
      <c r="B9" t="s">
        <v>243</v>
      </c>
      <c r="C9">
        <v>12802817</v>
      </c>
      <c r="D9">
        <v>1415</v>
      </c>
      <c r="E9" s="11">
        <v>708839.83</v>
      </c>
      <c r="F9" s="11">
        <v>355045.37</v>
      </c>
      <c r="G9">
        <v>50</v>
      </c>
      <c r="H9">
        <v>0</v>
      </c>
      <c r="I9">
        <v>0</v>
      </c>
      <c r="J9" s="11">
        <v>355045.37</v>
      </c>
    </row>
    <row r="10" spans="1:10" x14ac:dyDescent="0.25">
      <c r="A10">
        <v>6</v>
      </c>
      <c r="B10" t="s">
        <v>244</v>
      </c>
      <c r="C10">
        <v>12802806</v>
      </c>
      <c r="D10">
        <v>1415</v>
      </c>
      <c r="E10" s="11">
        <v>391739.93</v>
      </c>
      <c r="F10" s="11">
        <v>157188.21</v>
      </c>
      <c r="G10">
        <v>40</v>
      </c>
      <c r="H10" s="11">
        <v>82044.28</v>
      </c>
      <c r="I10" s="11">
        <v>6543.71</v>
      </c>
      <c r="J10" s="11">
        <v>68600.22</v>
      </c>
    </row>
    <row r="11" spans="1:10" x14ac:dyDescent="0.25">
      <c r="A11">
        <v>7</v>
      </c>
      <c r="B11" t="s">
        <v>245</v>
      </c>
      <c r="C11">
        <v>12802904</v>
      </c>
      <c r="D11">
        <v>1415</v>
      </c>
      <c r="E11" s="11">
        <v>1517125.7</v>
      </c>
      <c r="F11" s="11">
        <v>496544.03</v>
      </c>
      <c r="G11">
        <v>33</v>
      </c>
      <c r="H11" s="11">
        <v>357161.01</v>
      </c>
      <c r="I11" s="11">
        <v>61874.14</v>
      </c>
      <c r="J11" s="11">
        <v>77508.88</v>
      </c>
    </row>
    <row r="12" spans="1:10" x14ac:dyDescent="0.25">
      <c r="A12">
        <v>8</v>
      </c>
      <c r="B12" t="s">
        <v>246</v>
      </c>
      <c r="C12">
        <v>12802856</v>
      </c>
      <c r="D12">
        <v>1415</v>
      </c>
      <c r="E12" s="11">
        <v>554846.35</v>
      </c>
      <c r="F12" s="11">
        <v>177825.38</v>
      </c>
      <c r="G12">
        <v>32</v>
      </c>
      <c r="H12" s="11">
        <v>117235.71</v>
      </c>
      <c r="I12">
        <v>0</v>
      </c>
      <c r="J12" s="11">
        <v>60589.67</v>
      </c>
    </row>
    <row r="13" spans="1:10" x14ac:dyDescent="0.25">
      <c r="A13">
        <v>9</v>
      </c>
      <c r="B13" t="s">
        <v>247</v>
      </c>
      <c r="C13">
        <v>12802862</v>
      </c>
      <c r="D13">
        <v>1415</v>
      </c>
      <c r="E13" s="11">
        <v>390290.28</v>
      </c>
      <c r="F13" s="11">
        <v>122879.44</v>
      </c>
      <c r="G13">
        <v>31</v>
      </c>
      <c r="H13" s="11">
        <v>110649.26</v>
      </c>
      <c r="I13">
        <v>0</v>
      </c>
      <c r="J13" s="11">
        <v>12230.18</v>
      </c>
    </row>
    <row r="14" spans="1:10" x14ac:dyDescent="0.25">
      <c r="A14">
        <v>10</v>
      </c>
      <c r="B14" t="s">
        <v>248</v>
      </c>
      <c r="C14">
        <v>12802902</v>
      </c>
      <c r="D14">
        <v>1415</v>
      </c>
      <c r="E14" s="11">
        <v>1268817.05</v>
      </c>
      <c r="F14" s="11">
        <v>352764.06</v>
      </c>
      <c r="G14">
        <v>28</v>
      </c>
      <c r="H14" s="11">
        <v>173691.89</v>
      </c>
      <c r="I14" s="11">
        <v>9772.92</v>
      </c>
      <c r="J14" s="11">
        <v>169299.25</v>
      </c>
    </row>
    <row r="15" spans="1:10" x14ac:dyDescent="0.25">
      <c r="A15">
        <v>11</v>
      </c>
      <c r="B15" t="s">
        <v>249</v>
      </c>
      <c r="C15">
        <v>12802808</v>
      </c>
      <c r="D15">
        <v>1415</v>
      </c>
      <c r="E15" s="11">
        <v>293665.55</v>
      </c>
      <c r="F15" s="11">
        <v>81513.64</v>
      </c>
      <c r="G15">
        <v>28</v>
      </c>
      <c r="H15">
        <v>0</v>
      </c>
      <c r="I15">
        <v>0</v>
      </c>
      <c r="J15" s="11">
        <v>81513.64</v>
      </c>
    </row>
    <row r="16" spans="1:10" x14ac:dyDescent="0.25">
      <c r="A16">
        <v>12</v>
      </c>
      <c r="B16" t="s">
        <v>250</v>
      </c>
      <c r="C16">
        <v>12802812</v>
      </c>
      <c r="D16">
        <v>1415</v>
      </c>
      <c r="E16" s="11">
        <v>319603.28999999998</v>
      </c>
      <c r="F16" s="11">
        <v>80117.850000000006</v>
      </c>
      <c r="G16">
        <v>25</v>
      </c>
      <c r="H16">
        <v>0</v>
      </c>
      <c r="I16" s="11">
        <v>78734.850000000006</v>
      </c>
      <c r="J16" s="11">
        <v>1383</v>
      </c>
    </row>
    <row r="17" spans="1:10" x14ac:dyDescent="0.25">
      <c r="A17">
        <v>13</v>
      </c>
      <c r="B17" t="s">
        <v>251</v>
      </c>
      <c r="C17">
        <v>12802858</v>
      </c>
      <c r="D17">
        <v>1415</v>
      </c>
      <c r="E17" s="11">
        <v>301070.19</v>
      </c>
      <c r="F17" s="11">
        <v>71533.539999999994</v>
      </c>
      <c r="G17">
        <v>24</v>
      </c>
      <c r="H17" s="11">
        <v>11609.05</v>
      </c>
      <c r="I17">
        <v>0</v>
      </c>
      <c r="J17" s="11">
        <v>59924.49</v>
      </c>
    </row>
    <row r="18" spans="1:10" x14ac:dyDescent="0.25">
      <c r="A18">
        <v>14</v>
      </c>
      <c r="B18" t="s">
        <v>252</v>
      </c>
      <c r="C18">
        <v>12802855</v>
      </c>
      <c r="D18">
        <v>1415</v>
      </c>
      <c r="E18" s="11">
        <v>432790.43</v>
      </c>
      <c r="F18" s="11">
        <v>82235.09</v>
      </c>
      <c r="G18">
        <v>19</v>
      </c>
      <c r="H18" s="11">
        <v>16723.009999999998</v>
      </c>
      <c r="I18">
        <v>0</v>
      </c>
      <c r="J18" s="11">
        <v>65512.08</v>
      </c>
    </row>
    <row r="19" spans="1:10" x14ac:dyDescent="0.25">
      <c r="A19">
        <v>15</v>
      </c>
      <c r="B19" t="s">
        <v>253</v>
      </c>
      <c r="C19">
        <v>12802811</v>
      </c>
      <c r="D19">
        <v>1415</v>
      </c>
      <c r="E19" s="11">
        <v>433342</v>
      </c>
      <c r="F19" s="11">
        <v>82472.98</v>
      </c>
      <c r="G19">
        <v>19</v>
      </c>
      <c r="H19" s="11">
        <v>9872</v>
      </c>
      <c r="I19" s="11">
        <v>5503.59</v>
      </c>
      <c r="J19" s="11">
        <v>67097.39</v>
      </c>
    </row>
    <row r="20" spans="1:10" x14ac:dyDescent="0.25">
      <c r="A20">
        <v>16</v>
      </c>
      <c r="B20" t="s">
        <v>254</v>
      </c>
      <c r="C20">
        <v>12802751</v>
      </c>
      <c r="D20">
        <v>1415</v>
      </c>
      <c r="E20" s="11">
        <v>1454653.24</v>
      </c>
      <c r="F20" s="11">
        <v>282697.65999999997</v>
      </c>
      <c r="G20">
        <v>19</v>
      </c>
      <c r="H20">
        <v>0</v>
      </c>
      <c r="I20">
        <v>0</v>
      </c>
      <c r="J20" s="11">
        <v>282697.65999999997</v>
      </c>
    </row>
    <row r="21" spans="1:10" x14ac:dyDescent="0.25">
      <c r="A21">
        <v>17</v>
      </c>
      <c r="B21" t="s">
        <v>255</v>
      </c>
      <c r="C21">
        <v>12802853</v>
      </c>
      <c r="D21">
        <v>1415</v>
      </c>
      <c r="E21" s="11">
        <v>368571.64</v>
      </c>
      <c r="F21" s="11">
        <v>59133.279999999999</v>
      </c>
      <c r="G21">
        <v>16</v>
      </c>
      <c r="H21" s="11">
        <v>26486</v>
      </c>
      <c r="I21">
        <v>0</v>
      </c>
      <c r="J21" s="11">
        <v>32647.279999999999</v>
      </c>
    </row>
    <row r="22" spans="1:10" x14ac:dyDescent="0.25">
      <c r="A22">
        <v>18</v>
      </c>
      <c r="B22" t="s">
        <v>256</v>
      </c>
      <c r="C22">
        <v>12802860</v>
      </c>
      <c r="D22">
        <v>1415</v>
      </c>
      <c r="E22" s="11">
        <v>296320.73</v>
      </c>
      <c r="F22" s="11">
        <v>32161.79</v>
      </c>
      <c r="G22">
        <v>11</v>
      </c>
      <c r="H22" s="11">
        <v>27225</v>
      </c>
      <c r="I22">
        <v>0</v>
      </c>
      <c r="J22" s="11">
        <v>4936.79</v>
      </c>
    </row>
    <row r="23" spans="1:10" x14ac:dyDescent="0.25">
      <c r="A23">
        <v>19</v>
      </c>
      <c r="B23" t="s">
        <v>257</v>
      </c>
      <c r="C23">
        <v>12802807</v>
      </c>
      <c r="D23">
        <v>1415</v>
      </c>
      <c r="E23" s="11">
        <v>300803.65999999997</v>
      </c>
      <c r="F23" s="11">
        <v>32428.45</v>
      </c>
      <c r="G23">
        <v>11</v>
      </c>
      <c r="H23" s="11">
        <v>11977.04</v>
      </c>
      <c r="I23">
        <v>0</v>
      </c>
      <c r="J23" s="11">
        <v>20451.41</v>
      </c>
    </row>
    <row r="24" spans="1:10" x14ac:dyDescent="0.25">
      <c r="A24">
        <v>20</v>
      </c>
      <c r="B24" t="s">
        <v>258</v>
      </c>
      <c r="C24">
        <v>12802859</v>
      </c>
      <c r="D24">
        <v>1415</v>
      </c>
      <c r="E24" s="11">
        <v>447272.67</v>
      </c>
      <c r="F24" s="11">
        <v>44260.33</v>
      </c>
      <c r="G24">
        <v>10</v>
      </c>
      <c r="H24" s="11">
        <v>37667.919999999998</v>
      </c>
      <c r="I24">
        <v>0</v>
      </c>
      <c r="J24" s="11">
        <v>6592.41</v>
      </c>
    </row>
    <row r="25" spans="1:10" x14ac:dyDescent="0.25">
      <c r="A25">
        <v>21</v>
      </c>
      <c r="B25" t="s">
        <v>259</v>
      </c>
      <c r="C25">
        <v>12802836</v>
      </c>
      <c r="D25">
        <v>1415</v>
      </c>
      <c r="E25" s="11">
        <v>161353.37</v>
      </c>
      <c r="F25" s="11">
        <v>16079.79</v>
      </c>
      <c r="G25">
        <v>10</v>
      </c>
      <c r="H25" s="11">
        <v>12965.17</v>
      </c>
      <c r="I25">
        <v>0</v>
      </c>
      <c r="J25" s="11">
        <v>3114.62</v>
      </c>
    </row>
    <row r="26" spans="1:10" x14ac:dyDescent="0.25">
      <c r="A26">
        <v>22</v>
      </c>
      <c r="B26" t="s">
        <v>260</v>
      </c>
      <c r="C26">
        <v>12802861</v>
      </c>
      <c r="D26">
        <v>1415</v>
      </c>
      <c r="E26" s="11">
        <v>511313.17</v>
      </c>
      <c r="F26" s="11">
        <v>43535.64</v>
      </c>
      <c r="G26">
        <v>9</v>
      </c>
      <c r="H26" s="11">
        <v>38548.32</v>
      </c>
      <c r="I26">
        <v>0</v>
      </c>
      <c r="J26" s="11">
        <v>4987.32</v>
      </c>
    </row>
    <row r="27" spans="1:10" x14ac:dyDescent="0.25">
      <c r="A27">
        <v>23</v>
      </c>
      <c r="B27" t="s">
        <v>261</v>
      </c>
      <c r="C27">
        <v>12802839</v>
      </c>
      <c r="D27">
        <v>1415</v>
      </c>
      <c r="E27" s="11">
        <v>519453.34</v>
      </c>
      <c r="F27" s="11">
        <v>48445.8</v>
      </c>
      <c r="G27">
        <v>9</v>
      </c>
      <c r="H27" s="11">
        <v>32096</v>
      </c>
      <c r="I27">
        <v>0</v>
      </c>
      <c r="J27" s="11">
        <v>16349.8</v>
      </c>
    </row>
    <row r="28" spans="1:10" x14ac:dyDescent="0.25">
      <c r="A28">
        <v>24</v>
      </c>
      <c r="B28" t="s">
        <v>262</v>
      </c>
      <c r="C28">
        <v>12802834</v>
      </c>
      <c r="D28">
        <v>1415</v>
      </c>
      <c r="E28" s="11">
        <v>234267.36</v>
      </c>
      <c r="F28" s="11">
        <v>20652.18</v>
      </c>
      <c r="G28">
        <v>9</v>
      </c>
      <c r="H28" s="11">
        <v>18007.95</v>
      </c>
      <c r="I28">
        <v>0</v>
      </c>
      <c r="J28" s="11">
        <v>2644.23</v>
      </c>
    </row>
    <row r="29" spans="1:10" x14ac:dyDescent="0.25">
      <c r="A29">
        <v>25</v>
      </c>
      <c r="B29" t="s">
        <v>263</v>
      </c>
      <c r="C29">
        <v>12802813</v>
      </c>
      <c r="D29">
        <v>1415</v>
      </c>
      <c r="E29" s="11">
        <v>273615.8</v>
      </c>
      <c r="F29" s="11">
        <v>25252.880000000001</v>
      </c>
      <c r="G29">
        <v>9</v>
      </c>
      <c r="H29" s="11">
        <v>12818.25</v>
      </c>
      <c r="I29">
        <v>0</v>
      </c>
      <c r="J29" s="11">
        <v>12434.63</v>
      </c>
    </row>
    <row r="30" spans="1:10" x14ac:dyDescent="0.25">
      <c r="A30">
        <v>26</v>
      </c>
      <c r="B30" t="s">
        <v>264</v>
      </c>
      <c r="C30">
        <v>12802832</v>
      </c>
      <c r="D30">
        <v>1415</v>
      </c>
      <c r="E30" s="11">
        <v>281144.44</v>
      </c>
      <c r="F30" s="11">
        <v>15339.7</v>
      </c>
      <c r="G30">
        <v>5</v>
      </c>
      <c r="H30" s="11">
        <v>8054.05</v>
      </c>
      <c r="I30">
        <v>0</v>
      </c>
      <c r="J30" s="11">
        <v>7285.65</v>
      </c>
    </row>
    <row r="31" spans="1:10" x14ac:dyDescent="0.25">
      <c r="A31">
        <v>27</v>
      </c>
      <c r="B31" t="s">
        <v>265</v>
      </c>
      <c r="C31">
        <v>12802814</v>
      </c>
      <c r="D31">
        <v>1415</v>
      </c>
      <c r="E31" s="11">
        <v>205005.71</v>
      </c>
      <c r="F31" s="11">
        <v>9421.44</v>
      </c>
      <c r="G31">
        <v>5</v>
      </c>
      <c r="H31" s="11">
        <v>7767.03</v>
      </c>
      <c r="I31">
        <v>0</v>
      </c>
      <c r="J31" s="11">
        <v>1654.41</v>
      </c>
    </row>
    <row r="32" spans="1:10" x14ac:dyDescent="0.25">
      <c r="A32">
        <v>28</v>
      </c>
      <c r="B32" t="s">
        <v>266</v>
      </c>
      <c r="C32">
        <v>12802865</v>
      </c>
      <c r="D32">
        <v>1415</v>
      </c>
      <c r="E32" s="11">
        <v>282499.07</v>
      </c>
      <c r="F32" s="11">
        <v>9995.8700000000008</v>
      </c>
      <c r="G32">
        <v>4</v>
      </c>
      <c r="H32" s="11">
        <v>2101.06</v>
      </c>
      <c r="I32">
        <v>0</v>
      </c>
      <c r="J32" s="11">
        <v>7894.81</v>
      </c>
    </row>
    <row r="33" spans="1:10" x14ac:dyDescent="0.25">
      <c r="A33">
        <v>29</v>
      </c>
      <c r="B33" t="s">
        <v>267</v>
      </c>
      <c r="C33">
        <v>12802852</v>
      </c>
      <c r="D33">
        <v>1415</v>
      </c>
      <c r="E33" s="11">
        <v>382450.12</v>
      </c>
      <c r="F33" s="11">
        <v>16352.89</v>
      </c>
      <c r="G33">
        <v>4</v>
      </c>
      <c r="H33" s="11">
        <v>6768.53</v>
      </c>
      <c r="I33">
        <v>0</v>
      </c>
      <c r="J33" s="11">
        <v>9584.36</v>
      </c>
    </row>
    <row r="34" spans="1:10" x14ac:dyDescent="0.25">
      <c r="A34">
        <v>30</v>
      </c>
      <c r="B34" t="s">
        <v>268</v>
      </c>
      <c r="C34">
        <v>12802835</v>
      </c>
      <c r="D34">
        <v>1415</v>
      </c>
      <c r="E34" s="11">
        <v>272192.78999999998</v>
      </c>
      <c r="F34" s="11">
        <v>9357.68</v>
      </c>
      <c r="G34">
        <v>3</v>
      </c>
      <c r="H34" s="11">
        <v>4922.97</v>
      </c>
      <c r="I34">
        <v>0</v>
      </c>
      <c r="J34" s="11">
        <v>4434.71</v>
      </c>
    </row>
    <row r="35" spans="1:10" x14ac:dyDescent="0.25">
      <c r="A35">
        <v>31</v>
      </c>
      <c r="B35" t="s">
        <v>269</v>
      </c>
      <c r="C35">
        <v>12802833</v>
      </c>
      <c r="D35">
        <v>1415</v>
      </c>
      <c r="E35" s="11">
        <v>248665.9</v>
      </c>
      <c r="F35" s="11">
        <v>7329.25</v>
      </c>
      <c r="G35">
        <v>3</v>
      </c>
      <c r="H35" s="11">
        <v>2410</v>
      </c>
      <c r="I35">
        <v>0</v>
      </c>
      <c r="J35" s="11">
        <v>4919.25</v>
      </c>
    </row>
    <row r="36" spans="1:10" x14ac:dyDescent="0.25">
      <c r="A36">
        <v>32</v>
      </c>
      <c r="B36" t="s">
        <v>270</v>
      </c>
      <c r="C36">
        <v>12802831</v>
      </c>
      <c r="D36">
        <v>1415</v>
      </c>
      <c r="E36" s="11">
        <v>330832.99</v>
      </c>
      <c r="F36" s="11">
        <v>10214.42</v>
      </c>
      <c r="G36">
        <v>3</v>
      </c>
      <c r="H36" s="11">
        <v>5280.01</v>
      </c>
      <c r="I36">
        <v>0</v>
      </c>
      <c r="J36" s="11">
        <v>4934.41</v>
      </c>
    </row>
    <row r="37" spans="1:10" x14ac:dyDescent="0.25">
      <c r="A37">
        <v>33</v>
      </c>
      <c r="B37" t="s">
        <v>271</v>
      </c>
      <c r="C37">
        <v>12802809</v>
      </c>
      <c r="D37">
        <v>1415</v>
      </c>
      <c r="E37" s="11">
        <v>422736.78</v>
      </c>
      <c r="F37" s="11">
        <v>12851.25</v>
      </c>
      <c r="G37">
        <v>3</v>
      </c>
      <c r="H37">
        <v>0</v>
      </c>
      <c r="I37">
        <v>0</v>
      </c>
      <c r="J37" s="11">
        <v>12851.25</v>
      </c>
    </row>
    <row r="38" spans="1:10" x14ac:dyDescent="0.25">
      <c r="A38">
        <v>34</v>
      </c>
      <c r="B38" t="s">
        <v>272</v>
      </c>
      <c r="C38">
        <v>12802810</v>
      </c>
      <c r="D38">
        <v>1415</v>
      </c>
      <c r="E38" s="11">
        <v>290074.40999999997</v>
      </c>
      <c r="F38" s="11">
        <v>6946.01</v>
      </c>
      <c r="G38">
        <v>2</v>
      </c>
      <c r="H38" s="11">
        <v>5123</v>
      </c>
      <c r="I38">
        <v>0</v>
      </c>
      <c r="J38" s="11">
        <v>1823.01</v>
      </c>
    </row>
    <row r="39" spans="1:10" x14ac:dyDescent="0.25">
      <c r="A39">
        <v>35</v>
      </c>
      <c r="B39" t="s">
        <v>273</v>
      </c>
      <c r="C39">
        <v>12802868</v>
      </c>
      <c r="D39">
        <v>1415</v>
      </c>
      <c r="E39" s="11">
        <v>193351.55</v>
      </c>
      <c r="F39" s="11">
        <v>2885.47</v>
      </c>
      <c r="G39">
        <v>1</v>
      </c>
      <c r="H39">
        <v>0</v>
      </c>
      <c r="I39">
        <v>0</v>
      </c>
      <c r="J39" s="11">
        <v>2885.47</v>
      </c>
    </row>
    <row r="40" spans="1:10" x14ac:dyDescent="0.25">
      <c r="A40">
        <v>36</v>
      </c>
      <c r="B40" t="s">
        <v>274</v>
      </c>
      <c r="C40">
        <v>12802867</v>
      </c>
      <c r="D40">
        <v>1415</v>
      </c>
      <c r="E40" s="11">
        <v>198125.76</v>
      </c>
      <c r="F40" s="11">
        <v>1712.49</v>
      </c>
      <c r="G40">
        <v>1</v>
      </c>
      <c r="H40">
        <v>201</v>
      </c>
      <c r="I40">
        <v>0</v>
      </c>
      <c r="J40" s="11">
        <v>1511.49</v>
      </c>
    </row>
    <row r="41" spans="1:10" x14ac:dyDescent="0.25">
      <c r="A41">
        <v>37</v>
      </c>
      <c r="B41" t="s">
        <v>275</v>
      </c>
      <c r="C41">
        <v>12802857</v>
      </c>
      <c r="D41">
        <v>1415</v>
      </c>
      <c r="E41" s="11">
        <v>140728.56</v>
      </c>
      <c r="F41">
        <v>873.39</v>
      </c>
      <c r="G41">
        <v>1</v>
      </c>
      <c r="H41">
        <v>0</v>
      </c>
      <c r="I41">
        <v>0</v>
      </c>
      <c r="J41">
        <v>873.39</v>
      </c>
    </row>
    <row r="42" spans="1:10" x14ac:dyDescent="0.25">
      <c r="A42">
        <v>38</v>
      </c>
      <c r="B42" t="s">
        <v>276</v>
      </c>
      <c r="C42">
        <v>12802840</v>
      </c>
      <c r="D42">
        <v>1415</v>
      </c>
      <c r="E42" s="11">
        <v>303479.56</v>
      </c>
      <c r="F42" s="11">
        <v>4283.3999999999996</v>
      </c>
      <c r="G42">
        <v>1</v>
      </c>
      <c r="H42" s="11">
        <v>2110</v>
      </c>
      <c r="I42">
        <v>0</v>
      </c>
      <c r="J42" s="11">
        <v>2173.4</v>
      </c>
    </row>
    <row r="43" spans="1:10" x14ac:dyDescent="0.25">
      <c r="A43">
        <v>39</v>
      </c>
      <c r="B43" t="s">
        <v>277</v>
      </c>
      <c r="C43">
        <v>12802837</v>
      </c>
      <c r="D43">
        <v>1415</v>
      </c>
      <c r="E43" s="11">
        <v>174128.14</v>
      </c>
      <c r="F43" s="11">
        <v>1238.6400000000001</v>
      </c>
      <c r="G43">
        <v>1</v>
      </c>
      <c r="H43">
        <v>0</v>
      </c>
      <c r="I43">
        <v>0</v>
      </c>
      <c r="J43" s="11">
        <v>1238.6400000000001</v>
      </c>
    </row>
    <row r="44" spans="1:10" x14ac:dyDescent="0.25">
      <c r="A44">
        <v>40</v>
      </c>
      <c r="B44" t="s">
        <v>278</v>
      </c>
      <c r="C44">
        <v>12802822</v>
      </c>
      <c r="D44">
        <v>1415</v>
      </c>
      <c r="E44" s="11">
        <v>137390.16</v>
      </c>
      <c r="F44" s="11">
        <v>1438.33</v>
      </c>
      <c r="G44">
        <v>1</v>
      </c>
      <c r="H44">
        <v>0</v>
      </c>
      <c r="I44">
        <v>0</v>
      </c>
      <c r="J44" s="11">
        <v>1438.33</v>
      </c>
    </row>
    <row r="45" spans="1:10" x14ac:dyDescent="0.25">
      <c r="A45">
        <v>41</v>
      </c>
      <c r="B45" t="s">
        <v>279</v>
      </c>
      <c r="C45">
        <v>12802818</v>
      </c>
      <c r="D45">
        <v>1415</v>
      </c>
      <c r="E45" s="11">
        <v>156259.46</v>
      </c>
      <c r="F45" s="11">
        <v>1506.02</v>
      </c>
      <c r="G45">
        <v>1</v>
      </c>
      <c r="H45">
        <v>0</v>
      </c>
      <c r="I45">
        <v>0</v>
      </c>
      <c r="J45" s="11">
        <v>1506.02</v>
      </c>
    </row>
    <row r="46" spans="1:10" x14ac:dyDescent="0.25">
      <c r="A46">
        <v>42</v>
      </c>
      <c r="B46" t="s">
        <v>280</v>
      </c>
      <c r="C46">
        <v>12802961</v>
      </c>
      <c r="D46">
        <v>1415</v>
      </c>
      <c r="E46" s="11">
        <v>49986.19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43</v>
      </c>
      <c r="B47" t="s">
        <v>281</v>
      </c>
      <c r="C47">
        <v>12802963</v>
      </c>
      <c r="D47">
        <v>1415</v>
      </c>
      <c r="E47" s="11">
        <v>275499.15999999997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44</v>
      </c>
      <c r="B48" t="s">
        <v>282</v>
      </c>
      <c r="C48">
        <v>12802960</v>
      </c>
      <c r="D48">
        <v>1415</v>
      </c>
      <c r="E48" s="11">
        <v>89634.58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45</v>
      </c>
      <c r="B49" t="s">
        <v>283</v>
      </c>
      <c r="C49">
        <v>12802956</v>
      </c>
      <c r="D49">
        <v>1415</v>
      </c>
      <c r="E49" s="11">
        <v>37021.53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46</v>
      </c>
      <c r="B50" t="s">
        <v>284</v>
      </c>
      <c r="C50">
        <v>12802955</v>
      </c>
      <c r="D50">
        <v>1415</v>
      </c>
      <c r="E50" s="11">
        <v>48439.59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47</v>
      </c>
      <c r="B51" t="s">
        <v>285</v>
      </c>
      <c r="C51">
        <v>12802954</v>
      </c>
      <c r="D51">
        <v>1415</v>
      </c>
      <c r="E51" s="11">
        <v>6359.73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>
        <v>48</v>
      </c>
      <c r="B52" t="s">
        <v>286</v>
      </c>
      <c r="C52">
        <v>12802953</v>
      </c>
      <c r="D52">
        <v>1415</v>
      </c>
      <c r="E52" s="11">
        <v>8710551.3000000007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>
        <v>49</v>
      </c>
      <c r="B53" t="s">
        <v>287</v>
      </c>
      <c r="C53">
        <v>12802951</v>
      </c>
      <c r="D53">
        <v>1415</v>
      </c>
      <c r="E53" s="11">
        <v>125000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>
        <v>50</v>
      </c>
      <c r="B54" t="s">
        <v>288</v>
      </c>
      <c r="C54">
        <v>12802901</v>
      </c>
      <c r="D54">
        <v>1415</v>
      </c>
      <c r="E54" s="11">
        <v>183007.92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>
        <v>51</v>
      </c>
      <c r="B55" t="s">
        <v>289</v>
      </c>
      <c r="C55">
        <v>12802893</v>
      </c>
      <c r="D55">
        <v>1415</v>
      </c>
      <c r="E55" s="11">
        <v>39476.71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52</v>
      </c>
      <c r="B56" t="s">
        <v>290</v>
      </c>
      <c r="C56">
        <v>12802894</v>
      </c>
      <c r="D56">
        <v>1415</v>
      </c>
      <c r="E56">
        <v>20.27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53</v>
      </c>
      <c r="B57" t="s">
        <v>291</v>
      </c>
      <c r="C57">
        <v>12802891</v>
      </c>
      <c r="D57">
        <v>1415</v>
      </c>
      <c r="E57" s="11">
        <v>34370.19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54</v>
      </c>
      <c r="B58" t="s">
        <v>292</v>
      </c>
      <c r="C58">
        <v>12802885</v>
      </c>
      <c r="D58">
        <v>1415</v>
      </c>
      <c r="E58" s="11">
        <v>58249.46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55</v>
      </c>
      <c r="B59" t="s">
        <v>293</v>
      </c>
      <c r="C59">
        <v>12802890</v>
      </c>
      <c r="D59">
        <v>1415</v>
      </c>
      <c r="E59" s="11">
        <v>74696.55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>
        <v>56</v>
      </c>
      <c r="B60" t="s">
        <v>294</v>
      </c>
      <c r="C60">
        <v>12802884</v>
      </c>
      <c r="D60">
        <v>1415</v>
      </c>
      <c r="E60" s="11">
        <v>279370.48</v>
      </c>
      <c r="F60">
        <v>72.52</v>
      </c>
      <c r="G60">
        <v>0</v>
      </c>
      <c r="H60">
        <v>0</v>
      </c>
      <c r="I60">
        <v>0</v>
      </c>
      <c r="J60">
        <v>72.52</v>
      </c>
    </row>
    <row r="61" spans="1:10" x14ac:dyDescent="0.25">
      <c r="A61">
        <v>57</v>
      </c>
      <c r="B61" t="s">
        <v>295</v>
      </c>
      <c r="C61">
        <v>12802881</v>
      </c>
      <c r="D61">
        <v>1415</v>
      </c>
      <c r="E61" s="11">
        <v>32757.48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58</v>
      </c>
      <c r="B62" t="s">
        <v>296</v>
      </c>
      <c r="C62">
        <v>12802880</v>
      </c>
      <c r="D62">
        <v>1415</v>
      </c>
      <c r="E62" s="11">
        <v>2943.32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59</v>
      </c>
      <c r="B63" t="s">
        <v>297</v>
      </c>
      <c r="C63">
        <v>12802864</v>
      </c>
      <c r="D63">
        <v>1415</v>
      </c>
      <c r="E63">
        <v>-20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60</v>
      </c>
      <c r="B64" t="s">
        <v>298</v>
      </c>
      <c r="C64">
        <v>12802863</v>
      </c>
      <c r="D64">
        <v>1415</v>
      </c>
      <c r="E64">
        <v>368.58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61</v>
      </c>
      <c r="B65" t="s">
        <v>299</v>
      </c>
      <c r="C65">
        <v>12802850</v>
      </c>
      <c r="D65">
        <v>1415</v>
      </c>
      <c r="E65" s="11">
        <v>186066.99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62</v>
      </c>
      <c r="B66" t="s">
        <v>300</v>
      </c>
      <c r="C66">
        <v>12802830</v>
      </c>
      <c r="D66">
        <v>1415</v>
      </c>
      <c r="E66" s="11">
        <v>172743.86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>
        <v>63</v>
      </c>
      <c r="B67" t="s">
        <v>301</v>
      </c>
      <c r="C67">
        <v>12802825</v>
      </c>
      <c r="D67">
        <v>1415</v>
      </c>
      <c r="E67" s="11">
        <v>32531.86</v>
      </c>
      <c r="F67">
        <v>8</v>
      </c>
      <c r="G67">
        <v>0</v>
      </c>
      <c r="H67">
        <v>0</v>
      </c>
      <c r="I67">
        <v>0</v>
      </c>
      <c r="J67">
        <v>8</v>
      </c>
    </row>
    <row r="68" spans="1:10" x14ac:dyDescent="0.25">
      <c r="A68">
        <v>64</v>
      </c>
      <c r="B68" t="s">
        <v>302</v>
      </c>
      <c r="C68">
        <v>12802824</v>
      </c>
      <c r="D68">
        <v>1415</v>
      </c>
      <c r="E68" s="11">
        <v>177673.91</v>
      </c>
      <c r="F68">
        <v>12.41</v>
      </c>
      <c r="G68">
        <v>0</v>
      </c>
      <c r="H68">
        <v>0</v>
      </c>
      <c r="I68">
        <v>0</v>
      </c>
      <c r="J68">
        <v>12.41</v>
      </c>
    </row>
    <row r="69" spans="1:10" x14ac:dyDescent="0.25">
      <c r="A69">
        <v>65</v>
      </c>
      <c r="B69" t="s">
        <v>303</v>
      </c>
      <c r="C69">
        <v>12802805</v>
      </c>
      <c r="D69">
        <v>1415</v>
      </c>
      <c r="E69" s="11">
        <v>190629.3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66</v>
      </c>
      <c r="B70" t="s">
        <v>304</v>
      </c>
      <c r="C70">
        <v>12802804</v>
      </c>
      <c r="D70">
        <v>1415</v>
      </c>
      <c r="E70" s="11">
        <v>76930.929999999993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67</v>
      </c>
      <c r="B71" t="s">
        <v>305</v>
      </c>
      <c r="C71">
        <v>12802803</v>
      </c>
      <c r="D71">
        <v>1415</v>
      </c>
      <c r="E71" s="11">
        <v>268215.43</v>
      </c>
      <c r="F71">
        <v>34.659999999999997</v>
      </c>
      <c r="G71">
        <v>0</v>
      </c>
      <c r="H71">
        <v>0</v>
      </c>
      <c r="I71">
        <v>0</v>
      </c>
      <c r="J71">
        <v>34.659999999999997</v>
      </c>
    </row>
    <row r="72" spans="1:10" x14ac:dyDescent="0.25">
      <c r="A72">
        <v>68</v>
      </c>
      <c r="B72" t="s">
        <v>306</v>
      </c>
      <c r="C72">
        <v>12802802</v>
      </c>
      <c r="D72">
        <v>1415</v>
      </c>
      <c r="E72" s="11">
        <v>177041.08</v>
      </c>
      <c r="F72">
        <v>392.4</v>
      </c>
      <c r="G72">
        <v>0</v>
      </c>
      <c r="H72">
        <v>0</v>
      </c>
      <c r="I72">
        <v>0</v>
      </c>
      <c r="J72">
        <v>392.4</v>
      </c>
    </row>
    <row r="73" spans="1:10" x14ac:dyDescent="0.25">
      <c r="A73">
        <v>69</v>
      </c>
      <c r="B73" t="s">
        <v>307</v>
      </c>
      <c r="C73">
        <v>12802801</v>
      </c>
      <c r="D73">
        <v>1415</v>
      </c>
      <c r="E73" s="11">
        <v>459849.86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>
        <v>70</v>
      </c>
      <c r="B74" t="s">
        <v>308</v>
      </c>
      <c r="C74">
        <v>12802752</v>
      </c>
      <c r="D74">
        <v>1415</v>
      </c>
      <c r="E74" s="11">
        <v>1848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>
        <v>71</v>
      </c>
      <c r="B75" t="s">
        <v>309</v>
      </c>
      <c r="C75">
        <v>1280</v>
      </c>
      <c r="D75">
        <v>1415</v>
      </c>
      <c r="E75" s="11">
        <v>32726.05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>
        <v>72</v>
      </c>
      <c r="B76" t="s">
        <v>310</v>
      </c>
      <c r="C76">
        <v>12802970</v>
      </c>
      <c r="D76">
        <v>1415</v>
      </c>
      <c r="E76" s="11">
        <v>42073.919999999998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73</v>
      </c>
      <c r="B77" t="s">
        <v>311</v>
      </c>
      <c r="C77">
        <v>12802882</v>
      </c>
      <c r="D77">
        <v>1415</v>
      </c>
      <c r="E77" s="11">
        <v>57289.93</v>
      </c>
      <c r="F77" s="11">
        <v>-7720</v>
      </c>
      <c r="G77">
        <v>-13</v>
      </c>
      <c r="H77">
        <v>0</v>
      </c>
      <c r="I77">
        <v>0</v>
      </c>
      <c r="J77" s="11">
        <v>-7720</v>
      </c>
    </row>
    <row r="78" spans="1:10" x14ac:dyDescent="0.25">
      <c r="A78">
        <v>74</v>
      </c>
      <c r="B78" t="s">
        <v>312</v>
      </c>
      <c r="C78">
        <v>12802756</v>
      </c>
      <c r="D78">
        <v>1415</v>
      </c>
      <c r="E78">
        <v>717.46</v>
      </c>
      <c r="F78" s="11">
        <v>-1765.92</v>
      </c>
      <c r="G78">
        <v>-246</v>
      </c>
      <c r="H78">
        <v>0</v>
      </c>
      <c r="I78">
        <v>0</v>
      </c>
      <c r="J78" s="11">
        <v>-1765.92</v>
      </c>
    </row>
    <row r="80" spans="1:10" x14ac:dyDescent="0.25">
      <c r="E80" s="11">
        <f>SUM(E5:E79)</f>
        <v>29177938.310000006</v>
      </c>
      <c r="F80" s="11">
        <f t="shared" ref="F80:J80" si="0">SUM(F5:F79)</f>
        <v>4176813.3600000013</v>
      </c>
      <c r="G80" s="11">
        <f t="shared" si="0"/>
        <v>573</v>
      </c>
      <c r="H80" s="11">
        <f t="shared" si="0"/>
        <v>1707326.9600000002</v>
      </c>
      <c r="I80" s="11">
        <f t="shared" si="0"/>
        <v>632336.26</v>
      </c>
      <c r="J80" s="11">
        <f t="shared" si="0"/>
        <v>1837150.1399999994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8"/>
  <sheetViews>
    <sheetView topLeftCell="A31" workbookViewId="0">
      <selection activeCell="B57" sqref="B57"/>
    </sheetView>
  </sheetViews>
  <sheetFormatPr defaultRowHeight="15" x14ac:dyDescent="0.25"/>
  <cols>
    <col min="2" max="2" width="82" customWidth="1"/>
    <col min="6" max="6" width="50.140625" customWidth="1"/>
  </cols>
  <sheetData>
    <row r="1" spans="1:6" x14ac:dyDescent="0.25">
      <c r="A1" s="13"/>
      <c r="B1" t="s">
        <v>87</v>
      </c>
      <c r="F1" s="2" t="s">
        <v>201</v>
      </c>
    </row>
    <row r="2" spans="1:6" x14ac:dyDescent="0.25">
      <c r="A2" s="13"/>
      <c r="B2" t="s">
        <v>313</v>
      </c>
      <c r="F2" t="s">
        <v>200</v>
      </c>
    </row>
    <row r="3" spans="1:6" x14ac:dyDescent="0.25">
      <c r="A3" s="13"/>
      <c r="B3" s="1" t="s">
        <v>208</v>
      </c>
      <c r="F3" t="s">
        <v>202</v>
      </c>
    </row>
    <row r="4" spans="1:6" x14ac:dyDescent="0.25">
      <c r="A4" s="13"/>
      <c r="B4" t="s">
        <v>36</v>
      </c>
      <c r="F4" s="2" t="s">
        <v>203</v>
      </c>
    </row>
    <row r="5" spans="1:6" x14ac:dyDescent="0.25">
      <c r="A5" s="13"/>
      <c r="B5" t="s">
        <v>37</v>
      </c>
      <c r="F5" t="s">
        <v>204</v>
      </c>
    </row>
    <row r="6" spans="1:6" x14ac:dyDescent="0.25">
      <c r="A6" s="13"/>
      <c r="B6" t="s">
        <v>322</v>
      </c>
      <c r="F6" t="s">
        <v>205</v>
      </c>
    </row>
    <row r="7" spans="1:6" x14ac:dyDescent="0.25">
      <c r="A7" s="13"/>
      <c r="B7" s="3" t="s">
        <v>1</v>
      </c>
    </row>
    <row r="8" spans="1:6" x14ac:dyDescent="0.25">
      <c r="A8" s="13"/>
      <c r="B8" t="s">
        <v>2</v>
      </c>
    </row>
    <row r="9" spans="1:6" x14ac:dyDescent="0.25">
      <c r="A9" s="13"/>
      <c r="B9" t="s">
        <v>38</v>
      </c>
    </row>
    <row r="10" spans="1:6" x14ac:dyDescent="0.25">
      <c r="A10" s="13"/>
      <c r="B10" t="s">
        <v>3</v>
      </c>
    </row>
    <row r="11" spans="1:6" x14ac:dyDescent="0.25">
      <c r="A11" s="13"/>
      <c r="B11" s="1" t="s">
        <v>209</v>
      </c>
    </row>
    <row r="12" spans="1:6" x14ac:dyDescent="0.25">
      <c r="A12" s="13"/>
      <c r="B12" t="s">
        <v>36</v>
      </c>
    </row>
    <row r="13" spans="1:6" x14ac:dyDescent="0.25">
      <c r="A13" s="13"/>
      <c r="B13" t="s">
        <v>40</v>
      </c>
    </row>
    <row r="14" spans="1:6" x14ac:dyDescent="0.25">
      <c r="A14" s="13"/>
      <c r="B14" t="s">
        <v>323</v>
      </c>
    </row>
    <row r="15" spans="1:6" x14ac:dyDescent="0.25">
      <c r="A15" s="13"/>
      <c r="B15" s="3" t="s">
        <v>1</v>
      </c>
    </row>
    <row r="16" spans="1:6" x14ac:dyDescent="0.25">
      <c r="A16" s="13"/>
      <c r="B16" t="s">
        <v>2</v>
      </c>
    </row>
    <row r="17" spans="1:2" x14ac:dyDescent="0.25">
      <c r="A17" s="13"/>
      <c r="B17" t="s">
        <v>42</v>
      </c>
    </row>
    <row r="18" spans="1:2" x14ac:dyDescent="0.25">
      <c r="A18" s="13"/>
      <c r="B18" t="s">
        <v>3</v>
      </c>
    </row>
    <row r="19" spans="1:2" x14ac:dyDescent="0.25">
      <c r="A19" s="13"/>
      <c r="B19" s="1" t="s">
        <v>210</v>
      </c>
    </row>
    <row r="20" spans="1:2" x14ac:dyDescent="0.25">
      <c r="A20" s="13"/>
      <c r="B20" t="s">
        <v>36</v>
      </c>
    </row>
    <row r="21" spans="1:2" x14ac:dyDescent="0.25">
      <c r="A21" s="13"/>
      <c r="B21" t="s">
        <v>43</v>
      </c>
    </row>
    <row r="22" spans="1:2" x14ac:dyDescent="0.25">
      <c r="A22" s="13"/>
      <c r="B22" t="s">
        <v>324</v>
      </c>
    </row>
    <row r="23" spans="1:2" x14ac:dyDescent="0.25">
      <c r="A23" s="13"/>
      <c r="B23" s="3" t="s">
        <v>1</v>
      </c>
    </row>
    <row r="24" spans="1:2" x14ac:dyDescent="0.25">
      <c r="A24" s="13"/>
      <c r="B24" t="s">
        <v>2</v>
      </c>
    </row>
    <row r="25" spans="1:2" x14ac:dyDescent="0.25">
      <c r="A25" s="13"/>
      <c r="B25" t="s">
        <v>47</v>
      </c>
    </row>
    <row r="26" spans="1:2" x14ac:dyDescent="0.25">
      <c r="A26" s="13"/>
      <c r="B26" t="s">
        <v>48</v>
      </c>
    </row>
    <row r="27" spans="1:2" x14ac:dyDescent="0.25">
      <c r="A27" s="13"/>
      <c r="B27" t="s">
        <v>45</v>
      </c>
    </row>
    <row r="28" spans="1:2" x14ac:dyDescent="0.25">
      <c r="A28" s="13"/>
      <c r="B28" t="s">
        <v>3</v>
      </c>
    </row>
    <row r="29" spans="1:2" x14ac:dyDescent="0.25">
      <c r="A29" s="13"/>
      <c r="B29" s="1"/>
    </row>
    <row r="30" spans="1:2" x14ac:dyDescent="0.25">
      <c r="A30" s="13"/>
      <c r="B30" t="s">
        <v>87</v>
      </c>
    </row>
    <row r="31" spans="1:2" x14ac:dyDescent="0.25">
      <c r="A31" s="13"/>
      <c r="B31" t="s">
        <v>198</v>
      </c>
    </row>
    <row r="32" spans="1:2" x14ac:dyDescent="0.25">
      <c r="A32" s="13"/>
      <c r="B32" s="1"/>
    </row>
    <row r="33" spans="1:2" hidden="1" x14ac:dyDescent="0.25">
      <c r="A33" s="13"/>
      <c r="B33" t="s">
        <v>89</v>
      </c>
    </row>
    <row r="34" spans="1:2" hidden="1" x14ac:dyDescent="0.25">
      <c r="A34" s="13"/>
      <c r="B34" t="s">
        <v>11</v>
      </c>
    </row>
    <row r="35" spans="1:2" hidden="1" x14ac:dyDescent="0.25">
      <c r="A35" s="13"/>
      <c r="B35" t="s">
        <v>199</v>
      </c>
    </row>
    <row r="36" spans="1:2" hidden="1" x14ac:dyDescent="0.25">
      <c r="A36" s="13"/>
      <c r="B36" s="1"/>
    </row>
    <row r="37" spans="1:2" hidden="1" x14ac:dyDescent="0.25">
      <c r="A37" s="13"/>
      <c r="B37" t="s">
        <v>89</v>
      </c>
    </row>
    <row r="38" spans="1:2" hidden="1" x14ac:dyDescent="0.25">
      <c r="A38" s="13"/>
      <c r="B38" t="s">
        <v>13</v>
      </c>
    </row>
    <row r="39" spans="1:2" hidden="1" x14ac:dyDescent="0.25">
      <c r="A39" s="13"/>
      <c r="B39" t="s">
        <v>14</v>
      </c>
    </row>
    <row r="40" spans="1:2" hidden="1" x14ac:dyDescent="0.25">
      <c r="A40" s="13"/>
      <c r="B40" s="1"/>
    </row>
    <row r="41" spans="1:2" x14ac:dyDescent="0.25">
      <c r="A41" s="13"/>
      <c r="B41" t="s">
        <v>90</v>
      </c>
    </row>
    <row r="42" spans="1:2" x14ac:dyDescent="0.25">
      <c r="A42" s="13"/>
      <c r="B42" t="s">
        <v>91</v>
      </c>
    </row>
    <row r="43" spans="1:2" x14ac:dyDescent="0.25">
      <c r="A43" s="13"/>
      <c r="B43" t="s">
        <v>325</v>
      </c>
    </row>
    <row r="44" spans="1:2" x14ac:dyDescent="0.25">
      <c r="A44" s="13"/>
      <c r="B44" t="s">
        <v>326</v>
      </c>
    </row>
    <row r="45" spans="1:2" x14ac:dyDescent="0.25">
      <c r="A45" s="13"/>
      <c r="B45" t="s">
        <v>21</v>
      </c>
    </row>
    <row r="46" spans="1:2" x14ac:dyDescent="0.25">
      <c r="A46" s="13"/>
      <c r="B46" t="s">
        <v>22</v>
      </c>
    </row>
    <row r="47" spans="1:2" x14ac:dyDescent="0.25">
      <c r="A47" s="13"/>
      <c r="B47" t="s">
        <v>23</v>
      </c>
    </row>
    <row r="48" spans="1:2" x14ac:dyDescent="0.25">
      <c r="A48" s="13"/>
      <c r="B48" s="1"/>
    </row>
    <row r="49" spans="1:2" x14ac:dyDescent="0.25">
      <c r="A49" s="13"/>
      <c r="B49" t="s">
        <v>90</v>
      </c>
    </row>
    <row r="50" spans="1:2" x14ac:dyDescent="0.25">
      <c r="A50" s="13"/>
      <c r="B50" t="s">
        <v>92</v>
      </c>
    </row>
    <row r="51" spans="1:2" x14ac:dyDescent="0.25">
      <c r="A51" s="13"/>
      <c r="B51" t="s">
        <v>325</v>
      </c>
    </row>
    <row r="52" spans="1:2" x14ac:dyDescent="0.25">
      <c r="A52" s="13"/>
      <c r="B52" t="s">
        <v>326</v>
      </c>
    </row>
    <row r="53" spans="1:2" x14ac:dyDescent="0.25">
      <c r="A53" s="13"/>
      <c r="B53" s="1"/>
    </row>
    <row r="54" spans="1:2" x14ac:dyDescent="0.25">
      <c r="A54" s="13"/>
      <c r="B54" t="s">
        <v>89</v>
      </c>
    </row>
    <row r="55" spans="1:2" x14ac:dyDescent="0.25">
      <c r="A55" s="13"/>
      <c r="B55" t="s">
        <v>33</v>
      </c>
    </row>
    <row r="56" spans="1:2" x14ac:dyDescent="0.25">
      <c r="A56" s="13"/>
      <c r="B56" t="s">
        <v>34</v>
      </c>
    </row>
    <row r="57" spans="1:2" x14ac:dyDescent="0.25">
      <c r="A57" s="13"/>
    </row>
    <row r="58" spans="1:2" x14ac:dyDescent="0.25">
      <c r="A58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9"/>
  <sheetViews>
    <sheetView topLeftCell="A34" workbookViewId="0">
      <selection activeCell="B29" sqref="B29:B34"/>
    </sheetView>
  </sheetViews>
  <sheetFormatPr defaultRowHeight="15" x14ac:dyDescent="0.25"/>
  <cols>
    <col min="2" max="2" width="103.7109375" customWidth="1"/>
    <col min="3" max="3" width="5.28515625" customWidth="1"/>
    <col min="4" max="4" width="51.28515625" customWidth="1"/>
  </cols>
  <sheetData>
    <row r="1" spans="1:4" x14ac:dyDescent="0.25">
      <c r="A1" s="13"/>
      <c r="B1" t="s">
        <v>181</v>
      </c>
      <c r="D1" t="s">
        <v>201</v>
      </c>
    </row>
    <row r="2" spans="1:4" x14ac:dyDescent="0.25">
      <c r="A2" s="13"/>
      <c r="B2" t="s">
        <v>327</v>
      </c>
      <c r="D2" s="2" t="s">
        <v>200</v>
      </c>
    </row>
    <row r="3" spans="1:4" x14ac:dyDescent="0.25">
      <c r="A3" s="13"/>
      <c r="B3" s="1" t="s">
        <v>206</v>
      </c>
      <c r="C3" s="1"/>
      <c r="D3" s="2" t="s">
        <v>202</v>
      </c>
    </row>
    <row r="4" spans="1:4" x14ac:dyDescent="0.25">
      <c r="A4" s="13"/>
      <c r="B4" t="s">
        <v>189</v>
      </c>
      <c r="D4" s="2" t="s">
        <v>203</v>
      </c>
    </row>
    <row r="5" spans="1:4" x14ac:dyDescent="0.25">
      <c r="A5" s="13"/>
      <c r="B5" t="s">
        <v>186</v>
      </c>
      <c r="D5" s="2" t="s">
        <v>204</v>
      </c>
    </row>
    <row r="6" spans="1:4" x14ac:dyDescent="0.25">
      <c r="A6" s="13"/>
      <c r="B6" t="s">
        <v>183</v>
      </c>
      <c r="D6" s="2" t="s">
        <v>205</v>
      </c>
    </row>
    <row r="7" spans="1:4" x14ac:dyDescent="0.25">
      <c r="A7" s="13"/>
      <c r="B7" s="3" t="s">
        <v>184</v>
      </c>
      <c r="C7" s="3"/>
    </row>
    <row r="8" spans="1:4" x14ac:dyDescent="0.25">
      <c r="A8" s="13"/>
      <c r="B8" t="s">
        <v>328</v>
      </c>
    </row>
    <row r="9" spans="1:4" x14ac:dyDescent="0.25">
      <c r="A9" s="13"/>
      <c r="B9" t="s">
        <v>185</v>
      </c>
    </row>
    <row r="10" spans="1:4" x14ac:dyDescent="0.25">
      <c r="A10" s="13"/>
      <c r="B10" s="1" t="s">
        <v>207</v>
      </c>
      <c r="C10" s="1"/>
    </row>
    <row r="11" spans="1:4" x14ac:dyDescent="0.25">
      <c r="A11" s="13"/>
      <c r="B11" t="s">
        <v>189</v>
      </c>
    </row>
    <row r="12" spans="1:4" x14ac:dyDescent="0.25">
      <c r="A12" s="13"/>
      <c r="B12" t="s">
        <v>186</v>
      </c>
    </row>
    <row r="13" spans="1:4" x14ac:dyDescent="0.25">
      <c r="A13" s="13"/>
      <c r="B13" t="s">
        <v>187</v>
      </c>
    </row>
    <row r="14" spans="1:4" x14ac:dyDescent="0.25">
      <c r="A14" s="13"/>
      <c r="B14" s="3" t="s">
        <v>188</v>
      </c>
      <c r="C14" s="3"/>
    </row>
    <row r="15" spans="1:4" x14ac:dyDescent="0.25">
      <c r="A15" s="13"/>
      <c r="B15" t="s">
        <v>328</v>
      </c>
    </row>
    <row r="16" spans="1:4" x14ac:dyDescent="0.25">
      <c r="A16" s="13"/>
      <c r="B16" t="s">
        <v>185</v>
      </c>
    </row>
    <row r="17" spans="1:3" x14ac:dyDescent="0.25">
      <c r="A17" s="13"/>
    </row>
    <row r="18" spans="1:3" x14ac:dyDescent="0.25">
      <c r="A18" s="13"/>
      <c r="B18" s="1" t="s">
        <v>211</v>
      </c>
      <c r="C18" s="1"/>
    </row>
    <row r="19" spans="1:3" x14ac:dyDescent="0.25">
      <c r="A19" s="13"/>
      <c r="B19" t="s">
        <v>189</v>
      </c>
    </row>
    <row r="20" spans="1:3" x14ac:dyDescent="0.25">
      <c r="A20" s="13"/>
      <c r="B20" t="s">
        <v>193</v>
      </c>
    </row>
    <row r="21" spans="1:3" x14ac:dyDescent="0.25">
      <c r="A21" s="13"/>
      <c r="B21" t="s">
        <v>194</v>
      </c>
    </row>
    <row r="22" spans="1:3" x14ac:dyDescent="0.25">
      <c r="A22" s="13"/>
      <c r="B22" s="3" t="s">
        <v>195</v>
      </c>
      <c r="C22" s="3"/>
    </row>
    <row r="23" spans="1:3" x14ac:dyDescent="0.25">
      <c r="A23" s="13"/>
      <c r="B23" t="s">
        <v>328</v>
      </c>
    </row>
    <row r="24" spans="1:3" x14ac:dyDescent="0.25">
      <c r="A24" s="13"/>
      <c r="B24" t="s">
        <v>185</v>
      </c>
    </row>
    <row r="25" spans="1:3" x14ac:dyDescent="0.25">
      <c r="A25" s="13"/>
      <c r="B25" s="1"/>
      <c r="C25" s="1"/>
    </row>
    <row r="26" spans="1:3" x14ac:dyDescent="0.25">
      <c r="A26" s="13"/>
      <c r="B26" t="s">
        <v>190</v>
      </c>
    </row>
    <row r="27" spans="1:3" x14ac:dyDescent="0.25">
      <c r="A27" s="13"/>
      <c r="B27" t="s">
        <v>327</v>
      </c>
    </row>
    <row r="28" spans="1:3" x14ac:dyDescent="0.25">
      <c r="A28" s="13"/>
      <c r="B28" s="1"/>
      <c r="C28" s="1"/>
    </row>
    <row r="29" spans="1:3" x14ac:dyDescent="0.25">
      <c r="A29" s="5"/>
      <c r="B29" t="s">
        <v>182</v>
      </c>
    </row>
    <row r="30" spans="1:3" x14ac:dyDescent="0.25">
      <c r="A30" s="5"/>
      <c r="B30" t="s">
        <v>196</v>
      </c>
    </row>
    <row r="31" spans="1:3" x14ac:dyDescent="0.25">
      <c r="A31" s="5"/>
      <c r="B31" t="s">
        <v>197</v>
      </c>
    </row>
    <row r="32" spans="1:3" x14ac:dyDescent="0.25">
      <c r="A32" s="5"/>
      <c r="B32" s="3" t="s">
        <v>191</v>
      </c>
      <c r="C32" s="3"/>
    </row>
    <row r="33" spans="1:3" x14ac:dyDescent="0.25">
      <c r="A33" s="5"/>
      <c r="B33" t="s">
        <v>328</v>
      </c>
    </row>
    <row r="34" spans="1:3" x14ac:dyDescent="0.25">
      <c r="A34" s="5"/>
      <c r="B34" t="s">
        <v>192</v>
      </c>
    </row>
    <row r="35" spans="1:3" x14ac:dyDescent="0.25">
      <c r="A35" s="5"/>
      <c r="B35" s="1"/>
      <c r="C35" s="1"/>
    </row>
    <row r="36" spans="1:3" x14ac:dyDescent="0.25">
      <c r="A36" s="5"/>
    </row>
    <row r="37" spans="1:3" x14ac:dyDescent="0.25">
      <c r="A37" s="5"/>
    </row>
    <row r="38" spans="1:3" x14ac:dyDescent="0.25">
      <c r="A38" s="5"/>
    </row>
    <row r="39" spans="1:3" x14ac:dyDescent="0.25">
      <c r="A39" s="5"/>
    </row>
    <row r="40" spans="1:3" x14ac:dyDescent="0.25">
      <c r="A40" s="5"/>
    </row>
    <row r="41" spans="1:3" x14ac:dyDescent="0.25">
      <c r="A41" s="5"/>
    </row>
    <row r="42" spans="1:3" x14ac:dyDescent="0.25">
      <c r="A42" s="5"/>
    </row>
    <row r="43" spans="1:3" x14ac:dyDescent="0.25">
      <c r="A43" s="5"/>
    </row>
    <row r="44" spans="1:3" x14ac:dyDescent="0.25">
      <c r="A44" s="5"/>
    </row>
    <row r="45" spans="1:3" x14ac:dyDescent="0.25">
      <c r="A45" s="5"/>
      <c r="B45" s="1"/>
      <c r="C45" s="1"/>
    </row>
    <row r="46" spans="1:3" x14ac:dyDescent="0.25">
      <c r="A46" s="5"/>
    </row>
    <row r="47" spans="1:3" x14ac:dyDescent="0.25">
      <c r="A47" s="5"/>
    </row>
    <row r="48" spans="1:3" x14ac:dyDescent="0.25">
      <c r="A48" s="5"/>
    </row>
    <row r="49" spans="1:3" x14ac:dyDescent="0.25">
      <c r="A49" s="5"/>
    </row>
    <row r="50" spans="1:3" x14ac:dyDescent="0.25">
      <c r="A50" s="5"/>
    </row>
    <row r="51" spans="1:3" x14ac:dyDescent="0.25">
      <c r="A51" s="5"/>
    </row>
    <row r="52" spans="1:3" x14ac:dyDescent="0.25">
      <c r="A52" s="5"/>
      <c r="B52" s="1"/>
      <c r="C52" s="1"/>
    </row>
    <row r="53" spans="1:3" x14ac:dyDescent="0.25">
      <c r="A53" s="5"/>
    </row>
    <row r="54" spans="1:3" x14ac:dyDescent="0.25">
      <c r="A54" s="5"/>
    </row>
    <row r="55" spans="1:3" x14ac:dyDescent="0.25">
      <c r="A55" s="5"/>
    </row>
    <row r="56" spans="1:3" x14ac:dyDescent="0.25">
      <c r="A56" s="5"/>
      <c r="B56" s="1"/>
      <c r="C56" s="1"/>
    </row>
    <row r="57" spans="1:3" x14ac:dyDescent="0.25">
      <c r="A57" s="5"/>
    </row>
    <row r="58" spans="1:3" x14ac:dyDescent="0.25">
      <c r="A58" s="5"/>
    </row>
    <row r="59" spans="1:3" x14ac:dyDescent="0.25">
      <c r="A59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9"/>
  <sheetViews>
    <sheetView topLeftCell="A7" workbookViewId="0">
      <selection activeCell="B27" sqref="B27"/>
    </sheetView>
  </sheetViews>
  <sheetFormatPr defaultRowHeight="15" x14ac:dyDescent="0.25"/>
  <cols>
    <col min="2" max="2" width="74.5703125" customWidth="1"/>
  </cols>
  <sheetData>
    <row r="1" spans="1:2" x14ac:dyDescent="0.25">
      <c r="A1" s="4"/>
      <c r="B1" t="s">
        <v>35</v>
      </c>
    </row>
    <row r="2" spans="1:2" x14ac:dyDescent="0.25">
      <c r="A2" s="4"/>
      <c r="B2" s="1"/>
    </row>
    <row r="3" spans="1:2" x14ac:dyDescent="0.25">
      <c r="A3" s="4"/>
      <c r="B3" t="s">
        <v>36</v>
      </c>
    </row>
    <row r="4" spans="1:2" x14ac:dyDescent="0.25">
      <c r="A4" s="4"/>
      <c r="B4" t="s">
        <v>37</v>
      </c>
    </row>
    <row r="5" spans="1:2" x14ac:dyDescent="0.25">
      <c r="A5" s="4"/>
      <c r="B5" t="s">
        <v>39</v>
      </c>
    </row>
    <row r="6" spans="1:2" x14ac:dyDescent="0.25">
      <c r="A6" s="4"/>
      <c r="B6" s="3" t="s">
        <v>1</v>
      </c>
    </row>
    <row r="7" spans="1:2" x14ac:dyDescent="0.25">
      <c r="A7" s="4"/>
      <c r="B7" t="s">
        <v>2</v>
      </c>
    </row>
    <row r="8" spans="1:2" x14ac:dyDescent="0.25">
      <c r="A8" s="4"/>
      <c r="B8" t="s">
        <v>38</v>
      </c>
    </row>
    <row r="9" spans="1:2" x14ac:dyDescent="0.25">
      <c r="A9" s="4"/>
      <c r="B9" t="s">
        <v>3</v>
      </c>
    </row>
    <row r="10" spans="1:2" x14ac:dyDescent="0.25">
      <c r="A10" s="4"/>
      <c r="B10" s="1"/>
    </row>
    <row r="11" spans="1:2" x14ac:dyDescent="0.25">
      <c r="A11" s="4"/>
      <c r="B11" t="s">
        <v>36</v>
      </c>
    </row>
    <row r="12" spans="1:2" x14ac:dyDescent="0.25">
      <c r="A12" s="4"/>
      <c r="B12" t="s">
        <v>40</v>
      </c>
    </row>
    <row r="13" spans="1:2" x14ac:dyDescent="0.25">
      <c r="A13" s="4"/>
      <c r="B13" t="s">
        <v>41</v>
      </c>
    </row>
    <row r="14" spans="1:2" x14ac:dyDescent="0.25">
      <c r="A14" s="4"/>
      <c r="B14" s="3" t="s">
        <v>1</v>
      </c>
    </row>
    <row r="15" spans="1:2" x14ac:dyDescent="0.25">
      <c r="A15" s="4"/>
      <c r="B15" t="s">
        <v>2</v>
      </c>
    </row>
    <row r="16" spans="1:2" x14ac:dyDescent="0.25">
      <c r="A16" s="4"/>
      <c r="B16" t="s">
        <v>42</v>
      </c>
    </row>
    <row r="17" spans="1:2" x14ac:dyDescent="0.25">
      <c r="A17" s="4"/>
      <c r="B17" t="s">
        <v>3</v>
      </c>
    </row>
    <row r="18" spans="1:2" x14ac:dyDescent="0.25">
      <c r="A18" s="4"/>
      <c r="B18" s="1"/>
    </row>
    <row r="19" spans="1:2" x14ac:dyDescent="0.25">
      <c r="A19" s="4"/>
      <c r="B19" t="s">
        <v>36</v>
      </c>
    </row>
    <row r="20" spans="1:2" x14ac:dyDescent="0.25">
      <c r="A20" s="4"/>
      <c r="B20" t="s">
        <v>43</v>
      </c>
    </row>
    <row r="21" spans="1:2" x14ac:dyDescent="0.25">
      <c r="A21" s="4"/>
      <c r="B21" t="s">
        <v>44</v>
      </c>
    </row>
    <row r="22" spans="1:2" x14ac:dyDescent="0.25">
      <c r="A22" s="4"/>
      <c r="B22" s="3" t="s">
        <v>1</v>
      </c>
    </row>
    <row r="23" spans="1:2" x14ac:dyDescent="0.25">
      <c r="A23" s="4"/>
      <c r="B23" t="s">
        <v>2</v>
      </c>
    </row>
    <row r="24" spans="1:2" x14ac:dyDescent="0.25">
      <c r="A24" s="4"/>
      <c r="B24" t="s">
        <v>47</v>
      </c>
    </row>
    <row r="25" spans="1:2" x14ac:dyDescent="0.25">
      <c r="A25" s="4"/>
      <c r="B25" t="s">
        <v>48</v>
      </c>
    </row>
    <row r="26" spans="1:2" x14ac:dyDescent="0.25">
      <c r="A26" s="4"/>
      <c r="B26" t="s">
        <v>45</v>
      </c>
    </row>
    <row r="27" spans="1:2" x14ac:dyDescent="0.25">
      <c r="A27" s="4"/>
      <c r="B27" t="s">
        <v>46</v>
      </c>
    </row>
    <row r="28" spans="1:2" x14ac:dyDescent="0.25">
      <c r="A28" s="4"/>
    </row>
    <row r="29" spans="1:2" x14ac:dyDescent="0.25">
      <c r="A29" s="4"/>
    </row>
    <row r="30" spans="1:2" x14ac:dyDescent="0.25">
      <c r="A30" s="4"/>
      <c r="B30" s="1"/>
    </row>
    <row r="31" spans="1:2" x14ac:dyDescent="0.25">
      <c r="A31" s="4"/>
      <c r="B31" s="1"/>
    </row>
    <row r="32" spans="1:2" x14ac:dyDescent="0.25">
      <c r="A32" s="4"/>
      <c r="B32" s="1"/>
    </row>
    <row r="33" spans="1:2" x14ac:dyDescent="0.25">
      <c r="A33" s="4"/>
      <c r="B33" s="1"/>
    </row>
    <row r="34" spans="1:2" x14ac:dyDescent="0.25">
      <c r="A34" s="4"/>
      <c r="B34" s="1"/>
    </row>
    <row r="35" spans="1:2" x14ac:dyDescent="0.25">
      <c r="A35" s="2"/>
      <c r="B35" t="s">
        <v>87</v>
      </c>
    </row>
    <row r="36" spans="1:2" x14ac:dyDescent="0.25">
      <c r="A36" s="2"/>
      <c r="B36" t="s">
        <v>88</v>
      </c>
    </row>
    <row r="37" spans="1:2" x14ac:dyDescent="0.25">
      <c r="A37" s="2"/>
      <c r="B37" s="1"/>
    </row>
    <row r="38" spans="1:2" x14ac:dyDescent="0.25">
      <c r="A38" s="2"/>
      <c r="B38" t="s">
        <v>89</v>
      </c>
    </row>
    <row r="39" spans="1:2" x14ac:dyDescent="0.25">
      <c r="A39" s="2"/>
      <c r="B39" t="s">
        <v>11</v>
      </c>
    </row>
    <row r="40" spans="1:2" x14ac:dyDescent="0.25">
      <c r="A40" s="2"/>
      <c r="B40" t="s">
        <v>12</v>
      </c>
    </row>
    <row r="41" spans="1:2" x14ac:dyDescent="0.25">
      <c r="A41" s="2"/>
      <c r="B41" s="1"/>
    </row>
    <row r="42" spans="1:2" x14ac:dyDescent="0.25">
      <c r="A42" s="2"/>
      <c r="B42" t="s">
        <v>89</v>
      </c>
    </row>
    <row r="43" spans="1:2" x14ac:dyDescent="0.25">
      <c r="A43" s="2"/>
      <c r="B43" t="s">
        <v>13</v>
      </c>
    </row>
    <row r="44" spans="1:2" x14ac:dyDescent="0.25">
      <c r="A44" s="2"/>
      <c r="B44" t="s">
        <v>14</v>
      </c>
    </row>
    <row r="45" spans="1:2" x14ac:dyDescent="0.25">
      <c r="A45" s="2"/>
      <c r="B45" s="1"/>
    </row>
    <row r="46" spans="1:2" x14ac:dyDescent="0.25">
      <c r="A46" s="2"/>
      <c r="B46" t="s">
        <v>90</v>
      </c>
    </row>
    <row r="47" spans="1:2" x14ac:dyDescent="0.25">
      <c r="A47" s="2"/>
      <c r="B47" t="s">
        <v>19</v>
      </c>
    </row>
    <row r="48" spans="1:2" x14ac:dyDescent="0.25">
      <c r="A48" s="2"/>
      <c r="B48" t="s">
        <v>20</v>
      </c>
    </row>
    <row r="49" spans="1:2" x14ac:dyDescent="0.25">
      <c r="A49" s="2"/>
      <c r="B49" t="s">
        <v>21</v>
      </c>
    </row>
    <row r="50" spans="1:2" x14ac:dyDescent="0.25">
      <c r="A50" s="2"/>
      <c r="B50" t="s">
        <v>22</v>
      </c>
    </row>
    <row r="51" spans="1:2" x14ac:dyDescent="0.25">
      <c r="A51" s="2"/>
      <c r="B51" t="s">
        <v>23</v>
      </c>
    </row>
    <row r="52" spans="1:2" x14ac:dyDescent="0.25">
      <c r="A52" s="2"/>
      <c r="B52" s="1"/>
    </row>
    <row r="53" spans="1:2" x14ac:dyDescent="0.25">
      <c r="A53" s="2"/>
      <c r="B53" t="s">
        <v>90</v>
      </c>
    </row>
    <row r="54" spans="1:2" x14ac:dyDescent="0.25">
      <c r="A54" s="2"/>
      <c r="B54" t="s">
        <v>32</v>
      </c>
    </row>
    <row r="55" spans="1:2" x14ac:dyDescent="0.25">
      <c r="A55" s="2"/>
      <c r="B55" t="s">
        <v>26</v>
      </c>
    </row>
    <row r="56" spans="1:2" x14ac:dyDescent="0.25">
      <c r="A56" s="2"/>
      <c r="B56" s="1"/>
    </row>
    <row r="57" spans="1:2" x14ac:dyDescent="0.25">
      <c r="B57" t="s">
        <v>89</v>
      </c>
    </row>
    <row r="58" spans="1:2" x14ac:dyDescent="0.25">
      <c r="B58" t="s">
        <v>33</v>
      </c>
    </row>
    <row r="59" spans="1:2" x14ac:dyDescent="0.25">
      <c r="B59" t="s">
        <v>34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0"/>
  <sheetViews>
    <sheetView workbookViewId="0">
      <selection activeCell="B3" sqref="B3:B27"/>
    </sheetView>
  </sheetViews>
  <sheetFormatPr defaultRowHeight="15" x14ac:dyDescent="0.25"/>
  <cols>
    <col min="2" max="2" width="74.5703125" customWidth="1"/>
  </cols>
  <sheetData>
    <row r="1" spans="1:2" x14ac:dyDescent="0.25">
      <c r="A1" s="4"/>
      <c r="B1" t="s">
        <v>35</v>
      </c>
    </row>
    <row r="2" spans="1:2" x14ac:dyDescent="0.25">
      <c r="A2" s="4"/>
      <c r="B2" s="1"/>
    </row>
    <row r="3" spans="1:2" x14ac:dyDescent="0.25">
      <c r="A3" s="4"/>
      <c r="B3" t="s">
        <v>36</v>
      </c>
    </row>
    <row r="4" spans="1:2" x14ac:dyDescent="0.25">
      <c r="A4" s="4"/>
      <c r="B4" t="s">
        <v>37</v>
      </c>
    </row>
    <row r="5" spans="1:2" x14ac:dyDescent="0.25">
      <c r="A5" s="4"/>
      <c r="B5" t="s">
        <v>49</v>
      </c>
    </row>
    <row r="6" spans="1:2" x14ac:dyDescent="0.25">
      <c r="A6" s="4"/>
      <c r="B6" s="3" t="s">
        <v>1</v>
      </c>
    </row>
    <row r="7" spans="1:2" x14ac:dyDescent="0.25">
      <c r="A7" s="4"/>
      <c r="B7" t="s">
        <v>2</v>
      </c>
    </row>
    <row r="8" spans="1:2" x14ac:dyDescent="0.25">
      <c r="A8" s="4"/>
      <c r="B8" t="s">
        <v>38</v>
      </c>
    </row>
    <row r="9" spans="1:2" x14ac:dyDescent="0.25">
      <c r="A9" s="4"/>
      <c r="B9" t="s">
        <v>3</v>
      </c>
    </row>
    <row r="10" spans="1:2" x14ac:dyDescent="0.25">
      <c r="A10" s="4"/>
      <c r="B10" s="1"/>
    </row>
    <row r="11" spans="1:2" x14ac:dyDescent="0.25">
      <c r="A11" s="4"/>
      <c r="B11" t="s">
        <v>36</v>
      </c>
    </row>
    <row r="12" spans="1:2" x14ac:dyDescent="0.25">
      <c r="A12" s="4"/>
      <c r="B12" t="s">
        <v>40</v>
      </c>
    </row>
    <row r="13" spans="1:2" x14ac:dyDescent="0.25">
      <c r="A13" s="4"/>
      <c r="B13" t="s">
        <v>50</v>
      </c>
    </row>
    <row r="14" spans="1:2" x14ac:dyDescent="0.25">
      <c r="A14" s="4"/>
      <c r="B14" s="3" t="s">
        <v>1</v>
      </c>
    </row>
    <row r="15" spans="1:2" x14ac:dyDescent="0.25">
      <c r="A15" s="4"/>
      <c r="B15" t="s">
        <v>2</v>
      </c>
    </row>
    <row r="16" spans="1:2" x14ac:dyDescent="0.25">
      <c r="A16" s="4"/>
      <c r="B16" t="s">
        <v>42</v>
      </c>
    </row>
    <row r="17" spans="1:2" x14ac:dyDescent="0.25">
      <c r="A17" s="4"/>
      <c r="B17" t="s">
        <v>3</v>
      </c>
    </row>
    <row r="18" spans="1:2" x14ac:dyDescent="0.25">
      <c r="A18" s="4"/>
      <c r="B18" s="1"/>
    </row>
    <row r="19" spans="1:2" x14ac:dyDescent="0.25">
      <c r="A19" s="4"/>
      <c r="B19" t="s">
        <v>36</v>
      </c>
    </row>
    <row r="20" spans="1:2" x14ac:dyDescent="0.25">
      <c r="A20" s="4"/>
      <c r="B20" t="s">
        <v>43</v>
      </c>
    </row>
    <row r="21" spans="1:2" x14ac:dyDescent="0.25">
      <c r="A21" s="4"/>
      <c r="B21" t="s">
        <v>51</v>
      </c>
    </row>
    <row r="22" spans="1:2" x14ac:dyDescent="0.25">
      <c r="A22" s="4"/>
      <c r="B22" s="3" t="s">
        <v>1</v>
      </c>
    </row>
    <row r="23" spans="1:2" x14ac:dyDescent="0.25">
      <c r="A23" s="4"/>
      <c r="B23" t="s">
        <v>2</v>
      </c>
    </row>
    <row r="24" spans="1:2" x14ac:dyDescent="0.25">
      <c r="A24" s="4"/>
      <c r="B24" t="s">
        <v>47</v>
      </c>
    </row>
    <row r="25" spans="1:2" x14ac:dyDescent="0.25">
      <c r="A25" s="4"/>
      <c r="B25" t="s">
        <v>48</v>
      </c>
    </row>
    <row r="26" spans="1:2" x14ac:dyDescent="0.25">
      <c r="A26" s="4"/>
      <c r="B26" t="s">
        <v>45</v>
      </c>
    </row>
    <row r="27" spans="1:2" x14ac:dyDescent="0.25">
      <c r="A27" s="4"/>
      <c r="B27" t="s">
        <v>46</v>
      </c>
    </row>
    <row r="28" spans="1:2" x14ac:dyDescent="0.25">
      <c r="A28" s="4"/>
    </row>
    <row r="29" spans="1:2" x14ac:dyDescent="0.25">
      <c r="A29" s="4"/>
    </row>
    <row r="30" spans="1:2" x14ac:dyDescent="0.25">
      <c r="A30" s="2"/>
      <c r="B30" s="1"/>
    </row>
    <row r="31" spans="1:2" x14ac:dyDescent="0.25">
      <c r="A31" s="2"/>
      <c r="B31" s="1"/>
    </row>
    <row r="32" spans="1:2" x14ac:dyDescent="0.25">
      <c r="A32" s="2"/>
      <c r="B32" s="1"/>
    </row>
    <row r="33" spans="1:2" x14ac:dyDescent="0.25">
      <c r="A33" s="2"/>
      <c r="B33" s="1"/>
    </row>
    <row r="34" spans="1:2" x14ac:dyDescent="0.25">
      <c r="A34" s="2"/>
      <c r="B34" s="1"/>
    </row>
    <row r="35" spans="1:2" x14ac:dyDescent="0.25">
      <c r="A35" s="2"/>
      <c r="B35" t="s">
        <v>7</v>
      </c>
    </row>
    <row r="36" spans="1:2" x14ac:dyDescent="0.25">
      <c r="A36" s="2"/>
      <c r="B36" t="s">
        <v>8</v>
      </c>
    </row>
    <row r="37" spans="1:2" x14ac:dyDescent="0.25">
      <c r="A37" s="2"/>
      <c r="B37" t="s">
        <v>9</v>
      </c>
    </row>
    <row r="38" spans="1:2" x14ac:dyDescent="0.25">
      <c r="A38" s="2"/>
      <c r="B38" s="1"/>
    </row>
    <row r="39" spans="1:2" x14ac:dyDescent="0.25">
      <c r="A39" s="2"/>
      <c r="B39" t="s">
        <v>10</v>
      </c>
    </row>
    <row r="40" spans="1:2" x14ac:dyDescent="0.25">
      <c r="A40" s="2"/>
      <c r="B40" t="s">
        <v>11</v>
      </c>
    </row>
    <row r="41" spans="1:2" x14ac:dyDescent="0.25">
      <c r="A41" s="2"/>
      <c r="B41" t="s">
        <v>12</v>
      </c>
    </row>
    <row r="42" spans="1:2" x14ac:dyDescent="0.25">
      <c r="A42" s="2"/>
      <c r="B42" s="1"/>
    </row>
    <row r="43" spans="1:2" x14ac:dyDescent="0.25">
      <c r="A43" s="2"/>
      <c r="B43" t="s">
        <v>10</v>
      </c>
    </row>
    <row r="44" spans="1:2" x14ac:dyDescent="0.25">
      <c r="A44" s="2"/>
      <c r="B44" t="s">
        <v>13</v>
      </c>
    </row>
    <row r="45" spans="1:2" x14ac:dyDescent="0.25">
      <c r="A45" s="2"/>
      <c r="B45" t="s">
        <v>14</v>
      </c>
    </row>
    <row r="46" spans="1:2" x14ac:dyDescent="0.25">
      <c r="A46" s="2"/>
      <c r="B46" s="1"/>
    </row>
    <row r="47" spans="1:2" x14ac:dyDescent="0.25">
      <c r="A47" s="2"/>
      <c r="B47" t="s">
        <v>18</v>
      </c>
    </row>
    <row r="48" spans="1:2" x14ac:dyDescent="0.25">
      <c r="A48" s="2"/>
      <c r="B48" t="s">
        <v>19</v>
      </c>
    </row>
    <row r="49" spans="1:2" x14ac:dyDescent="0.25">
      <c r="A49" s="2"/>
      <c r="B49" t="s">
        <v>20</v>
      </c>
    </row>
    <row r="50" spans="1:2" x14ac:dyDescent="0.25">
      <c r="A50" s="2"/>
      <c r="B50" t="s">
        <v>21</v>
      </c>
    </row>
    <row r="51" spans="1:2" x14ac:dyDescent="0.25">
      <c r="A51" s="2"/>
      <c r="B51" t="s">
        <v>22</v>
      </c>
    </row>
    <row r="52" spans="1:2" x14ac:dyDescent="0.25">
      <c r="A52" s="2"/>
      <c r="B52" t="s">
        <v>23</v>
      </c>
    </row>
    <row r="53" spans="1:2" x14ac:dyDescent="0.25">
      <c r="A53" s="2"/>
      <c r="B53" s="1"/>
    </row>
    <row r="54" spans="1:2" x14ac:dyDescent="0.25">
      <c r="A54" s="2"/>
      <c r="B54" t="s">
        <v>18</v>
      </c>
    </row>
    <row r="55" spans="1:2" x14ac:dyDescent="0.25">
      <c r="A55" s="2"/>
      <c r="B55" t="s">
        <v>32</v>
      </c>
    </row>
    <row r="56" spans="1:2" x14ac:dyDescent="0.25">
      <c r="A56" s="2"/>
      <c r="B56" t="s">
        <v>26</v>
      </c>
    </row>
    <row r="57" spans="1:2" x14ac:dyDescent="0.25">
      <c r="A57" s="2"/>
      <c r="B57" s="1"/>
    </row>
    <row r="58" spans="1:2" x14ac:dyDescent="0.25">
      <c r="B58" t="s">
        <v>10</v>
      </c>
    </row>
    <row r="59" spans="1:2" x14ac:dyDescent="0.25">
      <c r="B59" t="s">
        <v>33</v>
      </c>
    </row>
    <row r="60" spans="1:2" x14ac:dyDescent="0.25">
      <c r="B60" t="s">
        <v>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0"/>
  <sheetViews>
    <sheetView workbookViewId="0">
      <selection activeCell="B3" sqref="B3:B28"/>
    </sheetView>
  </sheetViews>
  <sheetFormatPr defaultRowHeight="15" x14ac:dyDescent="0.25"/>
  <cols>
    <col min="2" max="2" width="74.5703125" customWidth="1"/>
  </cols>
  <sheetData>
    <row r="1" spans="1:2" x14ac:dyDescent="0.25">
      <c r="A1" s="4"/>
      <c r="B1" t="s">
        <v>35</v>
      </c>
    </row>
    <row r="2" spans="1:2" x14ac:dyDescent="0.25">
      <c r="A2" s="4"/>
      <c r="B2" s="1"/>
    </row>
    <row r="3" spans="1:2" x14ac:dyDescent="0.25">
      <c r="A3" s="4"/>
      <c r="B3" t="s">
        <v>36</v>
      </c>
    </row>
    <row r="4" spans="1:2" x14ac:dyDescent="0.25">
      <c r="A4" s="4"/>
      <c r="B4" t="s">
        <v>37</v>
      </c>
    </row>
    <row r="5" spans="1:2" x14ac:dyDescent="0.25">
      <c r="A5" s="4"/>
      <c r="B5" t="s">
        <v>52</v>
      </c>
    </row>
    <row r="6" spans="1:2" x14ac:dyDescent="0.25">
      <c r="A6" s="4"/>
      <c r="B6" s="3" t="s">
        <v>1</v>
      </c>
    </row>
    <row r="7" spans="1:2" x14ac:dyDescent="0.25">
      <c r="A7" s="4"/>
      <c r="B7" t="s">
        <v>2</v>
      </c>
    </row>
    <row r="8" spans="1:2" x14ac:dyDescent="0.25">
      <c r="A8" s="4"/>
      <c r="B8" t="s">
        <v>38</v>
      </c>
    </row>
    <row r="9" spans="1:2" x14ac:dyDescent="0.25">
      <c r="A9" s="4"/>
      <c r="B9" t="s">
        <v>3</v>
      </c>
    </row>
    <row r="10" spans="1:2" x14ac:dyDescent="0.25">
      <c r="A10" s="4"/>
      <c r="B10" s="1"/>
    </row>
    <row r="11" spans="1:2" x14ac:dyDescent="0.25">
      <c r="A11" s="4"/>
      <c r="B11" t="s">
        <v>36</v>
      </c>
    </row>
    <row r="12" spans="1:2" x14ac:dyDescent="0.25">
      <c r="A12" s="4"/>
      <c r="B12" t="s">
        <v>40</v>
      </c>
    </row>
    <row r="13" spans="1:2" x14ac:dyDescent="0.25">
      <c r="A13" s="4"/>
      <c r="B13" t="s">
        <v>53</v>
      </c>
    </row>
    <row r="14" spans="1:2" x14ac:dyDescent="0.25">
      <c r="A14" s="4"/>
      <c r="B14" s="3" t="s">
        <v>1</v>
      </c>
    </row>
    <row r="15" spans="1:2" x14ac:dyDescent="0.25">
      <c r="A15" s="4"/>
      <c r="B15" t="s">
        <v>2</v>
      </c>
    </row>
    <row r="16" spans="1:2" x14ac:dyDescent="0.25">
      <c r="A16" s="4"/>
      <c r="B16" t="s">
        <v>42</v>
      </c>
    </row>
    <row r="17" spans="1:2" x14ac:dyDescent="0.25">
      <c r="A17" s="4"/>
      <c r="B17" t="s">
        <v>3</v>
      </c>
    </row>
    <row r="18" spans="1:2" x14ac:dyDescent="0.25">
      <c r="A18" s="4"/>
      <c r="B18" s="1"/>
    </row>
    <row r="19" spans="1:2" x14ac:dyDescent="0.25">
      <c r="A19" s="4"/>
      <c r="B19" t="s">
        <v>36</v>
      </c>
    </row>
    <row r="20" spans="1:2" x14ac:dyDescent="0.25">
      <c r="A20" s="4"/>
      <c r="B20" t="s">
        <v>43</v>
      </c>
    </row>
    <row r="21" spans="1:2" x14ac:dyDescent="0.25">
      <c r="A21" s="4"/>
      <c r="B21" t="s">
        <v>54</v>
      </c>
    </row>
    <row r="22" spans="1:2" x14ac:dyDescent="0.25">
      <c r="A22" s="4"/>
      <c r="B22" s="3" t="s">
        <v>1</v>
      </c>
    </row>
    <row r="23" spans="1:2" x14ac:dyDescent="0.25">
      <c r="A23" s="4"/>
      <c r="B23" t="s">
        <v>2</v>
      </c>
    </row>
    <row r="24" spans="1:2" x14ac:dyDescent="0.25">
      <c r="A24" s="4"/>
      <c r="B24" t="s">
        <v>47</v>
      </c>
    </row>
    <row r="25" spans="1:2" x14ac:dyDescent="0.25">
      <c r="A25" s="4"/>
      <c r="B25" t="s">
        <v>48</v>
      </c>
    </row>
    <row r="26" spans="1:2" x14ac:dyDescent="0.25">
      <c r="A26" s="4"/>
      <c r="B26" t="s">
        <v>45</v>
      </c>
    </row>
    <row r="27" spans="1:2" x14ac:dyDescent="0.25">
      <c r="A27" s="4"/>
      <c r="B27" t="s">
        <v>46</v>
      </c>
    </row>
    <row r="28" spans="1:2" x14ac:dyDescent="0.25">
      <c r="A28" s="4"/>
    </row>
    <row r="29" spans="1:2" x14ac:dyDescent="0.25">
      <c r="A29" s="4"/>
    </row>
    <row r="30" spans="1:2" x14ac:dyDescent="0.25">
      <c r="A30" s="2"/>
      <c r="B30" s="1"/>
    </row>
    <row r="31" spans="1:2" x14ac:dyDescent="0.25">
      <c r="A31" s="2"/>
      <c r="B31" s="1"/>
    </row>
    <row r="32" spans="1:2" x14ac:dyDescent="0.25">
      <c r="A32" s="2"/>
      <c r="B32" s="1"/>
    </row>
    <row r="33" spans="1:2" x14ac:dyDescent="0.25">
      <c r="A33" s="2"/>
      <c r="B33" s="1"/>
    </row>
    <row r="34" spans="1:2" x14ac:dyDescent="0.25">
      <c r="A34" s="2"/>
      <c r="B34" s="1"/>
    </row>
    <row r="35" spans="1:2" x14ac:dyDescent="0.25">
      <c r="A35" s="2"/>
      <c r="B35" t="s">
        <v>7</v>
      </c>
    </row>
    <row r="36" spans="1:2" x14ac:dyDescent="0.25">
      <c r="A36" s="2"/>
      <c r="B36" t="s">
        <v>8</v>
      </c>
    </row>
    <row r="37" spans="1:2" x14ac:dyDescent="0.25">
      <c r="A37" s="2"/>
      <c r="B37" t="s">
        <v>9</v>
      </c>
    </row>
    <row r="38" spans="1:2" x14ac:dyDescent="0.25">
      <c r="A38" s="2"/>
      <c r="B38" s="1"/>
    </row>
    <row r="39" spans="1:2" x14ac:dyDescent="0.25">
      <c r="A39" s="2"/>
      <c r="B39" t="s">
        <v>10</v>
      </c>
    </row>
    <row r="40" spans="1:2" x14ac:dyDescent="0.25">
      <c r="A40" s="2"/>
      <c r="B40" t="s">
        <v>11</v>
      </c>
    </row>
    <row r="41" spans="1:2" x14ac:dyDescent="0.25">
      <c r="A41" s="2"/>
      <c r="B41" t="s">
        <v>12</v>
      </c>
    </row>
    <row r="42" spans="1:2" x14ac:dyDescent="0.25">
      <c r="A42" s="2"/>
      <c r="B42" s="1"/>
    </row>
    <row r="43" spans="1:2" x14ac:dyDescent="0.25">
      <c r="A43" s="2"/>
      <c r="B43" t="s">
        <v>10</v>
      </c>
    </row>
    <row r="44" spans="1:2" x14ac:dyDescent="0.25">
      <c r="A44" s="2"/>
      <c r="B44" t="s">
        <v>13</v>
      </c>
    </row>
    <row r="45" spans="1:2" x14ac:dyDescent="0.25">
      <c r="A45" s="2"/>
      <c r="B45" t="s">
        <v>14</v>
      </c>
    </row>
    <row r="46" spans="1:2" x14ac:dyDescent="0.25">
      <c r="A46" s="2"/>
      <c r="B46" s="1"/>
    </row>
    <row r="47" spans="1:2" x14ac:dyDescent="0.25">
      <c r="A47" s="2"/>
      <c r="B47" t="s">
        <v>18</v>
      </c>
    </row>
    <row r="48" spans="1:2" x14ac:dyDescent="0.25">
      <c r="A48" s="2"/>
      <c r="B48" t="s">
        <v>19</v>
      </c>
    </row>
    <row r="49" spans="1:2" x14ac:dyDescent="0.25">
      <c r="A49" s="2"/>
      <c r="B49" t="s">
        <v>20</v>
      </c>
    </row>
    <row r="50" spans="1:2" x14ac:dyDescent="0.25">
      <c r="A50" s="2"/>
      <c r="B50" t="s">
        <v>21</v>
      </c>
    </row>
    <row r="51" spans="1:2" x14ac:dyDescent="0.25">
      <c r="A51" s="2"/>
      <c r="B51" t="s">
        <v>22</v>
      </c>
    </row>
    <row r="52" spans="1:2" x14ac:dyDescent="0.25">
      <c r="A52" s="2"/>
      <c r="B52" t="s">
        <v>23</v>
      </c>
    </row>
    <row r="53" spans="1:2" x14ac:dyDescent="0.25">
      <c r="A53" s="2"/>
      <c r="B53" s="1"/>
    </row>
    <row r="54" spans="1:2" x14ac:dyDescent="0.25">
      <c r="A54" s="2"/>
      <c r="B54" t="s">
        <v>18</v>
      </c>
    </row>
    <row r="55" spans="1:2" x14ac:dyDescent="0.25">
      <c r="A55" s="2"/>
      <c r="B55" t="s">
        <v>32</v>
      </c>
    </row>
    <row r="56" spans="1:2" x14ac:dyDescent="0.25">
      <c r="A56" s="2"/>
      <c r="B56" t="s">
        <v>26</v>
      </c>
    </row>
    <row r="57" spans="1:2" x14ac:dyDescent="0.25">
      <c r="A57" s="2"/>
      <c r="B57" s="1"/>
    </row>
    <row r="58" spans="1:2" x14ac:dyDescent="0.25">
      <c r="B58" t="s">
        <v>10</v>
      </c>
    </row>
    <row r="59" spans="1:2" x14ac:dyDescent="0.25">
      <c r="B59" t="s">
        <v>33</v>
      </c>
    </row>
    <row r="60" spans="1:2" x14ac:dyDescent="0.25">
      <c r="B60" t="s">
        <v>34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0"/>
  <sheetViews>
    <sheetView workbookViewId="0">
      <selection activeCell="B3" sqref="B3:B27"/>
    </sheetView>
  </sheetViews>
  <sheetFormatPr defaultRowHeight="15" x14ac:dyDescent="0.25"/>
  <cols>
    <col min="2" max="2" width="74.5703125" customWidth="1"/>
  </cols>
  <sheetData>
    <row r="1" spans="1:2" x14ac:dyDescent="0.25">
      <c r="A1" s="4"/>
      <c r="B1" t="s">
        <v>35</v>
      </c>
    </row>
    <row r="2" spans="1:2" x14ac:dyDescent="0.25">
      <c r="A2" s="4"/>
      <c r="B2" s="1"/>
    </row>
    <row r="3" spans="1:2" x14ac:dyDescent="0.25">
      <c r="A3" s="4"/>
      <c r="B3" t="s">
        <v>36</v>
      </c>
    </row>
    <row r="4" spans="1:2" x14ac:dyDescent="0.25">
      <c r="A4" s="4"/>
      <c r="B4" t="s">
        <v>37</v>
      </c>
    </row>
    <row r="5" spans="1:2" x14ac:dyDescent="0.25">
      <c r="A5" s="4"/>
      <c r="B5" t="s">
        <v>55</v>
      </c>
    </row>
    <row r="6" spans="1:2" x14ac:dyDescent="0.25">
      <c r="A6" s="4"/>
      <c r="B6" s="3" t="s">
        <v>1</v>
      </c>
    </row>
    <row r="7" spans="1:2" x14ac:dyDescent="0.25">
      <c r="A7" s="4"/>
      <c r="B7" t="s">
        <v>2</v>
      </c>
    </row>
    <row r="8" spans="1:2" x14ac:dyDescent="0.25">
      <c r="A8" s="4"/>
      <c r="B8" t="s">
        <v>38</v>
      </c>
    </row>
    <row r="9" spans="1:2" x14ac:dyDescent="0.25">
      <c r="A9" s="4"/>
      <c r="B9" t="s">
        <v>3</v>
      </c>
    </row>
    <row r="10" spans="1:2" x14ac:dyDescent="0.25">
      <c r="A10" s="4"/>
      <c r="B10" s="1"/>
    </row>
    <row r="11" spans="1:2" x14ac:dyDescent="0.25">
      <c r="A11" s="4"/>
      <c r="B11" t="s">
        <v>36</v>
      </c>
    </row>
    <row r="12" spans="1:2" x14ac:dyDescent="0.25">
      <c r="A12" s="4"/>
      <c r="B12" t="s">
        <v>40</v>
      </c>
    </row>
    <row r="13" spans="1:2" x14ac:dyDescent="0.25">
      <c r="A13" s="4"/>
      <c r="B13" t="s">
        <v>56</v>
      </c>
    </row>
    <row r="14" spans="1:2" x14ac:dyDescent="0.25">
      <c r="A14" s="4"/>
      <c r="B14" s="3" t="s">
        <v>1</v>
      </c>
    </row>
    <row r="15" spans="1:2" x14ac:dyDescent="0.25">
      <c r="A15" s="4"/>
      <c r="B15" t="s">
        <v>2</v>
      </c>
    </row>
    <row r="16" spans="1:2" x14ac:dyDescent="0.25">
      <c r="A16" s="4"/>
      <c r="B16" t="s">
        <v>42</v>
      </c>
    </row>
    <row r="17" spans="1:2" x14ac:dyDescent="0.25">
      <c r="A17" s="4"/>
      <c r="B17" t="s">
        <v>3</v>
      </c>
    </row>
    <row r="18" spans="1:2" x14ac:dyDescent="0.25">
      <c r="A18" s="4"/>
      <c r="B18" s="1"/>
    </row>
    <row r="19" spans="1:2" x14ac:dyDescent="0.25">
      <c r="A19" s="4"/>
      <c r="B19" t="s">
        <v>36</v>
      </c>
    </row>
    <row r="20" spans="1:2" x14ac:dyDescent="0.25">
      <c r="A20" s="4"/>
      <c r="B20" t="s">
        <v>43</v>
      </c>
    </row>
    <row r="21" spans="1:2" x14ac:dyDescent="0.25">
      <c r="A21" s="4"/>
      <c r="B21" t="s">
        <v>57</v>
      </c>
    </row>
    <row r="22" spans="1:2" x14ac:dyDescent="0.25">
      <c r="A22" s="4"/>
      <c r="B22" s="3" t="s">
        <v>1</v>
      </c>
    </row>
    <row r="23" spans="1:2" x14ac:dyDescent="0.25">
      <c r="A23" s="4"/>
      <c r="B23" t="s">
        <v>2</v>
      </c>
    </row>
    <row r="24" spans="1:2" x14ac:dyDescent="0.25">
      <c r="A24" s="4"/>
      <c r="B24" t="s">
        <v>47</v>
      </c>
    </row>
    <row r="25" spans="1:2" x14ac:dyDescent="0.25">
      <c r="A25" s="4"/>
      <c r="B25" t="s">
        <v>48</v>
      </c>
    </row>
    <row r="26" spans="1:2" x14ac:dyDescent="0.25">
      <c r="A26" s="4"/>
      <c r="B26" t="s">
        <v>45</v>
      </c>
    </row>
    <row r="27" spans="1:2" x14ac:dyDescent="0.25">
      <c r="A27" s="4"/>
      <c r="B27" t="s">
        <v>46</v>
      </c>
    </row>
    <row r="28" spans="1:2" x14ac:dyDescent="0.25">
      <c r="A28" s="4"/>
    </row>
    <row r="29" spans="1:2" x14ac:dyDescent="0.25">
      <c r="A29" s="4"/>
    </row>
    <row r="30" spans="1:2" x14ac:dyDescent="0.25">
      <c r="A30" s="2"/>
      <c r="B30" s="1"/>
    </row>
    <row r="31" spans="1:2" x14ac:dyDescent="0.25">
      <c r="A31" s="2"/>
      <c r="B31" s="1"/>
    </row>
    <row r="32" spans="1:2" x14ac:dyDescent="0.25">
      <c r="A32" s="2"/>
      <c r="B32" s="1"/>
    </row>
    <row r="33" spans="1:2" x14ac:dyDescent="0.25">
      <c r="A33" s="2"/>
      <c r="B33" s="1"/>
    </row>
    <row r="34" spans="1:2" x14ac:dyDescent="0.25">
      <c r="A34" s="2"/>
      <c r="B34" s="1"/>
    </row>
    <row r="35" spans="1:2" x14ac:dyDescent="0.25">
      <c r="A35" s="2"/>
      <c r="B35" t="s">
        <v>7</v>
      </c>
    </row>
    <row r="36" spans="1:2" x14ac:dyDescent="0.25">
      <c r="A36" s="2"/>
      <c r="B36" t="s">
        <v>8</v>
      </c>
    </row>
    <row r="37" spans="1:2" x14ac:dyDescent="0.25">
      <c r="A37" s="2"/>
      <c r="B37" t="s">
        <v>9</v>
      </c>
    </row>
    <row r="38" spans="1:2" x14ac:dyDescent="0.25">
      <c r="A38" s="2"/>
      <c r="B38" s="1"/>
    </row>
    <row r="39" spans="1:2" x14ac:dyDescent="0.25">
      <c r="A39" s="2"/>
      <c r="B39" t="s">
        <v>10</v>
      </c>
    </row>
    <row r="40" spans="1:2" x14ac:dyDescent="0.25">
      <c r="A40" s="2"/>
      <c r="B40" t="s">
        <v>11</v>
      </c>
    </row>
    <row r="41" spans="1:2" x14ac:dyDescent="0.25">
      <c r="A41" s="2"/>
      <c r="B41" t="s">
        <v>12</v>
      </c>
    </row>
    <row r="42" spans="1:2" x14ac:dyDescent="0.25">
      <c r="A42" s="2"/>
      <c r="B42" s="1"/>
    </row>
    <row r="43" spans="1:2" x14ac:dyDescent="0.25">
      <c r="A43" s="2"/>
      <c r="B43" t="s">
        <v>10</v>
      </c>
    </row>
    <row r="44" spans="1:2" x14ac:dyDescent="0.25">
      <c r="A44" s="2"/>
      <c r="B44" t="s">
        <v>13</v>
      </c>
    </row>
    <row r="45" spans="1:2" x14ac:dyDescent="0.25">
      <c r="A45" s="2"/>
      <c r="B45" t="s">
        <v>14</v>
      </c>
    </row>
    <row r="46" spans="1:2" x14ac:dyDescent="0.25">
      <c r="A46" s="2"/>
      <c r="B46" s="1"/>
    </row>
    <row r="47" spans="1:2" x14ac:dyDescent="0.25">
      <c r="A47" s="2"/>
      <c r="B47" t="s">
        <v>18</v>
      </c>
    </row>
    <row r="48" spans="1:2" x14ac:dyDescent="0.25">
      <c r="A48" s="2"/>
      <c r="B48" t="s">
        <v>19</v>
      </c>
    </row>
    <row r="49" spans="1:2" x14ac:dyDescent="0.25">
      <c r="A49" s="2"/>
      <c r="B49" t="s">
        <v>20</v>
      </c>
    </row>
    <row r="50" spans="1:2" x14ac:dyDescent="0.25">
      <c r="A50" s="2"/>
      <c r="B50" t="s">
        <v>21</v>
      </c>
    </row>
    <row r="51" spans="1:2" x14ac:dyDescent="0.25">
      <c r="A51" s="2"/>
      <c r="B51" t="s">
        <v>22</v>
      </c>
    </row>
    <row r="52" spans="1:2" x14ac:dyDescent="0.25">
      <c r="A52" s="2"/>
      <c r="B52" t="s">
        <v>23</v>
      </c>
    </row>
    <row r="53" spans="1:2" x14ac:dyDescent="0.25">
      <c r="A53" s="2"/>
      <c r="B53" s="1"/>
    </row>
    <row r="54" spans="1:2" x14ac:dyDescent="0.25">
      <c r="A54" s="2"/>
      <c r="B54" t="s">
        <v>18</v>
      </c>
    </row>
    <row r="55" spans="1:2" x14ac:dyDescent="0.25">
      <c r="A55" s="2"/>
      <c r="B55" t="s">
        <v>32</v>
      </c>
    </row>
    <row r="56" spans="1:2" x14ac:dyDescent="0.25">
      <c r="A56" s="2"/>
      <c r="B56" t="s">
        <v>26</v>
      </c>
    </row>
    <row r="57" spans="1:2" x14ac:dyDescent="0.25">
      <c r="A57" s="2"/>
      <c r="B57" s="1"/>
    </row>
    <row r="58" spans="1:2" x14ac:dyDescent="0.25">
      <c r="B58" t="s">
        <v>10</v>
      </c>
    </row>
    <row r="59" spans="1:2" x14ac:dyDescent="0.25">
      <c r="B59" t="s">
        <v>33</v>
      </c>
    </row>
    <row r="60" spans="1:2" x14ac:dyDescent="0.25">
      <c r="B60" t="s">
        <v>34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0"/>
  <sheetViews>
    <sheetView workbookViewId="0">
      <selection activeCell="B30" sqref="B30"/>
    </sheetView>
  </sheetViews>
  <sheetFormatPr defaultRowHeight="15" x14ac:dyDescent="0.25"/>
  <cols>
    <col min="2" max="2" width="74.5703125" customWidth="1"/>
  </cols>
  <sheetData>
    <row r="1" spans="1:2" x14ac:dyDescent="0.25">
      <c r="A1" s="4"/>
      <c r="B1" t="s">
        <v>35</v>
      </c>
    </row>
    <row r="2" spans="1:2" x14ac:dyDescent="0.25">
      <c r="A2" s="4"/>
      <c r="B2" s="1"/>
    </row>
    <row r="3" spans="1:2" x14ac:dyDescent="0.25">
      <c r="A3" s="4"/>
      <c r="B3" t="s">
        <v>36</v>
      </c>
    </row>
    <row r="4" spans="1:2" x14ac:dyDescent="0.25">
      <c r="A4" s="4"/>
      <c r="B4" t="s">
        <v>37</v>
      </c>
    </row>
    <row r="5" spans="1:2" x14ac:dyDescent="0.25">
      <c r="A5" s="4"/>
      <c r="B5" t="s">
        <v>58</v>
      </c>
    </row>
    <row r="6" spans="1:2" x14ac:dyDescent="0.25">
      <c r="A6" s="4"/>
      <c r="B6" s="3" t="s">
        <v>1</v>
      </c>
    </row>
    <row r="7" spans="1:2" x14ac:dyDescent="0.25">
      <c r="A7" s="4"/>
      <c r="B7" t="s">
        <v>2</v>
      </c>
    </row>
    <row r="8" spans="1:2" x14ac:dyDescent="0.25">
      <c r="A8" s="4"/>
      <c r="B8" t="s">
        <v>38</v>
      </c>
    </row>
    <row r="9" spans="1:2" x14ac:dyDescent="0.25">
      <c r="A9" s="4"/>
      <c r="B9" t="s">
        <v>3</v>
      </c>
    </row>
    <row r="10" spans="1:2" x14ac:dyDescent="0.25">
      <c r="A10" s="4"/>
      <c r="B10" s="1"/>
    </row>
    <row r="11" spans="1:2" x14ac:dyDescent="0.25">
      <c r="A11" s="4"/>
      <c r="B11" t="s">
        <v>36</v>
      </c>
    </row>
    <row r="12" spans="1:2" x14ac:dyDescent="0.25">
      <c r="A12" s="4"/>
      <c r="B12" t="s">
        <v>40</v>
      </c>
    </row>
    <row r="13" spans="1:2" x14ac:dyDescent="0.25">
      <c r="A13" s="4"/>
      <c r="B13" t="s">
        <v>59</v>
      </c>
    </row>
    <row r="14" spans="1:2" x14ac:dyDescent="0.25">
      <c r="A14" s="4"/>
      <c r="B14" s="3" t="s">
        <v>1</v>
      </c>
    </row>
    <row r="15" spans="1:2" x14ac:dyDescent="0.25">
      <c r="A15" s="4"/>
      <c r="B15" t="s">
        <v>2</v>
      </c>
    </row>
    <row r="16" spans="1:2" x14ac:dyDescent="0.25">
      <c r="A16" s="4"/>
      <c r="B16" t="s">
        <v>42</v>
      </c>
    </row>
    <row r="17" spans="1:2" x14ac:dyDescent="0.25">
      <c r="A17" s="4"/>
      <c r="B17" t="s">
        <v>3</v>
      </c>
    </row>
    <row r="18" spans="1:2" x14ac:dyDescent="0.25">
      <c r="A18" s="4"/>
      <c r="B18" s="1"/>
    </row>
    <row r="19" spans="1:2" x14ac:dyDescent="0.25">
      <c r="A19" s="4"/>
      <c r="B19" t="s">
        <v>36</v>
      </c>
    </row>
    <row r="20" spans="1:2" x14ac:dyDescent="0.25">
      <c r="A20" s="4"/>
      <c r="B20" t="s">
        <v>43</v>
      </c>
    </row>
    <row r="21" spans="1:2" x14ac:dyDescent="0.25">
      <c r="A21" s="4"/>
      <c r="B21" t="s">
        <v>60</v>
      </c>
    </row>
    <row r="22" spans="1:2" x14ac:dyDescent="0.25">
      <c r="A22" s="4"/>
      <c r="B22" s="3" t="s">
        <v>1</v>
      </c>
    </row>
    <row r="23" spans="1:2" x14ac:dyDescent="0.25">
      <c r="A23" s="4"/>
      <c r="B23" t="s">
        <v>2</v>
      </c>
    </row>
    <row r="24" spans="1:2" x14ac:dyDescent="0.25">
      <c r="A24" s="4"/>
      <c r="B24" t="s">
        <v>47</v>
      </c>
    </row>
    <row r="25" spans="1:2" x14ac:dyDescent="0.25">
      <c r="A25" s="4"/>
      <c r="B25" t="s">
        <v>48</v>
      </c>
    </row>
    <row r="26" spans="1:2" x14ac:dyDescent="0.25">
      <c r="A26" s="4"/>
      <c r="B26" t="s">
        <v>45</v>
      </c>
    </row>
    <row r="27" spans="1:2" x14ac:dyDescent="0.25">
      <c r="A27" s="4"/>
      <c r="B27" t="s">
        <v>46</v>
      </c>
    </row>
    <row r="28" spans="1:2" x14ac:dyDescent="0.25">
      <c r="A28" s="4"/>
    </row>
    <row r="29" spans="1:2" x14ac:dyDescent="0.25">
      <c r="A29" s="4"/>
    </row>
    <row r="30" spans="1:2" x14ac:dyDescent="0.25">
      <c r="A30" s="2"/>
      <c r="B30" s="1"/>
    </row>
    <row r="31" spans="1:2" x14ac:dyDescent="0.25">
      <c r="A31" s="2"/>
      <c r="B31" s="1"/>
    </row>
    <row r="32" spans="1:2" x14ac:dyDescent="0.25">
      <c r="A32" s="2"/>
      <c r="B32" s="1"/>
    </row>
    <row r="33" spans="1:2" x14ac:dyDescent="0.25">
      <c r="A33" s="2"/>
      <c r="B33" s="1"/>
    </row>
    <row r="34" spans="1:2" x14ac:dyDescent="0.25">
      <c r="A34" s="2"/>
      <c r="B34" s="1"/>
    </row>
    <row r="35" spans="1:2" x14ac:dyDescent="0.25">
      <c r="A35" s="2"/>
      <c r="B35" t="s">
        <v>7</v>
      </c>
    </row>
    <row r="36" spans="1:2" x14ac:dyDescent="0.25">
      <c r="A36" s="2"/>
      <c r="B36" t="s">
        <v>8</v>
      </c>
    </row>
    <row r="37" spans="1:2" x14ac:dyDescent="0.25">
      <c r="A37" s="2"/>
      <c r="B37" t="s">
        <v>9</v>
      </c>
    </row>
    <row r="38" spans="1:2" x14ac:dyDescent="0.25">
      <c r="A38" s="2"/>
      <c r="B38" s="1"/>
    </row>
    <row r="39" spans="1:2" x14ac:dyDescent="0.25">
      <c r="A39" s="2"/>
      <c r="B39" t="s">
        <v>10</v>
      </c>
    </row>
    <row r="40" spans="1:2" x14ac:dyDescent="0.25">
      <c r="A40" s="2"/>
      <c r="B40" t="s">
        <v>11</v>
      </c>
    </row>
    <row r="41" spans="1:2" x14ac:dyDescent="0.25">
      <c r="A41" s="2"/>
      <c r="B41" t="s">
        <v>12</v>
      </c>
    </row>
    <row r="42" spans="1:2" x14ac:dyDescent="0.25">
      <c r="A42" s="2"/>
      <c r="B42" s="1"/>
    </row>
    <row r="43" spans="1:2" x14ac:dyDescent="0.25">
      <c r="A43" s="2"/>
      <c r="B43" t="s">
        <v>10</v>
      </c>
    </row>
    <row r="44" spans="1:2" x14ac:dyDescent="0.25">
      <c r="A44" s="2"/>
      <c r="B44" t="s">
        <v>13</v>
      </c>
    </row>
    <row r="45" spans="1:2" x14ac:dyDescent="0.25">
      <c r="A45" s="2"/>
      <c r="B45" t="s">
        <v>14</v>
      </c>
    </row>
    <row r="46" spans="1:2" x14ac:dyDescent="0.25">
      <c r="A46" s="2"/>
      <c r="B46" s="1"/>
    </row>
    <row r="47" spans="1:2" x14ac:dyDescent="0.25">
      <c r="A47" s="2"/>
      <c r="B47" t="s">
        <v>18</v>
      </c>
    </row>
    <row r="48" spans="1:2" x14ac:dyDescent="0.25">
      <c r="A48" s="2"/>
      <c r="B48" t="s">
        <v>19</v>
      </c>
    </row>
    <row r="49" spans="1:2" x14ac:dyDescent="0.25">
      <c r="A49" s="2"/>
      <c r="B49" t="s">
        <v>20</v>
      </c>
    </row>
    <row r="50" spans="1:2" x14ac:dyDescent="0.25">
      <c r="A50" s="2"/>
      <c r="B50" t="s">
        <v>21</v>
      </c>
    </row>
    <row r="51" spans="1:2" x14ac:dyDescent="0.25">
      <c r="A51" s="2"/>
      <c r="B51" t="s">
        <v>22</v>
      </c>
    </row>
    <row r="52" spans="1:2" x14ac:dyDescent="0.25">
      <c r="A52" s="2"/>
      <c r="B52" t="s">
        <v>23</v>
      </c>
    </row>
    <row r="53" spans="1:2" x14ac:dyDescent="0.25">
      <c r="A53" s="2"/>
      <c r="B53" s="1"/>
    </row>
    <row r="54" spans="1:2" x14ac:dyDescent="0.25">
      <c r="A54" s="2"/>
      <c r="B54" t="s">
        <v>18</v>
      </c>
    </row>
    <row r="55" spans="1:2" x14ac:dyDescent="0.25">
      <c r="A55" s="2"/>
      <c r="B55" t="s">
        <v>32</v>
      </c>
    </row>
    <row r="56" spans="1:2" x14ac:dyDescent="0.25">
      <c r="A56" s="2"/>
      <c r="B56" t="s">
        <v>26</v>
      </c>
    </row>
    <row r="57" spans="1:2" x14ac:dyDescent="0.25">
      <c r="A57" s="2"/>
      <c r="B57" s="1"/>
    </row>
    <row r="58" spans="1:2" x14ac:dyDescent="0.25">
      <c r="B58" t="s">
        <v>10</v>
      </c>
    </row>
    <row r="59" spans="1:2" x14ac:dyDescent="0.25">
      <c r="B59" t="s">
        <v>33</v>
      </c>
    </row>
    <row r="60" spans="1:2" x14ac:dyDescent="0.25">
      <c r="B60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queries</vt:lpstr>
      <vt:lpstr>queries_pfr</vt:lpstr>
      <vt:lpstr>queries_receipts</vt:lpstr>
      <vt:lpstr>queries_net1</vt:lpstr>
      <vt:lpstr>receipts_queries_1415</vt:lpstr>
      <vt:lpstr>receipts_queries_1314</vt:lpstr>
      <vt:lpstr>receipts_queries_1213</vt:lpstr>
      <vt:lpstr>receipts_queries_1112</vt:lpstr>
      <vt:lpstr>receipts_queries_1011</vt:lpstr>
      <vt:lpstr>receipts_queries_0910</vt:lpstr>
      <vt:lpstr>receipt_queries</vt:lpstr>
      <vt:lpstr>Sheet1</vt:lpstr>
      <vt:lpstr>Sheet2</vt:lpstr>
      <vt:lpstr>Sheet5</vt:lpstr>
      <vt:lpstr>Sheet3</vt:lpstr>
      <vt:lpstr>Sheet3 (2)</vt:lpstr>
      <vt:lpstr>Sheet3 (3)</vt:lpstr>
      <vt:lpstr>Sheet4</vt:lpstr>
      <vt:lpstr>Sheet8</vt:lpstr>
      <vt:lpstr>cabe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bassa</dc:creator>
  <cp:lastModifiedBy>bassa</cp:lastModifiedBy>
  <dcterms:created xsi:type="dcterms:W3CDTF">2014-11-15T02:40:55Z</dcterms:created>
  <dcterms:modified xsi:type="dcterms:W3CDTF">2019-06-10T07:54:32Z</dcterms:modified>
</cp:coreProperties>
</file>