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ownloads\"/>
    </mc:Choice>
  </mc:AlternateContent>
  <bookViews>
    <workbookView xWindow="0" yWindow="0" windowWidth="20490" windowHeight="7755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Sheet1!$A$1:$F$1600</definedName>
    <definedName name="April_2014" localSheetId="2">Sheet2!$A$1:$D$1599</definedName>
    <definedName name="April_2014LOC" localSheetId="3">Sheet3!$A$1:$C$285</definedName>
  </definedNames>
  <calcPr calcId="152511" concurrentCalc="0"/>
  <pivotCaches>
    <pivotCache cacheId="3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96" i="4" l="1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M181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96" i="4"/>
  <c r="AL181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96" i="4"/>
  <c r="AJ94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M89" i="4"/>
  <c r="AL89" i="4"/>
  <c r="AK89" i="4"/>
  <c r="AJ89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M87" i="4"/>
  <c r="AL87" i="4"/>
  <c r="AK87" i="4"/>
  <c r="AJ87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M86" i="4"/>
  <c r="AL86" i="4"/>
  <c r="AK86" i="4"/>
  <c r="AJ86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M85" i="4"/>
  <c r="AL85" i="4"/>
  <c r="AK85" i="4"/>
  <c r="AJ85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M84" i="4"/>
  <c r="AL84" i="4"/>
  <c r="AK84" i="4"/>
  <c r="AJ84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M82" i="4"/>
  <c r="AL82" i="4"/>
  <c r="AK82" i="4"/>
  <c r="AJ82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M81" i="4"/>
  <c r="AL81" i="4"/>
  <c r="AK81" i="4"/>
  <c r="AJ81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M80" i="4"/>
  <c r="AL80" i="4"/>
  <c r="AK80" i="4"/>
  <c r="AJ80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M79" i="4"/>
  <c r="AL79" i="4"/>
  <c r="AK79" i="4"/>
  <c r="AJ79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M78" i="4"/>
  <c r="AL78" i="4"/>
  <c r="AK78" i="4"/>
  <c r="AJ78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M77" i="4"/>
  <c r="AL77" i="4"/>
  <c r="AK77" i="4"/>
  <c r="AJ77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M76" i="4"/>
  <c r="AL76" i="4"/>
  <c r="AK76" i="4"/>
  <c r="AJ76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N75" i="4"/>
  <c r="AM75" i="4"/>
  <c r="AL75" i="4"/>
  <c r="AK75" i="4"/>
  <c r="AJ75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N74" i="4"/>
  <c r="AM74" i="4"/>
  <c r="AL74" i="4"/>
  <c r="AK74" i="4"/>
  <c r="AJ74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K73" i="4"/>
  <c r="AJ73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K72" i="4"/>
  <c r="AJ72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K71" i="4"/>
  <c r="AJ71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K70" i="4"/>
  <c r="AJ70" i="4"/>
  <c r="BL69" i="4"/>
  <c r="BJ69" i="4"/>
  <c r="BI69" i="4"/>
  <c r="BH69" i="4"/>
  <c r="BG69" i="4"/>
  <c r="BF69" i="4"/>
  <c r="BE69" i="4"/>
  <c r="BD69" i="4"/>
  <c r="BC69" i="4"/>
  <c r="BA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J69" i="4"/>
  <c r="BL68" i="4"/>
  <c r="BK68" i="4"/>
  <c r="BJ68" i="4"/>
  <c r="BI68" i="4"/>
  <c r="BH68" i="4"/>
  <c r="BG68" i="4"/>
  <c r="BF68" i="4"/>
  <c r="BE68" i="4"/>
  <c r="BC68" i="4"/>
  <c r="BB68" i="4"/>
  <c r="BA68" i="4"/>
  <c r="AY68" i="4"/>
  <c r="AX68" i="4"/>
  <c r="AW68" i="4"/>
  <c r="AV68" i="4"/>
  <c r="AT68" i="4"/>
  <c r="AS68" i="4"/>
  <c r="AR68" i="4"/>
  <c r="AQ68" i="4"/>
  <c r="AP68" i="4"/>
  <c r="AO68" i="4"/>
  <c r="AN68" i="4"/>
  <c r="AM68" i="4"/>
  <c r="AL68" i="4"/>
  <c r="AK68" i="4"/>
  <c r="AJ68" i="4"/>
  <c r="BL67" i="4"/>
  <c r="BK67" i="4"/>
  <c r="BJ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BL66" i="4"/>
  <c r="BJ66" i="4"/>
  <c r="BH66" i="4"/>
  <c r="BG66" i="4"/>
  <c r="BF66" i="4"/>
  <c r="BE66" i="4"/>
  <c r="BD66" i="4"/>
  <c r="BB66" i="4"/>
  <c r="BA66" i="4"/>
  <c r="AZ66" i="4"/>
  <c r="AY66" i="4"/>
  <c r="AX66" i="4"/>
  <c r="AW66" i="4"/>
  <c r="AV66" i="4"/>
  <c r="AT66" i="4"/>
  <c r="AR66" i="4"/>
  <c r="AQ66" i="4"/>
  <c r="AP66" i="4"/>
  <c r="AN66" i="4"/>
  <c r="AL66" i="4"/>
  <c r="AK66" i="4"/>
  <c r="AJ66" i="4"/>
  <c r="BL65" i="4"/>
  <c r="BK65" i="4"/>
  <c r="BJ65" i="4"/>
  <c r="BI65" i="4"/>
  <c r="BH65" i="4"/>
  <c r="BG65" i="4"/>
  <c r="BF65" i="4"/>
  <c r="BE65" i="4"/>
  <c r="BD65" i="4"/>
  <c r="BB65" i="4"/>
  <c r="BA65" i="4"/>
  <c r="AY65" i="4"/>
  <c r="AX65" i="4"/>
  <c r="AW65" i="4"/>
  <c r="AV65" i="4"/>
  <c r="AU65" i="4"/>
  <c r="AS65" i="4"/>
  <c r="AR65" i="4"/>
  <c r="AQ65" i="4"/>
  <c r="AP65" i="4"/>
  <c r="AO65" i="4"/>
  <c r="AN65" i="4"/>
  <c r="AM65" i="4"/>
  <c r="AL65" i="4"/>
  <c r="AK65" i="4"/>
  <c r="AJ65" i="4"/>
  <c r="BL64" i="4"/>
  <c r="BI64" i="4"/>
  <c r="BG64" i="4"/>
  <c r="BF64" i="4"/>
  <c r="BE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M64" i="4"/>
  <c r="AL64" i="4"/>
  <c r="AK64" i="4"/>
  <c r="AJ64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Q63" i="4"/>
  <c r="AP63" i="4"/>
  <c r="AO63" i="4"/>
  <c r="AN63" i="4"/>
  <c r="AM63" i="4"/>
  <c r="AL63" i="4"/>
  <c r="AK63" i="4"/>
  <c r="AJ63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BL61" i="4"/>
  <c r="BK61" i="4"/>
  <c r="BJ61" i="4"/>
  <c r="BI61" i="4"/>
  <c r="BH61" i="4"/>
  <c r="BG61" i="4"/>
  <c r="BF61" i="4"/>
  <c r="BE61" i="4"/>
  <c r="BD61" i="4"/>
  <c r="BB61" i="4"/>
  <c r="BA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BL60" i="4"/>
  <c r="BK60" i="4"/>
  <c r="BJ60" i="4"/>
  <c r="BI60" i="4"/>
  <c r="BH60" i="4"/>
  <c r="BG60" i="4"/>
  <c r="BF60" i="4"/>
  <c r="BB60" i="4"/>
  <c r="BA60" i="4"/>
  <c r="AY60" i="4"/>
  <c r="AV60" i="4"/>
  <c r="AU60" i="4"/>
  <c r="AS60" i="4"/>
  <c r="AR60" i="4"/>
  <c r="AQ60" i="4"/>
  <c r="AP60" i="4"/>
  <c r="AO60" i="4"/>
  <c r="AN60" i="4"/>
  <c r="AM60" i="4"/>
  <c r="AL60" i="4"/>
  <c r="AK60" i="4"/>
  <c r="AJ60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O59" i="4"/>
  <c r="AN59" i="4"/>
  <c r="AM59" i="4"/>
  <c r="AL59" i="4"/>
  <c r="AK59" i="4"/>
  <c r="AJ59" i="4"/>
  <c r="BL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L58" i="4"/>
  <c r="AK58" i="4"/>
  <c r="AJ58" i="4"/>
  <c r="BL57" i="4"/>
  <c r="BK57" i="4"/>
  <c r="BJ57" i="4"/>
  <c r="BI57" i="4"/>
  <c r="BH57" i="4"/>
  <c r="BG57" i="4"/>
  <c r="BF57" i="4"/>
  <c r="BE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BL56" i="4"/>
  <c r="BK56" i="4"/>
  <c r="BJ56" i="4"/>
  <c r="BI56" i="4"/>
  <c r="BH56" i="4"/>
  <c r="BG56" i="4"/>
  <c r="BF56" i="4"/>
  <c r="BE56" i="4"/>
  <c r="BA56" i="4"/>
  <c r="AY56" i="4"/>
  <c r="AW56" i="4"/>
  <c r="AV56" i="4"/>
  <c r="AU56" i="4"/>
  <c r="AS56" i="4"/>
  <c r="AQ56" i="4"/>
  <c r="AP56" i="4"/>
  <c r="AO56" i="4"/>
  <c r="AN56" i="4"/>
  <c r="AM56" i="4"/>
  <c r="AK56" i="4"/>
  <c r="AJ56" i="4"/>
  <c r="BL55" i="4"/>
  <c r="BK55" i="4"/>
  <c r="BJ55" i="4"/>
  <c r="BI55" i="4"/>
  <c r="BG55" i="4"/>
  <c r="BF55" i="4"/>
  <c r="BE55" i="4"/>
  <c r="BD55" i="4"/>
  <c r="BB55" i="4"/>
  <c r="BA55" i="4"/>
  <c r="AY55" i="4"/>
  <c r="AX55" i="4"/>
  <c r="AW55" i="4"/>
  <c r="AV55" i="4"/>
  <c r="AU55" i="4"/>
  <c r="AS55" i="4"/>
  <c r="AR55" i="4"/>
  <c r="AQ55" i="4"/>
  <c r="AP55" i="4"/>
  <c r="AO55" i="4"/>
  <c r="AN55" i="4"/>
  <c r="AM55" i="4"/>
  <c r="AL55" i="4"/>
  <c r="AK55" i="4"/>
  <c r="AJ55" i="4"/>
  <c r="BL54" i="4"/>
  <c r="BK54" i="4"/>
  <c r="BJ54" i="4"/>
  <c r="BI54" i="4"/>
  <c r="BH54" i="4"/>
  <c r="BG54" i="4"/>
  <c r="BF54" i="4"/>
  <c r="BE54" i="4"/>
  <c r="BD54" i="4"/>
  <c r="BB54" i="4"/>
  <c r="BA54" i="4"/>
  <c r="AZ54" i="4"/>
  <c r="AY54" i="4"/>
  <c r="AW54" i="4"/>
  <c r="AV54" i="4"/>
  <c r="AU54" i="4"/>
  <c r="AS54" i="4"/>
  <c r="AR54" i="4"/>
  <c r="AQ54" i="4"/>
  <c r="AP54" i="4"/>
  <c r="AO54" i="4"/>
  <c r="AN54" i="4"/>
  <c r="AM54" i="4"/>
  <c r="AL54" i="4"/>
  <c r="AK54" i="4"/>
  <c r="AJ54" i="4"/>
  <c r="BL53" i="4"/>
  <c r="BK53" i="4"/>
  <c r="BJ53" i="4"/>
  <c r="BI53" i="4"/>
  <c r="BH53" i="4"/>
  <c r="BG53" i="4"/>
  <c r="BF53" i="4"/>
  <c r="BE53" i="4"/>
  <c r="BD53" i="4"/>
  <c r="BB53" i="4"/>
  <c r="BA53" i="4"/>
  <c r="AW53" i="4"/>
  <c r="AV53" i="4"/>
  <c r="AU53" i="4"/>
  <c r="AS53" i="4"/>
  <c r="AR53" i="4"/>
  <c r="AQ53" i="4"/>
  <c r="AP53" i="4"/>
  <c r="AO53" i="4"/>
  <c r="AN53" i="4"/>
  <c r="AM53" i="4"/>
  <c r="AL53" i="4"/>
  <c r="AK53" i="4"/>
  <c r="AJ53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S52" i="4"/>
  <c r="AR52" i="4"/>
  <c r="AQ52" i="4"/>
  <c r="AP52" i="4"/>
  <c r="AO52" i="4"/>
  <c r="AN52" i="4"/>
  <c r="AM52" i="4"/>
  <c r="AL52" i="4"/>
  <c r="AK52" i="4"/>
  <c r="AJ52" i="4"/>
  <c r="BL51" i="4"/>
  <c r="BK51" i="4"/>
  <c r="BJ51" i="4"/>
  <c r="BI51" i="4"/>
  <c r="BH51" i="4"/>
  <c r="BG51" i="4"/>
  <c r="BF51" i="4"/>
  <c r="BE51" i="4"/>
  <c r="BD51" i="4"/>
  <c r="BB51" i="4"/>
  <c r="BA51" i="4"/>
  <c r="AZ51" i="4"/>
  <c r="AY51" i="4"/>
  <c r="AW51" i="4"/>
  <c r="AV51" i="4"/>
  <c r="AU51" i="4"/>
  <c r="AS51" i="4"/>
  <c r="AR51" i="4"/>
  <c r="AQ51" i="4"/>
  <c r="AP51" i="4"/>
  <c r="AO51" i="4"/>
  <c r="AN51" i="4"/>
  <c r="AM51" i="4"/>
  <c r="AL51" i="4"/>
  <c r="AK51" i="4"/>
  <c r="AJ51" i="4"/>
  <c r="BL50" i="4"/>
  <c r="BK50" i="4"/>
  <c r="BJ50" i="4"/>
  <c r="BI50" i="4"/>
  <c r="BH50" i="4"/>
  <c r="BG50" i="4"/>
  <c r="BF50" i="4"/>
  <c r="BE50" i="4"/>
  <c r="BD50" i="4"/>
  <c r="BB50" i="4"/>
  <c r="BA50" i="4"/>
  <c r="AY50" i="4"/>
  <c r="AW50" i="4"/>
  <c r="AV50" i="4"/>
  <c r="AU50" i="4"/>
  <c r="AR50" i="4"/>
  <c r="AQ50" i="4"/>
  <c r="AP50" i="4"/>
  <c r="AO50" i="4"/>
  <c r="AN50" i="4"/>
  <c r="AM50" i="4"/>
  <c r="AL50" i="4"/>
  <c r="AK50" i="4"/>
  <c r="AJ50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BL48" i="4"/>
  <c r="BK48" i="4"/>
  <c r="BJ48" i="4"/>
  <c r="BI48" i="4"/>
  <c r="BH48" i="4"/>
  <c r="BG48" i="4"/>
  <c r="BF48" i="4"/>
  <c r="BE48" i="4"/>
  <c r="BB48" i="4"/>
  <c r="BA48" i="4"/>
  <c r="AY48" i="4"/>
  <c r="AW48" i="4"/>
  <c r="AV48" i="4"/>
  <c r="AS48" i="4"/>
  <c r="AR48" i="4"/>
  <c r="AQ48" i="4"/>
  <c r="AP48" i="4"/>
  <c r="AO48" i="4"/>
  <c r="AN48" i="4"/>
  <c r="AL48" i="4"/>
  <c r="AK48" i="4"/>
  <c r="AJ48" i="4"/>
  <c r="BL47" i="4"/>
  <c r="BK47" i="4"/>
  <c r="BJ47" i="4"/>
  <c r="BI47" i="4"/>
  <c r="BH47" i="4"/>
  <c r="BG47" i="4"/>
  <c r="BF47" i="4"/>
  <c r="BE47" i="4"/>
  <c r="BD47" i="4"/>
  <c r="BB47" i="4"/>
  <c r="BA47" i="4"/>
  <c r="AW47" i="4"/>
  <c r="AV47" i="4"/>
  <c r="AU47" i="4"/>
  <c r="AS47" i="4"/>
  <c r="AQ47" i="4"/>
  <c r="AP47" i="4"/>
  <c r="AO47" i="4"/>
  <c r="AN47" i="4"/>
  <c r="AM47" i="4"/>
  <c r="AL47" i="4"/>
  <c r="AK47" i="4"/>
  <c r="AJ47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S46" i="4"/>
  <c r="AR46" i="4"/>
  <c r="AQ46" i="4"/>
  <c r="AP46" i="4"/>
  <c r="AO46" i="4"/>
  <c r="AN46" i="4"/>
  <c r="AL46" i="4"/>
  <c r="AK46" i="4"/>
  <c r="AJ46" i="4"/>
  <c r="BL45" i="4"/>
  <c r="BK45" i="4"/>
  <c r="BJ45" i="4"/>
  <c r="BI45" i="4"/>
  <c r="BH45" i="4"/>
  <c r="BG45" i="4"/>
  <c r="BF45" i="4"/>
  <c r="BE45" i="4"/>
  <c r="BD45" i="4"/>
  <c r="BB45" i="4"/>
  <c r="BA45" i="4"/>
  <c r="AZ45" i="4"/>
  <c r="AY45" i="4"/>
  <c r="AW45" i="4"/>
  <c r="AV45" i="4"/>
  <c r="AU45" i="4"/>
  <c r="AS45" i="4"/>
  <c r="AR45" i="4"/>
  <c r="AQ45" i="4"/>
  <c r="AP45" i="4"/>
  <c r="AO45" i="4"/>
  <c r="AN45" i="4"/>
  <c r="AM45" i="4"/>
  <c r="AK45" i="4"/>
  <c r="AJ45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Q44" i="4"/>
  <c r="AP44" i="4"/>
  <c r="AO44" i="4"/>
  <c r="AM44" i="4"/>
  <c r="AL44" i="4"/>
  <c r="AK44" i="4"/>
  <c r="AJ44" i="4"/>
  <c r="BL43" i="4"/>
  <c r="BK43" i="4"/>
  <c r="BJ43" i="4"/>
  <c r="BI43" i="4"/>
  <c r="BH43" i="4"/>
  <c r="BG43" i="4"/>
  <c r="BF43" i="4"/>
  <c r="BE43" i="4"/>
  <c r="BD43" i="4"/>
  <c r="BB43" i="4"/>
  <c r="BA43" i="4"/>
  <c r="AY43" i="4"/>
  <c r="AW43" i="4"/>
  <c r="AV43" i="4"/>
  <c r="AU43" i="4"/>
  <c r="AS43" i="4"/>
  <c r="AQ43" i="4"/>
  <c r="AP43" i="4"/>
  <c r="AO43" i="4"/>
  <c r="AN43" i="4"/>
  <c r="AM43" i="4"/>
  <c r="AL43" i="4"/>
  <c r="AK43" i="4"/>
  <c r="AJ43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Y42" i="4"/>
  <c r="AW42" i="4"/>
  <c r="AV42" i="4"/>
  <c r="AU42" i="4"/>
  <c r="AS42" i="4"/>
  <c r="AR42" i="4"/>
  <c r="AQ42" i="4"/>
  <c r="AP42" i="4"/>
  <c r="AO42" i="4"/>
  <c r="AN42" i="4"/>
  <c r="AM42" i="4"/>
  <c r="AL42" i="4"/>
  <c r="AK42" i="4"/>
  <c r="AJ42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Y41" i="4"/>
  <c r="AW41" i="4"/>
  <c r="AV41" i="4"/>
  <c r="AU41" i="4"/>
  <c r="AS41" i="4"/>
  <c r="AR41" i="4"/>
  <c r="AQ41" i="4"/>
  <c r="AP41" i="4"/>
  <c r="AO41" i="4"/>
  <c r="AN41" i="4"/>
  <c r="AM41" i="4"/>
  <c r="AL41" i="4"/>
  <c r="AK41" i="4"/>
  <c r="AJ41" i="4"/>
  <c r="BL40" i="4"/>
  <c r="BK40" i="4"/>
  <c r="BJ40" i="4"/>
  <c r="BI40" i="4"/>
  <c r="BH40" i="4"/>
  <c r="BG40" i="4"/>
  <c r="BF40" i="4"/>
  <c r="BE40" i="4"/>
  <c r="BD40" i="4"/>
  <c r="BB40" i="4"/>
  <c r="BA40" i="4"/>
  <c r="AY40" i="4"/>
  <c r="AV40" i="4"/>
  <c r="AU40" i="4"/>
  <c r="AS40" i="4"/>
  <c r="AQ40" i="4"/>
  <c r="AP40" i="4"/>
  <c r="AO40" i="4"/>
  <c r="AN40" i="4"/>
  <c r="AM40" i="4"/>
  <c r="AL40" i="4"/>
  <c r="AK40" i="4"/>
  <c r="AJ40" i="4"/>
  <c r="BL39" i="4"/>
  <c r="BK39" i="4"/>
  <c r="BJ39" i="4"/>
  <c r="BI39" i="4"/>
  <c r="BH39" i="4"/>
  <c r="BG39" i="4"/>
  <c r="BF39" i="4"/>
  <c r="BE39" i="4"/>
  <c r="BB39" i="4"/>
  <c r="AY39" i="4"/>
  <c r="AW39" i="4"/>
  <c r="AV39" i="4"/>
  <c r="AT39" i="4"/>
  <c r="AS39" i="4"/>
  <c r="AR39" i="4"/>
  <c r="AQ39" i="4"/>
  <c r="AP39" i="4"/>
  <c r="AO39" i="4"/>
  <c r="AN39" i="4"/>
  <c r="AM39" i="4"/>
  <c r="AL39" i="4"/>
  <c r="AK39" i="4"/>
  <c r="AJ39" i="4"/>
  <c r="BL38" i="4"/>
  <c r="BK38" i="4"/>
  <c r="BJ38" i="4"/>
  <c r="BI38" i="4"/>
  <c r="BH38" i="4"/>
  <c r="BG38" i="4"/>
  <c r="BF38" i="4"/>
  <c r="BB38" i="4"/>
  <c r="BA38" i="4"/>
  <c r="AW38" i="4"/>
  <c r="AV38" i="4"/>
  <c r="AS38" i="4"/>
  <c r="AR38" i="4"/>
  <c r="AQ38" i="4"/>
  <c r="AP38" i="4"/>
  <c r="AO38" i="4"/>
  <c r="AN38" i="4"/>
  <c r="AM38" i="4"/>
  <c r="AL38" i="4"/>
  <c r="AJ38" i="4"/>
  <c r="BL37" i="4"/>
  <c r="BJ37" i="4"/>
  <c r="BI37" i="4"/>
  <c r="BH37" i="4"/>
  <c r="BG37" i="4"/>
  <c r="BF37" i="4"/>
  <c r="BE37" i="4"/>
  <c r="BD37" i="4"/>
  <c r="BB37" i="4"/>
  <c r="BA37" i="4"/>
  <c r="AY37" i="4"/>
  <c r="AW37" i="4"/>
  <c r="AV37" i="4"/>
  <c r="AS37" i="4"/>
  <c r="AR37" i="4"/>
  <c r="AP37" i="4"/>
  <c r="AO37" i="4"/>
  <c r="AN37" i="4"/>
  <c r="AL37" i="4"/>
  <c r="AK37" i="4"/>
  <c r="AJ37" i="4"/>
  <c r="BL36" i="4"/>
  <c r="BJ36" i="4"/>
  <c r="BI36" i="4"/>
  <c r="BH36" i="4"/>
  <c r="BG36" i="4"/>
  <c r="BF36" i="4"/>
  <c r="BE36" i="4"/>
  <c r="BD36" i="4"/>
  <c r="BB36" i="4"/>
  <c r="BA36" i="4"/>
  <c r="AZ36" i="4"/>
  <c r="AY36" i="4"/>
  <c r="AW36" i="4"/>
  <c r="AV36" i="4"/>
  <c r="AU36" i="4"/>
  <c r="AS36" i="4"/>
  <c r="AR36" i="4"/>
  <c r="AQ36" i="4"/>
  <c r="AP36" i="4"/>
  <c r="AO36" i="4"/>
  <c r="AN36" i="4"/>
  <c r="AM36" i="4"/>
  <c r="AL36" i="4"/>
  <c r="AK36" i="4"/>
  <c r="BL35" i="4"/>
  <c r="BJ35" i="4"/>
  <c r="BI35" i="4"/>
  <c r="BH35" i="4"/>
  <c r="BF35" i="4"/>
  <c r="BB35" i="4"/>
  <c r="BA35" i="4"/>
  <c r="AY35" i="4"/>
  <c r="AW35" i="4"/>
  <c r="AV35" i="4"/>
  <c r="AR35" i="4"/>
  <c r="AQ35" i="4"/>
  <c r="AP35" i="4"/>
  <c r="AO35" i="4"/>
  <c r="AN35" i="4"/>
  <c r="AL35" i="4"/>
  <c r="AK35" i="4"/>
  <c r="AJ35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K34" i="4"/>
  <c r="AJ34" i="4"/>
  <c r="BL33" i="4"/>
  <c r="BK33" i="4"/>
  <c r="BI33" i="4"/>
  <c r="BH33" i="4"/>
  <c r="BG33" i="4"/>
  <c r="BF33" i="4"/>
  <c r="BD33" i="4"/>
  <c r="BB33" i="4"/>
  <c r="BA33" i="4"/>
  <c r="AZ33" i="4"/>
  <c r="AY33" i="4"/>
  <c r="AX33" i="4"/>
  <c r="AV33" i="4"/>
  <c r="AU33" i="4"/>
  <c r="AS33" i="4"/>
  <c r="AR33" i="4"/>
  <c r="AQ33" i="4"/>
  <c r="AP33" i="4"/>
  <c r="AO33" i="4"/>
  <c r="AN33" i="4"/>
  <c r="AM33" i="4"/>
  <c r="AK33" i="4"/>
  <c r="AJ33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S32" i="4"/>
  <c r="AR32" i="4"/>
  <c r="AQ32" i="4"/>
  <c r="AP32" i="4"/>
  <c r="AO32" i="4"/>
  <c r="AN32" i="4"/>
  <c r="AM32" i="4"/>
  <c r="AK32" i="4"/>
  <c r="AJ32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K31" i="4"/>
  <c r="AJ31" i="4"/>
  <c r="BL30" i="4"/>
  <c r="BK30" i="4"/>
  <c r="BJ30" i="4"/>
  <c r="BI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S30" i="4"/>
  <c r="AR30" i="4"/>
  <c r="AQ30" i="4"/>
  <c r="AP30" i="4"/>
  <c r="AO30" i="4"/>
  <c r="AN30" i="4"/>
  <c r="AM30" i="4"/>
  <c r="AK30" i="4"/>
  <c r="AJ30" i="4"/>
  <c r="BL29" i="4"/>
  <c r="BK29" i="4"/>
  <c r="BJ29" i="4"/>
  <c r="BI29" i="4"/>
  <c r="BH29" i="4"/>
  <c r="BG29" i="4"/>
  <c r="BF29" i="4"/>
  <c r="BD29" i="4"/>
  <c r="BB29" i="4"/>
  <c r="BA29" i="4"/>
  <c r="AZ29" i="4"/>
  <c r="AY29" i="4"/>
  <c r="AW29" i="4"/>
  <c r="AV29" i="4"/>
  <c r="AT29" i="4"/>
  <c r="AS29" i="4"/>
  <c r="AR29" i="4"/>
  <c r="AQ29" i="4"/>
  <c r="AP29" i="4"/>
  <c r="AO29" i="4"/>
  <c r="AN29" i="4"/>
  <c r="AK29" i="4"/>
  <c r="AJ29" i="4"/>
  <c r="BL28" i="4"/>
  <c r="BK28" i="4"/>
  <c r="BJ28" i="4"/>
  <c r="BI28" i="4"/>
  <c r="BH28" i="4"/>
  <c r="BG28" i="4"/>
  <c r="BE28" i="4"/>
  <c r="BB28" i="4"/>
  <c r="BA28" i="4"/>
  <c r="AY28" i="4"/>
  <c r="AW28" i="4"/>
  <c r="AV28" i="4"/>
  <c r="AU28" i="4"/>
  <c r="AS28" i="4"/>
  <c r="AR28" i="4"/>
  <c r="AQ28" i="4"/>
  <c r="AP28" i="4"/>
  <c r="AO28" i="4"/>
  <c r="AN28" i="4"/>
  <c r="AM28" i="4"/>
  <c r="AL28" i="4"/>
  <c r="AK28" i="4"/>
  <c r="AJ28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K27" i="4"/>
  <c r="AJ27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K26" i="4"/>
  <c r="AJ26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BL24" i="4"/>
  <c r="BK24" i="4"/>
  <c r="BJ24" i="4"/>
  <c r="BI24" i="4"/>
  <c r="BH24" i="4"/>
  <c r="BG24" i="4"/>
  <c r="BF24" i="4"/>
  <c r="BE24" i="4"/>
  <c r="BD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BL23" i="4"/>
  <c r="BK23" i="4"/>
  <c r="BJ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BL22" i="4"/>
  <c r="BK22" i="4"/>
  <c r="BJ22" i="4"/>
  <c r="BI22" i="4"/>
  <c r="BH22" i="4"/>
  <c r="BF22" i="4"/>
  <c r="BE22" i="4"/>
  <c r="BC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BL21" i="4"/>
  <c r="BH21" i="4"/>
  <c r="BG21" i="4"/>
  <c r="BF21" i="4"/>
  <c r="BD21" i="4"/>
  <c r="BC21" i="4"/>
  <c r="BB21" i="4"/>
  <c r="BA21" i="4"/>
  <c r="AZ21" i="4"/>
  <c r="AY21" i="4"/>
  <c r="AX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BL20" i="4"/>
  <c r="BK20" i="4"/>
  <c r="BJ20" i="4"/>
  <c r="BI20" i="4"/>
  <c r="BH20" i="4"/>
  <c r="BF20" i="4"/>
  <c r="BE20" i="4"/>
  <c r="BC20" i="4"/>
  <c r="BB20" i="4"/>
  <c r="BA20" i="4"/>
  <c r="AZ20" i="4"/>
  <c r="AY20" i="4"/>
  <c r="AX20" i="4"/>
  <c r="AW20" i="4"/>
  <c r="AV20" i="4"/>
  <c r="AU20" i="4"/>
  <c r="AS20" i="4"/>
  <c r="AR20" i="4"/>
  <c r="AQ20" i="4"/>
  <c r="AP20" i="4"/>
  <c r="AO20" i="4"/>
  <c r="AN20" i="4"/>
  <c r="AM20" i="4"/>
  <c r="AL20" i="4"/>
  <c r="AK20" i="4"/>
  <c r="AJ20" i="4"/>
  <c r="BL19" i="4"/>
  <c r="BK19" i="4"/>
  <c r="BJ19" i="4"/>
  <c r="BH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BL18" i="4"/>
  <c r="BH18" i="4"/>
  <c r="BF18" i="4"/>
  <c r="BE18" i="4"/>
  <c r="BD18" i="4"/>
  <c r="BC18" i="4"/>
  <c r="BB18" i="4"/>
  <c r="BA18" i="4"/>
  <c r="AZ18" i="4"/>
  <c r="AY18" i="4"/>
  <c r="AX18" i="4"/>
  <c r="AW18" i="4"/>
  <c r="AV18" i="4"/>
  <c r="AS18" i="4"/>
  <c r="AR18" i="4"/>
  <c r="AQ18" i="4"/>
  <c r="AP18" i="4"/>
  <c r="AO18" i="4"/>
  <c r="AN18" i="4"/>
  <c r="AL18" i="4"/>
  <c r="AK18" i="4"/>
  <c r="AJ18" i="4"/>
  <c r="BL17" i="4"/>
  <c r="BK17" i="4"/>
  <c r="BJ17" i="4"/>
  <c r="BH17" i="4"/>
  <c r="BG17" i="4"/>
  <c r="BF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L17" i="4"/>
  <c r="AK17" i="4"/>
  <c r="AJ17" i="4"/>
  <c r="BL16" i="4"/>
  <c r="BK16" i="4"/>
  <c r="BJ16" i="4"/>
  <c r="BI16" i="4"/>
  <c r="BH16" i="4"/>
  <c r="BG16" i="4"/>
  <c r="BF16" i="4"/>
  <c r="BE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BL15" i="4"/>
  <c r="BK15" i="4"/>
  <c r="BJ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BL14" i="4"/>
  <c r="BK14" i="4"/>
  <c r="BJ14" i="4"/>
  <c r="BI14" i="4"/>
  <c r="BH14" i="4"/>
  <c r="BG14" i="4"/>
  <c r="BF14" i="4"/>
  <c r="BE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BL13" i="4"/>
  <c r="BK13" i="4"/>
  <c r="BJ13" i="4"/>
  <c r="BI13" i="4"/>
  <c r="BH13" i="4"/>
  <c r="BF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BL12" i="4"/>
  <c r="BK12" i="4"/>
  <c r="BJ12" i="4"/>
  <c r="BH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BL11" i="4"/>
  <c r="BK11" i="4"/>
  <c r="BJ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BL10" i="4"/>
  <c r="BJ10" i="4"/>
  <c r="BH10" i="4"/>
  <c r="BF10" i="4"/>
  <c r="BE10" i="4"/>
  <c r="BC10" i="4"/>
  <c r="BB10" i="4"/>
  <c r="BA10" i="4"/>
  <c r="AZ10" i="4"/>
  <c r="AY10" i="4"/>
  <c r="AV10" i="4"/>
  <c r="AU10" i="4"/>
  <c r="AS10" i="4"/>
  <c r="AQ10" i="4"/>
  <c r="AP10" i="4"/>
  <c r="AO10" i="4"/>
  <c r="AM10" i="4"/>
  <c r="AK10" i="4"/>
  <c r="AJ10" i="4"/>
  <c r="BL9" i="4"/>
  <c r="BK9" i="4"/>
  <c r="BJ9" i="4"/>
  <c r="BI9" i="4"/>
  <c r="BH9" i="4"/>
  <c r="BG9" i="4"/>
  <c r="BF9" i="4"/>
  <c r="BE9" i="4"/>
  <c r="BD9" i="4"/>
  <c r="BB9" i="4"/>
  <c r="BA9" i="4"/>
  <c r="AZ9" i="4"/>
  <c r="AY9" i="4"/>
  <c r="AX9" i="4"/>
  <c r="AW9" i="4"/>
  <c r="AV9" i="4"/>
  <c r="AU9" i="4"/>
  <c r="AS9" i="4"/>
  <c r="AR9" i="4"/>
  <c r="AQ9" i="4"/>
  <c r="AP9" i="4"/>
  <c r="AO9" i="4"/>
  <c r="AN9" i="4"/>
  <c r="AM9" i="4"/>
  <c r="AL9" i="4"/>
  <c r="AK9" i="4"/>
  <c r="BL8" i="4"/>
  <c r="BJ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Q7" i="4"/>
  <c r="AP7" i="4"/>
  <c r="AO7" i="4"/>
  <c r="AN7" i="4"/>
  <c r="AM7" i="4"/>
  <c r="AL7" i="4"/>
  <c r="AK7" i="4"/>
  <c r="AJ7" i="4"/>
  <c r="BL6" i="4"/>
  <c r="BK6" i="4"/>
  <c r="BJ6" i="4"/>
  <c r="BI6" i="4"/>
  <c r="BH6" i="4"/>
  <c r="BG6" i="4"/>
  <c r="BF6" i="4"/>
  <c r="BE6" i="4"/>
  <c r="BD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BK5" i="4"/>
  <c r="BJ5" i="4"/>
  <c r="BI5" i="4"/>
  <c r="BH5" i="4"/>
  <c r="BG5" i="4"/>
  <c r="BF5" i="4"/>
  <c r="BD5" i="4"/>
  <c r="BC5" i="4"/>
  <c r="BB5" i="4"/>
  <c r="AZ5" i="4"/>
  <c r="AY5" i="4"/>
  <c r="AX5" i="4"/>
  <c r="AW5" i="4"/>
  <c r="AV5" i="4"/>
  <c r="AT5" i="4"/>
  <c r="AR5" i="4"/>
  <c r="AQ5" i="4"/>
  <c r="AP5" i="4"/>
  <c r="AO5" i="4"/>
  <c r="AN5" i="4"/>
  <c r="AM5" i="4"/>
  <c r="AL5" i="4"/>
  <c r="AK5" i="4"/>
  <c r="AJ5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E2" i="1"/>
  <c r="E4" i="1"/>
  <c r="E5" i="1"/>
  <c r="E6" i="1"/>
  <c r="E7" i="1"/>
  <c r="E9" i="1"/>
  <c r="E10" i="1"/>
  <c r="E11" i="1"/>
  <c r="E13" i="1"/>
  <c r="E14" i="1"/>
  <c r="E15" i="1"/>
  <c r="E17" i="1"/>
  <c r="E18" i="1"/>
  <c r="E19" i="1"/>
  <c r="E21" i="1"/>
  <c r="E22" i="1"/>
  <c r="E23" i="1"/>
  <c r="E24" i="1"/>
  <c r="E25" i="1"/>
  <c r="E26" i="1"/>
  <c r="E27" i="1"/>
  <c r="E28" i="1"/>
  <c r="E30" i="1"/>
  <c r="E31" i="1"/>
  <c r="E33" i="1"/>
  <c r="E34" i="1"/>
  <c r="E35" i="1"/>
  <c r="E37" i="1"/>
  <c r="E38" i="1"/>
  <c r="E39" i="1"/>
  <c r="E40" i="1"/>
  <c r="E41" i="1"/>
  <c r="E43" i="1"/>
  <c r="E44" i="1"/>
  <c r="E46" i="1"/>
  <c r="E47" i="1"/>
  <c r="E49" i="1"/>
  <c r="E50" i="1"/>
  <c r="E51" i="1"/>
  <c r="E53" i="1"/>
  <c r="E54" i="1"/>
  <c r="E55" i="1"/>
  <c r="E57" i="1"/>
  <c r="E58" i="1"/>
  <c r="E59" i="1"/>
  <c r="E61" i="1"/>
  <c r="E62" i="1"/>
  <c r="E63" i="1"/>
  <c r="E64" i="1"/>
  <c r="E66" i="1"/>
  <c r="E67" i="1"/>
  <c r="E69" i="1"/>
  <c r="E70" i="1"/>
  <c r="E71" i="1"/>
  <c r="E73" i="1"/>
  <c r="E74" i="1"/>
  <c r="E76" i="1"/>
  <c r="E77" i="1"/>
  <c r="E78" i="1"/>
  <c r="E80" i="1"/>
  <c r="E81" i="1"/>
  <c r="E82" i="1"/>
  <c r="E83" i="1"/>
  <c r="E85" i="1"/>
  <c r="E86" i="1"/>
  <c r="E87" i="1"/>
  <c r="E88" i="1"/>
  <c r="E89" i="1"/>
  <c r="E91" i="1"/>
  <c r="E92" i="1"/>
  <c r="E93" i="1"/>
  <c r="E95" i="1"/>
  <c r="E96" i="1"/>
  <c r="E97" i="1"/>
  <c r="E99" i="1"/>
  <c r="E100" i="1"/>
  <c r="E101" i="1"/>
  <c r="E103" i="1"/>
  <c r="E104" i="1"/>
  <c r="E105" i="1"/>
  <c r="E106" i="1"/>
  <c r="E107" i="1"/>
  <c r="E109" i="1"/>
  <c r="E110" i="1"/>
  <c r="E111" i="1"/>
  <c r="E113" i="1"/>
  <c r="E114" i="1"/>
  <c r="E115" i="1"/>
  <c r="E116" i="1"/>
  <c r="E117" i="1"/>
  <c r="E119" i="1"/>
  <c r="E120" i="1"/>
  <c r="E121" i="1"/>
  <c r="E123" i="1"/>
  <c r="E124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3" i="1"/>
  <c r="E144" i="1"/>
  <c r="E145" i="1"/>
  <c r="E146" i="1"/>
  <c r="E148" i="1"/>
  <c r="E149" i="1"/>
  <c r="E150" i="1"/>
  <c r="E151" i="1"/>
  <c r="E153" i="1"/>
  <c r="E154" i="1"/>
  <c r="E155" i="1"/>
  <c r="E156" i="1"/>
  <c r="E157" i="1"/>
  <c r="E159" i="1"/>
  <c r="E160" i="1"/>
  <c r="E161" i="1"/>
  <c r="E163" i="1"/>
  <c r="E164" i="1"/>
  <c r="E165" i="1"/>
  <c r="E167" i="1"/>
  <c r="E168" i="1"/>
  <c r="E169" i="1"/>
  <c r="E170" i="1"/>
  <c r="E172" i="1"/>
  <c r="E173" i="1"/>
  <c r="E174" i="1"/>
  <c r="E176" i="1"/>
  <c r="E177" i="1"/>
  <c r="E178" i="1"/>
  <c r="E180" i="1"/>
  <c r="E181" i="1"/>
  <c r="E182" i="1"/>
  <c r="E184" i="1"/>
  <c r="E185" i="1"/>
  <c r="E186" i="1"/>
  <c r="E187" i="1"/>
  <c r="E189" i="1"/>
  <c r="E190" i="1"/>
  <c r="E191" i="1"/>
  <c r="E192" i="1"/>
  <c r="E194" i="1"/>
  <c r="E195" i="1"/>
  <c r="E196" i="1"/>
  <c r="E198" i="1"/>
  <c r="E199" i="1"/>
  <c r="E200" i="1"/>
  <c r="E202" i="1"/>
  <c r="E203" i="1"/>
  <c r="E204" i="1"/>
  <c r="E206" i="1"/>
  <c r="E207" i="1"/>
  <c r="E208" i="1"/>
  <c r="E210" i="1"/>
  <c r="E211" i="1"/>
  <c r="E212" i="1"/>
  <c r="E213" i="1"/>
  <c r="E215" i="1"/>
  <c r="E216" i="1"/>
  <c r="E217" i="1"/>
  <c r="E218" i="1"/>
  <c r="E220" i="1"/>
  <c r="E221" i="1"/>
  <c r="E222" i="1"/>
  <c r="E224" i="1"/>
  <c r="E225" i="1"/>
  <c r="E226" i="1"/>
  <c r="E227" i="1"/>
  <c r="E228" i="1"/>
  <c r="E230" i="1"/>
  <c r="E231" i="1"/>
  <c r="E232" i="1"/>
  <c r="E234" i="1"/>
  <c r="E235" i="1"/>
  <c r="E236" i="1"/>
  <c r="E238" i="1"/>
  <c r="E239" i="1"/>
  <c r="E240" i="1"/>
  <c r="E241" i="1"/>
  <c r="E243" i="1"/>
  <c r="E244" i="1"/>
  <c r="E245" i="1"/>
  <c r="E247" i="1"/>
  <c r="E248" i="1"/>
  <c r="E249" i="1"/>
  <c r="E251" i="1"/>
  <c r="E252" i="1"/>
  <c r="E253" i="1"/>
  <c r="E255" i="1"/>
  <c r="E256" i="1"/>
  <c r="E257" i="1"/>
  <c r="E259" i="1"/>
  <c r="E260" i="1"/>
  <c r="E261" i="1"/>
  <c r="E263" i="1"/>
  <c r="E264" i="1"/>
  <c r="E265" i="1"/>
  <c r="E267" i="1"/>
  <c r="E268" i="1"/>
  <c r="E269" i="1"/>
  <c r="E271" i="1"/>
  <c r="E272" i="1"/>
  <c r="E273" i="1"/>
  <c r="E275" i="1"/>
  <c r="E276" i="1"/>
  <c r="E277" i="1"/>
  <c r="E279" i="1"/>
  <c r="E280" i="1"/>
  <c r="E281" i="1"/>
  <c r="E283" i="1"/>
  <c r="E284" i="1"/>
  <c r="E285" i="1"/>
  <c r="E287" i="1"/>
  <c r="E288" i="1"/>
  <c r="E289" i="1"/>
  <c r="E290" i="1"/>
  <c r="E291" i="1"/>
  <c r="E292" i="1"/>
  <c r="E293" i="1"/>
  <c r="E294" i="1"/>
  <c r="E296" i="1"/>
  <c r="E297" i="1"/>
  <c r="E298" i="1"/>
  <c r="E299" i="1"/>
  <c r="E300" i="1"/>
  <c r="E301" i="1"/>
  <c r="E302" i="1"/>
  <c r="E304" i="1"/>
  <c r="E305" i="1"/>
  <c r="E306" i="1"/>
  <c r="E307" i="1"/>
  <c r="E308" i="1"/>
  <c r="E310" i="1"/>
  <c r="E311" i="1"/>
  <c r="E312" i="1"/>
  <c r="E313" i="1"/>
  <c r="E314" i="1"/>
  <c r="E316" i="1"/>
  <c r="E317" i="1"/>
  <c r="E318" i="1"/>
  <c r="E320" i="1"/>
  <c r="E321" i="1"/>
  <c r="E322" i="1"/>
  <c r="E323" i="1"/>
  <c r="E324" i="1"/>
  <c r="E325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2" i="1"/>
  <c r="E343" i="1"/>
  <c r="E344" i="1"/>
  <c r="E345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1" i="1"/>
  <c r="E362" i="1"/>
  <c r="E363" i="1"/>
  <c r="E364" i="1"/>
  <c r="E365" i="1"/>
  <c r="E366" i="1"/>
  <c r="E367" i="1"/>
  <c r="E369" i="1"/>
  <c r="E370" i="1"/>
  <c r="E371" i="1"/>
  <c r="E372" i="1"/>
  <c r="E373" i="1"/>
  <c r="E374" i="1"/>
  <c r="E375" i="1"/>
  <c r="E376" i="1"/>
  <c r="E378" i="1"/>
  <c r="E379" i="1"/>
  <c r="E380" i="1"/>
  <c r="E381" i="1"/>
  <c r="E382" i="1"/>
  <c r="E384" i="1"/>
  <c r="E385" i="1"/>
  <c r="E386" i="1"/>
  <c r="E387" i="1"/>
  <c r="E388" i="1"/>
  <c r="E389" i="1"/>
  <c r="E391" i="1"/>
  <c r="E392" i="1"/>
  <c r="E393" i="1"/>
  <c r="E394" i="1"/>
  <c r="E396" i="1"/>
  <c r="E397" i="1"/>
  <c r="E398" i="1"/>
  <c r="E400" i="1"/>
  <c r="E401" i="1"/>
  <c r="E402" i="1"/>
  <c r="E404" i="1"/>
  <c r="E405" i="1"/>
  <c r="E406" i="1"/>
  <c r="E407" i="1"/>
  <c r="E408" i="1"/>
  <c r="E410" i="1"/>
  <c r="E411" i="1"/>
  <c r="E412" i="1"/>
  <c r="E414" i="1"/>
  <c r="E415" i="1"/>
  <c r="E416" i="1"/>
  <c r="E417" i="1"/>
  <c r="E418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50" i="1"/>
  <c r="E451" i="1"/>
  <c r="E452" i="1"/>
  <c r="E453" i="1"/>
  <c r="E454" i="1"/>
  <c r="E455" i="1"/>
  <c r="E457" i="1"/>
  <c r="E458" i="1"/>
  <c r="E459" i="1"/>
  <c r="E460" i="1"/>
  <c r="E461" i="1"/>
  <c r="E462" i="1"/>
  <c r="E464" i="1"/>
  <c r="E465" i="1"/>
  <c r="E466" i="1"/>
  <c r="E467" i="1"/>
  <c r="E468" i="1"/>
  <c r="E469" i="1"/>
  <c r="E470" i="1"/>
  <c r="E471" i="1"/>
  <c r="E472" i="1"/>
  <c r="E473" i="1"/>
  <c r="E475" i="1"/>
  <c r="E476" i="1"/>
  <c r="E477" i="1"/>
  <c r="E479" i="1"/>
  <c r="E480" i="1"/>
  <c r="E481" i="1"/>
  <c r="E482" i="1"/>
  <c r="E483" i="1"/>
  <c r="E485" i="1"/>
  <c r="E486" i="1"/>
  <c r="E487" i="1"/>
  <c r="E488" i="1"/>
  <c r="E489" i="1"/>
  <c r="E490" i="1"/>
  <c r="E491" i="1"/>
  <c r="E492" i="1"/>
  <c r="E493" i="1"/>
  <c r="E495" i="1"/>
  <c r="E496" i="1"/>
  <c r="E497" i="1"/>
  <c r="E498" i="1"/>
  <c r="E499" i="1"/>
  <c r="E500" i="1"/>
  <c r="E501" i="1"/>
  <c r="E503" i="1"/>
  <c r="E504" i="1"/>
  <c r="E505" i="1"/>
  <c r="E506" i="1"/>
  <c r="E508" i="1"/>
  <c r="E509" i="1"/>
  <c r="E510" i="1"/>
  <c r="E511" i="1"/>
  <c r="E512" i="1"/>
  <c r="E513" i="1"/>
  <c r="E514" i="1"/>
  <c r="E516" i="1"/>
  <c r="E517" i="1"/>
  <c r="E518" i="1"/>
  <c r="E520" i="1"/>
  <c r="E521" i="1"/>
  <c r="E522" i="1"/>
  <c r="E523" i="1"/>
  <c r="E524" i="1"/>
  <c r="E526" i="1"/>
  <c r="E527" i="1"/>
  <c r="E528" i="1"/>
  <c r="E529" i="1"/>
  <c r="E530" i="1"/>
  <c r="E531" i="1"/>
  <c r="E533" i="1"/>
  <c r="E534" i="1"/>
  <c r="E535" i="1"/>
  <c r="E536" i="1"/>
  <c r="E537" i="1"/>
  <c r="E539" i="1"/>
  <c r="E540" i="1"/>
  <c r="E541" i="1"/>
  <c r="E542" i="1"/>
  <c r="E543" i="1"/>
  <c r="E544" i="1"/>
  <c r="E545" i="1"/>
  <c r="E547" i="1"/>
  <c r="E548" i="1"/>
  <c r="E549" i="1"/>
  <c r="E551" i="1"/>
  <c r="E552" i="1"/>
  <c r="E553" i="1"/>
  <c r="E554" i="1"/>
  <c r="E555" i="1"/>
  <c r="E556" i="1"/>
  <c r="E558" i="1"/>
  <c r="E559" i="1"/>
  <c r="E560" i="1"/>
  <c r="E561" i="1"/>
  <c r="E562" i="1"/>
  <c r="E564" i="1"/>
  <c r="E565" i="1"/>
  <c r="E566" i="1"/>
  <c r="E567" i="1"/>
  <c r="E568" i="1"/>
  <c r="E569" i="1"/>
  <c r="E570" i="1"/>
  <c r="E571" i="1"/>
  <c r="E572" i="1"/>
  <c r="E573" i="1"/>
  <c r="E575" i="1"/>
  <c r="E576" i="1"/>
  <c r="E577" i="1"/>
  <c r="E579" i="1"/>
  <c r="E580" i="1"/>
  <c r="E581" i="1"/>
  <c r="E582" i="1"/>
  <c r="E583" i="1"/>
  <c r="E584" i="1"/>
  <c r="E585" i="1"/>
  <c r="E586" i="1"/>
  <c r="E587" i="1"/>
  <c r="E589" i="1"/>
  <c r="E590" i="1"/>
  <c r="E591" i="1"/>
  <c r="E592" i="1"/>
  <c r="E593" i="1"/>
  <c r="E594" i="1"/>
  <c r="E596" i="1"/>
  <c r="E597" i="1"/>
  <c r="E598" i="1"/>
  <c r="E599" i="1"/>
  <c r="E600" i="1"/>
  <c r="E602" i="1"/>
  <c r="E603" i="1"/>
  <c r="E604" i="1"/>
  <c r="E605" i="1"/>
  <c r="E606" i="1"/>
  <c r="E608" i="1"/>
  <c r="E609" i="1"/>
  <c r="E610" i="1"/>
  <c r="E611" i="1"/>
  <c r="E612" i="1"/>
  <c r="E613" i="1"/>
  <c r="E615" i="1"/>
  <c r="E616" i="1"/>
  <c r="E617" i="1"/>
  <c r="E618" i="1"/>
  <c r="E619" i="1"/>
  <c r="E620" i="1"/>
  <c r="E621" i="1"/>
  <c r="E623" i="1"/>
  <c r="E624" i="1"/>
  <c r="E625" i="1"/>
  <c r="E626" i="1"/>
  <c r="E627" i="1"/>
  <c r="E628" i="1"/>
  <c r="E629" i="1"/>
  <c r="E631" i="1"/>
  <c r="E632" i="1"/>
  <c r="E633" i="1"/>
  <c r="E635" i="1"/>
  <c r="E636" i="1"/>
  <c r="E637" i="1"/>
  <c r="E639" i="1"/>
  <c r="E640" i="1"/>
  <c r="E641" i="1"/>
  <c r="E643" i="1"/>
  <c r="E644" i="1"/>
  <c r="E645" i="1"/>
  <c r="E647" i="1"/>
  <c r="E648" i="1"/>
  <c r="E649" i="1"/>
  <c r="E650" i="1"/>
  <c r="E651" i="1"/>
  <c r="E652" i="1"/>
  <c r="E653" i="1"/>
  <c r="E654" i="1"/>
  <c r="E655" i="1"/>
  <c r="E656" i="1"/>
  <c r="E657" i="1"/>
  <c r="E659" i="1"/>
  <c r="E660" i="1"/>
  <c r="E661" i="1"/>
  <c r="E663" i="1"/>
  <c r="E664" i="1"/>
  <c r="E665" i="1"/>
  <c r="E666" i="1"/>
  <c r="E667" i="1"/>
  <c r="E669" i="1"/>
  <c r="E670" i="1"/>
  <c r="E671" i="1"/>
  <c r="E672" i="1"/>
  <c r="E674" i="1"/>
  <c r="E675" i="1"/>
  <c r="E676" i="1"/>
  <c r="E678" i="1"/>
  <c r="E679" i="1"/>
  <c r="E680" i="1"/>
  <c r="E681" i="1"/>
  <c r="E682" i="1"/>
  <c r="E683" i="1"/>
  <c r="E684" i="1"/>
  <c r="E685" i="1"/>
  <c r="E686" i="1"/>
  <c r="E687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5" i="1"/>
  <c r="E706" i="1"/>
  <c r="E707" i="1"/>
  <c r="E708" i="1"/>
  <c r="E709" i="1"/>
  <c r="E711" i="1"/>
  <c r="E712" i="1"/>
  <c r="E713" i="1"/>
  <c r="E715" i="1"/>
  <c r="E716" i="1"/>
  <c r="E717" i="1"/>
  <c r="E719" i="1"/>
  <c r="E720" i="1"/>
  <c r="E721" i="1"/>
  <c r="E722" i="1"/>
  <c r="E723" i="1"/>
  <c r="E724" i="1"/>
  <c r="E726" i="1"/>
  <c r="E727" i="1"/>
  <c r="E728" i="1"/>
  <c r="E730" i="1"/>
  <c r="E731" i="1"/>
  <c r="E732" i="1"/>
  <c r="E734" i="1"/>
  <c r="E735" i="1"/>
  <c r="E736" i="1"/>
  <c r="E738" i="1"/>
  <c r="E739" i="1"/>
  <c r="E740" i="1"/>
  <c r="E742" i="1"/>
  <c r="E743" i="1"/>
  <c r="E744" i="1"/>
  <c r="E746" i="1"/>
  <c r="E747" i="1"/>
  <c r="E748" i="1"/>
  <c r="E750" i="1"/>
  <c r="E751" i="1"/>
  <c r="E752" i="1"/>
  <c r="E754" i="1"/>
  <c r="E755" i="1"/>
  <c r="E756" i="1"/>
  <c r="E757" i="1"/>
  <c r="E759" i="1"/>
  <c r="E760" i="1"/>
  <c r="E761" i="1"/>
  <c r="E762" i="1"/>
  <c r="E764" i="1"/>
  <c r="E765" i="1"/>
  <c r="E766" i="1"/>
  <c r="E768" i="1"/>
  <c r="E769" i="1"/>
  <c r="E770" i="1"/>
  <c r="E771" i="1"/>
  <c r="E773" i="1"/>
  <c r="E774" i="1"/>
  <c r="E775" i="1"/>
  <c r="E776" i="1"/>
  <c r="E777" i="1"/>
  <c r="E778" i="1"/>
  <c r="E780" i="1"/>
  <c r="E781" i="1"/>
  <c r="E782" i="1"/>
  <c r="E784" i="1"/>
  <c r="E785" i="1"/>
  <c r="E786" i="1"/>
  <c r="E788" i="1"/>
  <c r="E789" i="1"/>
  <c r="E790" i="1"/>
  <c r="E792" i="1"/>
  <c r="E793" i="1"/>
  <c r="E794" i="1"/>
  <c r="E796" i="1"/>
  <c r="E797" i="1"/>
  <c r="E798" i="1"/>
  <c r="E799" i="1"/>
  <c r="E801" i="1"/>
  <c r="E802" i="1"/>
  <c r="E803" i="1"/>
  <c r="E804" i="1"/>
  <c r="E806" i="1"/>
  <c r="E807" i="1"/>
  <c r="E808" i="1"/>
  <c r="E809" i="1"/>
  <c r="E811" i="1"/>
  <c r="E812" i="1"/>
  <c r="E813" i="1"/>
  <c r="E815" i="1"/>
  <c r="E816" i="1"/>
  <c r="E817" i="1"/>
  <c r="E819" i="1"/>
  <c r="E820" i="1"/>
  <c r="E821" i="1"/>
  <c r="E822" i="1"/>
  <c r="E823" i="1"/>
  <c r="E825" i="1"/>
  <c r="E826" i="1"/>
  <c r="E827" i="1"/>
  <c r="E828" i="1"/>
  <c r="E830" i="1"/>
  <c r="E831" i="1"/>
  <c r="E832" i="1"/>
  <c r="E834" i="1"/>
  <c r="E835" i="1"/>
  <c r="E836" i="1"/>
  <c r="E837" i="1"/>
  <c r="E839" i="1"/>
  <c r="E840" i="1"/>
  <c r="E841" i="1"/>
  <c r="E842" i="1"/>
  <c r="E843" i="1"/>
  <c r="E845" i="1"/>
  <c r="E846" i="1"/>
  <c r="E847" i="1"/>
  <c r="E848" i="1"/>
  <c r="E850" i="1"/>
  <c r="E851" i="1"/>
  <c r="E852" i="1"/>
  <c r="E853" i="1"/>
  <c r="E854" i="1"/>
  <c r="E855" i="1"/>
  <c r="E856" i="1"/>
  <c r="E857" i="1"/>
  <c r="E858" i="1"/>
  <c r="E859" i="1"/>
  <c r="E860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1" i="1"/>
  <c r="E882" i="1"/>
  <c r="E883" i="1"/>
  <c r="E884" i="1"/>
  <c r="E885" i="1"/>
  <c r="E886" i="1"/>
  <c r="E887" i="1"/>
  <c r="E889" i="1"/>
  <c r="E890" i="1"/>
  <c r="E891" i="1"/>
  <c r="E893" i="1"/>
  <c r="E894" i="1"/>
  <c r="E895" i="1"/>
  <c r="E896" i="1"/>
  <c r="E897" i="1"/>
  <c r="E899" i="1"/>
  <c r="E900" i="1"/>
  <c r="E901" i="1"/>
  <c r="E902" i="1"/>
  <c r="E904" i="1"/>
  <c r="E905" i="1"/>
  <c r="E906" i="1"/>
  <c r="E907" i="1"/>
  <c r="E909" i="1"/>
  <c r="E910" i="1"/>
  <c r="E911" i="1"/>
  <c r="E913" i="1"/>
  <c r="E914" i="1"/>
  <c r="E915" i="1"/>
  <c r="E916" i="1"/>
  <c r="E917" i="1"/>
  <c r="E919" i="1"/>
  <c r="E920" i="1"/>
  <c r="E921" i="1"/>
  <c r="E922" i="1"/>
  <c r="E923" i="1"/>
  <c r="E924" i="1"/>
  <c r="E925" i="1"/>
  <c r="E926" i="1"/>
  <c r="E927" i="1"/>
  <c r="E929" i="1"/>
  <c r="E930" i="1"/>
  <c r="E931" i="1"/>
  <c r="E933" i="1"/>
  <c r="E934" i="1"/>
  <c r="E935" i="1"/>
  <c r="E936" i="1"/>
  <c r="E938" i="1"/>
  <c r="E939" i="1"/>
  <c r="E940" i="1"/>
  <c r="E941" i="1"/>
  <c r="E943" i="1"/>
  <c r="E944" i="1"/>
  <c r="E945" i="1"/>
  <c r="E946" i="1"/>
  <c r="E947" i="1"/>
  <c r="E949" i="1"/>
  <c r="E950" i="1"/>
  <c r="E951" i="1"/>
  <c r="E952" i="1"/>
  <c r="E953" i="1"/>
  <c r="E954" i="1"/>
  <c r="E955" i="1"/>
  <c r="E956" i="1"/>
  <c r="E957" i="1"/>
  <c r="E959" i="1"/>
  <c r="E960" i="1"/>
  <c r="E961" i="1"/>
  <c r="E963" i="1"/>
  <c r="E964" i="1"/>
  <c r="E965" i="1"/>
  <c r="E967" i="1"/>
  <c r="E968" i="1"/>
  <c r="E969" i="1"/>
  <c r="E971" i="1"/>
  <c r="E972" i="1"/>
  <c r="E973" i="1"/>
  <c r="E975" i="1"/>
  <c r="E976" i="1"/>
  <c r="E977" i="1"/>
  <c r="E978" i="1"/>
  <c r="E980" i="1"/>
  <c r="E981" i="1"/>
  <c r="E982" i="1"/>
  <c r="E984" i="1"/>
  <c r="E985" i="1"/>
  <c r="E986" i="1"/>
  <c r="E987" i="1"/>
  <c r="E988" i="1"/>
  <c r="E989" i="1"/>
  <c r="E990" i="1"/>
  <c r="E991" i="1"/>
  <c r="E992" i="1"/>
  <c r="E994" i="1"/>
  <c r="E995" i="1"/>
  <c r="E996" i="1"/>
  <c r="E997" i="1"/>
  <c r="E998" i="1"/>
  <c r="E999" i="1"/>
  <c r="E1000" i="1"/>
  <c r="E1002" i="1"/>
  <c r="E1003" i="1"/>
  <c r="E1004" i="1"/>
  <c r="E1006" i="1"/>
  <c r="E1007" i="1"/>
  <c r="E1008" i="1"/>
  <c r="E1009" i="1"/>
  <c r="E1010" i="1"/>
  <c r="E1012" i="1"/>
  <c r="E1013" i="1"/>
  <c r="E1014" i="1"/>
  <c r="E1015" i="1"/>
  <c r="E1016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2" i="1"/>
  <c r="E1033" i="1"/>
  <c r="E1034" i="1"/>
  <c r="E1035" i="1"/>
  <c r="E1036" i="1"/>
  <c r="E1037" i="1"/>
  <c r="E1039" i="1"/>
  <c r="E1040" i="1"/>
  <c r="E1041" i="1"/>
  <c r="E1043" i="1"/>
  <c r="E1044" i="1"/>
  <c r="E1045" i="1"/>
  <c r="E1047" i="1"/>
  <c r="E1048" i="1"/>
  <c r="E1049" i="1"/>
  <c r="E1051" i="1"/>
  <c r="E1052" i="1"/>
  <c r="E1053" i="1"/>
  <c r="E1054" i="1"/>
  <c r="E1056" i="1"/>
  <c r="E1057" i="1"/>
  <c r="E1058" i="1"/>
  <c r="E1060" i="1"/>
  <c r="E1061" i="1"/>
  <c r="E1062" i="1"/>
  <c r="E1064" i="1"/>
  <c r="E1065" i="1"/>
  <c r="E1066" i="1"/>
  <c r="E1067" i="1"/>
  <c r="E1068" i="1"/>
  <c r="E1070" i="1"/>
  <c r="E1071" i="1"/>
  <c r="E1072" i="1"/>
  <c r="E1073" i="1"/>
  <c r="E1075" i="1"/>
  <c r="E1076" i="1"/>
  <c r="E1077" i="1"/>
  <c r="E1078" i="1"/>
  <c r="E1079" i="1"/>
  <c r="E1080" i="1"/>
  <c r="E1081" i="1"/>
  <c r="E1082" i="1"/>
  <c r="E1083" i="1"/>
  <c r="E1085" i="1"/>
  <c r="E1086" i="1"/>
  <c r="E1087" i="1"/>
  <c r="E1088" i="1"/>
  <c r="E1089" i="1"/>
  <c r="E1090" i="1"/>
  <c r="E1091" i="1"/>
  <c r="E1092" i="1"/>
  <c r="E1094" i="1"/>
  <c r="E1095" i="1"/>
  <c r="E1096" i="1"/>
  <c r="E1097" i="1"/>
  <c r="E1098" i="1"/>
  <c r="E1099" i="1"/>
  <c r="E1100" i="1"/>
  <c r="E1101" i="1"/>
  <c r="E1102" i="1"/>
  <c r="E1103" i="1"/>
  <c r="E1105" i="1"/>
  <c r="E1106" i="1"/>
  <c r="E1107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3" i="1"/>
  <c r="E1124" i="1"/>
  <c r="E1125" i="1"/>
  <c r="E1126" i="1"/>
  <c r="E1127" i="1"/>
  <c r="E1128" i="1"/>
  <c r="E1129" i="1"/>
  <c r="E1130" i="1"/>
  <c r="E1131" i="1"/>
  <c r="E1132" i="1"/>
  <c r="E1134" i="1"/>
  <c r="E1135" i="1"/>
  <c r="E1136" i="1"/>
  <c r="E1137" i="1"/>
  <c r="E1138" i="1"/>
  <c r="E1139" i="1"/>
  <c r="E1140" i="1"/>
  <c r="E1142" i="1"/>
  <c r="E1143" i="1"/>
  <c r="E1144" i="1"/>
  <c r="E1145" i="1"/>
  <c r="E1147" i="1"/>
  <c r="E1148" i="1"/>
  <c r="E1149" i="1"/>
  <c r="E1150" i="1"/>
  <c r="E1151" i="1"/>
  <c r="E1152" i="1"/>
  <c r="E1153" i="1"/>
  <c r="E1154" i="1"/>
  <c r="E1155" i="1"/>
  <c r="E1156" i="1"/>
  <c r="E1158" i="1"/>
  <c r="E1159" i="1"/>
  <c r="E1160" i="1"/>
  <c r="E1162" i="1"/>
  <c r="E1163" i="1"/>
  <c r="E1164" i="1"/>
  <c r="E1165" i="1"/>
  <c r="E1166" i="1"/>
  <c r="E1167" i="1"/>
  <c r="E1168" i="1"/>
  <c r="E1169" i="1"/>
  <c r="E1171" i="1"/>
  <c r="E1172" i="1"/>
  <c r="E1173" i="1"/>
  <c r="E1175" i="1"/>
  <c r="E1176" i="1"/>
  <c r="E1177" i="1"/>
  <c r="E1178" i="1"/>
  <c r="E1179" i="1"/>
  <c r="E1180" i="1"/>
  <c r="E1182" i="1"/>
  <c r="E1183" i="1"/>
  <c r="E1184" i="1"/>
  <c r="E1186" i="1"/>
  <c r="E1187" i="1"/>
  <c r="E1188" i="1"/>
  <c r="E1189" i="1"/>
  <c r="E1190" i="1"/>
  <c r="E1192" i="1"/>
  <c r="E1193" i="1"/>
  <c r="E1194" i="1"/>
  <c r="E1195" i="1"/>
  <c r="E1196" i="1"/>
  <c r="E1197" i="1"/>
  <c r="E1198" i="1"/>
  <c r="E1200" i="1"/>
  <c r="E1201" i="1"/>
  <c r="E1202" i="1"/>
  <c r="E1204" i="1"/>
  <c r="E1205" i="1"/>
  <c r="E1206" i="1"/>
  <c r="E1208" i="1"/>
  <c r="E1209" i="1"/>
  <c r="E1210" i="1"/>
  <c r="E1212" i="1"/>
  <c r="E1213" i="1"/>
  <c r="E1214" i="1"/>
  <c r="E1215" i="1"/>
  <c r="E1216" i="1"/>
  <c r="E1217" i="1"/>
  <c r="E1218" i="1"/>
  <c r="E1220" i="1"/>
  <c r="E1221" i="1"/>
  <c r="E1222" i="1"/>
  <c r="E1223" i="1"/>
  <c r="E1224" i="1"/>
  <c r="E1226" i="1"/>
  <c r="E1227" i="1"/>
  <c r="E1228" i="1"/>
  <c r="E1229" i="1"/>
  <c r="E1230" i="1"/>
  <c r="E1231" i="1"/>
  <c r="E1232" i="1"/>
  <c r="E1234" i="1"/>
  <c r="E1235" i="1"/>
  <c r="E1236" i="1"/>
  <c r="E1238" i="1"/>
  <c r="E1239" i="1"/>
  <c r="E1240" i="1"/>
  <c r="E1241" i="1"/>
  <c r="E1243" i="1"/>
  <c r="E1244" i="1"/>
  <c r="E1245" i="1"/>
  <c r="E1247" i="1"/>
  <c r="E1248" i="1"/>
  <c r="E1249" i="1"/>
  <c r="E1251" i="1"/>
  <c r="E1252" i="1"/>
  <c r="E1253" i="1"/>
  <c r="E1255" i="1"/>
  <c r="E1256" i="1"/>
  <c r="E1257" i="1"/>
  <c r="E1259" i="1"/>
  <c r="E1260" i="1"/>
  <c r="E1261" i="1"/>
  <c r="E1262" i="1"/>
  <c r="E1264" i="1"/>
  <c r="E1265" i="1"/>
  <c r="E1266" i="1"/>
  <c r="E1268" i="1"/>
  <c r="E1269" i="1"/>
  <c r="E1270" i="1"/>
  <c r="E1272" i="1"/>
  <c r="E1273" i="1"/>
  <c r="E1274" i="1"/>
  <c r="E1276" i="1"/>
  <c r="E1277" i="1"/>
  <c r="E1278" i="1"/>
  <c r="E1280" i="1"/>
  <c r="E1281" i="1"/>
  <c r="E1282" i="1"/>
  <c r="E1284" i="1"/>
  <c r="E1285" i="1"/>
  <c r="E1286" i="1"/>
  <c r="E1288" i="1"/>
  <c r="E1289" i="1"/>
  <c r="E1290" i="1"/>
  <c r="E1291" i="1"/>
  <c r="E1293" i="1"/>
  <c r="E1294" i="1"/>
  <c r="E1295" i="1"/>
  <c r="E1296" i="1"/>
  <c r="E1297" i="1"/>
  <c r="E1298" i="1"/>
  <c r="E1299" i="1"/>
  <c r="E1300" i="1"/>
  <c r="E1301" i="1"/>
  <c r="E1303" i="1"/>
  <c r="E1304" i="1"/>
  <c r="E1305" i="1"/>
  <c r="E1307" i="1"/>
  <c r="E1308" i="1"/>
  <c r="E1309" i="1"/>
  <c r="E1310" i="1"/>
  <c r="E1312" i="1"/>
  <c r="E1313" i="1"/>
  <c r="E1314" i="1"/>
  <c r="E1316" i="1"/>
  <c r="E1317" i="1"/>
  <c r="E1318" i="1"/>
  <c r="E1320" i="1"/>
  <c r="E1321" i="1"/>
  <c r="E1322" i="1"/>
  <c r="E1324" i="1"/>
  <c r="E1325" i="1"/>
  <c r="E1326" i="1"/>
  <c r="E1327" i="1"/>
  <c r="E1329" i="1"/>
  <c r="E1330" i="1"/>
  <c r="E1331" i="1"/>
  <c r="E1333" i="1"/>
  <c r="E1334" i="1"/>
  <c r="E1335" i="1"/>
  <c r="E1336" i="1"/>
  <c r="E1337" i="1"/>
  <c r="E1339" i="1"/>
  <c r="E1340" i="1"/>
  <c r="E1341" i="1"/>
  <c r="E1343" i="1"/>
  <c r="E1344" i="1"/>
  <c r="E1345" i="1"/>
  <c r="E1347" i="1"/>
  <c r="E1348" i="1"/>
  <c r="E1349" i="1"/>
  <c r="E1350" i="1"/>
  <c r="E1351" i="1"/>
  <c r="E1353" i="1"/>
  <c r="E1354" i="1"/>
  <c r="E1355" i="1"/>
  <c r="E1356" i="1"/>
  <c r="E1358" i="1"/>
  <c r="E1359" i="1"/>
  <c r="E1360" i="1"/>
  <c r="E1361" i="1"/>
  <c r="E1363" i="1"/>
  <c r="E1364" i="1"/>
  <c r="E1365" i="1"/>
  <c r="E1367" i="1"/>
  <c r="E1368" i="1"/>
  <c r="E1369" i="1"/>
  <c r="E1371" i="1"/>
  <c r="E1372" i="1"/>
  <c r="E1373" i="1"/>
  <c r="E1375" i="1"/>
  <c r="E1376" i="1"/>
  <c r="E1377" i="1"/>
  <c r="E1379" i="1"/>
  <c r="E1380" i="1"/>
  <c r="E1381" i="1"/>
  <c r="E1382" i="1"/>
  <c r="E1383" i="1"/>
  <c r="E1385" i="1"/>
  <c r="E1386" i="1"/>
  <c r="E1387" i="1"/>
  <c r="E1389" i="1"/>
  <c r="E1390" i="1"/>
  <c r="E1391" i="1"/>
  <c r="E1393" i="1"/>
  <c r="E1394" i="1"/>
  <c r="E1395" i="1"/>
  <c r="E1397" i="1"/>
  <c r="E1398" i="1"/>
  <c r="E1399" i="1"/>
  <c r="E1401" i="1"/>
  <c r="E1402" i="1"/>
  <c r="E1403" i="1"/>
  <c r="E1405" i="1"/>
  <c r="E1406" i="1"/>
  <c r="E1407" i="1"/>
  <c r="E1409" i="1"/>
  <c r="E1410" i="1"/>
  <c r="E1411" i="1"/>
  <c r="E1413" i="1"/>
  <c r="E1414" i="1"/>
  <c r="E1415" i="1"/>
  <c r="E1417" i="1"/>
  <c r="E1418" i="1"/>
  <c r="E1419" i="1"/>
  <c r="E1421" i="1"/>
  <c r="E1422" i="1"/>
  <c r="E1423" i="1"/>
  <c r="E1424" i="1"/>
  <c r="E1425" i="1"/>
  <c r="E1426" i="1"/>
  <c r="E1428" i="1"/>
  <c r="E1429" i="1"/>
  <c r="E1430" i="1"/>
  <c r="E1431" i="1"/>
  <c r="E1432" i="1"/>
  <c r="E1434" i="1"/>
  <c r="E1435" i="1"/>
  <c r="E1436" i="1"/>
  <c r="E1438" i="1"/>
  <c r="E1439" i="1"/>
  <c r="E1440" i="1"/>
  <c r="E1441" i="1"/>
  <c r="E1442" i="1"/>
  <c r="E1443" i="1"/>
  <c r="E1444" i="1"/>
  <c r="E1446" i="1"/>
  <c r="E1447" i="1"/>
  <c r="E1448" i="1"/>
  <c r="E1449" i="1"/>
  <c r="E1451" i="1"/>
  <c r="E1452" i="1"/>
  <c r="E1453" i="1"/>
  <c r="E1455" i="1"/>
  <c r="E1456" i="1"/>
  <c r="E1457" i="1"/>
  <c r="E1459" i="1"/>
  <c r="E1460" i="1"/>
  <c r="E1461" i="1"/>
  <c r="E1463" i="1"/>
  <c r="E1464" i="1"/>
  <c r="E1465" i="1"/>
  <c r="E1466" i="1"/>
  <c r="E1467" i="1"/>
  <c r="E1468" i="1"/>
  <c r="E1469" i="1"/>
  <c r="E1470" i="1"/>
  <c r="E1472" i="1"/>
  <c r="E1473" i="1"/>
  <c r="E1474" i="1"/>
  <c r="E1476" i="1"/>
  <c r="E1477" i="1"/>
  <c r="E1478" i="1"/>
  <c r="E1479" i="1"/>
  <c r="E1480" i="1"/>
  <c r="E1482" i="1"/>
  <c r="E1483" i="1"/>
  <c r="E1484" i="1"/>
  <c r="E1485" i="1"/>
  <c r="E1487" i="1"/>
  <c r="E1488" i="1"/>
  <c r="E1489" i="1"/>
  <c r="E1490" i="1"/>
  <c r="E1491" i="1"/>
  <c r="E1492" i="1"/>
  <c r="E1493" i="1"/>
  <c r="E1494" i="1"/>
  <c r="E1495" i="1"/>
  <c r="E1496" i="1"/>
  <c r="E1498" i="1"/>
  <c r="E1499" i="1"/>
  <c r="E1500" i="1"/>
  <c r="E1501" i="1"/>
  <c r="E1503" i="1"/>
  <c r="E1504" i="1"/>
  <c r="E1505" i="1"/>
  <c r="E1506" i="1"/>
  <c r="E1508" i="1"/>
  <c r="E1509" i="1"/>
  <c r="E1510" i="1"/>
  <c r="E1511" i="1"/>
  <c r="E1513" i="1"/>
  <c r="E1514" i="1"/>
  <c r="E1515" i="1"/>
  <c r="E1517" i="1"/>
  <c r="E1518" i="1"/>
  <c r="E1519" i="1"/>
  <c r="E1521" i="1"/>
  <c r="E1522" i="1"/>
  <c r="E1523" i="1"/>
  <c r="E1525" i="1"/>
  <c r="E1526" i="1"/>
  <c r="E1527" i="1"/>
  <c r="E1528" i="1"/>
  <c r="E1530" i="1"/>
  <c r="E1531" i="1"/>
  <c r="E1532" i="1"/>
  <c r="E1534" i="1"/>
  <c r="E1535" i="1"/>
  <c r="E1536" i="1"/>
  <c r="E1538" i="1"/>
  <c r="E1539" i="1"/>
  <c r="E1540" i="1"/>
  <c r="E1542" i="1"/>
  <c r="E1543" i="1"/>
  <c r="E1544" i="1"/>
  <c r="E1545" i="1"/>
  <c r="E1547" i="1"/>
  <c r="E1548" i="1"/>
  <c r="E1549" i="1"/>
  <c r="E1551" i="1"/>
  <c r="E1552" i="1"/>
  <c r="E1553" i="1"/>
  <c r="E1555" i="1"/>
  <c r="E1556" i="1"/>
  <c r="E1557" i="1"/>
  <c r="E1559" i="1"/>
  <c r="E1560" i="1"/>
  <c r="E1561" i="1"/>
  <c r="E1563" i="1"/>
  <c r="E1564" i="1"/>
  <c r="E1565" i="1"/>
  <c r="E1567" i="1"/>
  <c r="E1568" i="1"/>
  <c r="E1569" i="1"/>
  <c r="E1570" i="1"/>
  <c r="E1572" i="1"/>
  <c r="E1573" i="1"/>
  <c r="E1574" i="1"/>
  <c r="E1575" i="1"/>
  <c r="E1577" i="1"/>
  <c r="E1578" i="1"/>
  <c r="E1579" i="1"/>
  <c r="E1581" i="1"/>
  <c r="E1582" i="1"/>
  <c r="E1583" i="1"/>
  <c r="E1585" i="1"/>
  <c r="E1586" i="1"/>
  <c r="E1587" i="1"/>
  <c r="E1589" i="1"/>
  <c r="E1590" i="1"/>
  <c r="E1591" i="1"/>
  <c r="E1593" i="1"/>
  <c r="E1594" i="1"/>
  <c r="E1595" i="1"/>
  <c r="E1596" i="1"/>
  <c r="E1597" i="1"/>
  <c r="E1599" i="1"/>
  <c r="E1600" i="1"/>
  <c r="A3" i="1"/>
  <c r="A4" i="1"/>
  <c r="A5" i="1"/>
  <c r="A6" i="1"/>
  <c r="A8" i="1"/>
  <c r="A9" i="1"/>
  <c r="A10" i="1"/>
  <c r="A11" i="1"/>
  <c r="A12" i="1"/>
  <c r="A13" i="1"/>
  <c r="A14" i="1"/>
  <c r="A15" i="1"/>
  <c r="A16" i="1"/>
  <c r="A17" i="1"/>
  <c r="A18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2" i="1"/>
  <c r="A153" i="1"/>
  <c r="A154" i="1"/>
  <c r="A155" i="1"/>
  <c r="A156" i="1"/>
  <c r="A158" i="1"/>
  <c r="A159" i="1"/>
  <c r="A160" i="1"/>
  <c r="A162" i="1"/>
  <c r="A163" i="1"/>
  <c r="A164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70" i="1"/>
  <c r="A271" i="1"/>
  <c r="A272" i="1"/>
  <c r="A273" i="1"/>
  <c r="A274" i="1"/>
  <c r="A275" i="1"/>
  <c r="A276" i="1"/>
  <c r="A277" i="1"/>
  <c r="A278" i="1"/>
  <c r="A279" i="1"/>
  <c r="A280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7" i="1"/>
  <c r="A788" i="1"/>
  <c r="A789" i="1"/>
  <c r="A790" i="1"/>
  <c r="A791" i="1"/>
  <c r="A792" i="1"/>
  <c r="A793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70" i="1"/>
  <c r="A971" i="1"/>
  <c r="A972" i="1"/>
  <c r="A973" i="1"/>
  <c r="A974" i="1"/>
  <c r="A975" i="1"/>
  <c r="A976" i="1"/>
  <c r="A977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8" i="1"/>
  <c r="A1039" i="1"/>
  <c r="A1040" i="1"/>
  <c r="A1041" i="1"/>
  <c r="A1042" i="1"/>
  <c r="A1043" i="1"/>
  <c r="A1044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6" i="1"/>
  <c r="A1397" i="1"/>
  <c r="A1398" i="1"/>
  <c r="A1399" i="1"/>
  <c r="A1400" i="1"/>
  <c r="A1401" i="1"/>
  <c r="A1402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50" i="1"/>
  <c r="A1451" i="1"/>
  <c r="A1452" i="1"/>
  <c r="A1453" i="1"/>
  <c r="A1454" i="1"/>
  <c r="A1455" i="1"/>
  <c r="A1456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5" i="1"/>
  <c r="A1476" i="1"/>
  <c r="A1477" i="1"/>
  <c r="A1478" i="1"/>
  <c r="A1479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8" i="1"/>
  <c r="A1599" i="1"/>
  <c r="A16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" i="2"/>
  <c r="F2" i="1"/>
</calcChain>
</file>

<file path=xl/connections.xml><?xml version="1.0" encoding="utf-8"?>
<connections xmlns="http://schemas.openxmlformats.org/spreadsheetml/2006/main">
  <connection id="1" name="April_2014" type="6" refreshedVersion="5" background="1" saveData="1">
    <textPr codePage="850" sourceFile="C:\Users\User\Documents\seng403_New\2014\April_2014.txt" space="1" comma="1" consecutive="1" delimiter=":">
      <textFields count="3">
        <textField/>
        <textField/>
        <textField/>
      </textFields>
    </textPr>
  </connection>
  <connection id="2" name="April_2014LOC" type="6" refreshedVersion="5" background="1" saveData="1">
    <textPr codePage="850" sourceFile="C:\Users\User\Documents\seng403_New\2014\April_2014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<sst xmlns="http://schemas.openxmlformats.org/spreadsheetml/2006/main" count="3356" uniqueCount="474">
  <si>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</si>
  <si>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</si>
  <si>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</si>
  <si>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</si>
  <si>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</si>
  <si>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</si>
  <si>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Author</t>
  </si>
  <si>
    <t>Amalia</t>
  </si>
  <si>
    <t>Hawkins</t>
  </si>
  <si>
    <t>24aeb8515961f9dc493addee39ee2d2c78254d90</t>
  </si>
  <si>
    <t>jstests/auth/lib/</t>
  </si>
  <si>
    <t>src/mongo/db/auth/</t>
  </si>
  <si>
    <t>Andreas</t>
  </si>
  <si>
    <t>Nilsson</t>
  </si>
  <si>
    <t>c151e0660b9736fe66b224f1129a16871165251b</t>
  </si>
  <si>
    <t>src/mongo/db/commands/</t>
  </si>
  <si>
    <t>1be16d8968c6bf39f01c4b3e98f854571a337823</t>
  </si>
  <si>
    <t>src/mongo/util/net/</t>
  </si>
  <si>
    <t>1490a4f30f7356c9b47cab77f17937f207f09551</t>
  </si>
  <si>
    <t>Andrew</t>
  </si>
  <si>
    <t>Morrow</t>
  </si>
  <si>
    <t>03f1bce19b65d210af089d4e9e052dbab0317bce</t>
  </si>
  <si>
    <t>src/mongo/bson/bsondemo/</t>
  </si>
  <si>
    <t>src/mongo/bson/</t>
  </si>
  <si>
    <t>src/mongo/client/examples/</t>
  </si>
  <si>
    <t>src/mongo/client/</t>
  </si>
  <si>
    <t>src/mongo/dbtests/</t>
  </si>
  <si>
    <t>src/</t>
  </si>
  <si>
    <t>6cef43b78448981533b5fda0da2a553aad9c54f3</t>
  </si>
  <si>
    <t>a475a70e90015e7db726343344c96446133ec9bf</t>
  </si>
  <si>
    <t>site_scons/site_tools/</t>
  </si>
  <si>
    <t>2c01237bc054bb4b32226545cba9782b5d87bcf2</t>
  </si>
  <si>
    <t>src/third_party/gperftools-2.0/src/base/</t>
  </si>
  <si>
    <t>src/third_party/gperftools-2.0/src/tests/</t>
  </si>
  <si>
    <t>src/third_party/gperftools-2.0/src/</t>
  </si>
  <si>
    <t>225d63787821ddf35a5c04b7f22ed17da7042210</t>
  </si>
  <si>
    <t>911bbc14a87ded7d53066d9e23ca9cd942107da4</t>
  </si>
  <si>
    <t>59cd758a960f78810d20fc2ede7355eda5a5164a</t>
  </si>
  <si>
    <t>src/third_party/gperftools-2.0/</t>
  </si>
  <si>
    <t>e664a766e564e74cb43386e0f46cd1c453a6bec0</t>
  </si>
  <si>
    <t>ef255438ebac75bb2058c12f32a926d46421c692</t>
  </si>
  <si>
    <t>src/mongo/bson/mutable/</t>
  </si>
  <si>
    <t>e5be760537665a25da2bc632a111859f1b8bbf79</t>
  </si>
  <si>
    <t>jstests/core/</t>
  </si>
  <si>
    <t>267065628351063a6738cdba7430ab4701a74325</t>
  </si>
  <si>
    <t>77d93e43de30b997145c9a8a91d9a47f86b46b56</t>
  </si>
  <si>
    <t>025a54c830e3315d89475db1ee93b5a99033d726</t>
  </si>
  <si>
    <t>5f417e02075aa6c5ae80685927cd6fbca4ba6ca2</t>
  </si>
  <si>
    <t>src/mongo/base/</t>
  </si>
  <si>
    <t>d35fef6dddf7bf0c7b0837ea802bb6e9ab679a83</t>
  </si>
  <si>
    <t>src/mongo/db/ops/</t>
  </si>
  <si>
    <t>Andy</t>
  </si>
  <si>
    <t>Schwerin</t>
  </si>
  <si>
    <t>53cfe8bd7ce31f0e67efcb0fa41a019f110f2a22</t>
  </si>
  <si>
    <t>src/mongo/db/repl/</t>
  </si>
  <si>
    <t>src/mongo/db/</t>
  </si>
  <si>
    <t>001b2c1ee301f814c4b9128b2f0ef1ee1354a4f1</t>
  </si>
  <si>
    <t>9be380c23afdad4ab7c4b09762f2f3d95caf674f</t>
  </si>
  <si>
    <t>jstests/noPassthroughWithMongod/</t>
  </si>
  <si>
    <t>194676d5d68993abc3fa709d0661850e699dc154</t>
  </si>
  <si>
    <t>044e2d91a089efd7da2e044a29dc875c12e5a548</t>
  </si>
  <si>
    <t>src/mongo/db/catalog/</t>
  </si>
  <si>
    <t>src/mongo/db/pipeline/</t>
  </si>
  <si>
    <t>881b2ee9ff3b4cb1dfe1d01957e717d8497cf8cf</t>
  </si>
  <si>
    <t>src/mongo/util/</t>
  </si>
  <si>
    <t>962b4ab67f58e80c2ee7d82f9415017d8fc17056</t>
  </si>
  <si>
    <t>src/mongo/logger/</t>
  </si>
  <si>
    <t>9e041ccf433660008ed2ddb1c2ed58ba78ef5488</t>
  </si>
  <si>
    <t>jstests/noPassthrough/</t>
  </si>
  <si>
    <t>Benety</t>
  </si>
  <si>
    <t>Goh</t>
  </si>
  <si>
    <t>a3f67f410b333dde69330eeb138ccc65f2c21045</t>
  </si>
  <si>
    <t>9565dd19d144e44ee2aa993fefd23a234028f376</t>
  </si>
  <si>
    <t>src/third_party/v8-3.25/include/</t>
  </si>
  <si>
    <t>src/third_party/v8-3.25/src/arm/</t>
  </si>
  <si>
    <t>src/third_party/v8-3.25/src/arm64/</t>
  </si>
  <si>
    <t>src/third_party/v8-3.25/src/extensions/</t>
  </si>
  <si>
    <t>src/third_party/v8-3.25/src/ia32/</t>
  </si>
  <si>
    <t>src/third_party/v8-3.25/src/libplatform/</t>
  </si>
  <si>
    <t>src/third_party/v8-3.25/src/mips/</t>
  </si>
  <si>
    <t>src/third_party/v8-3.25/src/platform/</t>
  </si>
  <si>
    <t>src/third_party/v8-3.25/src/third_party/valgrind/</t>
  </si>
  <si>
    <t>src/third_party/v8-3.25/src/third_party/vtune/</t>
  </si>
  <si>
    <t>src/third_party/v8-3.25/src/utils/</t>
  </si>
  <si>
    <t>src/third_party/v8-3.25/src/x64/</t>
  </si>
  <si>
    <t>src/third_party/v8-3.25/src/</t>
  </si>
  <si>
    <t>src/third_party/v8-3.25/</t>
  </si>
  <si>
    <t>1dd73db967963f6e59342eb4f8850af422ce6a4d</t>
  </si>
  <si>
    <t>src/mongo/shell/</t>
  </si>
  <si>
    <t>5aac10481a602c2ca3ce1d24a0c97e3602e33814</t>
  </si>
  <si>
    <t>src/mongo/db/matcher/</t>
  </si>
  <si>
    <t>Colin</t>
  </si>
  <si>
    <t>Stolley</t>
  </si>
  <si>
    <t>978567c61a4b3bd84729a7e2379694fb4fc0c483</t>
  </si>
  <si>
    <t>src/third_party/s2/base/</t>
  </si>
  <si>
    <t>src/third_party/v8/</t>
  </si>
  <si>
    <t>Corentin</t>
  </si>
  <si>
    <t>Baron</t>
  </si>
  <si>
    <t>388524c02bd76b1d3af79b8622503f87a391d2fb</t>
  </si>
  <si>
    <t>src/mongo/platform/</t>
  </si>
  <si>
    <t>Dan</t>
  </si>
  <si>
    <t>Pasette</t>
  </si>
  <si>
    <t>7a0fbca5a8dad17dcfb16ac4f9aec0d3ea4a64d8</t>
  </si>
  <si>
    <t>David</t>
  </si>
  <si>
    <t>Storch</t>
  </si>
  <si>
    <t>20263ce4e9c345a2d3748ef2071f6dc860a092f1</t>
  </si>
  <si>
    <t>jstests/aggregation/bugs/</t>
  </si>
  <si>
    <t>src/mongo/db/query/</t>
  </si>
  <si>
    <t>1f83b5f5e3ad400fe2de0e7427548cb21a05d751</t>
  </si>
  <si>
    <t>78c850d9c512596a3a8f7e937840d67f52a14baf</t>
  </si>
  <si>
    <t>54bdb39ba62c25ef59221fcab866501c02a06047</t>
  </si>
  <si>
    <t>e87b42c4f13e48078f5c4aefba3caf18dcfba072</t>
  </si>
  <si>
    <t>src/mongo/db/index/</t>
  </si>
  <si>
    <t>15bd7092e059a66ee74b65da9186c29300b70b2a</t>
  </si>
  <si>
    <t>a4fc6b326793de8aaa1301c1c7f20ef71e2d03ea</t>
  </si>
  <si>
    <t>5c486649ce4f237db01942e48ea8683489bac8ca</t>
  </si>
  <si>
    <t>ce52f313ca52759d606886641f44541bd7baf5bd</t>
  </si>
  <si>
    <t>9ec25e399fc775361ed37fd5abb78960659a308b</t>
  </si>
  <si>
    <t>29d7dcd55a761cfa6a1a7e1586b80f9d1083b4f4</t>
  </si>
  <si>
    <t>9d1f365bf8f0c3d6192284cffab4e3927722e17c</t>
  </si>
  <si>
    <t>src/mongo/db/exec/</t>
  </si>
  <si>
    <t>45cf39c95d0fdfcb15b483e2d50b392a95735043</t>
  </si>
  <si>
    <t>3e4b9474749fc3b4df182d813e09a26b0e02fcc6</t>
  </si>
  <si>
    <t>56f3a5f0f10377b8dc13a22d59b7f90bd173411f</t>
  </si>
  <si>
    <t>src/mongo/scripting/</t>
  </si>
  <si>
    <t>aea2a0e21cf80b205c09464697e1c5542e805895</t>
  </si>
  <si>
    <t>7aa932a23fd1c429d7b3d8cbd96d865526c149c9</t>
  </si>
  <si>
    <t>dwight</t>
  </si>
  <si>
    <t>db41e5a2dcbc38914046abadaa787658df523fc3</t>
  </si>
  <si>
    <t>1da847d294e83fafbc3ee32fbe8b53096a035396</t>
  </si>
  <si>
    <t>buildscripts/</t>
  </si>
  <si>
    <t>f035a6f1a9b4068aef60173e2d310afa7e9375b2</t>
  </si>
  <si>
    <t>ae09128a78571a12d13715afd6c221b7f11d0c22</t>
  </si>
  <si>
    <t>267f602d51fbc7672f9f0cec04fae43174f414d8</t>
  </si>
  <si>
    <t>src/mongo/db/storage/</t>
  </si>
  <si>
    <t>955351dc86f6084b5a71e18d81e8e7c8276c141b</t>
  </si>
  <si>
    <t>08b502f07be3b7ae701a75d753d3216d627d8d05</t>
  </si>
  <si>
    <t>Dwight</t>
  </si>
  <si>
    <t>Eliot</t>
  </si>
  <si>
    <t>Horowitz</t>
  </si>
  <si>
    <t>ed1c2d2db431766492892e68702564f5722f15b0</t>
  </si>
  <si>
    <t>d1f3f35e11230d1ee2bf2b81b637427036d72a0a</t>
  </si>
  <si>
    <t>src/mongo/db/structure/catalog/</t>
  </si>
  <si>
    <t>src/mongo/db/structure/</t>
  </si>
  <si>
    <t>src/mongo/tools/</t>
  </si>
  <si>
    <t>da81ef36996268f13b4b62153a766c7f1a1cf93a</t>
  </si>
  <si>
    <t>src/mongo/db/storage/mmap_v1/</t>
  </si>
  <si>
    <t>ac3c2c29726cc6f576ffa1343151072b9fae24f1</t>
  </si>
  <si>
    <t>dae1a8b8f32c6fd3ad14e39e6b18085a372460fb</t>
  </si>
  <si>
    <t>91039e8d3771b7d30f6ed1a3efc337295b5c1b26</t>
  </si>
  <si>
    <t>fe4113f77ef77a79741ed557be866df0e4a5272b</t>
  </si>
  <si>
    <t>403a5b620457acbc07526fdc31edb86591727944</t>
  </si>
  <si>
    <t>src/mongo/db/storage/mmap1/</t>
  </si>
  <si>
    <t>src/mongo/db/structure/btree/</t>
  </si>
  <si>
    <t>src/mongo/s/</t>
  </si>
  <si>
    <t>src/mongo/</t>
  </si>
  <si>
    <t>25f774137afd11d56a6b6d4dcf4ec501d7e3d12b</t>
  </si>
  <si>
    <t>10c5c1b93a224c45a3dea334978993fc2cbb5877</t>
  </si>
  <si>
    <t>c97c0505fa8436faf2954c07d929b5d761457bf8</t>
  </si>
  <si>
    <t>eb4f0532950dece3e06dcb2b45533ecba1733a64</t>
  </si>
  <si>
    <t>2fc9bb1a5d2bd519d3ab06ab6a27e840a436a94c</t>
  </si>
  <si>
    <t>1442068ea37842032e170da777ffbbc21a013ddb</t>
  </si>
  <si>
    <t>c0344ec333e6100c5cd6823aa0d6f5960d45d4aa</t>
  </si>
  <si>
    <t>15d785a8f02858e75a6f88c6c5411c77ce4d27c5</t>
  </si>
  <si>
    <t>b16d3ec219dfe5af1b2f8d5bf435a32a6f47ee4f</t>
  </si>
  <si>
    <t>0dee46d4602e4ceefdb8de2697128a03dc13a13a</t>
  </si>
  <si>
    <t>b54e00ff344823cab5133142e38ec1f100728e1c</t>
  </si>
  <si>
    <t>60bec3d3dd5de5ffe11b11e0177609c9d2406582</t>
  </si>
  <si>
    <t>03a7be273f670f01f3c510e43464d7ecd1ce2173</t>
  </si>
  <si>
    <t>src/mongo/db/geo/</t>
  </si>
  <si>
    <t>92748f2572fd6492bfccd56e339b7255017d15ee</t>
  </si>
  <si>
    <t>src/mongo/db/fts/</t>
  </si>
  <si>
    <t>3f2cfa0cb7f9eb60062ca9b12b5a2620f2377d58</t>
  </si>
  <si>
    <t>78acc64523fbc05cd9a8c2f8980bbe51a0d957e7</t>
  </si>
  <si>
    <t>12a2947ebd5ebbf5282e2d5e2c673eeae840f578</t>
  </si>
  <si>
    <t>ef8a276ff82fabbee10de675830defe8de3956be</t>
  </si>
  <si>
    <t>6357353cab44c0a70cca1cb55f28a14ebdf7470a</t>
  </si>
  <si>
    <t>15f51c0a83b73cc42b7335089eb51ac014f08b62</t>
  </si>
  <si>
    <t>3712f0a20baec00ac2df34c11d450a599360813c</t>
  </si>
  <si>
    <t>70d98163d1a90bc4b076f7cd647cfef2c7054be9</t>
  </si>
  <si>
    <t>f3e81c695eef53e4fb9754ec4b12d55582e30f6a</t>
  </si>
  <si>
    <t>9adb4e12d032c94c77cffe6669456d29b7925b6d</t>
  </si>
  <si>
    <t>fcbc6d24f26f91dab380245ca556c0ebbe4960b2</t>
  </si>
  <si>
    <t>ab19203faf2c00da23b06e7461764aec7d96102c</t>
  </si>
  <si>
    <t>960921b3385b3c43ccf9b5a1872dfd3f51646419</t>
  </si>
  <si>
    <t>cafb450accf68f50dcd2dac70996e680e27f00ac</t>
  </si>
  <si>
    <t>aa5a4870cc8ab47482ce04fd8491b4c99dc267db</t>
  </si>
  <si>
    <t>97bead396f78b168eae2774af5b784827d8341c6</t>
  </si>
  <si>
    <t>jstests/replsets/</t>
  </si>
  <si>
    <t>1d50eac6f00016a3366827df2e851531f8c56d3b</t>
  </si>
  <si>
    <t>825c3fb55d1dd5be42f64268968dcf2366467631</t>
  </si>
  <si>
    <t>6a330b4d9300e2e0592e6a67687f227c8503b8b5</t>
  </si>
  <si>
    <t>c50dcd3109d76d85c90e5786d5fe7aec73c4f8de</t>
  </si>
  <si>
    <t>5234c5739a3dfbba1a831b6b818b29a1e9ec4f0d</t>
  </si>
  <si>
    <t>b62e61ff7ba1a3d36167d55abde95e26bae5dcc4</t>
  </si>
  <si>
    <t>9ad381f8f93518a6564799aef0cce14c378157f7</t>
  </si>
  <si>
    <t>186d1545c6eba44e892d9a319a907de6fdf7cc16</t>
  </si>
  <si>
    <t>0a7fd1fe4dd20ae0ab7d94e66099f609db9a2ea9</t>
  </si>
  <si>
    <t>dc05a58dac1e57b60de4494a1cd352c30cf165bf</t>
  </si>
  <si>
    <t>eecd33eb68036b1d0027b8ee1d297a58a395d9be</t>
  </si>
  <si>
    <t>d4b46103cb02a8eeafd9376fea533820beb1dbb8</t>
  </si>
  <si>
    <t>0987c1d3ce604c0bf0690bd0d0c4eaefebc5e05d</t>
  </si>
  <si>
    <t>b167390a1ef91be758de37a5b585c370be75ee2d</t>
  </si>
  <si>
    <t>b01c395962d13784af8f7a9055dfd6aa7a53bdef</t>
  </si>
  <si>
    <t>17458452bd0ccc6b86a372e9ccc9fd7163af94a4</t>
  </si>
  <si>
    <t>a17800eb598724f240862b3180a1aec29c1d0d52</t>
  </si>
  <si>
    <t>2e594a1219f44752fce9b8d82b22a0f59e4a7bd5</t>
  </si>
  <si>
    <t>93f86aea3fae75a73197592005bd29b4ee52de1a</t>
  </si>
  <si>
    <t>0070eae2d84ed90b652bc65d35114d5957506ad6</t>
  </si>
  <si>
    <t>7c249de45bf8c92359e01fd3b9b0c5a66a4f956d</t>
  </si>
  <si>
    <t>3aacfc36f6aa0a1ee31be5af566cc8a45d32e7d8</t>
  </si>
  <si>
    <t>be55e5bab79eb29ce4b6d1027a57fa29421f1f0c</t>
  </si>
  <si>
    <t>1e2175e1b4c230c2b7fce724cbafc61c5272b522</t>
  </si>
  <si>
    <t>ee2e11d9a364677a5d495bf1252e87dcc5f0fb6c</t>
  </si>
  <si>
    <t>db847f131d1810622b974ba2fa20c9d8fd578a2d</t>
  </si>
  <si>
    <t>Eric</t>
  </si>
  <si>
    <t>Milkie</t>
  </si>
  <si>
    <t>7f7103d7a4d4c22ce17630d46961003bb61cc862</t>
  </si>
  <si>
    <t>c6d257962c8ca192f795a74fff8a73f36d28f7f9</t>
  </si>
  <si>
    <t>95dcb5fc8b726263d86cb9ef590bf28d47b1617d</t>
  </si>
  <si>
    <t>5f762b9ec20ee6be588ac31599a1dde68b84c4e1</t>
  </si>
  <si>
    <t>a548ab727982381949f3817bc222cb8ae05576af</t>
  </si>
  <si>
    <t>src/mongo/util/concurrency/</t>
  </si>
  <si>
    <t>d89481bc923bcbf2a43156c200a978be40a86984</t>
  </si>
  <si>
    <t>09ecb7db7f0b09fd73205c24091c6cd67edf4b74</t>
  </si>
  <si>
    <t>df2dc878b401e77f7542f43614364b46906a1074</t>
  </si>
  <si>
    <t>d643a188be017db6e3807611f46758f5c969a02f</t>
  </si>
  <si>
    <t>3a613a84a4f9a22a70c387e67305dd1b486bae68</t>
  </si>
  <si>
    <t>0fbd76d233e213e43f53b8882c4dd3c71897a7f3</t>
  </si>
  <si>
    <t>430cd62d0dfd6d29a9b4768422981c7cd9f1e334</t>
  </si>
  <si>
    <t>68d42de9a958688acbf659dfb651fb699e9d7394</t>
  </si>
  <si>
    <t>src/mongo/db/commands/write_commands/</t>
  </si>
  <si>
    <t>Ernie</t>
  </si>
  <si>
    <t>Hershey</t>
  </si>
  <si>
    <t>019c401589b34b46bf7bec801e23bd3dd7796151</t>
  </si>
  <si>
    <t>rpm/</t>
  </si>
  <si>
    <t>8bbe304cde912c0e2f96ff6b8f6e4badd90d60f0</t>
  </si>
  <si>
    <t>Greg</t>
  </si>
  <si>
    <t>Studer</t>
  </si>
  <si>
    <t>ac43ecd3c540ad5c191dec27d9fb5a7b0ac4e8f9</t>
  </si>
  <si>
    <t>0e3d4410933999e94a5937b08491824138c654d6</t>
  </si>
  <si>
    <t>src/mongo/s/write_ops/</t>
  </si>
  <si>
    <t>132a84108f529b075c3777e5bb55ac77c52df165</t>
  </si>
  <si>
    <t>4ded21c8fa77bce8f2edb4f7d1a360d83c6052fc</t>
  </si>
  <si>
    <t>836b1d82810d4b7d98eed8c789f71ed45f473b85</t>
  </si>
  <si>
    <t>0b1994a25c85324ea413a95ace2470be3efb7db5</t>
  </si>
  <si>
    <t>jstests/sharding/</t>
  </si>
  <si>
    <t>4b589d8aab1675e03dc7efafc32239bda660fe96</t>
  </si>
  <si>
    <t>93b962665da9d3163cacaf55817d8d60a957a32a</t>
  </si>
  <si>
    <t>9b65ac6d4361c07374b9e95e41afd6c2a3199b8e</t>
  </si>
  <si>
    <t>9b17edd15ffb0ba3a3a9309fafd9bd4fa04a4d92</t>
  </si>
  <si>
    <t>Hari</t>
  </si>
  <si>
    <t>Khalsa</t>
  </si>
  <si>
    <t>5fc98b83d4b68e87493bbe468f2da396b4576568</t>
  </si>
  <si>
    <t>c7625872ea64c1846c6799966a700d57c6e2ad6e</t>
  </si>
  <si>
    <t>712e4f8063a0e329fd6d69d80d992e2214f97d6e</t>
  </si>
  <si>
    <t>bfdfc52bd1dc255cabff83109460e13dd272389b</t>
  </si>
  <si>
    <t>8e155fdfaeca8d77e19c0adcb570d3a1029cdccb</t>
  </si>
  <si>
    <t>b01f5a4153638047b7cebb5c60abf32195836ce1</t>
  </si>
  <si>
    <t>53c628063842c78f3c5d36f2ad8e9f5b32c4da95</t>
  </si>
  <si>
    <t>298255a705e81a22c2cd29fc3377b1d6df1c9382</t>
  </si>
  <si>
    <t>eaf1bfff5773147035a3cc21783db32863895824</t>
  </si>
  <si>
    <t>2f43128e39ac950421ed372135806f8ea63b7b08</t>
  </si>
  <si>
    <t>892eb99b4469e2d35570bbfd07f57b87fc2376e0</t>
  </si>
  <si>
    <t>38711ac013df44b1bc928f868ee45a9ac93b3ffb</t>
  </si>
  <si>
    <t>8ef75e363a3ea17f6a5f7be55460c528c6bae32f</t>
  </si>
  <si>
    <t>3286b208b30c43450354422e554070485f526e7b</t>
  </si>
  <si>
    <t>82e2c23c71e34833f012435c6a77393ab077e922</t>
  </si>
  <si>
    <t>40e1398b837bb2a57ad8013391124b054ad4d15b</t>
  </si>
  <si>
    <t>ae2dc0a937cd66c249d0d98802fe8229e1a32df8</t>
  </si>
  <si>
    <t>5f3174ac46b169a90e1e17a7327a21824609abbf</t>
  </si>
  <si>
    <t>b4a2cc96b18cacdfece81215d9d8c7a3a84ba20a</t>
  </si>
  <si>
    <t>Jason</t>
  </si>
  <si>
    <t>Rassi</t>
  </si>
  <si>
    <t>1d98478d9d529e886143415cbb5b507362ab45eb</t>
  </si>
  <si>
    <t>df0236cab083063fd125e289c6bac6b017bc6b67</t>
  </si>
  <si>
    <t>Kaloian</t>
  </si>
  <si>
    <t>Manassiev</t>
  </si>
  <si>
    <t>694c36dbe7de51db9396696c2b89944e1a7dd001</t>
  </si>
  <si>
    <t>ca3f2b297817fc6f1a535bd0281df7ecc3ba6979</t>
  </si>
  <si>
    <t>381a35be63129419516c77825c2a27e7fc447e63</t>
  </si>
  <si>
    <t>ece2f2e2b997eb5c21328966ce2ccff9bdfe4db2</t>
  </si>
  <si>
    <t>c7f47206ec84013a595d764a3542a3e9ac0305fd</t>
  </si>
  <si>
    <t>8f8d5ba6a24e897ca55bf987696e0e90d22f9b19</t>
  </si>
  <si>
    <t>1249034444dc146eb6177fbe4845e593b807f84d</t>
  </si>
  <si>
    <t>src/mongo/db/stats/</t>
  </si>
  <si>
    <t>src/mongo/s/commands/</t>
  </si>
  <si>
    <t>903047acae35e56863ceae4f1aa12afcf97d0f54</t>
  </si>
  <si>
    <t>Kamran</t>
  </si>
  <si>
    <t>Khan</t>
  </si>
  <si>
    <t>8cc8ec7cd412292a8a54d2765984e8fa1319ba61</t>
  </si>
  <si>
    <t>56136a9d8f165fe9ec74bb4928404206ce63610f</t>
  </si>
  <si>
    <t>Mark</t>
  </si>
  <si>
    <t>Benvenuto</t>
  </si>
  <si>
    <t>6fbc9d572a24ce45090dfabaf8f44c64a369900a</t>
  </si>
  <si>
    <t>84022c1f5ac4023e56c52f5ca8e5a94eb59b4827</t>
  </si>
  <si>
    <t>jstests/slow2/</t>
  </si>
  <si>
    <t>8853a39ad644a394c4d137bc132d54914b810c1d</t>
  </si>
  <si>
    <t>Mathias</t>
  </si>
  <si>
    <t>Stearn</t>
  </si>
  <si>
    <t>22ac42b23ca0f9dd80a62091098b4477944bafcb</t>
  </si>
  <si>
    <t>16c9c3ec7bcff067c7bccef307e2039a13048153</t>
  </si>
  <si>
    <t>57e01bdc252cb06225edb0ac5fc712666236dbcf</t>
  </si>
  <si>
    <t>d747c572cbb9b6d39a64ccdc39dbb6de79c7c654</t>
  </si>
  <si>
    <t>36370def1e19eed5fcabd468253c5be0d2b22366</t>
  </si>
  <si>
    <t>6d0f155cdd27b019b2f1ccc4b6b7e8e2c8271b54</t>
  </si>
  <si>
    <t>6d255ac0173267dca1131d9d1871ee52214bc93c</t>
  </si>
  <si>
    <t>jstests/tool/</t>
  </si>
  <si>
    <t>de5ea8fd8682d086de86636d9fff80720939790e</t>
  </si>
  <si>
    <t>a16b3afd4f6760a8818da0888ebd330e92d381a2</t>
  </si>
  <si>
    <t>6ee00c6473d790afd1d1dd91b7c6991397aaec39</t>
  </si>
  <si>
    <t>f8b37a48243adce8dc6105180b3f529d44fde4b4</t>
  </si>
  <si>
    <t>ffa775e2894f6fae7ff4e79e803d5415f0703c9f</t>
  </si>
  <si>
    <t>bced3d215a395fa2872b9931d971fef7138d3e94</t>
  </si>
  <si>
    <t>e05aaf726c17e9deef9f025f0ffda3cee119bca1</t>
  </si>
  <si>
    <t>docs/</t>
  </si>
  <si>
    <t>5fba87f7968359e9da16137a97439d9f458ba62a</t>
  </si>
  <si>
    <t>6112a08c4019e9f714dc4f4c4935adf8782829b5</t>
  </si>
  <si>
    <t>84ea70be95e75eacddb05a8b85167741ec699556</t>
  </si>
  <si>
    <t>7f8f4b7d140639b00b59047e600c9c793da3a3de</t>
  </si>
  <si>
    <t>6da81951c0b49c728267b1804f97613e1245aca1</t>
  </si>
  <si>
    <t>daa7222fe86201e487f7b7d0c74bc97ecfd664cb</t>
  </si>
  <si>
    <t>b1300e3f5656423eac55efaedf6440ab10c37125</t>
  </si>
  <si>
    <t>90e2cf22bfe2db9ad8430f4b0aeb6024c709613f</t>
  </si>
  <si>
    <t>ad91eb0f75f39c1bb71b5e0ca4279b883cb9fe8d</t>
  </si>
  <si>
    <t>11e43325fa2b0139df1eb9c367b984a5b112dbb4</t>
  </si>
  <si>
    <t>4e1eccfe64f424daead6ed22542377d2e1ce798e</t>
  </si>
  <si>
    <t>matt</t>
  </si>
  <si>
    <t>dannenberg</t>
  </si>
  <si>
    <t>1c7040dc769b8a7e6c72211a721a33e156364a30</t>
  </si>
  <si>
    <t>cf3d1dd725362dd098af038f99f7fb232e3210b3</t>
  </si>
  <si>
    <t>4891ecf3cc7e3a9a059d06c5cc4d88766566cd7f</t>
  </si>
  <si>
    <t>060ccc05a84d9c9ac142a03165da7af6f972428c</t>
  </si>
  <si>
    <t>9938f4c65aba762590385825fcf837a0dfc68733</t>
  </si>
  <si>
    <t>24cc069b7f2733a926d83727878d11584c439e3b</t>
  </si>
  <si>
    <t>ff276366a823fdbd73be5594244b4bdb4e63e1a0</t>
  </si>
  <si>
    <t>6b0e83f0cf1d4e777986b1fc64f0d3133315bf18</t>
  </si>
  <si>
    <t>f7797f6db6eaf0e3e6be0cdddca6fdf9b6c2d1dc</t>
  </si>
  <si>
    <t>5aa7a7f7025e417022310320044133adcc882343</t>
  </si>
  <si>
    <t>1d6e368b1786a8402ca0f9da956bebdac7618d5c</t>
  </si>
  <si>
    <t>f5348c1cece6af262d31ff5a90b912af2d4b3e5b</t>
  </si>
  <si>
    <t>jstests/libs/</t>
  </si>
  <si>
    <t>6e962cc091213aaa41303f9fd1b11915047c6419</t>
  </si>
  <si>
    <t>e1637840b8e4260494628985c9e348c3d028e7c3</t>
  </si>
  <si>
    <t>6b6513333fda24fab92aa807e942a023094d703b</t>
  </si>
  <si>
    <t>fa3a365802e4cd79aac25205056b267b5977feae</t>
  </si>
  <si>
    <t>3d8e6088159be99e9ddffe031ee79ae42fb43a4d</t>
  </si>
  <si>
    <t>a41e1361e1133aba2ff28f967e0479af290d399f</t>
  </si>
  <si>
    <t>1402351cdb5d3ff29ce5935e1febaa89343df5da</t>
  </si>
  <si>
    <t>5bee65a2416c4011058df0ba2b1afc0bcc330f7c</t>
  </si>
  <si>
    <t>6ea2f53642fd1fd540aff18447cfe71e0179c86a</t>
  </si>
  <si>
    <t>48c9fd791e72092a72b03520ee55e2dfa94287dc</t>
  </si>
  <si>
    <t>ee8b798f1c80710b2aee74cc330e56c83ed77278</t>
  </si>
  <si>
    <t>src/mongo/dbtests/mock/</t>
  </si>
  <si>
    <t>577249db39b95c59e98237326a7bdcfbcdaf9760</t>
  </si>
  <si>
    <t>e3ee4aa4b7990921c3b736fd0e6d6339920a48f0</t>
  </si>
  <si>
    <t>ba631b9b40374bf50d14f8f219e1de5d7018623c</t>
  </si>
  <si>
    <t>a143e6938be7042e208e3dd0026933bae4b74b97</t>
  </si>
  <si>
    <t>e6109dcddddb0e5b8b6fe92a026d0588fc3996be</t>
  </si>
  <si>
    <t>0c4a35a00126c691e18d9d8de5d2471211e0f57a</t>
  </si>
  <si>
    <t>3f9e1b02bf10124dba4e264fe1485a39942db9aa</t>
  </si>
  <si>
    <t>9c39dd9b7be4cb0929f96671c424530d7608ac24</t>
  </si>
  <si>
    <t>9ca0f4423561d2c615f4ae588068e6104794b7ee</t>
  </si>
  <si>
    <t>ba3823f2a7c08a022bebbe8accebba8893582e09</t>
  </si>
  <si>
    <t>8784c38f824b9666dd3c68b80cd6069ef2970694</t>
  </si>
  <si>
    <t>acc04078339e0a11a33a22ea7aacad8115d7f399</t>
  </si>
  <si>
    <t>42e199594d2a9221307317ee6a9ae83b19ef875a</t>
  </si>
  <si>
    <t>Matt</t>
  </si>
  <si>
    <t>Dannenberg</t>
  </si>
  <si>
    <t>f7b71f977621c6e4d992174ef310e58bdeaa8513</t>
  </si>
  <si>
    <t>jstests/multiVersion/</t>
  </si>
  <si>
    <t>e02aec12a1af456223482fa0e968440700f2e7cc</t>
  </si>
  <si>
    <t>Randolph</t>
  </si>
  <si>
    <t>Tan</t>
  </si>
  <si>
    <t>b36527b1863ed40e527bc80264075c8a09ad4a67</t>
  </si>
  <si>
    <t>94ff38a9c47047f0f86fd1ae2bbfa1f3a201aa6e</t>
  </si>
  <si>
    <t>bdfeec7c13837e7ec120c1a3512ec43143f7d778</t>
  </si>
  <si>
    <t>6254a575a99d9eeda90b0712efd4486411591212</t>
  </si>
  <si>
    <t>7acafe85d9bdd63122c19ba1cca86a7f55174941</t>
  </si>
  <si>
    <t>jstests/gle/</t>
  </si>
  <si>
    <t>5ca1021ab61f3369378764577bbb2c48c4fdbe4a</t>
  </si>
  <si>
    <t>5e737823b0cd4e56e894fb504c406caa28d8fd34</t>
  </si>
  <si>
    <t>f35da2d63ff53c494e02ac727399763081f1fcfd</t>
  </si>
  <si>
    <t>bc26f73ef697c844cde8e4561bbf9a9c2f4728be</t>
  </si>
  <si>
    <t>Sam</t>
  </si>
  <si>
    <t>Helman</t>
  </si>
  <si>
    <t>fad935606f3d7edc4bae30f8f15288a144b4785d</t>
  </si>
  <si>
    <t>f683256c2d7506629e17e8a50ca9f8ec8d7d1524</t>
  </si>
  <si>
    <t>Scott</t>
  </si>
  <si>
    <t>Hernandez</t>
  </si>
  <si>
    <t>a2a055107fb6818886f1aba4ecb9dd6203b26a7a</t>
  </si>
  <si>
    <t>jstests/dur/</t>
  </si>
  <si>
    <t>00ffa832253b99f4678ae2d0afd561e13add0d94</t>
  </si>
  <si>
    <t>jstests/repl/</t>
  </si>
  <si>
    <t>9dc581691ba4b7fbd84fbb985a4ab826c02abd4d</t>
  </si>
  <si>
    <t>Sean</t>
  </si>
  <si>
    <t>Wilkinson</t>
  </si>
  <si>
    <t>e77625d39452aa0ba5937773496ba3eded2e0b66</t>
  </si>
  <si>
    <t>Shaun</t>
  </si>
  <si>
    <t>Verch</t>
  </si>
  <si>
    <t>c081c207dff0bf3eddc990325536240a9bba47ff</t>
  </si>
  <si>
    <t>f7d78f9511d3e4fa156d6f94322f5a690a21bc20</t>
  </si>
  <si>
    <t>jstests/auth/</t>
  </si>
  <si>
    <t>jstests/disk/</t>
  </si>
  <si>
    <t>jstests/libs/command_line/</t>
  </si>
  <si>
    <t>b1d30046c769ed625faf301c8b62186c4aeee86e</t>
  </si>
  <si>
    <t>jstests/ssl/</t>
  </si>
  <si>
    <t>src/mongo/util/cmdline_utils/</t>
  </si>
  <si>
    <t>65213714da82cf43ba5f54d34d1c6a2923d4a0bf</t>
  </si>
  <si>
    <t>44da20890f6af02ba766ca14991bbb072395a7ef</t>
  </si>
  <si>
    <t>b5c283687ce6c4a753f6c4ddfc5b79c464b23c75</t>
  </si>
  <si>
    <t>Siyuan</t>
  </si>
  <si>
    <t>Zhou</t>
  </si>
  <si>
    <t>bd1a02385378ee50a33db7c255217c050cc74192</t>
  </si>
  <si>
    <t>8a2d33b071b5c528a65bb921cc778cef31500425</t>
  </si>
  <si>
    <t>b3aaf2e5809e272367b0f60f66938d8bf712702c</t>
  </si>
  <si>
    <t>122aaea7105a99a343c4e2b2934bb1cb731047b2</t>
  </si>
  <si>
    <t>789097cb1823b849e6598ac8e4a3ecff9befd682</t>
  </si>
  <si>
    <t>Spencer</t>
  </si>
  <si>
    <t>T</t>
  </si>
  <si>
    <t>e762bdce1224dd40a6848864f072567979db6560</t>
  </si>
  <si>
    <t>b64939f3ac16843525adf6f0e893a78409ddaf16</t>
  </si>
  <si>
    <t>9443c5c229a77366c3593964bd837cb29c2a0524</t>
  </si>
  <si>
    <t>ad335a09ea3c9cc2ee32913b87712db779baf163</t>
  </si>
  <si>
    <t>5eaa0ff5883a8ec0ff3036242788fdd9d48d76a2</t>
  </si>
  <si>
    <t>bd1f40ab79656b14874bf3c496ad93fcffa89413</t>
  </si>
  <si>
    <t>177d92b10d8447eb09cca8c6bd8eed0d9f04bc54</t>
  </si>
  <si>
    <t>36498086c193c299a1fb299fbd6b5c6290d0fbac</t>
  </si>
  <si>
    <t>d53521c9534d579d44582bb06cb37d73ffeab931</t>
  </si>
  <si>
    <t>afd86488930bb1fd90815804e666f4a54785cdaf</t>
  </si>
  <si>
    <t>be9a874f3917061dd9e62f6a09edfbfb2de8fb4b</t>
  </si>
  <si>
    <t>c7cfb2a6fa35f2d58f73a55ced9c9f3c67097974</t>
  </si>
  <si>
    <t>30a93a1016c2dc550ab3de3e5bf0e8155209645f</t>
  </si>
  <si>
    <t>abf252cfe8833ab15dc8d62e8e05a30108484508</t>
  </si>
  <si>
    <t>Wisdom</t>
  </si>
  <si>
    <t>Omuya</t>
  </si>
  <si>
    <t>b34245c1ff87833a307b2eac76bb710ec5033d28</t>
  </si>
  <si>
    <t>hash</t>
  </si>
  <si>
    <t>Amalia Hawkins</t>
  </si>
  <si>
    <t>Andreas Nilsson</t>
  </si>
  <si>
    <t>Andrew Morrow</t>
  </si>
  <si>
    <t>Andy Schwerin</t>
  </si>
  <si>
    <t>Benety Goh</t>
  </si>
  <si>
    <t>Colin Stolley</t>
  </si>
  <si>
    <t>Corentin Baron</t>
  </si>
  <si>
    <t>Dan Pasette</t>
  </si>
  <si>
    <t>David Storch</t>
  </si>
  <si>
    <t xml:space="preserve">dwight </t>
  </si>
  <si>
    <t xml:space="preserve">Dwight </t>
  </si>
  <si>
    <t>Eliot Horowitz</t>
  </si>
  <si>
    <t>Eric Milkie</t>
  </si>
  <si>
    <t>Ernie Hershey</t>
  </si>
  <si>
    <t>Greg Studer</t>
  </si>
  <si>
    <t>Hari Khalsa</t>
  </si>
  <si>
    <t>Jason Rassi</t>
  </si>
  <si>
    <t>Kaloian Manassiev</t>
  </si>
  <si>
    <t>Kamran Khan</t>
  </si>
  <si>
    <t>Mark Benvenuto</t>
  </si>
  <si>
    <t>Mathias Stearn</t>
  </si>
  <si>
    <t>matt dannenberg</t>
  </si>
  <si>
    <t>Matt Dannenberg</t>
  </si>
  <si>
    <t>Randolph Tan</t>
  </si>
  <si>
    <t>Sam Helman</t>
  </si>
  <si>
    <t>Scott Hernandez</t>
  </si>
  <si>
    <t>Sean Wilkinson</t>
  </si>
  <si>
    <t>Shaun Verch</t>
  </si>
  <si>
    <t>Siyuan Zhou</t>
  </si>
  <si>
    <t>Spencer T</t>
  </si>
  <si>
    <t>Wisdom Omuya</t>
  </si>
  <si>
    <t>Row Labels</t>
  </si>
  <si>
    <t>(blank)</t>
  </si>
  <si>
    <t>Grand Total</t>
  </si>
  <si>
    <t>Column Labels</t>
  </si>
  <si>
    <t>Sum of LOC Per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</si>
</sst>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2467.736839120371" createdVersion="5" refreshedVersion="5" minRefreshableVersion="3" recordCount="1600">
  <cacheSource type="worksheet">
    <worksheetSource ref="A1:F1048576" sheet="Sheet1"/>
  </cacheSource>
  <cacheFields count="6">
    <cacheField name="Contributor Name " numFmtId="0">
      <sharedItems containsBlank="1" count="30">
        <s v="Amalia Hawkins"/>
        <s v="Andreas Nilsson"/>
        <s v="Andrew Morrow"/>
        <s v="Andy Schwerin"/>
        <s v="Benety Goh"/>
        <s v="Colin Stolley"/>
        <s v="Corentin Baron"/>
        <s v="Dan Pasette"/>
        <s v="David Storch"/>
        <s v="dwight "/>
        <s v="Eliot Horowitz"/>
        <s v="Eric Milkie"/>
        <s v="Ernie Hershey"/>
        <s v="Greg Studer"/>
        <s v="Hari Khalsa"/>
        <s v="Jason Rassi"/>
        <s v="Kaloian Manassiev"/>
        <s v="Kamran Khan"/>
        <s v="Mark Benvenuto"/>
        <s v="Mathias Stearn"/>
        <s v="matt dannenberg"/>
        <s v="Randolph Tan"/>
        <s v="Sam Helman"/>
        <s v="Scott Hernandez"/>
        <s v="Sean Wilkinson"/>
        <s v="Shaun Verch"/>
        <s v="Siyuan Zhou"/>
        <s v="Spencer T"/>
        <s v="Wisdom Omuya"/>
        <m/>
      </sharedItems>
    </cacheField>
    <cacheField name="Commit Hash " numFmtId="0">
      <sharedItems containsBlank="1"/>
    </cacheField>
    <cacheField name="Percentages Per Component" numFmtId="0">
      <sharedItems containsString="0" containsBlank="1" containsNumber="1" minValue="0" maxValue="1"/>
    </cacheField>
    <cacheField name="Components(Directories)" numFmtId="0">
      <sharedItems containsBlank="1" count="86">
        <m/>
        <s v="jstests/auth/lib/"/>
        <s v="src/mongo/db/auth/"/>
        <s v="src/mongo/db/commands/"/>
        <s v="src/mongo/util/net/"/>
        <s v="src/mongo/bson/bsondemo/"/>
        <s v="src/mongo/bson/"/>
        <s v="src/mongo/client/examples/"/>
        <s v="src/mongo/client/"/>
        <s v="src/mongo/dbtests/"/>
        <s v="src/"/>
        <s v="site_scons/site_tools/"/>
        <s v="src/third_party/gperftools-2.0/src/base/"/>
        <s v="src/third_party/gperftools-2.0/src/tests/"/>
        <s v="src/third_party/gperftools-2.0/src/"/>
        <s v="src/third_party/gperftools-2.0/"/>
        <s v="src/mongo/bson/mutable/"/>
        <s v="jstests/core/"/>
        <s v="src/mongo/base/"/>
        <s v="src/mongo/db/ops/"/>
        <s v="src/mongo/db/repl/"/>
        <s v="src/mongo/db/"/>
        <s v="jstests/noPassthroughWithMongod/"/>
        <s v="src/mongo/db/catalog/"/>
        <s v="src/mongo/db/pipeline/"/>
        <s v="src/mongo/util/"/>
        <s v="src/mongo/logger/"/>
        <s v="jstests/noPassthrough/"/>
        <s v="src/third_party/v8-3.25/include/"/>
        <s v="src/third_party/v8-3.25/src/arm/"/>
        <s v="src/third_party/v8-3.25/src/arm64/"/>
        <s v="src/third_party/v8-3.25/src/extensions/"/>
        <s v="src/third_party/v8-3.25/src/ia32/"/>
        <s v="src/third_party/v8-3.25/src/libplatform/"/>
        <s v="src/third_party/v8-3.25/src/mips/"/>
        <s v="src/third_party/v8-3.25/src/platform/"/>
        <s v="src/third_party/v8-3.25/src/third_party/valgrind/"/>
        <s v="src/third_party/v8-3.25/src/third_party/vtune/"/>
        <s v="src/third_party/v8-3.25/src/utils/"/>
        <s v="src/third_party/v8-3.25/src/x64/"/>
        <s v="src/third_party/v8-3.25/src/"/>
        <s v="src/third_party/v8-3.25/"/>
        <s v="src/mongo/shell/"/>
        <s v="src/mongo/db/matcher/"/>
        <s v="src/third_party/s2/base/"/>
        <s v="src/third_party/v8/"/>
        <s v="src/mongo/platform/"/>
        <s v="jstests/aggregation/bugs/"/>
        <s v="src/mongo/db/query/"/>
        <s v="src/mongo/db/index/"/>
        <s v="src/mongo/db/exec/"/>
        <s v="src/mongo/scripting/"/>
        <s v="buildscripts/"/>
        <s v="src/mongo/db/storage/"/>
        <s v="src/mongo/db/structure/catalog/"/>
        <s v="src/mongo/db/structure/"/>
        <s v="src/mongo/tools/"/>
        <s v="src/mongo/db/storage/mmap_v1/"/>
        <s v="src/mongo/db/storage/mmap1/"/>
        <s v="src/mongo/db/structure/btree/"/>
        <s v="src/mongo/s/"/>
        <s v="src/mongo/"/>
        <s v="src/mongo/db/geo/"/>
        <s v="src/mongo/db/fts/"/>
        <s v="jstests/replsets/"/>
        <s v="src/mongo/util/concurrency/"/>
        <s v="src/mongo/db/commands/write_commands/"/>
        <s v="rpm/"/>
        <s v="src/mongo/s/write_ops/"/>
        <s v="jstests/sharding/"/>
        <s v="src/mongo/db/stats/"/>
        <s v="src/mongo/s/commands/"/>
        <s v="jstests/slow2/"/>
        <s v="jstests/tool/"/>
        <s v="docs/"/>
        <s v="jstests/libs/"/>
        <s v="src/mongo/dbtests/mock/"/>
        <s v="jstests/multiVersion/"/>
        <s v="jstests/gle/"/>
        <s v="jstests/dur/"/>
        <s v="jstests/repl/"/>
        <s v="jstests/auth/"/>
        <s v="jstests/disk/"/>
        <s v="jstests/libs/command_line/"/>
        <s v="jstests/ssl/"/>
        <s v="src/mongo/util/cmdline_utils/"/>
      </sharedItems>
    </cacheField>
    <cacheField name="Total Lines of Code for Commit" numFmtId="0">
      <sharedItems containsBlank="1" containsMixedTypes="1" containsNumber="1" containsInteger="1" minValue="1" maxValue="576138"/>
    </cacheField>
    <cacheField name="LOC Per Component" numFmtId="0">
      <sharedItems containsBlank="1" containsMixedTypes="1" containsNumber="1" minValue="0" maxValue="57613.8" count="605">
        <e v="#VALUE!"/>
        <n v="0"/>
        <n v="1.827"/>
        <n v="5.1660000000000004"/>
        <n v="12"/>
        <n v="9"/>
        <n v="5"/>
        <n v="744.255"/>
        <n v="40.229999999999997"/>
        <n v="1166.67"/>
        <n v="221.26500000000001"/>
        <n v="6.7050000000000001"/>
        <n v="7.6349999999999998"/>
        <n v="11.234"/>
        <n v="6.9869999999999992"/>
        <n v="111.38099999999999"/>
        <n v="8"/>
        <n v="10.68"/>
        <n v="19.32"/>
        <n v="2"/>
        <n v="138"/>
        <n v="114.08"/>
        <n v="0.80500000000000005"/>
        <n v="2.6880000000000002"/>
        <n v="35.195999999999998"/>
        <n v="4.032"/>
        <n v="158"/>
        <n v="7"/>
        <n v="4"/>
        <n v="1.536"/>
        <n v="8.64"/>
        <n v="1.7999999999999998"/>
        <n v="43.875"/>
        <n v="12.506"/>
        <n v="8.1120000000000001"/>
        <n v="148.04400000000001"/>
        <n v="66"/>
        <n v="8065.9319999999998"/>
        <n v="49547.867999999995"/>
        <n v="57613.8"/>
        <n v="576.13800000000003"/>
        <n v="42058.074000000001"/>
        <n v="47819.454000000005"/>
        <n v="2304.5520000000001"/>
        <n v="6337.518"/>
        <n v="1728.414"/>
        <n v="43210.35"/>
        <n v="56461.524000000005"/>
        <n v="5761.38"/>
        <n v="62.963999999999999"/>
        <n v="68.903999999999996"/>
        <n v="10.45"/>
        <n v="39.5"/>
        <n v="188.79"/>
        <n v="9.4499999999999993"/>
        <n v="7.1400000000000006"/>
        <n v="19.11"/>
        <n v="162.708"/>
        <n v="30"/>
        <n v="96"/>
        <n v="37"/>
        <n v="605.19200000000001"/>
        <n v="891.31"/>
        <n v="23.738"/>
        <n v="59.178999999999995"/>
        <n v="79"/>
        <n v="43"/>
        <n v="57"/>
        <n v="38.097999999999999"/>
        <n v="47.816000000000003"/>
        <n v="58.503999999999998"/>
        <n v="12.424999999999999"/>
        <n v="14"/>
        <n v="15.600000000000001"/>
        <n v="7.8239999999999998"/>
        <n v="24.48"/>
        <n v="325"/>
        <n v="14.167999999999999"/>
        <n v="77.739999999999995"/>
        <n v="10"/>
        <n v="89"/>
        <n v="22"/>
        <n v="23"/>
        <n v="7.04"/>
        <n v="1.92"/>
        <n v="35.904000000000003"/>
        <n v="6.1440000000000001"/>
        <n v="10.816000000000001"/>
        <n v="12.012"/>
        <n v="6.0720000000000001"/>
        <n v="11.946"/>
        <n v="10.164"/>
        <n v="25.608000000000001"/>
        <n v="67.274999999999991"/>
        <n v="29.952000000000002"/>
        <n v="19.656000000000002"/>
        <n v="0.75600000000000001"/>
        <n v="29.484000000000002"/>
        <n v="23.706"/>
        <n v="14.592000000000001"/>
        <n v="104.88000000000001"/>
        <n v="90.516000000000005"/>
        <n v="17.327999999999999"/>
        <n v="4264.92"/>
        <n v="8.6159999999999997"/>
        <n v="17.231999999999999"/>
        <n v="22.8"/>
        <n v="91.085999999999999"/>
        <n v="4273.5360000000001"/>
        <n v="4.266"/>
        <n v="8.1369999999999987"/>
        <n v="33.732999999999997"/>
        <n v="2.6070000000000002"/>
        <n v="30.02"/>
        <n v="0.99"/>
        <n v="2.992"/>
        <n v="1.9909999999999999"/>
        <n v="5.88"/>
        <n v="43.952999999999996"/>
        <n v="97.02000000000001"/>
        <n v="1.1519999999999999"/>
        <n v="5.8879999999999999"/>
        <n v="1.4079999999999999"/>
        <n v="55.423999999999999"/>
        <n v="4.7880000000000003"/>
        <n v="121.086"/>
        <n v="58.975999999999999"/>
        <n v="223.744"/>
        <n v="20.976000000000003"/>
        <n v="1.7039999999999997"/>
        <n v="2.544"/>
        <n v="7.7279999999999998"/>
        <n v="0.41899999999999998"/>
        <n v="58.660000000000004"/>
        <n v="44.414000000000001"/>
        <n v="1.2570000000000001"/>
        <n v="20.531000000000002"/>
        <n v="4.609"/>
        <n v="64.944999999999993"/>
        <n v="6.7039999999999997"/>
        <n v="2.9330000000000003"/>
        <n v="120.25299999999999"/>
        <n v="58.241000000000007"/>
        <n v="32.682000000000002"/>
        <n v="1.746"/>
        <n v="45.396000000000001"/>
        <n v="35.502000000000002"/>
        <n v="103.014"/>
        <n v="3.492"/>
        <n v="6.984"/>
        <n v="189.732"/>
        <n v="30.263999999999999"/>
        <n v="2.91"/>
        <n v="47.724000000000004"/>
        <n v="111.744"/>
        <n v="59.597999999999999"/>
        <n v="352.94400000000002"/>
        <n v="14.706"/>
        <n v="345.20400000000001"/>
        <n v="2.06"/>
        <n v="5.15"/>
        <n v="4.12"/>
        <n v="502.64"/>
        <n v="0.65999999999999992"/>
        <n v="1.3639999999999999"/>
        <n v="4.048"/>
        <n v="7.92"/>
        <n v="26.4"/>
        <n v="2.0680000000000001"/>
        <n v="5.7"/>
        <n v="2.052"/>
        <n v="49.191000000000003"/>
        <n v="24.353999999999999"/>
        <n v="3.3210000000000002"/>
        <n v="9.9629999999999992"/>
        <n v="1008.4770000000001"/>
        <n v="43.173000000000002"/>
        <n v="4.4279999999999999"/>
        <n v="3.7199999999999998"/>
        <n v="3.84"/>
        <n v="7.2240000000000002"/>
        <n v="2.496"/>
        <n v="6.6720000000000006"/>
        <n v="4.8719999999999999"/>
        <n v="1.1219999999999999"/>
        <n v="28.841000000000001"/>
        <n v="8.6070000000000011"/>
        <n v="95.432000000000002"/>
        <n v="0.90600000000000003"/>
        <n v="16.911999999999999"/>
        <n v="13"/>
        <n v="22.932000000000002"/>
        <n v="59.891999999999996"/>
        <n v="1.008"/>
        <n v="425.43599999999998"/>
        <n v="447.411"/>
        <n v="3.516"/>
        <n v="0.879"/>
        <n v="1.6320000000000001"/>
        <n v="131.91999999999999"/>
        <n v="137.904"/>
        <n v="12.641999999999999"/>
        <n v="2.8980000000000001"/>
        <n v="8.4"/>
        <n v="11.676000000000002"/>
        <n v="6.258"/>
        <n v="47"/>
        <n v="6.1360000000000001"/>
        <n v="85.078000000000003"/>
        <n v="23.836000000000002"/>
        <n v="2.5959999999999996"/>
        <n v="4.6550000000000002"/>
        <n v="17.247999999999998"/>
        <n v="27.048000000000002"/>
        <n v="30.55"/>
        <n v="5.452"/>
        <n v="7.8020000000000005"/>
        <n v="2.1619999999999999"/>
        <n v="4.3239999999999998"/>
        <n v="10.716000000000001"/>
        <n v="22.465999999999998"/>
        <n v="10.151999999999999"/>
        <n v="17"/>
        <n v="3.5909999999999997"/>
        <n v="38.555999999999997"/>
        <n v="5.859"/>
        <n v="7.3709999999999996"/>
        <n v="78.245999999999995"/>
        <n v="51.219000000000001"/>
        <n v="1.383"/>
        <n v="127.69700000000002"/>
        <n v="141.52699999999999"/>
        <n v="189.01"/>
        <n v="4.51"/>
        <n v="891.17600000000004"/>
        <n v="28.044"/>
        <n v="86.525999999999996"/>
        <n v="56.259"/>
        <n v="58.343999999999994"/>
        <n v="19.074000000000002"/>
        <n v="6.5280000000000005"/>
        <n v="17.747999999999998"/>
        <n v="52.973999999999997"/>
        <n v="8.0190000000000001"/>
        <n v="150.66"/>
        <n v="4.617"/>
        <n v="26.001000000000001"/>
        <n v="20.875"/>
        <n v="9.5"/>
        <n v="69.375"/>
        <n v="14.5"/>
        <n v="10.375"/>
        <n v="16"/>
        <n v="15.210999999999999"/>
        <n v="5.141"/>
        <n v="16.536000000000001"/>
        <n v="3.339"/>
        <n v="1.696"/>
        <n v="6.3069999999999995"/>
        <n v="1.113"/>
        <n v="2.2789999999999999"/>
        <n v="19"/>
        <n v="3.0720000000000001"/>
        <n v="18.576000000000001"/>
        <n v="2.3280000000000003"/>
        <n v="6.976"/>
        <n v="9.0079999999999991"/>
        <n v="1.6"/>
        <n v="5.0250000000000004"/>
        <n v="3.0249999999999999"/>
        <n v="0.87500000000000011"/>
        <n v="1.575"/>
        <n v="3.3250000000000002"/>
        <n v="2.625"/>
        <n v="6.8500000000000005"/>
        <n v="5.8220000000000001"/>
        <n v="4.5440000000000005"/>
        <n v="7.1000000000000005"/>
        <n v="1.704"/>
        <n v="1.1360000000000001"/>
        <n v="1.988"/>
        <n v="2.2720000000000002"/>
        <n v="63.616"/>
        <n v="6.8159999999999998"/>
        <n v="31.666"/>
        <n v="7.952"/>
        <n v="0.71"/>
        <n v="6.6949999999999994"/>
        <n v="47.71"/>
        <n v="10.465"/>
        <n v="65"/>
        <n v="5.8049999999999997"/>
        <n v="110.295"/>
        <n v="10.965000000000002"/>
        <n v="1.806"/>
        <n v="3"/>
        <n v="6"/>
        <n v="168"/>
        <n v="12.456"/>
        <n v="23.508000000000003"/>
        <n v="140.505"/>
        <n v="4.3499999999999996"/>
        <n v="53"/>
        <n v="2.3039999999999998"/>
        <n v="1.6919999999999999"/>
        <n v="4.375"/>
        <n v="7.4499999999999993"/>
        <n v="1.0999999999999999"/>
        <n v="40"/>
        <n v="12.6"/>
        <n v="1.3860000000000001"/>
        <n v="4.0600000000000005"/>
        <n v="15.920000000000002"/>
        <n v="56.518000000000001"/>
        <n v="20.405000000000001"/>
        <n v="35"/>
        <n v="45.31"/>
        <n v="347.11399999999998"/>
        <n v="1.1819999999999999"/>
        <n v="145.548"/>
        <n v="10.296000000000001"/>
        <n v="27"/>
        <n v="30.384"/>
        <n v="41.543999999999997"/>
        <n v="83.810999999999993"/>
        <n v="136.5"/>
        <n v="52.143000000000001"/>
        <n v="2.355"/>
        <n v="12.629999999999999"/>
        <n v="3.6840000000000002"/>
        <n v="228.101"/>
        <n v="0.92100000000000004"/>
        <n v="16.271000000000001"/>
        <n v="4.298"/>
        <n v="2.456"/>
        <n v="23.332000000000001"/>
        <n v="25.173999999999999"/>
        <n v="1.228"/>
        <n v="10.285"/>
        <n v="39.082999999999998"/>
        <n v="18.512999999999998"/>
        <n v="178.95899999999997"/>
        <n v="22.626999999999999"/>
        <n v="119.30600000000001"/>
        <n v="662.35400000000004"/>
        <n v="154.27500000000001"/>
        <n v="312.66399999999999"/>
        <n v="376.43099999999998"/>
        <n v="139.876"/>
        <n v="2.0569999999999999"/>
        <n v="91.280000000000015"/>
        <n v="141.15799999999999"/>
        <n v="78.891999999999996"/>
        <n v="11.735999999999999"/>
        <n v="2.282"/>
        <n v="0.48099999999999998"/>
        <n v="2.8860000000000001"/>
        <n v="477.15199999999999"/>
        <n v="33.630000000000003"/>
        <n v="4.3319999999999999"/>
        <n v="1.98"/>
        <n v="42.975000000000001"/>
        <n v="192"/>
        <n v="99.765999999999991"/>
        <n v="64.573999999999998"/>
        <n v="1.494"/>
        <n v="10.744"/>
        <n v="686.27300000000002"/>
        <n v="1.343"/>
        <n v="539.88600000000008"/>
        <n v="64.463999999999999"/>
        <n v="32.231999999999999"/>
        <n v="2.6859999999999999"/>
        <n v="88"/>
        <n v="95.04"/>
        <n v="84.78"/>
        <n v="3.88"/>
        <n v="6.1099999999999994"/>
        <n v="690.27"/>
        <n v="637.06999999999994"/>
        <n v="28.41"/>
        <n v="184.66500000000002"/>
        <n v="2565.4230000000002"/>
        <n v="51.137999999999998"/>
        <n v="2.8410000000000002"/>
        <n v="38"/>
        <n v="31"/>
        <n v="2.9279999999999999"/>
        <n v="5.0640000000000001"/>
        <n v="47.685000000000002"/>
        <n v="6.5450000000000008"/>
        <n v="4.4880000000000004"/>
        <n v="19.448"/>
        <n v="21.131"/>
        <n v="85.459000000000003"/>
        <n v="1.6829999999999998"/>
        <n v="4.7839999999999998"/>
        <n v="222.15700000000001"/>
        <n v="47.241999999999997"/>
        <n v="7.774"/>
        <n v="16.146000000000001"/>
        <n v="28.644000000000002"/>
        <n v="31.248000000000001"/>
        <n v="63.984000000000002"/>
        <n v="294.435"/>
        <n v="108.13500000000001"/>
        <n v="1.62"/>
        <n v="6.3040000000000003"/>
        <n v="326.23199999999997"/>
        <n v="4.7279999999999998"/>
        <n v="8.6679999999999993"/>
        <n v="17.335999999999999"/>
        <n v="2.3639999999999999"/>
        <n v="295.5"/>
        <n v="12.608000000000001"/>
        <n v="102.44"/>
        <n v="5.6609999999999996"/>
        <n v="70.838999999999999"/>
        <n v="3.9779999999999998"/>
        <n v="72.215999999999994"/>
        <n v="32"/>
        <n v="148"/>
        <n v="72"/>
        <n v="10.350000000000001"/>
        <n v="13.125"/>
        <n v="51.375000000000007"/>
        <n v="15.2"/>
        <n v="144.64000000000001"/>
        <n v="9.8879999999999999"/>
        <n v="2.1630000000000003"/>
        <n v="10.403"/>
        <n v="23.484000000000002"/>
        <n v="47.792000000000002"/>
        <n v="3.399"/>
        <n v="5.5620000000000003"/>
        <n v="4.5599999999999996"/>
        <n v="174.24"/>
        <n v="2.88"/>
        <n v="43.44"/>
        <n v="5.76"/>
        <n v="4.202"/>
        <n v="4.7750000000000004"/>
        <n v="24.638999999999999"/>
        <n v="7.6400000000000006"/>
        <n v="124.914"/>
        <n v="15.280000000000001"/>
        <n v="5.157"/>
        <n v="3.8200000000000003"/>
        <n v="309.99599999999998"/>
        <n v="13.734"/>
        <n v="96.138000000000005"/>
        <n v="2.9430000000000001"/>
        <n v="47.088000000000001"/>
        <n v="7.8479999999999999"/>
        <n v="132.435"/>
        <n v="304.11"/>
        <n v="6.867"/>
        <n v="46.800000000000004"/>
        <n v="3.5100000000000002"/>
        <n v="5.2649999999999997"/>
        <n v="8.19"/>
        <n v="7.0200000000000005"/>
        <n v="29.25"/>
        <n v="464.49"/>
        <n v="19.305"/>
        <n v="37.280999999999999"/>
        <n v="0.77399999999999991"/>
        <n v="1.591"/>
        <n v="2.4079999999999999"/>
        <n v="77.141999999999996"/>
        <n v="8.7720000000000002"/>
        <n v="9.3130000000000006"/>
        <n v="5.9769999999999994"/>
        <n v="19.738"/>
        <n v="30.580000000000002"/>
        <n v="14.456"/>
        <n v="33.637999999999998"/>
        <n v="3.8919999999999999"/>
        <n v="20.989000000000001"/>
        <n v="18.815999999999999"/>
        <n v="6.2720000000000002"/>
        <n v="2659.328"/>
        <n v="222.65599999999998"/>
        <n v="219.52"/>
        <n v="6.1790000000000003"/>
        <n v="6.6970000000000001"/>
        <n v="24.013000000000002"/>
        <n v="73"/>
        <n v="2.4180000000000001"/>
        <n v="0.78"/>
        <n v="35.724000000000004"/>
        <n v="10.426"/>
        <n v="147.56799999999998"/>
        <n v="105.46300000000001"/>
        <n v="117.092"/>
        <n v="18.847000000000001"/>
        <n v="355"/>
        <n v="102"/>
        <n v="29.106000000000002"/>
        <n v="270.96300000000002"/>
        <n v="110.88"/>
        <n v="278.58600000000001"/>
        <n v="2.0790000000000002"/>
        <n v="2.3539999999999996"/>
        <n v="22.576999999999998"/>
        <n v="81.855000000000004"/>
        <n v="46.397999999999996"/>
        <n v="4.9019999999999992"/>
        <n v="13.68"/>
        <n v="5.3579999999999997"/>
        <n v="43.433999999999997"/>
        <n v="3.8879999999999999"/>
        <n v="8.1000000000000014"/>
        <n v="182"/>
        <n v="93"/>
        <n v="189"/>
        <n v="9.4809999999999999"/>
        <n v="140"/>
        <n v="170"/>
        <n v="775"/>
        <n v="240"/>
        <n v="120"/>
        <n v="676.96299999999997"/>
        <n v="1.3580000000000001"/>
        <n v="2.016"/>
        <n v="641.76"/>
        <n v="8.7359999999999989"/>
        <n v="10.752000000000001"/>
        <n v="84.623999999999995"/>
        <n v="79.212000000000003"/>
        <n v="149"/>
        <n v="117"/>
        <n v="486.536"/>
        <n v="0.97599999999999998"/>
        <n v="86"/>
        <n v="462.738"/>
        <n v="1.8640000000000001"/>
        <n v="0.93200000000000005"/>
        <n v="132"/>
        <n v="249.458"/>
        <n v="2.024"/>
        <n v="1.2650000000000001"/>
        <n v="302.78399999999999"/>
        <n v="0.91200000000000003"/>
        <n v="1212.7860000000001"/>
        <n v="28.937999999999999"/>
        <n v="38.531999999999996"/>
        <n v="10.374000000000001"/>
        <n v="20"/>
        <n v="1"/>
        <n v="18"/>
        <n v="83"/>
        <n v="232.584"/>
        <n v="70.48"/>
        <n v="3213.8879999999999"/>
        <n v="9.4559999999999995"/>
        <n v="186.16499999999999"/>
        <n v="23.256"/>
        <n v="65.150999999999996"/>
        <n v="13.851000000000001"/>
        <n v="31.122"/>
        <n v="37.106999999999999"/>
        <n v="19.36"/>
        <n v="24.596000000000004"/>
        <n v="58"/>
        <n v="31.693999999999999"/>
        <n v="159.84800000000001"/>
        <n v="161.91499999999999"/>
        <n v="102.661"/>
        <n v="216.346"/>
        <n v="13.780000000000001"/>
        <n v="2.7840000000000003"/>
        <n v="1.9260000000000002"/>
        <n v="1.284"/>
        <n v="116.07000000000001"/>
        <n v="102.711"/>
        <n v="35.853000000000002"/>
        <n v="8.1769999999999996"/>
        <n v="68.560999999999993"/>
        <n v="76.108999999999995"/>
        <n v="191.21600000000001"/>
        <n v="154.10499999999999"/>
        <n v="40.884999999999998"/>
        <n v="51.578000000000003"/>
        <n v="23.384"/>
        <n v="134.458"/>
        <n v="37.583999999999996"/>
        <n v="16.361999999999998"/>
        <n v="9.8849999999999998"/>
        <n v="5.1000000000000005"/>
        <n v="21"/>
        <n v="27.616"/>
        <n v="4.3520000000000003"/>
        <n v="11"/>
        <n v="68.239999999999995"/>
        <n v="11.68"/>
        <n v="14.231"/>
        <n v="4.75"/>
        <n v="282"/>
        <n v="385"/>
        <n v="321"/>
        <n v="9.7279999999999998"/>
        <n v="3.7440000000000002"/>
        <n v="1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0">
  <r>
    <x v="0"/>
    <m/>
    <m/>
    <x v="0"/>
    <s v="Total Lines of Code for Commit"/>
    <x v="0"/>
  </r>
  <r>
    <x v="0"/>
    <s v="24aeb8515961f9dc493addee39ee2d2c78254d90"/>
    <m/>
    <x v="0"/>
    <n v="7"/>
    <x v="1"/>
  </r>
  <r>
    <x v="0"/>
    <m/>
    <m/>
    <x v="0"/>
    <n v="7"/>
    <x v="1"/>
  </r>
  <r>
    <x v="0"/>
    <m/>
    <n v="0.26100000000000001"/>
    <x v="1"/>
    <n v="7"/>
    <x v="2"/>
  </r>
  <r>
    <x v="0"/>
    <m/>
    <n v="0.73799999999999999"/>
    <x v="2"/>
    <n v="7"/>
    <x v="3"/>
  </r>
  <r>
    <x v="1"/>
    <m/>
    <m/>
    <x v="0"/>
    <n v="7"/>
    <x v="1"/>
  </r>
  <r>
    <x v="1"/>
    <s v="c151e0660b9736fe66b224f1129a16871165251b"/>
    <m/>
    <x v="0"/>
    <n v="12"/>
    <x v="1"/>
  </r>
  <r>
    <x v="1"/>
    <m/>
    <m/>
    <x v="0"/>
    <n v="12"/>
    <x v="1"/>
  </r>
  <r>
    <x v="1"/>
    <m/>
    <n v="1"/>
    <x v="3"/>
    <n v="12"/>
    <x v="4"/>
  </r>
  <r>
    <x v="1"/>
    <m/>
    <m/>
    <x v="0"/>
    <n v="12"/>
    <x v="1"/>
  </r>
  <r>
    <x v="1"/>
    <s v="1be16d8968c6bf39f01c4b3e98f854571a337823"/>
    <m/>
    <x v="0"/>
    <n v="9"/>
    <x v="1"/>
  </r>
  <r>
    <x v="1"/>
    <m/>
    <m/>
    <x v="0"/>
    <n v="9"/>
    <x v="1"/>
  </r>
  <r>
    <x v="1"/>
    <m/>
    <n v="1"/>
    <x v="4"/>
    <n v="9"/>
    <x v="5"/>
  </r>
  <r>
    <x v="1"/>
    <m/>
    <m/>
    <x v="0"/>
    <n v="9"/>
    <x v="1"/>
  </r>
  <r>
    <x v="1"/>
    <s v="1490a4f30f7356c9b47cab77f17937f207f09551"/>
    <m/>
    <x v="0"/>
    <n v="5"/>
    <x v="1"/>
  </r>
  <r>
    <x v="1"/>
    <m/>
    <m/>
    <x v="0"/>
    <n v="5"/>
    <x v="1"/>
  </r>
  <r>
    <x v="1"/>
    <m/>
    <n v="1"/>
    <x v="4"/>
    <n v="5"/>
    <x v="6"/>
  </r>
  <r>
    <x v="2"/>
    <m/>
    <m/>
    <x v="0"/>
    <n v="5"/>
    <x v="1"/>
  </r>
  <r>
    <x v="2"/>
    <s v="03f1bce19b65d210af089d4e9e052dbab0317bce"/>
    <m/>
    <x v="0"/>
    <n v="2235"/>
    <x v="1"/>
  </r>
  <r>
    <x v="2"/>
    <m/>
    <m/>
    <x v="0"/>
    <n v="2235"/>
    <x v="1"/>
  </r>
  <r>
    <x v="2"/>
    <m/>
    <n v="0.33300000000000002"/>
    <x v="5"/>
    <n v="2235"/>
    <x v="7"/>
  </r>
  <r>
    <x v="2"/>
    <m/>
    <n v="1.7999999999999999E-2"/>
    <x v="6"/>
    <n v="2235"/>
    <x v="8"/>
  </r>
  <r>
    <x v="2"/>
    <m/>
    <n v="0.52200000000000002"/>
    <x v="7"/>
    <n v="2235"/>
    <x v="9"/>
  </r>
  <r>
    <x v="2"/>
    <m/>
    <n v="9.9000000000000005E-2"/>
    <x v="8"/>
    <n v="2235"/>
    <x v="10"/>
  </r>
  <r>
    <x v="2"/>
    <m/>
    <n v="3.0000000000000001E-3"/>
    <x v="9"/>
    <n v="2235"/>
    <x v="11"/>
  </r>
  <r>
    <x v="2"/>
    <m/>
    <n v="1.7999999999999999E-2"/>
    <x v="10"/>
    <n v="2235"/>
    <x v="8"/>
  </r>
  <r>
    <x v="2"/>
    <m/>
    <m/>
    <x v="0"/>
    <n v="2235"/>
    <x v="1"/>
  </r>
  <r>
    <x v="2"/>
    <s v="6cef43b78448981533b5fda0da2a553aad9c54f3"/>
    <m/>
    <x v="0"/>
    <n v="110"/>
    <x v="1"/>
  </r>
  <r>
    <x v="2"/>
    <m/>
    <m/>
    <x v="0"/>
    <n v="110"/>
    <x v="1"/>
  </r>
  <r>
    <x v="2"/>
    <m/>
    <m/>
    <x v="0"/>
    <n v="110"/>
    <x v="1"/>
  </r>
  <r>
    <x v="2"/>
    <s v="a475a70e90015e7db726343344c96446133ec9bf"/>
    <m/>
    <x v="0"/>
    <n v="15"/>
    <x v="1"/>
  </r>
  <r>
    <x v="2"/>
    <m/>
    <m/>
    <x v="0"/>
    <n v="15"/>
    <x v="1"/>
  </r>
  <r>
    <x v="2"/>
    <m/>
    <n v="0.50900000000000001"/>
    <x v="11"/>
    <n v="15"/>
    <x v="12"/>
  </r>
  <r>
    <x v="2"/>
    <m/>
    <m/>
    <x v="0"/>
    <n v="15"/>
    <x v="1"/>
  </r>
  <r>
    <x v="2"/>
    <s v="2c01237bc054bb4b32226545cba9782b5d87bcf2"/>
    <m/>
    <x v="0"/>
    <n v="137"/>
    <x v="1"/>
  </r>
  <r>
    <x v="2"/>
    <m/>
    <m/>
    <x v="0"/>
    <n v="137"/>
    <x v="1"/>
  </r>
  <r>
    <x v="2"/>
    <m/>
    <n v="8.2000000000000003E-2"/>
    <x v="12"/>
    <n v="137"/>
    <x v="13"/>
  </r>
  <r>
    <x v="2"/>
    <m/>
    <n v="5.0999999999999997E-2"/>
    <x v="13"/>
    <n v="137"/>
    <x v="14"/>
  </r>
  <r>
    <x v="2"/>
    <m/>
    <n v="0.81299999999999994"/>
    <x v="14"/>
    <n v="137"/>
    <x v="15"/>
  </r>
  <r>
    <x v="2"/>
    <m/>
    <m/>
    <x v="0"/>
    <n v="137"/>
    <x v="1"/>
  </r>
  <r>
    <x v="2"/>
    <s v="225d63787821ddf35a5c04b7f22ed17da7042210"/>
    <m/>
    <x v="0"/>
    <n v="102"/>
    <x v="1"/>
  </r>
  <r>
    <x v="2"/>
    <m/>
    <m/>
    <x v="0"/>
    <n v="102"/>
    <x v="1"/>
  </r>
  <r>
    <x v="2"/>
    <m/>
    <m/>
    <x v="0"/>
    <n v="102"/>
    <x v="1"/>
  </r>
  <r>
    <x v="2"/>
    <s v="911bbc14a87ded7d53066d9e23ca9cd942107da4"/>
    <m/>
    <x v="0"/>
    <n v="70"/>
    <x v="1"/>
  </r>
  <r>
    <x v="2"/>
    <m/>
    <m/>
    <x v="0"/>
    <n v="70"/>
    <x v="1"/>
  </r>
  <r>
    <x v="2"/>
    <m/>
    <m/>
    <x v="0"/>
    <n v="70"/>
    <x v="1"/>
  </r>
  <r>
    <x v="2"/>
    <s v="59cd758a960f78810d20fc2ede7355eda5a5164a"/>
    <m/>
    <x v="0"/>
    <n v="5"/>
    <x v="1"/>
  </r>
  <r>
    <x v="2"/>
    <m/>
    <m/>
    <x v="0"/>
    <n v="5"/>
    <x v="1"/>
  </r>
  <r>
    <x v="2"/>
    <m/>
    <n v="1"/>
    <x v="15"/>
    <n v="5"/>
    <x v="6"/>
  </r>
  <r>
    <x v="2"/>
    <m/>
    <m/>
    <x v="0"/>
    <n v="5"/>
    <x v="1"/>
  </r>
  <r>
    <x v="2"/>
    <s v="e664a766e564e74cb43386e0f46cd1c453a6bec0"/>
    <m/>
    <x v="0"/>
    <n v="12"/>
    <x v="1"/>
  </r>
  <r>
    <x v="2"/>
    <m/>
    <m/>
    <x v="0"/>
    <n v="12"/>
    <x v="1"/>
  </r>
  <r>
    <x v="2"/>
    <m/>
    <n v="1"/>
    <x v="14"/>
    <n v="12"/>
    <x v="4"/>
  </r>
  <r>
    <x v="2"/>
    <m/>
    <m/>
    <x v="0"/>
    <n v="12"/>
    <x v="1"/>
  </r>
  <r>
    <x v="2"/>
    <s v="ef255438ebac75bb2058c12f32a926d46421c692"/>
    <m/>
    <x v="0"/>
    <n v="8"/>
    <x v="1"/>
  </r>
  <r>
    <x v="2"/>
    <m/>
    <m/>
    <x v="0"/>
    <n v="8"/>
    <x v="1"/>
  </r>
  <r>
    <x v="2"/>
    <m/>
    <n v="1"/>
    <x v="16"/>
    <n v="8"/>
    <x v="16"/>
  </r>
  <r>
    <x v="2"/>
    <m/>
    <m/>
    <x v="0"/>
    <n v="8"/>
    <x v="1"/>
  </r>
  <r>
    <x v="2"/>
    <s v="e5be760537665a25da2bc632a111859f1b8bbf79"/>
    <m/>
    <x v="0"/>
    <n v="30"/>
    <x v="1"/>
  </r>
  <r>
    <x v="2"/>
    <m/>
    <m/>
    <x v="0"/>
    <n v="30"/>
    <x v="1"/>
  </r>
  <r>
    <x v="2"/>
    <m/>
    <n v="0.35599999999999998"/>
    <x v="17"/>
    <n v="30"/>
    <x v="17"/>
  </r>
  <r>
    <x v="2"/>
    <m/>
    <n v="0.64400000000000002"/>
    <x v="16"/>
    <n v="30"/>
    <x v="18"/>
  </r>
  <r>
    <x v="2"/>
    <m/>
    <m/>
    <x v="0"/>
    <n v="30"/>
    <x v="1"/>
  </r>
  <r>
    <x v="2"/>
    <s v="267065628351063a6738cdba7430ab4701a74325"/>
    <m/>
    <x v="0"/>
    <n v="4"/>
    <x v="1"/>
  </r>
  <r>
    <x v="2"/>
    <m/>
    <m/>
    <x v="0"/>
    <n v="4"/>
    <x v="1"/>
  </r>
  <r>
    <x v="2"/>
    <m/>
    <m/>
    <x v="0"/>
    <n v="4"/>
    <x v="1"/>
  </r>
  <r>
    <x v="2"/>
    <s v="77d93e43de30b997145c9a8a91d9a47f86b46b56"/>
    <m/>
    <x v="0"/>
    <n v="2"/>
    <x v="1"/>
  </r>
  <r>
    <x v="2"/>
    <m/>
    <m/>
    <x v="0"/>
    <n v="2"/>
    <x v="1"/>
  </r>
  <r>
    <x v="2"/>
    <m/>
    <n v="1"/>
    <x v="15"/>
    <n v="2"/>
    <x v="19"/>
  </r>
  <r>
    <x v="2"/>
    <m/>
    <m/>
    <x v="0"/>
    <n v="2"/>
    <x v="1"/>
  </r>
  <r>
    <x v="2"/>
    <s v="025a54c830e3315d89475db1ee93b5a99033d726"/>
    <m/>
    <x v="0"/>
    <n v="36"/>
    <x v="1"/>
  </r>
  <r>
    <x v="2"/>
    <m/>
    <m/>
    <x v="0"/>
    <n v="36"/>
    <x v="1"/>
  </r>
  <r>
    <x v="2"/>
    <m/>
    <m/>
    <x v="0"/>
    <n v="36"/>
    <x v="1"/>
  </r>
  <r>
    <x v="2"/>
    <s v="5f417e02075aa6c5ae80685927cd6fbca4ba6ca2"/>
    <m/>
    <x v="0"/>
    <n v="138"/>
    <x v="1"/>
  </r>
  <r>
    <x v="2"/>
    <m/>
    <m/>
    <x v="0"/>
    <n v="138"/>
    <x v="1"/>
  </r>
  <r>
    <x v="2"/>
    <m/>
    <n v="1"/>
    <x v="18"/>
    <n v="138"/>
    <x v="20"/>
  </r>
  <r>
    <x v="2"/>
    <m/>
    <m/>
    <x v="0"/>
    <n v="138"/>
    <x v="1"/>
  </r>
  <r>
    <x v="2"/>
    <s v="d35fef6dddf7bf0c7b0837ea802bb6e9ab679a83"/>
    <m/>
    <x v="0"/>
    <n v="115"/>
    <x v="1"/>
  </r>
  <r>
    <x v="2"/>
    <m/>
    <m/>
    <x v="0"/>
    <n v="115"/>
    <x v="1"/>
  </r>
  <r>
    <x v="2"/>
    <m/>
    <n v="0.99199999999999999"/>
    <x v="16"/>
    <n v="115"/>
    <x v="21"/>
  </r>
  <r>
    <x v="2"/>
    <m/>
    <n v="7.0000000000000001E-3"/>
    <x v="19"/>
    <n v="115"/>
    <x v="22"/>
  </r>
  <r>
    <x v="3"/>
    <m/>
    <m/>
    <x v="0"/>
    <n v="115"/>
    <x v="1"/>
  </r>
  <r>
    <x v="3"/>
    <s v="53cfe8bd7ce31f0e67efcb0fa41a019f110f2a22"/>
    <m/>
    <x v="0"/>
    <n v="42"/>
    <x v="1"/>
  </r>
  <r>
    <x v="3"/>
    <m/>
    <m/>
    <x v="0"/>
    <n v="42"/>
    <x v="1"/>
  </r>
  <r>
    <x v="3"/>
    <m/>
    <n v="6.4000000000000001E-2"/>
    <x v="18"/>
    <n v="42"/>
    <x v="23"/>
  </r>
  <r>
    <x v="3"/>
    <m/>
    <n v="0.83799999999999997"/>
    <x v="20"/>
    <n v="42"/>
    <x v="24"/>
  </r>
  <r>
    <x v="3"/>
    <m/>
    <n v="9.6000000000000002E-2"/>
    <x v="21"/>
    <n v="42"/>
    <x v="25"/>
  </r>
  <r>
    <x v="3"/>
    <m/>
    <m/>
    <x v="0"/>
    <n v="42"/>
    <x v="1"/>
  </r>
  <r>
    <x v="3"/>
    <s v="001b2c1ee301f814c4b9128b2f0ef1ee1354a4f1"/>
    <m/>
    <x v="0"/>
    <n v="158"/>
    <x v="1"/>
  </r>
  <r>
    <x v="3"/>
    <m/>
    <m/>
    <x v="0"/>
    <n v="158"/>
    <x v="1"/>
  </r>
  <r>
    <x v="3"/>
    <m/>
    <n v="1"/>
    <x v="21"/>
    <n v="158"/>
    <x v="26"/>
  </r>
  <r>
    <x v="3"/>
    <m/>
    <m/>
    <x v="0"/>
    <n v="158"/>
    <x v="1"/>
  </r>
  <r>
    <x v="3"/>
    <s v="9be380c23afdad4ab7c4b09762f2f3d95caf674f"/>
    <m/>
    <x v="0"/>
    <n v="7"/>
    <x v="1"/>
  </r>
  <r>
    <x v="3"/>
    <m/>
    <m/>
    <x v="0"/>
    <n v="7"/>
    <x v="1"/>
  </r>
  <r>
    <x v="3"/>
    <m/>
    <n v="1"/>
    <x v="22"/>
    <n v="7"/>
    <x v="27"/>
  </r>
  <r>
    <x v="3"/>
    <m/>
    <m/>
    <x v="0"/>
    <n v="7"/>
    <x v="1"/>
  </r>
  <r>
    <x v="3"/>
    <s v="194676d5d68993abc3fa709d0661850e699dc154"/>
    <m/>
    <x v="0"/>
    <n v="4"/>
    <x v="1"/>
  </r>
  <r>
    <x v="3"/>
    <m/>
    <m/>
    <x v="0"/>
    <n v="4"/>
    <x v="1"/>
  </r>
  <r>
    <x v="3"/>
    <m/>
    <n v="1"/>
    <x v="21"/>
    <n v="4"/>
    <x v="28"/>
  </r>
  <r>
    <x v="3"/>
    <m/>
    <m/>
    <x v="0"/>
    <n v="4"/>
    <x v="1"/>
  </r>
  <r>
    <x v="3"/>
    <s v="044e2d91a089efd7da2e044a29dc875c12e5a548"/>
    <m/>
    <x v="0"/>
    <n v="12"/>
    <x v="1"/>
  </r>
  <r>
    <x v="3"/>
    <m/>
    <m/>
    <x v="0"/>
    <n v="12"/>
    <x v="1"/>
  </r>
  <r>
    <x v="3"/>
    <m/>
    <n v="0.128"/>
    <x v="23"/>
    <n v="12"/>
    <x v="29"/>
  </r>
  <r>
    <x v="3"/>
    <m/>
    <n v="0.72"/>
    <x v="24"/>
    <n v="12"/>
    <x v="30"/>
  </r>
  <r>
    <x v="3"/>
    <m/>
    <n v="0.15"/>
    <x v="21"/>
    <n v="12"/>
    <x v="31"/>
  </r>
  <r>
    <x v="3"/>
    <m/>
    <m/>
    <x v="0"/>
    <n v="12"/>
    <x v="1"/>
  </r>
  <r>
    <x v="3"/>
    <s v="881b2ee9ff3b4cb1dfe1d01957e717d8497cf8cf"/>
    <m/>
    <x v="0"/>
    <n v="45"/>
    <x v="1"/>
  </r>
  <r>
    <x v="3"/>
    <m/>
    <m/>
    <x v="0"/>
    <n v="45"/>
    <x v="1"/>
  </r>
  <r>
    <x v="3"/>
    <m/>
    <n v="0.97499999999999998"/>
    <x v="25"/>
    <n v="45"/>
    <x v="32"/>
  </r>
  <r>
    <x v="3"/>
    <m/>
    <m/>
    <x v="0"/>
    <n v="45"/>
    <x v="1"/>
  </r>
  <r>
    <x v="3"/>
    <s v="962b4ab67f58e80c2ee7d82f9415017d8fc17056"/>
    <m/>
    <x v="0"/>
    <n v="169"/>
    <x v="1"/>
  </r>
  <r>
    <x v="3"/>
    <m/>
    <m/>
    <x v="0"/>
    <n v="169"/>
    <x v="1"/>
  </r>
  <r>
    <x v="3"/>
    <m/>
    <n v="7.3999999999999996E-2"/>
    <x v="21"/>
    <n v="169"/>
    <x v="33"/>
  </r>
  <r>
    <x v="3"/>
    <m/>
    <n v="4.8000000000000001E-2"/>
    <x v="26"/>
    <n v="169"/>
    <x v="34"/>
  </r>
  <r>
    <x v="3"/>
    <m/>
    <n v="0.876"/>
    <x v="25"/>
    <n v="169"/>
    <x v="35"/>
  </r>
  <r>
    <x v="3"/>
    <m/>
    <m/>
    <x v="0"/>
    <n v="169"/>
    <x v="1"/>
  </r>
  <r>
    <x v="3"/>
    <s v="9e041ccf433660008ed2ddb1c2ed58ba78ef5488"/>
    <m/>
    <x v="0"/>
    <n v="66"/>
    <x v="1"/>
  </r>
  <r>
    <x v="3"/>
    <m/>
    <m/>
    <x v="0"/>
    <n v="66"/>
    <x v="1"/>
  </r>
  <r>
    <x v="3"/>
    <m/>
    <n v="1"/>
    <x v="27"/>
    <n v="66"/>
    <x v="36"/>
  </r>
  <r>
    <x v="4"/>
    <m/>
    <m/>
    <x v="0"/>
    <n v="66"/>
    <x v="1"/>
  </r>
  <r>
    <x v="4"/>
    <s v="a3f67f410b333dde69330eeb138ccc65f2c21045"/>
    <m/>
    <x v="0"/>
    <n v="27"/>
    <x v="1"/>
  </r>
  <r>
    <x v="4"/>
    <m/>
    <m/>
    <x v="0"/>
    <n v="27"/>
    <x v="1"/>
  </r>
  <r>
    <x v="4"/>
    <m/>
    <m/>
    <x v="0"/>
    <n v="27"/>
    <x v="1"/>
  </r>
  <r>
    <x v="4"/>
    <s v="9565dd19d144e44ee2aa993fefd23a234028f376"/>
    <m/>
    <x v="0"/>
    <n v="576138"/>
    <x v="1"/>
  </r>
  <r>
    <x v="4"/>
    <m/>
    <m/>
    <x v="0"/>
    <n v="576138"/>
    <x v="1"/>
  </r>
  <r>
    <x v="4"/>
    <m/>
    <n v="1.4E-2"/>
    <x v="28"/>
    <n v="576138"/>
    <x v="37"/>
  </r>
  <r>
    <x v="4"/>
    <m/>
    <n v="8.5999999999999993E-2"/>
    <x v="29"/>
    <n v="576138"/>
    <x v="38"/>
  </r>
  <r>
    <x v="4"/>
    <m/>
    <n v="0.1"/>
    <x v="30"/>
    <n v="576138"/>
    <x v="39"/>
  </r>
  <r>
    <x v="4"/>
    <m/>
    <n v="1E-3"/>
    <x v="31"/>
    <n v="576138"/>
    <x v="40"/>
  </r>
  <r>
    <x v="4"/>
    <m/>
    <n v="7.2999999999999995E-2"/>
    <x v="32"/>
    <n v="576138"/>
    <x v="41"/>
  </r>
  <r>
    <x v="4"/>
    <m/>
    <n v="0"/>
    <x v="33"/>
    <n v="576138"/>
    <x v="1"/>
  </r>
  <r>
    <x v="4"/>
    <m/>
    <n v="8.3000000000000004E-2"/>
    <x v="34"/>
    <n v="576138"/>
    <x v="42"/>
  </r>
  <r>
    <x v="4"/>
    <m/>
    <n v="4.0000000000000001E-3"/>
    <x v="35"/>
    <n v="576138"/>
    <x v="43"/>
  </r>
  <r>
    <x v="4"/>
    <m/>
    <n v="1.0999999999999999E-2"/>
    <x v="36"/>
    <n v="576138"/>
    <x v="44"/>
  </r>
  <r>
    <x v="4"/>
    <m/>
    <n v="3.0000000000000001E-3"/>
    <x v="37"/>
    <n v="576138"/>
    <x v="45"/>
  </r>
  <r>
    <x v="4"/>
    <m/>
    <n v="0"/>
    <x v="38"/>
    <n v="576138"/>
    <x v="1"/>
  </r>
  <r>
    <x v="4"/>
    <m/>
    <n v="7.4999999999999997E-2"/>
    <x v="39"/>
    <n v="576138"/>
    <x v="46"/>
  </r>
  <r>
    <x v="4"/>
    <m/>
    <n v="9.8000000000000004E-2"/>
    <x v="40"/>
    <n v="576138"/>
    <x v="47"/>
  </r>
  <r>
    <x v="4"/>
    <m/>
    <n v="0.01"/>
    <x v="41"/>
    <n v="576138"/>
    <x v="48"/>
  </r>
  <r>
    <x v="4"/>
    <m/>
    <m/>
    <x v="0"/>
    <n v="576138"/>
    <x v="1"/>
  </r>
  <r>
    <x v="4"/>
    <s v="1dd73db967963f6e59342eb4f8850af422ce6a4d"/>
    <m/>
    <x v="0"/>
    <n v="132"/>
    <x v="1"/>
  </r>
  <r>
    <x v="4"/>
    <m/>
    <m/>
    <x v="0"/>
    <n v="132"/>
    <x v="1"/>
  </r>
  <r>
    <x v="4"/>
    <m/>
    <n v="0.47699999999999998"/>
    <x v="17"/>
    <n v="132"/>
    <x v="49"/>
  </r>
  <r>
    <x v="4"/>
    <m/>
    <n v="0.52200000000000002"/>
    <x v="42"/>
    <n v="132"/>
    <x v="50"/>
  </r>
  <r>
    <x v="4"/>
    <m/>
    <m/>
    <x v="0"/>
    <n v="132"/>
    <x v="1"/>
  </r>
  <r>
    <x v="4"/>
    <s v="5aac10481a602c2ca3ce1d24a0c97e3602e33814"/>
    <m/>
    <x v="0"/>
    <n v="50"/>
    <x v="1"/>
  </r>
  <r>
    <x v="4"/>
    <m/>
    <m/>
    <x v="0"/>
    <n v="50"/>
    <x v="1"/>
  </r>
  <r>
    <x v="4"/>
    <m/>
    <n v="0.20899999999999999"/>
    <x v="17"/>
    <n v="50"/>
    <x v="51"/>
  </r>
  <r>
    <x v="4"/>
    <m/>
    <n v="0.79"/>
    <x v="43"/>
    <n v="50"/>
    <x v="52"/>
  </r>
  <r>
    <x v="5"/>
    <m/>
    <m/>
    <x v="0"/>
    <n v="50"/>
    <x v="1"/>
  </r>
  <r>
    <x v="5"/>
    <s v="978567c61a4b3bd84729a7e2379694fb4fc0c483"/>
    <m/>
    <x v="0"/>
    <n v="210"/>
    <x v="1"/>
  </r>
  <r>
    <x v="5"/>
    <m/>
    <m/>
    <x v="0"/>
    <n v="210"/>
    <x v="1"/>
  </r>
  <r>
    <x v="5"/>
    <m/>
    <n v="0.89900000000000002"/>
    <x v="25"/>
    <n v="210"/>
    <x v="53"/>
  </r>
  <r>
    <x v="5"/>
    <m/>
    <n v="4.4999999999999998E-2"/>
    <x v="44"/>
    <n v="210"/>
    <x v="54"/>
  </r>
  <r>
    <x v="5"/>
    <m/>
    <n v="3.4000000000000002E-2"/>
    <x v="45"/>
    <n v="210"/>
    <x v="55"/>
  </r>
  <r>
    <x v="6"/>
    <m/>
    <m/>
    <x v="0"/>
    <n v="210"/>
    <x v="1"/>
  </r>
  <r>
    <x v="6"/>
    <s v="388524c02bd76b1d3af79b8622503f87a391d2fb"/>
    <m/>
    <x v="0"/>
    <n v="2"/>
    <x v="1"/>
  </r>
  <r>
    <x v="6"/>
    <m/>
    <m/>
    <x v="0"/>
    <n v="2"/>
    <x v="1"/>
  </r>
  <r>
    <x v="6"/>
    <m/>
    <n v="1"/>
    <x v="46"/>
    <n v="2"/>
    <x v="19"/>
  </r>
  <r>
    <x v="7"/>
    <m/>
    <m/>
    <x v="0"/>
    <n v="2"/>
    <x v="1"/>
  </r>
  <r>
    <x v="7"/>
    <s v="7a0fbca5a8dad17dcfb16ac4f9aec0d3ea4a64d8"/>
    <m/>
    <x v="0"/>
    <n v="5"/>
    <x v="1"/>
  </r>
  <r>
    <x v="7"/>
    <m/>
    <m/>
    <x v="0"/>
    <n v="5"/>
    <x v="1"/>
  </r>
  <r>
    <x v="7"/>
    <m/>
    <n v="1"/>
    <x v="23"/>
    <n v="5"/>
    <x v="6"/>
  </r>
  <r>
    <x v="8"/>
    <m/>
    <m/>
    <x v="0"/>
    <n v="5"/>
    <x v="1"/>
  </r>
  <r>
    <x v="8"/>
    <s v="20263ce4e9c345a2d3748ef2071f6dc860a092f1"/>
    <m/>
    <x v="0"/>
    <n v="182"/>
    <x v="1"/>
  </r>
  <r>
    <x v="8"/>
    <m/>
    <m/>
    <x v="0"/>
    <n v="182"/>
    <x v="1"/>
  </r>
  <r>
    <x v="8"/>
    <m/>
    <n v="0.105"/>
    <x v="47"/>
    <n v="182"/>
    <x v="56"/>
  </r>
  <r>
    <x v="8"/>
    <m/>
    <n v="0.89400000000000002"/>
    <x v="48"/>
    <n v="182"/>
    <x v="57"/>
  </r>
  <r>
    <x v="8"/>
    <m/>
    <m/>
    <x v="0"/>
    <n v="182"/>
    <x v="1"/>
  </r>
  <r>
    <x v="8"/>
    <s v="1f83b5f5e3ad400fe2de0e7427548cb21a05d751"/>
    <m/>
    <x v="0"/>
    <n v="30"/>
    <x v="1"/>
  </r>
  <r>
    <x v="8"/>
    <m/>
    <m/>
    <x v="0"/>
    <n v="30"/>
    <x v="1"/>
  </r>
  <r>
    <x v="8"/>
    <m/>
    <n v="1"/>
    <x v="48"/>
    <n v="30"/>
    <x v="58"/>
  </r>
  <r>
    <x v="8"/>
    <m/>
    <m/>
    <x v="0"/>
    <n v="30"/>
    <x v="1"/>
  </r>
  <r>
    <x v="8"/>
    <s v="78c850d9c512596a3a8f7e937840d67f52a14baf"/>
    <m/>
    <x v="0"/>
    <n v="96"/>
    <x v="1"/>
  </r>
  <r>
    <x v="8"/>
    <m/>
    <m/>
    <x v="0"/>
    <n v="96"/>
    <x v="1"/>
  </r>
  <r>
    <x v="8"/>
    <m/>
    <n v="1"/>
    <x v="43"/>
    <n v="96"/>
    <x v="59"/>
  </r>
  <r>
    <x v="8"/>
    <m/>
    <m/>
    <x v="0"/>
    <n v="96"/>
    <x v="1"/>
  </r>
  <r>
    <x v="8"/>
    <s v="54bdb39ba62c25ef59221fcab866501c02a06047"/>
    <m/>
    <x v="0"/>
    <n v="37"/>
    <x v="1"/>
  </r>
  <r>
    <x v="8"/>
    <m/>
    <m/>
    <x v="0"/>
    <n v="37"/>
    <x v="1"/>
  </r>
  <r>
    <x v="8"/>
    <m/>
    <n v="1"/>
    <x v="48"/>
    <n v="37"/>
    <x v="60"/>
  </r>
  <r>
    <x v="8"/>
    <m/>
    <m/>
    <x v="0"/>
    <n v="37"/>
    <x v="1"/>
  </r>
  <r>
    <x v="8"/>
    <s v="e87b42c4f13e48078f5c4aefba3caf18dcfba072"/>
    <m/>
    <x v="0"/>
    <n v="1498"/>
    <x v="1"/>
  </r>
  <r>
    <x v="8"/>
    <m/>
    <m/>
    <x v="0"/>
    <n v="1498"/>
    <x v="1"/>
  </r>
  <r>
    <x v="8"/>
    <m/>
    <n v="0.40400000000000003"/>
    <x v="49"/>
    <n v="1498"/>
    <x v="61"/>
  </r>
  <r>
    <x v="8"/>
    <m/>
    <n v="0.59499999999999997"/>
    <x v="9"/>
    <n v="1498"/>
    <x v="62"/>
  </r>
  <r>
    <x v="8"/>
    <m/>
    <m/>
    <x v="0"/>
    <n v="1498"/>
    <x v="1"/>
  </r>
  <r>
    <x v="8"/>
    <s v="15bd7092e059a66ee74b65da9186c29300b70b2a"/>
    <m/>
    <x v="0"/>
    <n v="83"/>
    <x v="1"/>
  </r>
  <r>
    <x v="8"/>
    <m/>
    <m/>
    <x v="0"/>
    <n v="83"/>
    <x v="1"/>
  </r>
  <r>
    <x v="8"/>
    <m/>
    <n v="0.28599999999999998"/>
    <x v="17"/>
    <n v="83"/>
    <x v="63"/>
  </r>
  <r>
    <x v="8"/>
    <m/>
    <n v="0.71299999999999997"/>
    <x v="48"/>
    <n v="83"/>
    <x v="64"/>
  </r>
  <r>
    <x v="8"/>
    <m/>
    <m/>
    <x v="0"/>
    <n v="83"/>
    <x v="1"/>
  </r>
  <r>
    <x v="8"/>
    <s v="a4fc6b326793de8aaa1301c1c7f20ef71e2d03ea"/>
    <m/>
    <x v="0"/>
    <n v="79"/>
    <x v="1"/>
  </r>
  <r>
    <x v="8"/>
    <m/>
    <m/>
    <x v="0"/>
    <n v="79"/>
    <x v="1"/>
  </r>
  <r>
    <x v="8"/>
    <m/>
    <n v="1"/>
    <x v="43"/>
    <n v="79"/>
    <x v="65"/>
  </r>
  <r>
    <x v="8"/>
    <m/>
    <m/>
    <x v="0"/>
    <n v="79"/>
    <x v="1"/>
  </r>
  <r>
    <x v="8"/>
    <s v="5c486649ce4f237db01942e48ea8683489bac8ca"/>
    <m/>
    <x v="0"/>
    <n v="12"/>
    <x v="1"/>
  </r>
  <r>
    <x v="8"/>
    <m/>
    <m/>
    <x v="0"/>
    <n v="12"/>
    <x v="1"/>
  </r>
  <r>
    <x v="8"/>
    <m/>
    <n v="1"/>
    <x v="48"/>
    <n v="12"/>
    <x v="4"/>
  </r>
  <r>
    <x v="8"/>
    <m/>
    <m/>
    <x v="0"/>
    <n v="12"/>
    <x v="1"/>
  </r>
  <r>
    <x v="8"/>
    <s v="ce52f313ca52759d606886641f44541bd7baf5bd"/>
    <m/>
    <x v="0"/>
    <n v="43"/>
    <x v="1"/>
  </r>
  <r>
    <x v="8"/>
    <m/>
    <m/>
    <x v="0"/>
    <n v="43"/>
    <x v="1"/>
  </r>
  <r>
    <x v="8"/>
    <m/>
    <n v="1"/>
    <x v="48"/>
    <n v="43"/>
    <x v="66"/>
  </r>
  <r>
    <x v="8"/>
    <m/>
    <m/>
    <x v="0"/>
    <n v="43"/>
    <x v="1"/>
  </r>
  <r>
    <x v="8"/>
    <s v="9ec25e399fc775361ed37fd5abb78960659a308b"/>
    <m/>
    <x v="0"/>
    <n v="57"/>
    <x v="1"/>
  </r>
  <r>
    <x v="8"/>
    <m/>
    <m/>
    <x v="0"/>
    <n v="57"/>
    <x v="1"/>
  </r>
  <r>
    <x v="8"/>
    <m/>
    <n v="1"/>
    <x v="48"/>
    <n v="57"/>
    <x v="67"/>
  </r>
  <r>
    <x v="8"/>
    <m/>
    <m/>
    <x v="0"/>
    <n v="57"/>
    <x v="1"/>
  </r>
  <r>
    <x v="8"/>
    <s v="29d7dcd55a761cfa6a1a7e1586b80f9d1083b4f4"/>
    <m/>
    <x v="0"/>
    <n v="86"/>
    <x v="1"/>
  </r>
  <r>
    <x v="8"/>
    <m/>
    <m/>
    <x v="0"/>
    <n v="86"/>
    <x v="1"/>
  </r>
  <r>
    <x v="8"/>
    <m/>
    <n v="0.443"/>
    <x v="17"/>
    <n v="86"/>
    <x v="68"/>
  </r>
  <r>
    <x v="8"/>
    <m/>
    <n v="0.55600000000000005"/>
    <x v="48"/>
    <n v="86"/>
    <x v="69"/>
  </r>
  <r>
    <x v="8"/>
    <m/>
    <m/>
    <x v="0"/>
    <n v="86"/>
    <x v="1"/>
  </r>
  <r>
    <x v="8"/>
    <s v="9d1f365bf8f0c3d6192284cffab4e3927722e17c"/>
    <m/>
    <x v="0"/>
    <n v="71"/>
    <x v="1"/>
  </r>
  <r>
    <x v="8"/>
    <m/>
    <m/>
    <x v="0"/>
    <n v="71"/>
    <x v="1"/>
  </r>
  <r>
    <x v="8"/>
    <m/>
    <n v="0.82399999999999995"/>
    <x v="17"/>
    <n v="71"/>
    <x v="70"/>
  </r>
  <r>
    <x v="8"/>
    <m/>
    <n v="0.17499999999999999"/>
    <x v="50"/>
    <n v="71"/>
    <x v="71"/>
  </r>
  <r>
    <x v="8"/>
    <m/>
    <m/>
    <x v="0"/>
    <n v="71"/>
    <x v="1"/>
  </r>
  <r>
    <x v="8"/>
    <s v="45cf39c95d0fdfcb15b483e2d50b392a95735043"/>
    <m/>
    <x v="0"/>
    <n v="14"/>
    <x v="1"/>
  </r>
  <r>
    <x v="8"/>
    <m/>
    <m/>
    <x v="0"/>
    <n v="14"/>
    <x v="1"/>
  </r>
  <r>
    <x v="8"/>
    <m/>
    <n v="1"/>
    <x v="48"/>
    <n v="14"/>
    <x v="72"/>
  </r>
  <r>
    <x v="8"/>
    <m/>
    <m/>
    <x v="0"/>
    <n v="14"/>
    <x v="1"/>
  </r>
  <r>
    <x v="8"/>
    <s v="3e4b9474749fc3b4df182d813e09a26b0e02fcc6"/>
    <m/>
    <x v="0"/>
    <n v="48"/>
    <x v="1"/>
  </r>
  <r>
    <x v="8"/>
    <m/>
    <m/>
    <x v="0"/>
    <n v="48"/>
    <x v="1"/>
  </r>
  <r>
    <x v="8"/>
    <m/>
    <n v="0.32500000000000001"/>
    <x v="17"/>
    <n v="48"/>
    <x v="73"/>
  </r>
  <r>
    <x v="8"/>
    <m/>
    <n v="0.16300000000000001"/>
    <x v="50"/>
    <n v="48"/>
    <x v="74"/>
  </r>
  <r>
    <x v="8"/>
    <m/>
    <n v="0.51"/>
    <x v="48"/>
    <n v="48"/>
    <x v="75"/>
  </r>
  <r>
    <x v="8"/>
    <m/>
    <m/>
    <x v="0"/>
    <n v="48"/>
    <x v="1"/>
  </r>
  <r>
    <x v="8"/>
    <s v="56f3a5f0f10377b8dc13a22d59b7f90bd173411f"/>
    <m/>
    <x v="0"/>
    <n v="7"/>
    <x v="1"/>
  </r>
  <r>
    <x v="8"/>
    <m/>
    <m/>
    <x v="0"/>
    <n v="7"/>
    <x v="1"/>
  </r>
  <r>
    <x v="8"/>
    <m/>
    <n v="1"/>
    <x v="51"/>
    <n v="7"/>
    <x v="27"/>
  </r>
  <r>
    <x v="8"/>
    <m/>
    <m/>
    <x v="0"/>
    <n v="7"/>
    <x v="1"/>
  </r>
  <r>
    <x v="8"/>
    <s v="aea2a0e21cf80b205c09464697e1c5542e805895"/>
    <m/>
    <x v="0"/>
    <n v="325"/>
    <x v="1"/>
  </r>
  <r>
    <x v="8"/>
    <m/>
    <m/>
    <x v="0"/>
    <n v="325"/>
    <x v="1"/>
  </r>
  <r>
    <x v="8"/>
    <m/>
    <n v="1"/>
    <x v="51"/>
    <n v="325"/>
    <x v="76"/>
  </r>
  <r>
    <x v="8"/>
    <m/>
    <m/>
    <x v="0"/>
    <n v="325"/>
    <x v="1"/>
  </r>
  <r>
    <x v="8"/>
    <s v="7aa932a23fd1c429d7b3d8cbd96d865526c149c9"/>
    <m/>
    <x v="0"/>
    <n v="92"/>
    <x v="1"/>
  </r>
  <r>
    <x v="8"/>
    <m/>
    <m/>
    <x v="0"/>
    <n v="92"/>
    <x v="1"/>
  </r>
  <r>
    <x v="8"/>
    <m/>
    <n v="0.154"/>
    <x v="17"/>
    <n v="92"/>
    <x v="77"/>
  </r>
  <r>
    <x v="8"/>
    <m/>
    <n v="0.84499999999999997"/>
    <x v="48"/>
    <n v="92"/>
    <x v="78"/>
  </r>
  <r>
    <x v="9"/>
    <m/>
    <m/>
    <x v="0"/>
    <n v="92"/>
    <x v="1"/>
  </r>
  <r>
    <x v="9"/>
    <s v="db41e5a2dcbc38914046abadaa787658df523fc3"/>
    <m/>
    <x v="0"/>
    <n v="12"/>
    <x v="1"/>
  </r>
  <r>
    <x v="9"/>
    <m/>
    <m/>
    <x v="0"/>
    <n v="12"/>
    <x v="1"/>
  </r>
  <r>
    <x v="9"/>
    <m/>
    <n v="1"/>
    <x v="25"/>
    <n v="12"/>
    <x v="4"/>
  </r>
  <r>
    <x v="9"/>
    <m/>
    <m/>
    <x v="0"/>
    <n v="12"/>
    <x v="1"/>
  </r>
  <r>
    <x v="9"/>
    <s v="1da847d294e83fafbc3ee32fbe8b53096a035396"/>
    <m/>
    <x v="0"/>
    <n v="2"/>
    <x v="1"/>
  </r>
  <r>
    <x v="9"/>
    <m/>
    <m/>
    <x v="0"/>
    <n v="2"/>
    <x v="1"/>
  </r>
  <r>
    <x v="9"/>
    <m/>
    <n v="1"/>
    <x v="52"/>
    <n v="2"/>
    <x v="19"/>
  </r>
  <r>
    <x v="9"/>
    <m/>
    <m/>
    <x v="0"/>
    <n v="2"/>
    <x v="1"/>
  </r>
  <r>
    <x v="9"/>
    <s v="f035a6f1a9b4068aef60173e2d310afa7e9375b2"/>
    <m/>
    <x v="0"/>
    <n v="10"/>
    <x v="1"/>
  </r>
  <r>
    <x v="9"/>
    <m/>
    <m/>
    <x v="0"/>
    <n v="10"/>
    <x v="1"/>
  </r>
  <r>
    <x v="9"/>
    <m/>
    <n v="1"/>
    <x v="21"/>
    <n v="10"/>
    <x v="79"/>
  </r>
  <r>
    <x v="9"/>
    <m/>
    <m/>
    <x v="0"/>
    <n v="10"/>
    <x v="1"/>
  </r>
  <r>
    <x v="9"/>
    <s v="ae09128a78571a12d13715afd6c221b7f11d0c22"/>
    <m/>
    <x v="0"/>
    <n v="89"/>
    <x v="1"/>
  </r>
  <r>
    <x v="9"/>
    <m/>
    <m/>
    <x v="0"/>
    <n v="89"/>
    <x v="1"/>
  </r>
  <r>
    <x v="9"/>
    <m/>
    <n v="1"/>
    <x v="21"/>
    <n v="89"/>
    <x v="80"/>
  </r>
  <r>
    <x v="9"/>
    <m/>
    <m/>
    <x v="0"/>
    <n v="89"/>
    <x v="1"/>
  </r>
  <r>
    <x v="9"/>
    <s v="267f602d51fbc7672f9f0cec04fae43174f414d8"/>
    <m/>
    <x v="0"/>
    <n v="2"/>
    <x v="1"/>
  </r>
  <r>
    <x v="9"/>
    <m/>
    <m/>
    <x v="0"/>
    <n v="2"/>
    <x v="1"/>
  </r>
  <r>
    <x v="9"/>
    <m/>
    <n v="1"/>
    <x v="53"/>
    <n v="2"/>
    <x v="19"/>
  </r>
  <r>
    <x v="9"/>
    <m/>
    <m/>
    <x v="0"/>
    <n v="2"/>
    <x v="1"/>
  </r>
  <r>
    <x v="9"/>
    <s v="955351dc86f6084b5a71e18d81e8e7c8276c141b"/>
    <m/>
    <x v="0"/>
    <n v="22"/>
    <x v="1"/>
  </r>
  <r>
    <x v="9"/>
    <m/>
    <m/>
    <x v="0"/>
    <n v="22"/>
    <x v="1"/>
  </r>
  <r>
    <x v="9"/>
    <m/>
    <n v="1"/>
    <x v="21"/>
    <n v="22"/>
    <x v="81"/>
  </r>
  <r>
    <x v="9"/>
    <m/>
    <m/>
    <x v="0"/>
    <n v="22"/>
    <x v="1"/>
  </r>
  <r>
    <x v="9"/>
    <s v="08b502f07be3b7ae701a75d753d3216d627d8d05"/>
    <m/>
    <x v="0"/>
    <n v="5"/>
    <x v="1"/>
  </r>
  <r>
    <x v="9"/>
    <m/>
    <m/>
    <x v="0"/>
    <n v="5"/>
    <x v="1"/>
  </r>
  <r>
    <x v="9"/>
    <m/>
    <n v="1"/>
    <x v="21"/>
    <n v="5"/>
    <x v="6"/>
  </r>
  <r>
    <x v="9"/>
    <m/>
    <m/>
    <x v="0"/>
    <n v="5"/>
    <x v="1"/>
  </r>
  <r>
    <x v="9"/>
    <s v="db41e5a2dcbc38914046abadaa787658df523fc3"/>
    <m/>
    <x v="0"/>
    <n v="12"/>
    <x v="1"/>
  </r>
  <r>
    <x v="9"/>
    <m/>
    <m/>
    <x v="0"/>
    <n v="12"/>
    <x v="1"/>
  </r>
  <r>
    <x v="9"/>
    <m/>
    <n v="1"/>
    <x v="25"/>
    <n v="12"/>
    <x v="4"/>
  </r>
  <r>
    <x v="9"/>
    <m/>
    <m/>
    <x v="0"/>
    <n v="12"/>
    <x v="1"/>
  </r>
  <r>
    <x v="9"/>
    <s v="1da847d294e83fafbc3ee32fbe8b53096a035396"/>
    <m/>
    <x v="0"/>
    <n v="2"/>
    <x v="1"/>
  </r>
  <r>
    <x v="9"/>
    <m/>
    <m/>
    <x v="0"/>
    <n v="2"/>
    <x v="1"/>
  </r>
  <r>
    <x v="9"/>
    <m/>
    <n v="1"/>
    <x v="52"/>
    <n v="2"/>
    <x v="19"/>
  </r>
  <r>
    <x v="9"/>
    <m/>
    <m/>
    <x v="0"/>
    <n v="2"/>
    <x v="1"/>
  </r>
  <r>
    <x v="9"/>
    <s v="f035a6f1a9b4068aef60173e2d310afa7e9375b2"/>
    <m/>
    <x v="0"/>
    <n v="10"/>
    <x v="1"/>
  </r>
  <r>
    <x v="9"/>
    <m/>
    <m/>
    <x v="0"/>
    <n v="10"/>
    <x v="1"/>
  </r>
  <r>
    <x v="9"/>
    <m/>
    <n v="1"/>
    <x v="21"/>
    <n v="10"/>
    <x v="79"/>
  </r>
  <r>
    <x v="10"/>
    <m/>
    <m/>
    <x v="0"/>
    <n v="10"/>
    <x v="1"/>
  </r>
  <r>
    <x v="10"/>
    <s v="ed1c2d2db431766492892e68702564f5722f15b0"/>
    <m/>
    <x v="0"/>
    <n v="23"/>
    <x v="1"/>
  </r>
  <r>
    <x v="10"/>
    <m/>
    <m/>
    <x v="0"/>
    <n v="23"/>
    <x v="1"/>
  </r>
  <r>
    <x v="10"/>
    <m/>
    <n v="1"/>
    <x v="21"/>
    <n v="23"/>
    <x v="82"/>
  </r>
  <r>
    <x v="10"/>
    <m/>
    <m/>
    <x v="0"/>
    <n v="23"/>
    <x v="1"/>
  </r>
  <r>
    <x v="10"/>
    <s v="d1f3f35e11230d1ee2bf2b81b637427036d72a0a"/>
    <m/>
    <x v="0"/>
    <n v="64"/>
    <x v="1"/>
  </r>
  <r>
    <x v="10"/>
    <m/>
    <m/>
    <x v="0"/>
    <n v="64"/>
    <x v="1"/>
  </r>
  <r>
    <x v="10"/>
    <m/>
    <n v="0.11"/>
    <x v="3"/>
    <n v="64"/>
    <x v="83"/>
  </r>
  <r>
    <x v="10"/>
    <m/>
    <n v="0.03"/>
    <x v="50"/>
    <n v="64"/>
    <x v="84"/>
  </r>
  <r>
    <x v="10"/>
    <m/>
    <n v="0.56100000000000005"/>
    <x v="53"/>
    <n v="64"/>
    <x v="85"/>
  </r>
  <r>
    <x v="10"/>
    <m/>
    <n v="9.6000000000000002E-2"/>
    <x v="54"/>
    <n v="64"/>
    <x v="86"/>
  </r>
  <r>
    <x v="10"/>
    <m/>
    <n v="0.16900000000000001"/>
    <x v="55"/>
    <n v="64"/>
    <x v="87"/>
  </r>
  <r>
    <x v="10"/>
    <m/>
    <n v="0.03"/>
    <x v="56"/>
    <n v="64"/>
    <x v="84"/>
  </r>
  <r>
    <x v="10"/>
    <m/>
    <m/>
    <x v="0"/>
    <n v="64"/>
    <x v="1"/>
  </r>
  <r>
    <x v="10"/>
    <s v="da81ef36996268f13b4b62153a766c7f1a1cf93a"/>
    <m/>
    <x v="0"/>
    <n v="66"/>
    <x v="1"/>
  </r>
  <r>
    <x v="10"/>
    <m/>
    <m/>
    <x v="0"/>
    <n v="66"/>
    <x v="1"/>
  </r>
  <r>
    <x v="10"/>
    <m/>
    <n v="0.182"/>
    <x v="23"/>
    <n v="66"/>
    <x v="88"/>
  </r>
  <r>
    <x v="10"/>
    <m/>
    <n v="9.1999999999999998E-2"/>
    <x v="3"/>
    <n v="66"/>
    <x v="89"/>
  </r>
  <r>
    <x v="10"/>
    <m/>
    <n v="0.18099999999999999"/>
    <x v="57"/>
    <n v="66"/>
    <x v="90"/>
  </r>
  <r>
    <x v="10"/>
    <m/>
    <n v="0.154"/>
    <x v="53"/>
    <n v="66"/>
    <x v="91"/>
  </r>
  <r>
    <x v="10"/>
    <m/>
    <n v="0.38800000000000001"/>
    <x v="55"/>
    <n v="66"/>
    <x v="92"/>
  </r>
  <r>
    <x v="10"/>
    <m/>
    <m/>
    <x v="0"/>
    <n v="66"/>
    <x v="1"/>
  </r>
  <r>
    <x v="10"/>
    <s v="ac3c2c29726cc6f576ffa1343151072b9fae24f1"/>
    <m/>
    <x v="0"/>
    <n v="117"/>
    <x v="1"/>
  </r>
  <r>
    <x v="10"/>
    <m/>
    <m/>
    <x v="0"/>
    <n v="117"/>
    <x v="1"/>
  </r>
  <r>
    <x v="10"/>
    <m/>
    <n v="0.57499999999999996"/>
    <x v="23"/>
    <n v="117"/>
    <x v="93"/>
  </r>
  <r>
    <x v="10"/>
    <m/>
    <n v="0.25600000000000001"/>
    <x v="54"/>
    <n v="117"/>
    <x v="94"/>
  </r>
  <r>
    <x v="10"/>
    <m/>
    <n v="0.16800000000000001"/>
    <x v="21"/>
    <n v="117"/>
    <x v="95"/>
  </r>
  <r>
    <x v="10"/>
    <m/>
    <m/>
    <x v="0"/>
    <n v="117"/>
    <x v="1"/>
  </r>
  <r>
    <x v="10"/>
    <s v="dae1a8b8f32c6fd3ad14e39e6b18085a372460fb"/>
    <m/>
    <x v="0"/>
    <n v="54"/>
    <x v="1"/>
  </r>
  <r>
    <x v="10"/>
    <m/>
    <m/>
    <x v="0"/>
    <n v="54"/>
    <x v="1"/>
  </r>
  <r>
    <x v="10"/>
    <m/>
    <n v="1.4E-2"/>
    <x v="16"/>
    <n v="54"/>
    <x v="96"/>
  </r>
  <r>
    <x v="10"/>
    <m/>
    <n v="0.54600000000000004"/>
    <x v="23"/>
    <n v="54"/>
    <x v="97"/>
  </r>
  <r>
    <x v="10"/>
    <m/>
    <n v="0.439"/>
    <x v="19"/>
    <n v="54"/>
    <x v="98"/>
  </r>
  <r>
    <x v="10"/>
    <m/>
    <m/>
    <x v="0"/>
    <n v="54"/>
    <x v="1"/>
  </r>
  <r>
    <x v="10"/>
    <s v="91039e8d3771b7d30f6ed1a3efc337295b5c1b26"/>
    <m/>
    <x v="0"/>
    <n v="30"/>
    <x v="1"/>
  </r>
  <r>
    <x v="10"/>
    <m/>
    <m/>
    <x v="0"/>
    <n v="30"/>
    <x v="1"/>
  </r>
  <r>
    <x v="10"/>
    <m/>
    <n v="1"/>
    <x v="54"/>
    <n v="30"/>
    <x v="58"/>
  </r>
  <r>
    <x v="10"/>
    <m/>
    <m/>
    <x v="0"/>
    <n v="30"/>
    <x v="1"/>
  </r>
  <r>
    <x v="10"/>
    <s v="fe4113f77ef77a79741ed557be866df0e4a5272b"/>
    <m/>
    <x v="0"/>
    <n v="228"/>
    <x v="1"/>
  </r>
  <r>
    <x v="10"/>
    <m/>
    <m/>
    <x v="0"/>
    <n v="228"/>
    <x v="1"/>
  </r>
  <r>
    <x v="10"/>
    <m/>
    <n v="6.4000000000000001E-2"/>
    <x v="23"/>
    <n v="228"/>
    <x v="99"/>
  </r>
  <r>
    <x v="10"/>
    <m/>
    <n v="0.46"/>
    <x v="54"/>
    <n v="228"/>
    <x v="100"/>
  </r>
  <r>
    <x v="10"/>
    <m/>
    <n v="0.39700000000000002"/>
    <x v="55"/>
    <n v="228"/>
    <x v="101"/>
  </r>
  <r>
    <x v="10"/>
    <m/>
    <n v="7.5999999999999998E-2"/>
    <x v="9"/>
    <n v="228"/>
    <x v="102"/>
  </r>
  <r>
    <x v="10"/>
    <m/>
    <m/>
    <x v="0"/>
    <n v="228"/>
    <x v="1"/>
  </r>
  <r>
    <x v="10"/>
    <s v="403a5b620457acbc07526fdc31edb86591727944"/>
    <m/>
    <x v="0"/>
    <n v="8616"/>
    <x v="1"/>
  </r>
  <r>
    <x v="10"/>
    <m/>
    <m/>
    <x v="0"/>
    <n v="8616"/>
    <x v="1"/>
  </r>
  <r>
    <x v="10"/>
    <m/>
    <n v="0"/>
    <x v="3"/>
    <n v="8616"/>
    <x v="1"/>
  </r>
  <r>
    <x v="10"/>
    <m/>
    <n v="0"/>
    <x v="20"/>
    <n v="8616"/>
    <x v="1"/>
  </r>
  <r>
    <x v="10"/>
    <m/>
    <n v="0.495"/>
    <x v="58"/>
    <n v="8616"/>
    <x v="103"/>
  </r>
  <r>
    <x v="10"/>
    <m/>
    <n v="0.495"/>
    <x v="57"/>
    <n v="8616"/>
    <x v="103"/>
  </r>
  <r>
    <x v="10"/>
    <m/>
    <n v="1E-3"/>
    <x v="53"/>
    <n v="8616"/>
    <x v="104"/>
  </r>
  <r>
    <x v="10"/>
    <m/>
    <n v="1E-3"/>
    <x v="59"/>
    <n v="8616"/>
    <x v="104"/>
  </r>
  <r>
    <x v="10"/>
    <m/>
    <n v="0"/>
    <x v="54"/>
    <n v="8616"/>
    <x v="1"/>
  </r>
  <r>
    <x v="10"/>
    <m/>
    <n v="0"/>
    <x v="55"/>
    <n v="8616"/>
    <x v="1"/>
  </r>
  <r>
    <x v="10"/>
    <m/>
    <n v="1E-3"/>
    <x v="21"/>
    <n v="8616"/>
    <x v="104"/>
  </r>
  <r>
    <x v="10"/>
    <m/>
    <n v="0"/>
    <x v="9"/>
    <n v="8616"/>
    <x v="1"/>
  </r>
  <r>
    <x v="10"/>
    <m/>
    <n v="0"/>
    <x v="60"/>
    <n v="8616"/>
    <x v="1"/>
  </r>
  <r>
    <x v="10"/>
    <m/>
    <n v="2E-3"/>
    <x v="61"/>
    <n v="8616"/>
    <x v="105"/>
  </r>
  <r>
    <x v="10"/>
    <m/>
    <m/>
    <x v="0"/>
    <n v="8616"/>
    <x v="1"/>
  </r>
  <r>
    <x v="10"/>
    <s v="25f774137afd11d56a6b6d4dcf4ec501d7e3d12b"/>
    <m/>
    <x v="0"/>
    <n v="114"/>
    <x v="1"/>
  </r>
  <r>
    <x v="10"/>
    <m/>
    <m/>
    <x v="0"/>
    <n v="114"/>
    <x v="1"/>
  </r>
  <r>
    <x v="10"/>
    <m/>
    <n v="0.2"/>
    <x v="54"/>
    <n v="114"/>
    <x v="106"/>
  </r>
  <r>
    <x v="10"/>
    <m/>
    <n v="0.79900000000000004"/>
    <x v="55"/>
    <n v="114"/>
    <x v="107"/>
  </r>
  <r>
    <x v="10"/>
    <m/>
    <m/>
    <x v="0"/>
    <n v="114"/>
    <x v="1"/>
  </r>
  <r>
    <x v="10"/>
    <s v="10c5c1b93a224c45a3dea334978993fc2cbb5877"/>
    <m/>
    <x v="0"/>
    <n v="8616"/>
    <x v="1"/>
  </r>
  <r>
    <x v="10"/>
    <m/>
    <m/>
    <x v="0"/>
    <n v="8616"/>
    <x v="1"/>
  </r>
  <r>
    <x v="10"/>
    <m/>
    <n v="0"/>
    <x v="3"/>
    <n v="8616"/>
    <x v="1"/>
  </r>
  <r>
    <x v="10"/>
    <m/>
    <n v="0"/>
    <x v="20"/>
    <n v="8616"/>
    <x v="1"/>
  </r>
  <r>
    <x v="10"/>
    <m/>
    <n v="0.496"/>
    <x v="58"/>
    <n v="8616"/>
    <x v="108"/>
  </r>
  <r>
    <x v="10"/>
    <m/>
    <n v="1E-3"/>
    <x v="53"/>
    <n v="8616"/>
    <x v="104"/>
  </r>
  <r>
    <x v="10"/>
    <m/>
    <n v="1E-3"/>
    <x v="59"/>
    <n v="8616"/>
    <x v="104"/>
  </r>
  <r>
    <x v="10"/>
    <m/>
    <n v="0"/>
    <x v="54"/>
    <n v="8616"/>
    <x v="1"/>
  </r>
  <r>
    <x v="10"/>
    <m/>
    <n v="0"/>
    <x v="55"/>
    <n v="8616"/>
    <x v="1"/>
  </r>
  <r>
    <x v="10"/>
    <m/>
    <n v="0.496"/>
    <x v="21"/>
    <n v="8616"/>
    <x v="108"/>
  </r>
  <r>
    <x v="10"/>
    <m/>
    <n v="0"/>
    <x v="9"/>
    <n v="8616"/>
    <x v="1"/>
  </r>
  <r>
    <x v="10"/>
    <m/>
    <n v="0"/>
    <x v="60"/>
    <n v="8616"/>
    <x v="1"/>
  </r>
  <r>
    <x v="10"/>
    <m/>
    <n v="1E-3"/>
    <x v="61"/>
    <n v="8616"/>
    <x v="104"/>
  </r>
  <r>
    <x v="10"/>
    <m/>
    <m/>
    <x v="0"/>
    <n v="8616"/>
    <x v="1"/>
  </r>
  <r>
    <x v="10"/>
    <s v="c97c0505fa8436faf2954c07d929b5d761457bf8"/>
    <m/>
    <x v="0"/>
    <n v="79"/>
    <x v="1"/>
  </r>
  <r>
    <x v="10"/>
    <m/>
    <m/>
    <x v="0"/>
    <n v="79"/>
    <x v="1"/>
  </r>
  <r>
    <x v="10"/>
    <m/>
    <n v="5.3999999999999999E-2"/>
    <x v="23"/>
    <n v="79"/>
    <x v="109"/>
  </r>
  <r>
    <x v="10"/>
    <m/>
    <n v="0.10299999999999999"/>
    <x v="54"/>
    <n v="79"/>
    <x v="110"/>
  </r>
  <r>
    <x v="10"/>
    <m/>
    <n v="0.42699999999999999"/>
    <x v="55"/>
    <n v="79"/>
    <x v="111"/>
  </r>
  <r>
    <x v="10"/>
    <m/>
    <n v="3.3000000000000002E-2"/>
    <x v="21"/>
    <n v="79"/>
    <x v="112"/>
  </r>
  <r>
    <x v="10"/>
    <m/>
    <n v="0.38"/>
    <x v="9"/>
    <n v="79"/>
    <x v="113"/>
  </r>
  <r>
    <x v="10"/>
    <m/>
    <m/>
    <x v="0"/>
    <n v="79"/>
    <x v="1"/>
  </r>
  <r>
    <x v="10"/>
    <s v="eb4f0532950dece3e06dcb2b45533ecba1733a64"/>
    <m/>
    <x v="0"/>
    <n v="11"/>
    <x v="1"/>
  </r>
  <r>
    <x v="10"/>
    <m/>
    <m/>
    <x v="0"/>
    <n v="11"/>
    <x v="1"/>
  </r>
  <r>
    <x v="10"/>
    <m/>
    <n v="0.09"/>
    <x v="2"/>
    <n v="11"/>
    <x v="114"/>
  </r>
  <r>
    <x v="10"/>
    <m/>
    <n v="0.27200000000000002"/>
    <x v="3"/>
    <n v="11"/>
    <x v="115"/>
  </r>
  <r>
    <x v="10"/>
    <m/>
    <n v="0.09"/>
    <x v="48"/>
    <n v="11"/>
    <x v="114"/>
  </r>
  <r>
    <x v="10"/>
    <m/>
    <n v="0.27200000000000002"/>
    <x v="21"/>
    <n v="11"/>
    <x v="115"/>
  </r>
  <r>
    <x v="10"/>
    <m/>
    <n v="0.09"/>
    <x v="9"/>
    <n v="11"/>
    <x v="114"/>
  </r>
  <r>
    <x v="10"/>
    <m/>
    <n v="0.18099999999999999"/>
    <x v="60"/>
    <n v="11"/>
    <x v="116"/>
  </r>
  <r>
    <x v="10"/>
    <m/>
    <m/>
    <x v="0"/>
    <n v="11"/>
    <x v="1"/>
  </r>
  <r>
    <x v="10"/>
    <s v="2fc9bb1a5d2bd519d3ab06ab6a27e840a436a94c"/>
    <m/>
    <x v="0"/>
    <n v="147"/>
    <x v="1"/>
  </r>
  <r>
    <x v="10"/>
    <m/>
    <m/>
    <x v="0"/>
    <n v="147"/>
    <x v="1"/>
  </r>
  <r>
    <x v="10"/>
    <m/>
    <n v="0.04"/>
    <x v="23"/>
    <n v="147"/>
    <x v="117"/>
  </r>
  <r>
    <x v="10"/>
    <m/>
    <n v="0.29899999999999999"/>
    <x v="53"/>
    <n v="147"/>
    <x v="118"/>
  </r>
  <r>
    <x v="10"/>
    <m/>
    <n v="0.66"/>
    <x v="55"/>
    <n v="147"/>
    <x v="119"/>
  </r>
  <r>
    <x v="10"/>
    <m/>
    <m/>
    <x v="0"/>
    <n v="147"/>
    <x v="1"/>
  </r>
  <r>
    <x v="10"/>
    <s v="1442068ea37842032e170da777ffbbc21a013ddb"/>
    <m/>
    <x v="0"/>
    <n v="64"/>
    <x v="1"/>
  </r>
  <r>
    <x v="10"/>
    <m/>
    <m/>
    <x v="0"/>
    <n v="64"/>
    <x v="1"/>
  </r>
  <r>
    <x v="10"/>
    <m/>
    <n v="1.7999999999999999E-2"/>
    <x v="23"/>
    <n v="64"/>
    <x v="120"/>
  </r>
  <r>
    <x v="10"/>
    <m/>
    <n v="9.1999999999999998E-2"/>
    <x v="53"/>
    <n v="64"/>
    <x v="121"/>
  </r>
  <r>
    <x v="10"/>
    <m/>
    <n v="2.1999999999999999E-2"/>
    <x v="54"/>
    <n v="64"/>
    <x v="122"/>
  </r>
  <r>
    <x v="10"/>
    <m/>
    <n v="0.86599999999999999"/>
    <x v="55"/>
    <n v="64"/>
    <x v="123"/>
  </r>
  <r>
    <x v="10"/>
    <m/>
    <m/>
    <x v="0"/>
    <n v="64"/>
    <x v="1"/>
  </r>
  <r>
    <x v="10"/>
    <s v="c0344ec333e6100c5cd6823aa0d6f5960d45d4aa"/>
    <m/>
    <x v="0"/>
    <n v="126"/>
    <x v="1"/>
  </r>
  <r>
    <x v="10"/>
    <m/>
    <m/>
    <x v="0"/>
    <n v="126"/>
    <x v="1"/>
  </r>
  <r>
    <x v="10"/>
    <m/>
    <n v="3.7999999999999999E-2"/>
    <x v="54"/>
    <n v="126"/>
    <x v="124"/>
  </r>
  <r>
    <x v="10"/>
    <m/>
    <n v="0.96099999999999997"/>
    <x v="55"/>
    <n v="126"/>
    <x v="125"/>
  </r>
  <r>
    <x v="10"/>
    <m/>
    <m/>
    <x v="0"/>
    <n v="126"/>
    <x v="1"/>
  </r>
  <r>
    <x v="10"/>
    <s v="15d785a8f02858e75a6f88c6c5411c77ce4d27c5"/>
    <m/>
    <x v="0"/>
    <n v="2"/>
    <x v="1"/>
  </r>
  <r>
    <x v="10"/>
    <m/>
    <m/>
    <x v="0"/>
    <n v="2"/>
    <x v="1"/>
  </r>
  <r>
    <x v="10"/>
    <m/>
    <n v="1"/>
    <x v="21"/>
    <n v="2"/>
    <x v="19"/>
  </r>
  <r>
    <x v="10"/>
    <m/>
    <m/>
    <x v="0"/>
    <n v="2"/>
    <x v="1"/>
  </r>
  <r>
    <x v="10"/>
    <s v="b16d3ec219dfe5af1b2f8d5bf435a32a6f47ee4f"/>
    <m/>
    <x v="0"/>
    <n v="4"/>
    <x v="1"/>
  </r>
  <r>
    <x v="10"/>
    <m/>
    <m/>
    <x v="0"/>
    <n v="4"/>
    <x v="1"/>
  </r>
  <r>
    <x v="10"/>
    <m/>
    <n v="1"/>
    <x v="21"/>
    <n v="4"/>
    <x v="28"/>
  </r>
  <r>
    <x v="10"/>
    <m/>
    <m/>
    <x v="0"/>
    <n v="4"/>
    <x v="1"/>
  </r>
  <r>
    <x v="10"/>
    <s v="0dee46d4602e4ceefdb8de2697128a03dc13a13a"/>
    <m/>
    <x v="0"/>
    <n v="304"/>
    <x v="1"/>
  </r>
  <r>
    <x v="10"/>
    <m/>
    <m/>
    <x v="0"/>
    <n v="304"/>
    <x v="1"/>
  </r>
  <r>
    <x v="10"/>
    <m/>
    <n v="0.19400000000000001"/>
    <x v="54"/>
    <n v="304"/>
    <x v="126"/>
  </r>
  <r>
    <x v="10"/>
    <m/>
    <n v="0.73599999999999999"/>
    <x v="55"/>
    <n v="304"/>
    <x v="127"/>
  </r>
  <r>
    <x v="10"/>
    <m/>
    <n v="6.9000000000000006E-2"/>
    <x v="9"/>
    <n v="304"/>
    <x v="128"/>
  </r>
  <r>
    <x v="10"/>
    <m/>
    <m/>
    <x v="0"/>
    <n v="304"/>
    <x v="1"/>
  </r>
  <r>
    <x v="10"/>
    <s v="b54e00ff344823cab5133142e38ec1f100728e1c"/>
    <m/>
    <x v="0"/>
    <n v="5"/>
    <x v="1"/>
  </r>
  <r>
    <x v="10"/>
    <m/>
    <m/>
    <x v="0"/>
    <n v="5"/>
    <x v="1"/>
  </r>
  <r>
    <x v="10"/>
    <m/>
    <n v="1"/>
    <x v="53"/>
    <n v="5"/>
    <x v="6"/>
  </r>
  <r>
    <x v="10"/>
    <m/>
    <m/>
    <x v="0"/>
    <n v="5"/>
    <x v="1"/>
  </r>
  <r>
    <x v="10"/>
    <s v="60bec3d3dd5de5ffe11b11e0177609c9d2406582"/>
    <m/>
    <x v="0"/>
    <n v="12"/>
    <x v="1"/>
  </r>
  <r>
    <x v="10"/>
    <m/>
    <m/>
    <x v="0"/>
    <n v="12"/>
    <x v="1"/>
  </r>
  <r>
    <x v="10"/>
    <m/>
    <n v="0.14199999999999999"/>
    <x v="3"/>
    <n v="12"/>
    <x v="129"/>
  </r>
  <r>
    <x v="10"/>
    <m/>
    <n v="0.21199999999999999"/>
    <x v="21"/>
    <n v="12"/>
    <x v="130"/>
  </r>
  <r>
    <x v="10"/>
    <m/>
    <n v="0.64400000000000002"/>
    <x v="60"/>
    <n v="12"/>
    <x v="131"/>
  </r>
  <r>
    <x v="10"/>
    <m/>
    <m/>
    <x v="0"/>
    <n v="12"/>
    <x v="1"/>
  </r>
  <r>
    <x v="10"/>
    <s v="03a7be273f670f01f3c510e43464d7ecd1ce2173"/>
    <m/>
    <x v="0"/>
    <n v="419"/>
    <x v="1"/>
  </r>
  <r>
    <x v="10"/>
    <m/>
    <m/>
    <x v="0"/>
    <n v="419"/>
    <x v="1"/>
  </r>
  <r>
    <x v="10"/>
    <m/>
    <n v="0"/>
    <x v="17"/>
    <n v="419"/>
    <x v="1"/>
  </r>
  <r>
    <x v="10"/>
    <m/>
    <n v="1E-3"/>
    <x v="23"/>
    <n v="419"/>
    <x v="132"/>
  </r>
  <r>
    <x v="10"/>
    <m/>
    <n v="0.14000000000000001"/>
    <x v="3"/>
    <n v="419"/>
    <x v="133"/>
  </r>
  <r>
    <x v="10"/>
    <m/>
    <n v="0.106"/>
    <x v="50"/>
    <n v="419"/>
    <x v="134"/>
  </r>
  <r>
    <x v="10"/>
    <m/>
    <n v="3.0000000000000001E-3"/>
    <x v="62"/>
    <n v="419"/>
    <x v="135"/>
  </r>
  <r>
    <x v="10"/>
    <m/>
    <n v="4.9000000000000002E-2"/>
    <x v="19"/>
    <n v="419"/>
    <x v="136"/>
  </r>
  <r>
    <x v="10"/>
    <m/>
    <n v="1.0999999999999999E-2"/>
    <x v="48"/>
    <n v="419"/>
    <x v="137"/>
  </r>
  <r>
    <x v="10"/>
    <m/>
    <n v="0.155"/>
    <x v="20"/>
    <n v="419"/>
    <x v="138"/>
  </r>
  <r>
    <x v="10"/>
    <m/>
    <n v="1.6E-2"/>
    <x v="53"/>
    <n v="419"/>
    <x v="139"/>
  </r>
  <r>
    <x v="10"/>
    <m/>
    <n v="7.0000000000000001E-3"/>
    <x v="54"/>
    <n v="419"/>
    <x v="140"/>
  </r>
  <r>
    <x v="10"/>
    <m/>
    <n v="0.28699999999999998"/>
    <x v="21"/>
    <n v="419"/>
    <x v="141"/>
  </r>
  <r>
    <x v="10"/>
    <m/>
    <n v="0.13900000000000001"/>
    <x v="9"/>
    <n v="419"/>
    <x v="142"/>
  </r>
  <r>
    <x v="10"/>
    <m/>
    <n v="7.8E-2"/>
    <x v="60"/>
    <n v="419"/>
    <x v="143"/>
  </r>
  <r>
    <x v="10"/>
    <m/>
    <m/>
    <x v="0"/>
    <n v="419"/>
    <x v="1"/>
  </r>
  <r>
    <x v="10"/>
    <s v="92748f2572fd6492bfccd56e339b7255017d15ee"/>
    <m/>
    <x v="0"/>
    <n v="582"/>
    <x v="1"/>
  </r>
  <r>
    <x v="10"/>
    <m/>
    <m/>
    <x v="0"/>
    <n v="582"/>
    <x v="1"/>
  </r>
  <r>
    <x v="10"/>
    <m/>
    <n v="3.0000000000000001E-3"/>
    <x v="2"/>
    <n v="582"/>
    <x v="144"/>
  </r>
  <r>
    <x v="10"/>
    <m/>
    <n v="7.8E-2"/>
    <x v="23"/>
    <n v="582"/>
    <x v="145"/>
  </r>
  <r>
    <x v="10"/>
    <m/>
    <n v="6.0999999999999999E-2"/>
    <x v="3"/>
    <n v="582"/>
    <x v="146"/>
  </r>
  <r>
    <x v="10"/>
    <m/>
    <n v="0.17699999999999999"/>
    <x v="50"/>
    <n v="582"/>
    <x v="147"/>
  </r>
  <r>
    <x v="10"/>
    <m/>
    <n v="6.0000000000000001E-3"/>
    <x v="63"/>
    <n v="582"/>
    <x v="148"/>
  </r>
  <r>
    <x v="10"/>
    <m/>
    <n v="1.2E-2"/>
    <x v="24"/>
    <n v="582"/>
    <x v="149"/>
  </r>
  <r>
    <x v="10"/>
    <m/>
    <n v="0.32600000000000001"/>
    <x v="48"/>
    <n v="582"/>
    <x v="150"/>
  </r>
  <r>
    <x v="10"/>
    <m/>
    <n v="5.1999999999999998E-2"/>
    <x v="20"/>
    <n v="582"/>
    <x v="151"/>
  </r>
  <r>
    <x v="10"/>
    <m/>
    <n v="5.0000000000000001E-3"/>
    <x v="54"/>
    <n v="582"/>
    <x v="152"/>
  </r>
  <r>
    <x v="10"/>
    <m/>
    <n v="8.2000000000000003E-2"/>
    <x v="21"/>
    <n v="582"/>
    <x v="153"/>
  </r>
  <r>
    <x v="10"/>
    <m/>
    <n v="0.192"/>
    <x v="9"/>
    <n v="582"/>
    <x v="154"/>
  </r>
  <r>
    <x v="10"/>
    <m/>
    <m/>
    <x v="0"/>
    <n v="582"/>
    <x v="1"/>
  </r>
  <r>
    <x v="10"/>
    <s v="3f2cfa0cb7f9eb60062ca9b12b5a2620f2377d58"/>
    <m/>
    <x v="0"/>
    <n v="774"/>
    <x v="1"/>
  </r>
  <r>
    <x v="10"/>
    <m/>
    <m/>
    <x v="0"/>
    <n v="774"/>
    <x v="1"/>
  </r>
  <r>
    <x v="10"/>
    <m/>
    <n v="7.6999999999999999E-2"/>
    <x v="23"/>
    <n v="774"/>
    <x v="155"/>
  </r>
  <r>
    <x v="10"/>
    <m/>
    <n v="0.45600000000000002"/>
    <x v="3"/>
    <n v="774"/>
    <x v="156"/>
  </r>
  <r>
    <x v="10"/>
    <m/>
    <n v="1.9E-2"/>
    <x v="53"/>
    <n v="774"/>
    <x v="157"/>
  </r>
  <r>
    <x v="10"/>
    <m/>
    <n v="0.44600000000000001"/>
    <x v="55"/>
    <n v="774"/>
    <x v="158"/>
  </r>
  <r>
    <x v="10"/>
    <m/>
    <m/>
    <x v="0"/>
    <n v="774"/>
    <x v="1"/>
  </r>
  <r>
    <x v="10"/>
    <s v="78acc64523fbc05cd9a8c2f8980bbe51a0d957e7"/>
    <m/>
    <x v="0"/>
    <n v="515"/>
    <x v="1"/>
  </r>
  <r>
    <x v="10"/>
    <m/>
    <m/>
    <x v="0"/>
    <n v="515"/>
    <x v="1"/>
  </r>
  <r>
    <x v="10"/>
    <m/>
    <n v="4.0000000000000001E-3"/>
    <x v="1"/>
    <n v="515"/>
    <x v="159"/>
  </r>
  <r>
    <x v="10"/>
    <m/>
    <n v="0.01"/>
    <x v="50"/>
    <n v="515"/>
    <x v="160"/>
  </r>
  <r>
    <x v="10"/>
    <m/>
    <n v="8.0000000000000002E-3"/>
    <x v="53"/>
    <n v="515"/>
    <x v="161"/>
  </r>
  <r>
    <x v="10"/>
    <m/>
    <n v="0.97599999999999998"/>
    <x v="55"/>
    <n v="515"/>
    <x v="162"/>
  </r>
  <r>
    <x v="10"/>
    <m/>
    <m/>
    <x v="0"/>
    <n v="515"/>
    <x v="1"/>
  </r>
  <r>
    <x v="10"/>
    <s v="12a2947ebd5ebbf5282e2d5e2c673eeae840f578"/>
    <m/>
    <x v="0"/>
    <n v="44"/>
    <x v="1"/>
  </r>
  <r>
    <x v="10"/>
    <m/>
    <m/>
    <x v="0"/>
    <n v="44"/>
    <x v="1"/>
  </r>
  <r>
    <x v="10"/>
    <m/>
    <n v="1.4999999999999999E-2"/>
    <x v="23"/>
    <n v="44"/>
    <x v="163"/>
  </r>
  <r>
    <x v="10"/>
    <m/>
    <n v="3.1E-2"/>
    <x v="3"/>
    <n v="44"/>
    <x v="164"/>
  </r>
  <r>
    <x v="10"/>
    <m/>
    <n v="9.1999999999999998E-2"/>
    <x v="50"/>
    <n v="44"/>
    <x v="165"/>
  </r>
  <r>
    <x v="10"/>
    <m/>
    <n v="0.18"/>
    <x v="53"/>
    <n v="44"/>
    <x v="166"/>
  </r>
  <r>
    <x v="10"/>
    <m/>
    <n v="1.4999999999999999E-2"/>
    <x v="54"/>
    <n v="44"/>
    <x v="163"/>
  </r>
  <r>
    <x v="10"/>
    <m/>
    <n v="0.6"/>
    <x v="55"/>
    <n v="44"/>
    <x v="167"/>
  </r>
  <r>
    <x v="10"/>
    <m/>
    <n v="4.7E-2"/>
    <x v="9"/>
    <n v="44"/>
    <x v="168"/>
  </r>
  <r>
    <x v="10"/>
    <m/>
    <n v="1.4999999999999999E-2"/>
    <x v="56"/>
    <n v="44"/>
    <x v="163"/>
  </r>
  <r>
    <x v="10"/>
    <m/>
    <m/>
    <x v="0"/>
    <n v="44"/>
    <x v="1"/>
  </r>
  <r>
    <x v="10"/>
    <s v="ef8a276ff82fabbee10de675830defe8de3956be"/>
    <m/>
    <x v="0"/>
    <n v="2"/>
    <x v="1"/>
  </r>
  <r>
    <x v="10"/>
    <m/>
    <m/>
    <x v="0"/>
    <n v="2"/>
    <x v="1"/>
  </r>
  <r>
    <x v="10"/>
    <m/>
    <n v="1"/>
    <x v="3"/>
    <n v="2"/>
    <x v="19"/>
  </r>
  <r>
    <x v="10"/>
    <m/>
    <m/>
    <x v="0"/>
    <n v="2"/>
    <x v="1"/>
  </r>
  <r>
    <x v="10"/>
    <s v="6357353cab44c0a70cca1cb55f28a14ebdf7470a"/>
    <m/>
    <x v="0"/>
    <n v="57"/>
    <x v="1"/>
  </r>
  <r>
    <x v="10"/>
    <m/>
    <m/>
    <x v="0"/>
    <n v="57"/>
    <x v="1"/>
  </r>
  <r>
    <x v="10"/>
    <m/>
    <n v="0.1"/>
    <x v="50"/>
    <n v="57"/>
    <x v="169"/>
  </r>
  <r>
    <x v="10"/>
    <m/>
    <n v="3.5999999999999997E-2"/>
    <x v="48"/>
    <n v="57"/>
    <x v="170"/>
  </r>
  <r>
    <x v="10"/>
    <m/>
    <n v="0.86299999999999999"/>
    <x v="55"/>
    <n v="57"/>
    <x v="171"/>
  </r>
  <r>
    <x v="10"/>
    <m/>
    <m/>
    <x v="0"/>
    <n v="57"/>
    <x v="1"/>
  </r>
  <r>
    <x v="10"/>
    <s v="15f51c0a83b73cc42b7335089eb51ac014f08b62"/>
    <m/>
    <x v="0"/>
    <n v="1107"/>
    <x v="1"/>
  </r>
  <r>
    <x v="10"/>
    <m/>
    <m/>
    <x v="0"/>
    <n v="1107"/>
    <x v="1"/>
  </r>
  <r>
    <x v="10"/>
    <m/>
    <n v="2.1999999999999999E-2"/>
    <x v="23"/>
    <n v="1107"/>
    <x v="172"/>
  </r>
  <r>
    <x v="10"/>
    <m/>
    <n v="3.0000000000000001E-3"/>
    <x v="3"/>
    <n v="1107"/>
    <x v="173"/>
  </r>
  <r>
    <x v="10"/>
    <m/>
    <n v="8.9999999999999993E-3"/>
    <x v="50"/>
    <n v="1107"/>
    <x v="174"/>
  </r>
  <r>
    <x v="10"/>
    <m/>
    <n v="0.91100000000000003"/>
    <x v="55"/>
    <n v="1107"/>
    <x v="175"/>
  </r>
  <r>
    <x v="10"/>
    <m/>
    <n v="8.9999999999999993E-3"/>
    <x v="21"/>
    <n v="1107"/>
    <x v="174"/>
  </r>
  <r>
    <x v="10"/>
    <m/>
    <n v="3.9E-2"/>
    <x v="9"/>
    <n v="1107"/>
    <x v="176"/>
  </r>
  <r>
    <x v="10"/>
    <m/>
    <n v="4.0000000000000001E-3"/>
    <x v="61"/>
    <n v="1107"/>
    <x v="177"/>
  </r>
  <r>
    <x v="10"/>
    <m/>
    <m/>
    <x v="0"/>
    <n v="1107"/>
    <x v="1"/>
  </r>
  <r>
    <x v="10"/>
    <s v="3712f0a20baec00ac2df34c11d450a599360813c"/>
    <m/>
    <x v="0"/>
    <n v="24"/>
    <x v="1"/>
  </r>
  <r>
    <x v="10"/>
    <m/>
    <m/>
    <x v="0"/>
    <n v="24"/>
    <x v="1"/>
  </r>
  <r>
    <x v="10"/>
    <m/>
    <n v="0.155"/>
    <x v="23"/>
    <n v="24"/>
    <x v="178"/>
  </r>
  <r>
    <x v="10"/>
    <m/>
    <n v="0.16"/>
    <x v="3"/>
    <n v="24"/>
    <x v="179"/>
  </r>
  <r>
    <x v="10"/>
    <m/>
    <n v="0.30099999999999999"/>
    <x v="55"/>
    <n v="24"/>
    <x v="180"/>
  </r>
  <r>
    <x v="10"/>
    <m/>
    <n v="0.104"/>
    <x v="21"/>
    <n v="24"/>
    <x v="181"/>
  </r>
  <r>
    <x v="10"/>
    <m/>
    <n v="0.27800000000000002"/>
    <x v="60"/>
    <n v="24"/>
    <x v="182"/>
  </r>
  <r>
    <x v="10"/>
    <m/>
    <m/>
    <x v="0"/>
    <n v="24"/>
    <x v="1"/>
  </r>
  <r>
    <x v="10"/>
    <s v="70d98163d1a90bc4b076f7cd647cfef2c7054be9"/>
    <m/>
    <x v="0"/>
    <n v="6"/>
    <x v="1"/>
  </r>
  <r>
    <x v="10"/>
    <m/>
    <m/>
    <x v="0"/>
    <n v="6"/>
    <x v="1"/>
  </r>
  <r>
    <x v="10"/>
    <m/>
    <n v="0.81200000000000006"/>
    <x v="23"/>
    <n v="6"/>
    <x v="183"/>
  </r>
  <r>
    <x v="10"/>
    <m/>
    <n v="0.187"/>
    <x v="59"/>
    <n v="6"/>
    <x v="184"/>
  </r>
  <r>
    <x v="10"/>
    <m/>
    <m/>
    <x v="0"/>
    <n v="6"/>
    <x v="1"/>
  </r>
  <r>
    <x v="10"/>
    <s v="f3e81c695eef53e4fb9754ec4b12d55582e30f6a"/>
    <m/>
    <x v="0"/>
    <n v="151"/>
    <x v="1"/>
  </r>
  <r>
    <x v="10"/>
    <m/>
    <m/>
    <x v="0"/>
    <n v="151"/>
    <x v="1"/>
  </r>
  <r>
    <x v="10"/>
    <m/>
    <n v="0.191"/>
    <x v="3"/>
    <n v="151"/>
    <x v="185"/>
  </r>
  <r>
    <x v="10"/>
    <m/>
    <n v="5.7000000000000002E-2"/>
    <x v="53"/>
    <n v="151"/>
    <x v="186"/>
  </r>
  <r>
    <x v="10"/>
    <m/>
    <n v="0.63200000000000001"/>
    <x v="55"/>
    <n v="151"/>
    <x v="187"/>
  </r>
  <r>
    <x v="10"/>
    <m/>
    <n v="6.0000000000000001E-3"/>
    <x v="21"/>
    <n v="151"/>
    <x v="188"/>
  </r>
  <r>
    <x v="10"/>
    <m/>
    <n v="0.112"/>
    <x v="9"/>
    <n v="151"/>
    <x v="189"/>
  </r>
  <r>
    <x v="10"/>
    <m/>
    <m/>
    <x v="0"/>
    <n v="151"/>
    <x v="1"/>
  </r>
  <r>
    <x v="10"/>
    <s v="9adb4e12d032c94c77cffe6669456d29b7925b6d"/>
    <m/>
    <x v="0"/>
    <n v="13"/>
    <x v="1"/>
  </r>
  <r>
    <x v="10"/>
    <m/>
    <m/>
    <x v="0"/>
    <n v="13"/>
    <x v="1"/>
  </r>
  <r>
    <x v="10"/>
    <m/>
    <n v="1"/>
    <x v="54"/>
    <n v="13"/>
    <x v="190"/>
  </r>
  <r>
    <x v="10"/>
    <m/>
    <m/>
    <x v="0"/>
    <n v="13"/>
    <x v="1"/>
  </r>
  <r>
    <x v="10"/>
    <s v="fcbc6d24f26f91dab380245ca556c0ebbe4960b2"/>
    <m/>
    <x v="0"/>
    <n v="84"/>
    <x v="1"/>
  </r>
  <r>
    <x v="10"/>
    <m/>
    <m/>
    <x v="0"/>
    <n v="84"/>
    <x v="1"/>
  </r>
  <r>
    <x v="10"/>
    <m/>
    <n v="0.27300000000000002"/>
    <x v="54"/>
    <n v="84"/>
    <x v="191"/>
  </r>
  <r>
    <x v="10"/>
    <m/>
    <n v="0.71299999999999997"/>
    <x v="21"/>
    <n v="84"/>
    <x v="192"/>
  </r>
  <r>
    <x v="10"/>
    <m/>
    <n v="1.2E-2"/>
    <x v="61"/>
    <n v="84"/>
    <x v="193"/>
  </r>
  <r>
    <x v="10"/>
    <m/>
    <m/>
    <x v="0"/>
    <n v="84"/>
    <x v="1"/>
  </r>
  <r>
    <x v="10"/>
    <s v="ab19203faf2c00da23b06e7461764aec7d96102c"/>
    <m/>
    <x v="0"/>
    <n v="879"/>
    <x v="1"/>
  </r>
  <r>
    <x v="10"/>
    <m/>
    <m/>
    <x v="0"/>
    <n v="879"/>
    <x v="1"/>
  </r>
  <r>
    <x v="10"/>
    <m/>
    <n v="0.48399999999999999"/>
    <x v="54"/>
    <n v="879"/>
    <x v="194"/>
  </r>
  <r>
    <x v="10"/>
    <m/>
    <n v="0.50900000000000001"/>
    <x v="55"/>
    <n v="879"/>
    <x v="195"/>
  </r>
  <r>
    <x v="10"/>
    <m/>
    <n v="4.0000000000000001E-3"/>
    <x v="9"/>
    <n v="879"/>
    <x v="196"/>
  </r>
  <r>
    <x v="10"/>
    <m/>
    <n v="1E-3"/>
    <x v="61"/>
    <n v="879"/>
    <x v="197"/>
  </r>
  <r>
    <x v="10"/>
    <m/>
    <m/>
    <x v="0"/>
    <n v="879"/>
    <x v="1"/>
  </r>
  <r>
    <x v="10"/>
    <s v="960921b3385b3c43ccf9b5a1872dfd3f51646419"/>
    <m/>
    <x v="0"/>
    <n v="272"/>
    <x v="1"/>
  </r>
  <r>
    <x v="10"/>
    <m/>
    <m/>
    <x v="0"/>
    <n v="272"/>
    <x v="1"/>
  </r>
  <r>
    <x v="10"/>
    <m/>
    <n v="6.0000000000000001E-3"/>
    <x v="17"/>
    <n v="272"/>
    <x v="198"/>
  </r>
  <r>
    <x v="10"/>
    <m/>
    <n v="0.48499999999999999"/>
    <x v="54"/>
    <n v="272"/>
    <x v="199"/>
  </r>
  <r>
    <x v="10"/>
    <m/>
    <n v="0.50700000000000001"/>
    <x v="55"/>
    <n v="272"/>
    <x v="200"/>
  </r>
  <r>
    <x v="10"/>
    <m/>
    <m/>
    <x v="0"/>
    <n v="272"/>
    <x v="1"/>
  </r>
  <r>
    <x v="10"/>
    <s v="cafb450accf68f50dcd2dac70996e680e27f00ac"/>
    <m/>
    <x v="0"/>
    <n v="42"/>
    <x v="1"/>
  </r>
  <r>
    <x v="10"/>
    <m/>
    <m/>
    <x v="0"/>
    <n v="42"/>
    <x v="1"/>
  </r>
  <r>
    <x v="10"/>
    <m/>
    <n v="0.30099999999999999"/>
    <x v="23"/>
    <n v="42"/>
    <x v="201"/>
  </r>
  <r>
    <x v="10"/>
    <m/>
    <n v="6.9000000000000006E-2"/>
    <x v="3"/>
    <n v="42"/>
    <x v="202"/>
  </r>
  <r>
    <x v="10"/>
    <m/>
    <n v="0.2"/>
    <x v="20"/>
    <n v="42"/>
    <x v="203"/>
  </r>
  <r>
    <x v="10"/>
    <m/>
    <n v="0.27800000000000002"/>
    <x v="55"/>
    <n v="42"/>
    <x v="204"/>
  </r>
  <r>
    <x v="10"/>
    <m/>
    <n v="0.14899999999999999"/>
    <x v="9"/>
    <n v="42"/>
    <x v="205"/>
  </r>
  <r>
    <x v="10"/>
    <m/>
    <m/>
    <x v="0"/>
    <n v="42"/>
    <x v="1"/>
  </r>
  <r>
    <x v="10"/>
    <s v="aa5a4870cc8ab47482ce04fd8491b4c99dc267db"/>
    <m/>
    <x v="0"/>
    <n v="47"/>
    <x v="1"/>
  </r>
  <r>
    <x v="10"/>
    <m/>
    <m/>
    <x v="0"/>
    <n v="47"/>
    <x v="1"/>
  </r>
  <r>
    <x v="10"/>
    <m/>
    <n v="1"/>
    <x v="21"/>
    <n v="47"/>
    <x v="206"/>
  </r>
  <r>
    <x v="10"/>
    <m/>
    <m/>
    <x v="0"/>
    <n v="47"/>
    <x v="1"/>
  </r>
  <r>
    <x v="10"/>
    <s v="97bead396f78b168eae2774af5b784827d8341c6"/>
    <m/>
    <x v="0"/>
    <n v="118"/>
    <x v="1"/>
  </r>
  <r>
    <x v="10"/>
    <m/>
    <m/>
    <x v="0"/>
    <n v="118"/>
    <x v="1"/>
  </r>
  <r>
    <x v="10"/>
    <m/>
    <n v="5.1999999999999998E-2"/>
    <x v="64"/>
    <n v="118"/>
    <x v="207"/>
  </r>
  <r>
    <x v="10"/>
    <m/>
    <n v="0.72099999999999997"/>
    <x v="23"/>
    <n v="118"/>
    <x v="208"/>
  </r>
  <r>
    <x v="10"/>
    <m/>
    <n v="0.20200000000000001"/>
    <x v="21"/>
    <n v="118"/>
    <x v="209"/>
  </r>
  <r>
    <x v="10"/>
    <m/>
    <n v="2.1999999999999999E-2"/>
    <x v="9"/>
    <n v="118"/>
    <x v="210"/>
  </r>
  <r>
    <x v="10"/>
    <m/>
    <m/>
    <x v="0"/>
    <n v="118"/>
    <x v="1"/>
  </r>
  <r>
    <x v="10"/>
    <s v="1d50eac6f00016a3366827df2e851531f8c56d3b"/>
    <m/>
    <x v="0"/>
    <n v="49"/>
    <x v="1"/>
  </r>
  <r>
    <x v="10"/>
    <m/>
    <m/>
    <x v="0"/>
    <n v="49"/>
    <x v="1"/>
  </r>
  <r>
    <x v="10"/>
    <m/>
    <n v="9.5000000000000001E-2"/>
    <x v="22"/>
    <n v="49"/>
    <x v="211"/>
  </r>
  <r>
    <x v="10"/>
    <m/>
    <n v="0.35199999999999998"/>
    <x v="23"/>
    <n v="49"/>
    <x v="212"/>
  </r>
  <r>
    <x v="10"/>
    <m/>
    <n v="0.55200000000000005"/>
    <x v="21"/>
    <n v="49"/>
    <x v="213"/>
  </r>
  <r>
    <x v="10"/>
    <m/>
    <m/>
    <x v="0"/>
    <n v="49"/>
    <x v="1"/>
  </r>
  <r>
    <x v="10"/>
    <s v="825c3fb55d1dd5be42f64268968dcf2366467631"/>
    <m/>
    <x v="0"/>
    <n v="94"/>
    <x v="1"/>
  </r>
  <r>
    <x v="10"/>
    <m/>
    <m/>
    <x v="0"/>
    <n v="94"/>
    <x v="1"/>
  </r>
  <r>
    <x v="10"/>
    <m/>
    <n v="0.32500000000000001"/>
    <x v="23"/>
    <n v="94"/>
    <x v="214"/>
  </r>
  <r>
    <x v="10"/>
    <m/>
    <n v="5.8000000000000003E-2"/>
    <x v="3"/>
    <n v="94"/>
    <x v="215"/>
  </r>
  <r>
    <x v="10"/>
    <m/>
    <n v="8.3000000000000004E-2"/>
    <x v="50"/>
    <n v="94"/>
    <x v="216"/>
  </r>
  <r>
    <x v="10"/>
    <m/>
    <n v="2.3E-2"/>
    <x v="19"/>
    <n v="94"/>
    <x v="217"/>
  </r>
  <r>
    <x v="10"/>
    <m/>
    <n v="4.5999999999999999E-2"/>
    <x v="20"/>
    <n v="94"/>
    <x v="218"/>
  </r>
  <r>
    <x v="10"/>
    <m/>
    <n v="0.114"/>
    <x v="55"/>
    <n v="94"/>
    <x v="219"/>
  </r>
  <r>
    <x v="10"/>
    <m/>
    <n v="0.23899999999999999"/>
    <x v="21"/>
    <n v="94"/>
    <x v="220"/>
  </r>
  <r>
    <x v="10"/>
    <m/>
    <n v="0.108"/>
    <x v="9"/>
    <n v="94"/>
    <x v="221"/>
  </r>
  <r>
    <x v="10"/>
    <m/>
    <m/>
    <x v="0"/>
    <n v="94"/>
    <x v="1"/>
  </r>
  <r>
    <x v="10"/>
    <s v="6a330b4d9300e2e0592e6a67687f227c8503b8b5"/>
    <m/>
    <x v="0"/>
    <n v="17"/>
    <x v="1"/>
  </r>
  <r>
    <x v="10"/>
    <m/>
    <m/>
    <x v="0"/>
    <n v="17"/>
    <x v="1"/>
  </r>
  <r>
    <x v="10"/>
    <m/>
    <n v="1"/>
    <x v="20"/>
    <n v="17"/>
    <x v="222"/>
  </r>
  <r>
    <x v="10"/>
    <m/>
    <m/>
    <x v="0"/>
    <n v="17"/>
    <x v="1"/>
  </r>
  <r>
    <x v="10"/>
    <s v="c50dcd3109d76d85c90e5786d5fe7aec73c4f8de"/>
    <m/>
    <x v="0"/>
    <n v="189"/>
    <x v="1"/>
  </r>
  <r>
    <x v="10"/>
    <m/>
    <m/>
    <x v="0"/>
    <n v="189"/>
    <x v="1"/>
  </r>
  <r>
    <x v="10"/>
    <m/>
    <n v="1.9E-2"/>
    <x v="17"/>
    <n v="189"/>
    <x v="223"/>
  </r>
  <r>
    <x v="10"/>
    <m/>
    <n v="1.9E-2"/>
    <x v="2"/>
    <n v="189"/>
    <x v="223"/>
  </r>
  <r>
    <x v="10"/>
    <m/>
    <n v="0.20399999999999999"/>
    <x v="23"/>
    <n v="189"/>
    <x v="224"/>
  </r>
  <r>
    <x v="10"/>
    <m/>
    <n v="3.1E-2"/>
    <x v="3"/>
    <n v="189"/>
    <x v="225"/>
  </r>
  <r>
    <x v="10"/>
    <m/>
    <n v="3.9E-2"/>
    <x v="20"/>
    <n v="189"/>
    <x v="226"/>
  </r>
  <r>
    <x v="10"/>
    <m/>
    <n v="0.41399999999999998"/>
    <x v="54"/>
    <n v="189"/>
    <x v="227"/>
  </r>
  <r>
    <x v="10"/>
    <m/>
    <n v="0.27100000000000002"/>
    <x v="55"/>
    <n v="189"/>
    <x v="228"/>
  </r>
  <r>
    <x v="10"/>
    <m/>
    <m/>
    <x v="0"/>
    <n v="189"/>
    <x v="1"/>
  </r>
  <r>
    <x v="10"/>
    <s v="5234c5739a3dfbba1a831b6b818b29a1e9ec4f0d"/>
    <m/>
    <x v="0"/>
    <n v="461"/>
    <x v="1"/>
  </r>
  <r>
    <x v="10"/>
    <m/>
    <m/>
    <x v="0"/>
    <n v="461"/>
    <x v="1"/>
  </r>
  <r>
    <x v="10"/>
    <m/>
    <n v="3.0000000000000001E-3"/>
    <x v="23"/>
    <n v="461"/>
    <x v="229"/>
  </r>
  <r>
    <x v="10"/>
    <m/>
    <n v="0.27700000000000002"/>
    <x v="54"/>
    <n v="461"/>
    <x v="230"/>
  </r>
  <r>
    <x v="10"/>
    <m/>
    <n v="0.307"/>
    <x v="55"/>
    <n v="461"/>
    <x v="231"/>
  </r>
  <r>
    <x v="10"/>
    <m/>
    <n v="0.41"/>
    <x v="9"/>
    <n v="461"/>
    <x v="232"/>
  </r>
  <r>
    <x v="10"/>
    <m/>
    <m/>
    <x v="0"/>
    <n v="461"/>
    <x v="1"/>
  </r>
  <r>
    <x v="10"/>
    <s v="b62e61ff7ba1a3d36167d55abde95e26bae5dcc4"/>
    <m/>
    <x v="0"/>
    <n v="902"/>
    <x v="1"/>
  </r>
  <r>
    <x v="10"/>
    <m/>
    <m/>
    <x v="0"/>
    <n v="902"/>
    <x v="1"/>
  </r>
  <r>
    <x v="10"/>
    <m/>
    <n v="5.0000000000000001E-3"/>
    <x v="23"/>
    <n v="902"/>
    <x v="233"/>
  </r>
  <r>
    <x v="10"/>
    <m/>
    <n v="0.98799999999999999"/>
    <x v="55"/>
    <n v="902"/>
    <x v="234"/>
  </r>
  <r>
    <x v="10"/>
    <m/>
    <n v="5.0000000000000001E-3"/>
    <x v="61"/>
    <n v="902"/>
    <x v="233"/>
  </r>
  <r>
    <x v="10"/>
    <m/>
    <m/>
    <x v="0"/>
    <n v="902"/>
    <x v="1"/>
  </r>
  <r>
    <x v="10"/>
    <s v="9ad381f8f93518a6564799aef0cce14c378157f7"/>
    <m/>
    <x v="0"/>
    <n v="171"/>
    <x v="1"/>
  </r>
  <r>
    <x v="10"/>
    <m/>
    <m/>
    <x v="0"/>
    <n v="171"/>
    <x v="1"/>
  </r>
  <r>
    <x v="10"/>
    <m/>
    <n v="0.16400000000000001"/>
    <x v="23"/>
    <n v="171"/>
    <x v="235"/>
  </r>
  <r>
    <x v="10"/>
    <m/>
    <n v="0.50600000000000001"/>
    <x v="53"/>
    <n v="171"/>
    <x v="236"/>
  </r>
  <r>
    <x v="10"/>
    <m/>
    <n v="0.32900000000000001"/>
    <x v="55"/>
    <n v="171"/>
    <x v="237"/>
  </r>
  <r>
    <x v="10"/>
    <m/>
    <m/>
    <x v="0"/>
    <n v="171"/>
    <x v="1"/>
  </r>
  <r>
    <x v="10"/>
    <s v="186d1545c6eba44e892d9a319a907de6fdf7cc16"/>
    <m/>
    <x v="0"/>
    <n v="102"/>
    <x v="1"/>
  </r>
  <r>
    <x v="10"/>
    <m/>
    <m/>
    <x v="0"/>
    <n v="102"/>
    <x v="1"/>
  </r>
  <r>
    <x v="10"/>
    <m/>
    <n v="0.57199999999999995"/>
    <x v="53"/>
    <n v="102"/>
    <x v="238"/>
  </r>
  <r>
    <x v="10"/>
    <m/>
    <n v="0.187"/>
    <x v="54"/>
    <n v="102"/>
    <x v="239"/>
  </r>
  <r>
    <x v="10"/>
    <m/>
    <n v="6.4000000000000001E-2"/>
    <x v="55"/>
    <n v="102"/>
    <x v="240"/>
  </r>
  <r>
    <x v="10"/>
    <m/>
    <n v="0.17399999999999999"/>
    <x v="56"/>
    <n v="102"/>
    <x v="241"/>
  </r>
  <r>
    <x v="10"/>
    <m/>
    <m/>
    <x v="0"/>
    <n v="102"/>
    <x v="1"/>
  </r>
  <r>
    <x v="10"/>
    <s v="0a7fd1fe4dd20ae0ab7d94e66099f609db9a2ea9"/>
    <m/>
    <x v="0"/>
    <n v="243"/>
    <x v="1"/>
  </r>
  <r>
    <x v="10"/>
    <m/>
    <m/>
    <x v="0"/>
    <n v="243"/>
    <x v="1"/>
  </r>
  <r>
    <x v="10"/>
    <m/>
    <n v="0.218"/>
    <x v="23"/>
    <n v="243"/>
    <x v="242"/>
  </r>
  <r>
    <x v="10"/>
    <m/>
    <n v="3.3000000000000002E-2"/>
    <x v="49"/>
    <n v="243"/>
    <x v="243"/>
  </r>
  <r>
    <x v="10"/>
    <m/>
    <n v="0.62"/>
    <x v="54"/>
    <n v="243"/>
    <x v="244"/>
  </r>
  <r>
    <x v="10"/>
    <m/>
    <n v="1.9E-2"/>
    <x v="21"/>
    <n v="243"/>
    <x v="245"/>
  </r>
  <r>
    <x v="10"/>
    <m/>
    <n v="0.107"/>
    <x v="9"/>
    <n v="243"/>
    <x v="246"/>
  </r>
  <r>
    <x v="10"/>
    <m/>
    <m/>
    <x v="0"/>
    <n v="243"/>
    <x v="1"/>
  </r>
  <r>
    <x v="10"/>
    <s v="dc05a58dac1e57b60de4494a1cd352c30cf165bf"/>
    <m/>
    <x v="0"/>
    <n v="125"/>
    <x v="1"/>
  </r>
  <r>
    <x v="10"/>
    <m/>
    <m/>
    <x v="0"/>
    <n v="125"/>
    <x v="1"/>
  </r>
  <r>
    <x v="10"/>
    <m/>
    <n v="0.16700000000000001"/>
    <x v="3"/>
    <n v="125"/>
    <x v="247"/>
  </r>
  <r>
    <x v="10"/>
    <m/>
    <n v="7.5999999999999998E-2"/>
    <x v="20"/>
    <n v="125"/>
    <x v="248"/>
  </r>
  <r>
    <x v="10"/>
    <m/>
    <n v="0.55500000000000005"/>
    <x v="21"/>
    <n v="125"/>
    <x v="249"/>
  </r>
  <r>
    <x v="10"/>
    <m/>
    <n v="0.11600000000000001"/>
    <x v="9"/>
    <n v="125"/>
    <x v="250"/>
  </r>
  <r>
    <x v="10"/>
    <m/>
    <n v="8.3000000000000004E-2"/>
    <x v="60"/>
    <n v="125"/>
    <x v="251"/>
  </r>
  <r>
    <x v="10"/>
    <m/>
    <m/>
    <x v="0"/>
    <n v="125"/>
    <x v="1"/>
  </r>
  <r>
    <x v="10"/>
    <s v="eecd33eb68036b1d0027b8ee1d297a58a395d9be"/>
    <m/>
    <x v="0"/>
    <n v="2"/>
    <x v="1"/>
  </r>
  <r>
    <x v="10"/>
    <m/>
    <m/>
    <x v="0"/>
    <n v="2"/>
    <x v="1"/>
  </r>
  <r>
    <x v="10"/>
    <m/>
    <n v="1"/>
    <x v="55"/>
    <n v="2"/>
    <x v="19"/>
  </r>
  <r>
    <x v="10"/>
    <m/>
    <m/>
    <x v="0"/>
    <n v="2"/>
    <x v="1"/>
  </r>
  <r>
    <x v="10"/>
    <s v="d4b46103cb02a8eeafd9376fea533820beb1dbb8"/>
    <m/>
    <x v="0"/>
    <n v="8"/>
    <x v="1"/>
  </r>
  <r>
    <x v="10"/>
    <m/>
    <m/>
    <x v="0"/>
    <n v="8"/>
    <x v="1"/>
  </r>
  <r>
    <x v="10"/>
    <m/>
    <n v="1"/>
    <x v="53"/>
    <n v="8"/>
    <x v="16"/>
  </r>
  <r>
    <x v="10"/>
    <m/>
    <m/>
    <x v="0"/>
    <n v="8"/>
    <x v="1"/>
  </r>
  <r>
    <x v="10"/>
    <s v="0987c1d3ce604c0bf0690bd0d0c4eaefebc5e05d"/>
    <m/>
    <x v="0"/>
    <n v="16"/>
    <x v="1"/>
  </r>
  <r>
    <x v="10"/>
    <m/>
    <m/>
    <x v="0"/>
    <n v="16"/>
    <x v="1"/>
  </r>
  <r>
    <x v="10"/>
    <m/>
    <n v="1"/>
    <x v="55"/>
    <n v="16"/>
    <x v="252"/>
  </r>
  <r>
    <x v="10"/>
    <m/>
    <m/>
    <x v="0"/>
    <n v="16"/>
    <x v="1"/>
  </r>
  <r>
    <x v="10"/>
    <s v="b167390a1ef91be758de37a5b585c370be75ee2d"/>
    <m/>
    <x v="0"/>
    <n v="47"/>
    <x v="1"/>
  </r>
  <r>
    <x v="10"/>
    <m/>
    <m/>
    <x v="0"/>
    <n v="47"/>
    <x v="1"/>
  </r>
  <r>
    <x v="10"/>
    <m/>
    <n v="1"/>
    <x v="3"/>
    <n v="47"/>
    <x v="206"/>
  </r>
  <r>
    <x v="10"/>
    <m/>
    <m/>
    <x v="0"/>
    <n v="47"/>
    <x v="1"/>
  </r>
  <r>
    <x v="10"/>
    <s v="b01c395962d13784af8f7a9055dfd6aa7a53bdef"/>
    <m/>
    <x v="0"/>
    <n v="53"/>
    <x v="1"/>
  </r>
  <r>
    <x v="10"/>
    <m/>
    <m/>
    <x v="0"/>
    <n v="53"/>
    <x v="1"/>
  </r>
  <r>
    <x v="10"/>
    <m/>
    <n v="0.28699999999999998"/>
    <x v="23"/>
    <n v="53"/>
    <x v="253"/>
  </r>
  <r>
    <x v="10"/>
    <m/>
    <n v="9.7000000000000003E-2"/>
    <x v="3"/>
    <n v="53"/>
    <x v="254"/>
  </r>
  <r>
    <x v="10"/>
    <m/>
    <n v="0.312"/>
    <x v="49"/>
    <n v="53"/>
    <x v="255"/>
  </r>
  <r>
    <x v="10"/>
    <m/>
    <n v="6.3E-2"/>
    <x v="20"/>
    <n v="53"/>
    <x v="256"/>
  </r>
  <r>
    <x v="10"/>
    <m/>
    <n v="3.2000000000000001E-2"/>
    <x v="54"/>
    <n v="53"/>
    <x v="257"/>
  </r>
  <r>
    <x v="10"/>
    <m/>
    <n v="0.11899999999999999"/>
    <x v="21"/>
    <n v="53"/>
    <x v="258"/>
  </r>
  <r>
    <x v="10"/>
    <m/>
    <n v="2.1000000000000001E-2"/>
    <x v="9"/>
    <n v="53"/>
    <x v="259"/>
  </r>
  <r>
    <x v="10"/>
    <m/>
    <n v="4.2999999999999997E-2"/>
    <x v="60"/>
    <n v="53"/>
    <x v="260"/>
  </r>
  <r>
    <x v="10"/>
    <m/>
    <n v="2.1000000000000001E-2"/>
    <x v="56"/>
    <n v="53"/>
    <x v="259"/>
  </r>
  <r>
    <x v="10"/>
    <m/>
    <m/>
    <x v="0"/>
    <n v="53"/>
    <x v="1"/>
  </r>
  <r>
    <x v="10"/>
    <s v="17458452bd0ccc6b86a372e9ccc9fd7163af94a4"/>
    <m/>
    <x v="0"/>
    <n v="19"/>
    <x v="1"/>
  </r>
  <r>
    <x v="10"/>
    <m/>
    <m/>
    <x v="0"/>
    <n v="19"/>
    <x v="1"/>
  </r>
  <r>
    <x v="10"/>
    <m/>
    <n v="1"/>
    <x v="54"/>
    <n v="19"/>
    <x v="261"/>
  </r>
  <r>
    <x v="10"/>
    <m/>
    <m/>
    <x v="0"/>
    <n v="19"/>
    <x v="1"/>
  </r>
  <r>
    <x v="10"/>
    <s v="a17800eb598724f240862b3180a1aec29c1d0d52"/>
    <m/>
    <x v="0"/>
    <n v="24"/>
    <x v="1"/>
  </r>
  <r>
    <x v="10"/>
    <m/>
    <m/>
    <x v="0"/>
    <n v="24"/>
    <x v="1"/>
  </r>
  <r>
    <x v="10"/>
    <m/>
    <n v="0.128"/>
    <x v="8"/>
    <n v="24"/>
    <x v="262"/>
  </r>
  <r>
    <x v="10"/>
    <m/>
    <n v="0.77400000000000002"/>
    <x v="21"/>
    <n v="24"/>
    <x v="263"/>
  </r>
  <r>
    <x v="10"/>
    <m/>
    <n v="9.7000000000000003E-2"/>
    <x v="60"/>
    <n v="24"/>
    <x v="264"/>
  </r>
  <r>
    <x v="10"/>
    <m/>
    <m/>
    <x v="0"/>
    <n v="24"/>
    <x v="1"/>
  </r>
  <r>
    <x v="10"/>
    <s v="2e594a1219f44752fce9b8d82b22a0f59e4a7bd5"/>
    <m/>
    <x v="0"/>
    <n v="16"/>
    <x v="1"/>
  </r>
  <r>
    <x v="10"/>
    <m/>
    <m/>
    <x v="0"/>
    <n v="16"/>
    <x v="1"/>
  </r>
  <r>
    <x v="10"/>
    <m/>
    <n v="0.436"/>
    <x v="53"/>
    <n v="16"/>
    <x v="265"/>
  </r>
  <r>
    <x v="10"/>
    <m/>
    <n v="0.56299999999999994"/>
    <x v="21"/>
    <n v="16"/>
    <x v="266"/>
  </r>
  <r>
    <x v="10"/>
    <m/>
    <m/>
    <x v="0"/>
    <n v="16"/>
    <x v="1"/>
  </r>
  <r>
    <x v="10"/>
    <s v="93f86aea3fae75a73197592005bd29b4ee52de1a"/>
    <m/>
    <x v="0"/>
    <n v="4"/>
    <x v="1"/>
  </r>
  <r>
    <x v="10"/>
    <m/>
    <m/>
    <x v="0"/>
    <n v="4"/>
    <x v="1"/>
  </r>
  <r>
    <x v="10"/>
    <m/>
    <n v="1"/>
    <x v="21"/>
    <n v="4"/>
    <x v="28"/>
  </r>
  <r>
    <x v="10"/>
    <m/>
    <m/>
    <x v="0"/>
    <n v="4"/>
    <x v="1"/>
  </r>
  <r>
    <x v="10"/>
    <s v="0070eae2d84ed90b652bc65d35114d5957506ad6"/>
    <m/>
    <x v="0"/>
    <n v="25"/>
    <x v="1"/>
  </r>
  <r>
    <x v="10"/>
    <m/>
    <m/>
    <x v="0"/>
    <n v="25"/>
    <x v="1"/>
  </r>
  <r>
    <x v="10"/>
    <m/>
    <n v="6.4000000000000001E-2"/>
    <x v="6"/>
    <n v="25"/>
    <x v="267"/>
  </r>
  <r>
    <x v="10"/>
    <m/>
    <n v="0.20100000000000001"/>
    <x v="23"/>
    <n v="25"/>
    <x v="268"/>
  </r>
  <r>
    <x v="10"/>
    <m/>
    <n v="0.121"/>
    <x v="3"/>
    <n v="25"/>
    <x v="269"/>
  </r>
  <r>
    <x v="10"/>
    <m/>
    <n v="3.5000000000000003E-2"/>
    <x v="50"/>
    <n v="25"/>
    <x v="270"/>
  </r>
  <r>
    <x v="10"/>
    <m/>
    <n v="6.3E-2"/>
    <x v="48"/>
    <n v="25"/>
    <x v="271"/>
  </r>
  <r>
    <x v="10"/>
    <m/>
    <n v="0.13300000000000001"/>
    <x v="53"/>
    <n v="25"/>
    <x v="272"/>
  </r>
  <r>
    <x v="10"/>
    <m/>
    <n v="0.105"/>
    <x v="55"/>
    <n v="25"/>
    <x v="273"/>
  </r>
  <r>
    <x v="10"/>
    <m/>
    <n v="0.27400000000000002"/>
    <x v="21"/>
    <n v="25"/>
    <x v="274"/>
  </r>
  <r>
    <x v="10"/>
    <m/>
    <m/>
    <x v="0"/>
    <n v="25"/>
    <x v="1"/>
  </r>
  <r>
    <x v="10"/>
    <s v="7c249de45bf8c92359e01fd3b9b0c5a66a4f956d"/>
    <m/>
    <x v="0"/>
    <n v="142"/>
    <x v="1"/>
  </r>
  <r>
    <x v="10"/>
    <m/>
    <m/>
    <x v="0"/>
    <n v="142"/>
    <x v="1"/>
  </r>
  <r>
    <x v="10"/>
    <m/>
    <n v="4.1000000000000002E-2"/>
    <x v="23"/>
    <n v="142"/>
    <x v="275"/>
  </r>
  <r>
    <x v="10"/>
    <m/>
    <n v="3.2000000000000001E-2"/>
    <x v="3"/>
    <n v="142"/>
    <x v="276"/>
  </r>
  <r>
    <x v="10"/>
    <m/>
    <n v="0.05"/>
    <x v="50"/>
    <n v="142"/>
    <x v="277"/>
  </r>
  <r>
    <x v="10"/>
    <m/>
    <n v="1.2E-2"/>
    <x v="62"/>
    <n v="142"/>
    <x v="278"/>
  </r>
  <r>
    <x v="10"/>
    <m/>
    <n v="8.0000000000000002E-3"/>
    <x v="24"/>
    <n v="142"/>
    <x v="279"/>
  </r>
  <r>
    <x v="10"/>
    <m/>
    <n v="1.4E-2"/>
    <x v="48"/>
    <n v="142"/>
    <x v="280"/>
  </r>
  <r>
    <x v="10"/>
    <m/>
    <n v="1.6E-2"/>
    <x v="20"/>
    <n v="142"/>
    <x v="281"/>
  </r>
  <r>
    <x v="10"/>
    <m/>
    <n v="4.1000000000000002E-2"/>
    <x v="53"/>
    <n v="142"/>
    <x v="275"/>
  </r>
  <r>
    <x v="10"/>
    <m/>
    <n v="0.44800000000000001"/>
    <x v="54"/>
    <n v="142"/>
    <x v="282"/>
  </r>
  <r>
    <x v="10"/>
    <m/>
    <n v="4.8000000000000001E-2"/>
    <x v="55"/>
    <n v="142"/>
    <x v="283"/>
  </r>
  <r>
    <x v="10"/>
    <m/>
    <n v="0.223"/>
    <x v="21"/>
    <n v="142"/>
    <x v="284"/>
  </r>
  <r>
    <x v="10"/>
    <m/>
    <n v="5.6000000000000001E-2"/>
    <x v="9"/>
    <n v="142"/>
    <x v="285"/>
  </r>
  <r>
    <x v="10"/>
    <m/>
    <n v="5.0000000000000001E-3"/>
    <x v="60"/>
    <n v="142"/>
    <x v="286"/>
  </r>
  <r>
    <x v="10"/>
    <m/>
    <m/>
    <x v="0"/>
    <n v="142"/>
    <x v="1"/>
  </r>
  <r>
    <x v="10"/>
    <s v="3aacfc36f6aa0a1ee31be5af566cc8a45d32e7d8"/>
    <m/>
    <x v="0"/>
    <n v="65"/>
    <x v="1"/>
  </r>
  <r>
    <x v="10"/>
    <m/>
    <m/>
    <x v="0"/>
    <n v="65"/>
    <x v="1"/>
  </r>
  <r>
    <x v="10"/>
    <m/>
    <n v="0.10299999999999999"/>
    <x v="23"/>
    <n v="65"/>
    <x v="287"/>
  </r>
  <r>
    <x v="10"/>
    <m/>
    <n v="0.73399999999999999"/>
    <x v="54"/>
    <n v="65"/>
    <x v="288"/>
  </r>
  <r>
    <x v="10"/>
    <m/>
    <n v="0.161"/>
    <x v="21"/>
    <n v="65"/>
    <x v="289"/>
  </r>
  <r>
    <x v="10"/>
    <m/>
    <m/>
    <x v="0"/>
    <n v="65"/>
    <x v="1"/>
  </r>
  <r>
    <x v="10"/>
    <s v="be55e5bab79eb29ce4b6d1027a57fa29421f1f0c"/>
    <m/>
    <x v="0"/>
    <n v="5"/>
    <x v="1"/>
  </r>
  <r>
    <x v="10"/>
    <m/>
    <m/>
    <x v="0"/>
    <n v="5"/>
    <x v="1"/>
  </r>
  <r>
    <x v="10"/>
    <m/>
    <n v="1"/>
    <x v="21"/>
    <n v="5"/>
    <x v="6"/>
  </r>
  <r>
    <x v="10"/>
    <m/>
    <m/>
    <x v="0"/>
    <n v="5"/>
    <x v="1"/>
  </r>
  <r>
    <x v="10"/>
    <s v="1e2175e1b4c230c2b7fce724cbafc61c5272b522"/>
    <m/>
    <x v="0"/>
    <n v="65"/>
    <x v="1"/>
  </r>
  <r>
    <x v="10"/>
    <m/>
    <m/>
    <x v="0"/>
    <n v="65"/>
    <x v="1"/>
  </r>
  <r>
    <x v="10"/>
    <m/>
    <n v="1"/>
    <x v="9"/>
    <n v="65"/>
    <x v="290"/>
  </r>
  <r>
    <x v="10"/>
    <m/>
    <m/>
    <x v="0"/>
    <n v="65"/>
    <x v="1"/>
  </r>
  <r>
    <x v="10"/>
    <s v="ee2e11d9a364677a5d495bf1252e87dcc5f0fb6c"/>
    <m/>
    <x v="0"/>
    <n v="129"/>
    <x v="1"/>
  </r>
  <r>
    <x v="10"/>
    <m/>
    <m/>
    <x v="0"/>
    <n v="129"/>
    <x v="1"/>
  </r>
  <r>
    <x v="10"/>
    <m/>
    <n v="4.4999999999999998E-2"/>
    <x v="23"/>
    <n v="129"/>
    <x v="291"/>
  </r>
  <r>
    <x v="10"/>
    <m/>
    <n v="0.85499999999999998"/>
    <x v="3"/>
    <n v="129"/>
    <x v="292"/>
  </r>
  <r>
    <x v="10"/>
    <m/>
    <n v="8.5000000000000006E-2"/>
    <x v="50"/>
    <n v="129"/>
    <x v="293"/>
  </r>
  <r>
    <x v="10"/>
    <m/>
    <n v="1.4E-2"/>
    <x v="54"/>
    <n v="129"/>
    <x v="294"/>
  </r>
  <r>
    <x v="10"/>
    <m/>
    <m/>
    <x v="0"/>
    <n v="129"/>
    <x v="1"/>
  </r>
  <r>
    <x v="10"/>
    <s v="db847f131d1810622b974ba2fa20c9d8fd578a2d"/>
    <m/>
    <x v="0"/>
    <n v="3"/>
    <x v="1"/>
  </r>
  <r>
    <x v="10"/>
    <m/>
    <m/>
    <x v="0"/>
    <n v="3"/>
    <x v="1"/>
  </r>
  <r>
    <x v="10"/>
    <m/>
    <n v="1"/>
    <x v="21"/>
    <n v="3"/>
    <x v="295"/>
  </r>
  <r>
    <x v="11"/>
    <m/>
    <m/>
    <x v="0"/>
    <n v="3"/>
    <x v="1"/>
  </r>
  <r>
    <x v="11"/>
    <s v="7f7103d7a4d4c22ce17630d46961003bb61cc862"/>
    <m/>
    <x v="0"/>
    <n v="8"/>
    <x v="1"/>
  </r>
  <r>
    <x v="11"/>
    <m/>
    <m/>
    <x v="0"/>
    <n v="8"/>
    <x v="1"/>
  </r>
  <r>
    <x v="11"/>
    <m/>
    <n v="1"/>
    <x v="52"/>
    <n v="8"/>
    <x v="16"/>
  </r>
  <r>
    <x v="11"/>
    <m/>
    <m/>
    <x v="0"/>
    <n v="8"/>
    <x v="1"/>
  </r>
  <r>
    <x v="11"/>
    <s v="c6d257962c8ca192f795a74fff8a73f36d28f7f9"/>
    <m/>
    <x v="0"/>
    <n v="6"/>
    <x v="1"/>
  </r>
  <r>
    <x v="11"/>
    <m/>
    <m/>
    <x v="0"/>
    <n v="6"/>
    <x v="1"/>
  </r>
  <r>
    <x v="11"/>
    <m/>
    <n v="1"/>
    <x v="22"/>
    <n v="6"/>
    <x v="296"/>
  </r>
  <r>
    <x v="11"/>
    <m/>
    <m/>
    <x v="0"/>
    <n v="6"/>
    <x v="1"/>
  </r>
  <r>
    <x v="11"/>
    <s v="95dcb5fc8b726263d86cb9ef590bf28d47b1617d"/>
    <m/>
    <x v="0"/>
    <n v="8"/>
    <x v="1"/>
  </r>
  <r>
    <x v="11"/>
    <m/>
    <m/>
    <x v="0"/>
    <n v="8"/>
    <x v="1"/>
  </r>
  <r>
    <x v="11"/>
    <m/>
    <n v="1"/>
    <x v="20"/>
    <n v="8"/>
    <x v="16"/>
  </r>
  <r>
    <x v="11"/>
    <m/>
    <m/>
    <x v="0"/>
    <n v="8"/>
    <x v="1"/>
  </r>
  <r>
    <x v="11"/>
    <s v="5f762b9ec20ee6be588ac31599a1dde68b84c4e1"/>
    <m/>
    <x v="0"/>
    <n v="168"/>
    <x v="1"/>
  </r>
  <r>
    <x v="11"/>
    <m/>
    <m/>
    <x v="0"/>
    <n v="168"/>
    <x v="1"/>
  </r>
  <r>
    <x v="11"/>
    <m/>
    <n v="1"/>
    <x v="20"/>
    <n v="168"/>
    <x v="297"/>
  </r>
  <r>
    <x v="11"/>
    <m/>
    <m/>
    <x v="0"/>
    <n v="168"/>
    <x v="1"/>
  </r>
  <r>
    <x v="11"/>
    <s v="a548ab727982381949f3817bc222cb8ae05576af"/>
    <m/>
    <x v="0"/>
    <n v="7"/>
    <x v="1"/>
  </r>
  <r>
    <x v="11"/>
    <m/>
    <m/>
    <x v="0"/>
    <n v="7"/>
    <x v="1"/>
  </r>
  <r>
    <x v="11"/>
    <m/>
    <n v="1"/>
    <x v="65"/>
    <n v="7"/>
    <x v="27"/>
  </r>
  <r>
    <x v="11"/>
    <m/>
    <m/>
    <x v="0"/>
    <n v="7"/>
    <x v="1"/>
  </r>
  <r>
    <x v="11"/>
    <s v="d89481bc923bcbf2a43156c200a978be40a86984"/>
    <m/>
    <x v="0"/>
    <n v="14"/>
    <x v="1"/>
  </r>
  <r>
    <x v="11"/>
    <m/>
    <m/>
    <x v="0"/>
    <n v="14"/>
    <x v="1"/>
  </r>
  <r>
    <x v="11"/>
    <m/>
    <n v="1"/>
    <x v="20"/>
    <n v="14"/>
    <x v="72"/>
  </r>
  <r>
    <x v="11"/>
    <m/>
    <m/>
    <x v="0"/>
    <n v="14"/>
    <x v="1"/>
  </r>
  <r>
    <x v="11"/>
    <s v="09ecb7db7f0b09fd73205c24091c6cd67edf4b74"/>
    <m/>
    <x v="0"/>
    <n v="36"/>
    <x v="1"/>
  </r>
  <r>
    <x v="11"/>
    <m/>
    <m/>
    <x v="0"/>
    <n v="36"/>
    <x v="1"/>
  </r>
  <r>
    <x v="11"/>
    <m/>
    <n v="0.34599999999999997"/>
    <x v="20"/>
    <n v="36"/>
    <x v="298"/>
  </r>
  <r>
    <x v="11"/>
    <m/>
    <n v="0.65300000000000002"/>
    <x v="65"/>
    <n v="36"/>
    <x v="299"/>
  </r>
  <r>
    <x v="11"/>
    <m/>
    <m/>
    <x v="0"/>
    <n v="36"/>
    <x v="1"/>
  </r>
  <r>
    <x v="11"/>
    <s v="df2dc878b401e77f7542f43614364b46906a1074"/>
    <m/>
    <x v="0"/>
    <n v="145"/>
    <x v="1"/>
  </r>
  <r>
    <x v="11"/>
    <m/>
    <m/>
    <x v="0"/>
    <n v="145"/>
    <x v="1"/>
  </r>
  <r>
    <x v="11"/>
    <m/>
    <n v="0.96899999999999997"/>
    <x v="20"/>
    <n v="145"/>
    <x v="300"/>
  </r>
  <r>
    <x v="11"/>
    <m/>
    <n v="0.03"/>
    <x v="65"/>
    <n v="145"/>
    <x v="301"/>
  </r>
  <r>
    <x v="11"/>
    <m/>
    <m/>
    <x v="0"/>
    <n v="145"/>
    <x v="1"/>
  </r>
  <r>
    <x v="11"/>
    <s v="d643a188be017db6e3807611f46758f5c969a02f"/>
    <m/>
    <x v="0"/>
    <n v="53"/>
    <x v="1"/>
  </r>
  <r>
    <x v="11"/>
    <m/>
    <m/>
    <x v="0"/>
    <n v="53"/>
    <x v="1"/>
  </r>
  <r>
    <x v="11"/>
    <m/>
    <n v="1"/>
    <x v="20"/>
    <n v="53"/>
    <x v="302"/>
  </r>
  <r>
    <x v="11"/>
    <m/>
    <m/>
    <x v="0"/>
    <n v="53"/>
    <x v="1"/>
  </r>
  <r>
    <x v="11"/>
    <s v="3a613a84a4f9a22a70c387e67305dd1b486bae68"/>
    <m/>
    <x v="0"/>
    <n v="4"/>
    <x v="1"/>
  </r>
  <r>
    <x v="11"/>
    <m/>
    <m/>
    <x v="0"/>
    <n v="4"/>
    <x v="1"/>
  </r>
  <r>
    <x v="11"/>
    <m/>
    <n v="0.57599999999999996"/>
    <x v="23"/>
    <n v="4"/>
    <x v="303"/>
  </r>
  <r>
    <x v="11"/>
    <m/>
    <n v="0.42299999999999999"/>
    <x v="21"/>
    <n v="4"/>
    <x v="304"/>
  </r>
  <r>
    <x v="11"/>
    <m/>
    <m/>
    <x v="0"/>
    <n v="4"/>
    <x v="1"/>
  </r>
  <r>
    <x v="11"/>
    <s v="0fbd76d233e213e43f53b8882c4dd3c71897a7f3"/>
    <m/>
    <x v="0"/>
    <n v="25"/>
    <x v="1"/>
  </r>
  <r>
    <x v="11"/>
    <m/>
    <m/>
    <x v="0"/>
    <n v="25"/>
    <x v="1"/>
  </r>
  <r>
    <x v="11"/>
    <m/>
    <n v="0.17499999999999999"/>
    <x v="18"/>
    <n v="25"/>
    <x v="305"/>
  </r>
  <r>
    <x v="11"/>
    <m/>
    <n v="0.48"/>
    <x v="23"/>
    <n v="25"/>
    <x v="4"/>
  </r>
  <r>
    <x v="11"/>
    <m/>
    <n v="0.29799999999999999"/>
    <x v="20"/>
    <n v="25"/>
    <x v="306"/>
  </r>
  <r>
    <x v="11"/>
    <m/>
    <n v="4.3999999999999997E-2"/>
    <x v="25"/>
    <n v="25"/>
    <x v="307"/>
  </r>
  <r>
    <x v="11"/>
    <m/>
    <m/>
    <x v="0"/>
    <n v="25"/>
    <x v="1"/>
  </r>
  <r>
    <x v="11"/>
    <s v="430cd62d0dfd6d29a9b4768422981c7cd9f1e334"/>
    <m/>
    <x v="0"/>
    <n v="9"/>
    <x v="1"/>
  </r>
  <r>
    <x v="11"/>
    <m/>
    <m/>
    <x v="0"/>
    <n v="9"/>
    <x v="1"/>
  </r>
  <r>
    <x v="11"/>
    <m/>
    <n v="1"/>
    <x v="3"/>
    <n v="9"/>
    <x v="5"/>
  </r>
  <r>
    <x v="11"/>
    <m/>
    <m/>
    <x v="0"/>
    <n v="9"/>
    <x v="1"/>
  </r>
  <r>
    <x v="11"/>
    <s v="68d42de9a958688acbf659dfb651fb699e9d7394"/>
    <m/>
    <x v="0"/>
    <n v="7"/>
    <x v="1"/>
  </r>
  <r>
    <x v="11"/>
    <m/>
    <m/>
    <x v="0"/>
    <n v="7"/>
    <x v="1"/>
  </r>
  <r>
    <x v="11"/>
    <m/>
    <n v="1"/>
    <x v="66"/>
    <n v="7"/>
    <x v="27"/>
  </r>
  <r>
    <x v="12"/>
    <m/>
    <m/>
    <x v="0"/>
    <n v="7"/>
    <x v="1"/>
  </r>
  <r>
    <x v="12"/>
    <s v="019c401589b34b46bf7bec801e23bd3dd7796151"/>
    <m/>
    <x v="0"/>
    <n v="40"/>
    <x v="1"/>
  </r>
  <r>
    <x v="12"/>
    <m/>
    <m/>
    <x v="0"/>
    <n v="40"/>
    <x v="1"/>
  </r>
  <r>
    <x v="12"/>
    <m/>
    <n v="1"/>
    <x v="67"/>
    <n v="40"/>
    <x v="308"/>
  </r>
  <r>
    <x v="12"/>
    <m/>
    <m/>
    <x v="0"/>
    <n v="40"/>
    <x v="1"/>
  </r>
  <r>
    <x v="12"/>
    <s v="8bbe304cde912c0e2f96ff6b8f6e4badd90d60f0"/>
    <m/>
    <x v="0"/>
    <n v="37"/>
    <x v="1"/>
  </r>
  <r>
    <x v="12"/>
    <m/>
    <m/>
    <x v="0"/>
    <n v="37"/>
    <x v="1"/>
  </r>
  <r>
    <x v="12"/>
    <m/>
    <n v="1"/>
    <x v="67"/>
    <n v="37"/>
    <x v="60"/>
  </r>
  <r>
    <x v="13"/>
    <m/>
    <m/>
    <x v="0"/>
    <n v="37"/>
    <x v="1"/>
  </r>
  <r>
    <x v="13"/>
    <s v="ac43ecd3c540ad5c191dec27d9fb5a7b0ac4e8f9"/>
    <m/>
    <x v="0"/>
    <n v="14"/>
    <x v="1"/>
  </r>
  <r>
    <x v="13"/>
    <m/>
    <m/>
    <x v="0"/>
    <n v="14"/>
    <x v="1"/>
  </r>
  <r>
    <x v="13"/>
    <m/>
    <n v="0.9"/>
    <x v="8"/>
    <n v="14"/>
    <x v="309"/>
  </r>
  <r>
    <x v="13"/>
    <m/>
    <n v="9.9000000000000005E-2"/>
    <x v="60"/>
    <n v="14"/>
    <x v="310"/>
  </r>
  <r>
    <x v="13"/>
    <m/>
    <m/>
    <x v="0"/>
    <n v="14"/>
    <x v="1"/>
  </r>
  <r>
    <x v="13"/>
    <s v="0e3d4410933999e94a5937b08491824138c654d6"/>
    <m/>
    <x v="0"/>
    <n v="20"/>
    <x v="1"/>
  </r>
  <r>
    <x v="13"/>
    <m/>
    <m/>
    <x v="0"/>
    <n v="20"/>
    <x v="1"/>
  </r>
  <r>
    <x v="13"/>
    <m/>
    <n v="0.20300000000000001"/>
    <x v="8"/>
    <n v="20"/>
    <x v="311"/>
  </r>
  <r>
    <x v="13"/>
    <m/>
    <n v="0.79600000000000004"/>
    <x v="68"/>
    <n v="20"/>
    <x v="312"/>
  </r>
  <r>
    <x v="13"/>
    <m/>
    <m/>
    <x v="0"/>
    <n v="20"/>
    <x v="1"/>
  </r>
  <r>
    <x v="13"/>
    <s v="132a84108f529b075c3777e5bb55ac77c52df165"/>
    <m/>
    <x v="0"/>
    <n v="77"/>
    <x v="1"/>
  </r>
  <r>
    <x v="13"/>
    <m/>
    <m/>
    <x v="0"/>
    <n v="77"/>
    <x v="1"/>
  </r>
  <r>
    <x v="13"/>
    <m/>
    <n v="0.73399999999999999"/>
    <x v="17"/>
    <n v="77"/>
    <x v="313"/>
  </r>
  <r>
    <x v="13"/>
    <m/>
    <n v="0.26500000000000001"/>
    <x v="50"/>
    <n v="77"/>
    <x v="314"/>
  </r>
  <r>
    <x v="13"/>
    <m/>
    <m/>
    <x v="0"/>
    <n v="77"/>
    <x v="1"/>
  </r>
  <r>
    <x v="13"/>
    <s v="4ded21c8fa77bce8f2edb4f7d1a360d83c6052fc"/>
    <m/>
    <x v="0"/>
    <n v="35"/>
    <x v="1"/>
  </r>
  <r>
    <x v="13"/>
    <m/>
    <m/>
    <x v="0"/>
    <n v="35"/>
    <x v="1"/>
  </r>
  <r>
    <x v="13"/>
    <m/>
    <n v="1"/>
    <x v="17"/>
    <n v="35"/>
    <x v="315"/>
  </r>
  <r>
    <x v="13"/>
    <m/>
    <m/>
    <x v="0"/>
    <n v="35"/>
    <x v="1"/>
  </r>
  <r>
    <x v="13"/>
    <s v="836b1d82810d4b7d98eed8c789f71ed45f473b85"/>
    <m/>
    <x v="0"/>
    <n v="6"/>
    <x v="1"/>
  </r>
  <r>
    <x v="13"/>
    <m/>
    <m/>
    <x v="0"/>
    <n v="6"/>
    <x v="1"/>
  </r>
  <r>
    <x v="13"/>
    <m/>
    <n v="1"/>
    <x v="68"/>
    <n v="6"/>
    <x v="296"/>
  </r>
  <r>
    <x v="13"/>
    <m/>
    <m/>
    <x v="0"/>
    <n v="6"/>
    <x v="1"/>
  </r>
  <r>
    <x v="13"/>
    <s v="0b1994a25c85324ea413a95ace2470be3efb7db5"/>
    <m/>
    <x v="0"/>
    <n v="394"/>
    <x v="1"/>
  </r>
  <r>
    <x v="13"/>
    <m/>
    <m/>
    <x v="0"/>
    <n v="394"/>
    <x v="1"/>
  </r>
  <r>
    <x v="13"/>
    <m/>
    <n v="0.115"/>
    <x v="69"/>
    <n v="394"/>
    <x v="316"/>
  </r>
  <r>
    <x v="13"/>
    <m/>
    <n v="0.88100000000000001"/>
    <x v="68"/>
    <n v="394"/>
    <x v="317"/>
  </r>
  <r>
    <x v="13"/>
    <m/>
    <n v="3.0000000000000001E-3"/>
    <x v="60"/>
    <n v="394"/>
    <x v="318"/>
  </r>
  <r>
    <x v="13"/>
    <m/>
    <m/>
    <x v="0"/>
    <n v="394"/>
    <x v="1"/>
  </r>
  <r>
    <x v="13"/>
    <s v="4b589d8aab1675e03dc7efafc32239bda660fe96"/>
    <m/>
    <x v="0"/>
    <n v="156"/>
    <x v="1"/>
  </r>
  <r>
    <x v="13"/>
    <m/>
    <m/>
    <x v="0"/>
    <n v="156"/>
    <x v="1"/>
  </r>
  <r>
    <x v="13"/>
    <m/>
    <n v="0.93300000000000005"/>
    <x v="68"/>
    <n v="156"/>
    <x v="319"/>
  </r>
  <r>
    <x v="13"/>
    <m/>
    <n v="6.6000000000000003E-2"/>
    <x v="60"/>
    <n v="156"/>
    <x v="320"/>
  </r>
  <r>
    <x v="13"/>
    <m/>
    <m/>
    <x v="0"/>
    <n v="156"/>
    <x v="1"/>
  </r>
  <r>
    <x v="13"/>
    <s v="93b962665da9d3163cacaf55817d8d60a957a32a"/>
    <m/>
    <x v="0"/>
    <n v="27"/>
    <x v="1"/>
  </r>
  <r>
    <x v="13"/>
    <m/>
    <m/>
    <x v="0"/>
    <n v="27"/>
    <x v="1"/>
  </r>
  <r>
    <x v="13"/>
    <m/>
    <n v="1"/>
    <x v="69"/>
    <n v="27"/>
    <x v="321"/>
  </r>
  <r>
    <x v="13"/>
    <m/>
    <m/>
    <x v="0"/>
    <n v="27"/>
    <x v="1"/>
  </r>
  <r>
    <x v="13"/>
    <s v="9b65ac6d4361c07374b9e95e41afd6c2a3199b8e"/>
    <m/>
    <x v="0"/>
    <n v="72"/>
    <x v="1"/>
  </r>
  <r>
    <x v="13"/>
    <m/>
    <m/>
    <x v="0"/>
    <n v="72"/>
    <x v="1"/>
  </r>
  <r>
    <x v="13"/>
    <m/>
    <n v="0.42199999999999999"/>
    <x v="69"/>
    <n v="72"/>
    <x v="322"/>
  </r>
  <r>
    <x v="13"/>
    <m/>
    <n v="0.57699999999999996"/>
    <x v="60"/>
    <n v="72"/>
    <x v="323"/>
  </r>
  <r>
    <x v="13"/>
    <m/>
    <m/>
    <x v="0"/>
    <n v="72"/>
    <x v="1"/>
  </r>
  <r>
    <x v="13"/>
    <s v="9b17edd15ffb0ba3a3a9309fafd9bd4fa04a4d92"/>
    <m/>
    <x v="0"/>
    <n v="273"/>
    <x v="1"/>
  </r>
  <r>
    <x v="13"/>
    <m/>
    <m/>
    <x v="0"/>
    <n v="273"/>
    <x v="1"/>
  </r>
  <r>
    <x v="13"/>
    <m/>
    <n v="0.307"/>
    <x v="69"/>
    <n v="273"/>
    <x v="324"/>
  </r>
  <r>
    <x v="13"/>
    <m/>
    <n v="0.5"/>
    <x v="68"/>
    <n v="273"/>
    <x v="325"/>
  </r>
  <r>
    <x v="13"/>
    <m/>
    <n v="0.191"/>
    <x v="60"/>
    <n v="273"/>
    <x v="326"/>
  </r>
  <r>
    <x v="14"/>
    <m/>
    <m/>
    <x v="0"/>
    <n v="273"/>
    <x v="1"/>
  </r>
  <r>
    <x v="14"/>
    <s v="5fc98b83d4b68e87493bbe468f2da396b4576568"/>
    <m/>
    <x v="0"/>
    <n v="15"/>
    <x v="1"/>
  </r>
  <r>
    <x v="14"/>
    <m/>
    <m/>
    <x v="0"/>
    <n v="15"/>
    <x v="1"/>
  </r>
  <r>
    <x v="14"/>
    <m/>
    <n v="0.157"/>
    <x v="20"/>
    <n v="15"/>
    <x v="327"/>
  </r>
  <r>
    <x v="14"/>
    <m/>
    <n v="0.84199999999999997"/>
    <x v="21"/>
    <n v="15"/>
    <x v="328"/>
  </r>
  <r>
    <x v="14"/>
    <m/>
    <m/>
    <x v="0"/>
    <n v="15"/>
    <x v="1"/>
  </r>
  <r>
    <x v="14"/>
    <s v="c7625872ea64c1846c6799966a700d57c6e2ad6e"/>
    <m/>
    <x v="0"/>
    <n v="307"/>
    <x v="1"/>
  </r>
  <r>
    <x v="14"/>
    <m/>
    <m/>
    <x v="0"/>
    <n v="307"/>
    <x v="1"/>
  </r>
  <r>
    <x v="14"/>
    <m/>
    <n v="1.2E-2"/>
    <x v="2"/>
    <n v="307"/>
    <x v="329"/>
  </r>
  <r>
    <x v="14"/>
    <m/>
    <n v="0.74299999999999999"/>
    <x v="23"/>
    <n v="307"/>
    <x v="330"/>
  </r>
  <r>
    <x v="14"/>
    <m/>
    <n v="3.0000000000000001E-3"/>
    <x v="66"/>
    <n v="307"/>
    <x v="331"/>
  </r>
  <r>
    <x v="14"/>
    <m/>
    <n v="5.2999999999999999E-2"/>
    <x v="3"/>
    <n v="307"/>
    <x v="332"/>
  </r>
  <r>
    <x v="14"/>
    <m/>
    <n v="1.4E-2"/>
    <x v="20"/>
    <n v="307"/>
    <x v="333"/>
  </r>
  <r>
    <x v="14"/>
    <m/>
    <n v="8.0000000000000002E-3"/>
    <x v="55"/>
    <n v="307"/>
    <x v="334"/>
  </r>
  <r>
    <x v="14"/>
    <m/>
    <n v="7.5999999999999998E-2"/>
    <x v="21"/>
    <n v="307"/>
    <x v="335"/>
  </r>
  <r>
    <x v="14"/>
    <m/>
    <n v="8.2000000000000003E-2"/>
    <x v="9"/>
    <n v="307"/>
    <x v="336"/>
  </r>
  <r>
    <x v="14"/>
    <m/>
    <n v="4.0000000000000001E-3"/>
    <x v="60"/>
    <n v="307"/>
    <x v="337"/>
  </r>
  <r>
    <x v="14"/>
    <m/>
    <m/>
    <x v="0"/>
    <n v="307"/>
    <x v="1"/>
  </r>
  <r>
    <x v="14"/>
    <s v="712e4f8063a0e329fd6d69d80d992e2214f97d6e"/>
    <m/>
    <x v="0"/>
    <n v="2057"/>
    <x v="1"/>
  </r>
  <r>
    <x v="14"/>
    <m/>
    <m/>
    <x v="0"/>
    <n v="2057"/>
    <x v="1"/>
  </r>
  <r>
    <x v="14"/>
    <m/>
    <n v="0"/>
    <x v="17"/>
    <n v="2057"/>
    <x v="1"/>
  </r>
  <r>
    <x v="14"/>
    <m/>
    <n v="5.0000000000000001E-3"/>
    <x v="23"/>
    <n v="2057"/>
    <x v="338"/>
  </r>
  <r>
    <x v="14"/>
    <m/>
    <n v="1.9E-2"/>
    <x v="66"/>
    <n v="2057"/>
    <x v="339"/>
  </r>
  <r>
    <x v="14"/>
    <m/>
    <n v="8.9999999999999993E-3"/>
    <x v="3"/>
    <n v="2057"/>
    <x v="340"/>
  </r>
  <r>
    <x v="14"/>
    <m/>
    <n v="8.6999999999999994E-2"/>
    <x v="50"/>
    <n v="2057"/>
    <x v="341"/>
  </r>
  <r>
    <x v="14"/>
    <m/>
    <n v="1.0999999999999999E-2"/>
    <x v="63"/>
    <n v="2057"/>
    <x v="342"/>
  </r>
  <r>
    <x v="14"/>
    <m/>
    <n v="0"/>
    <x v="19"/>
    <n v="2057"/>
    <x v="1"/>
  </r>
  <r>
    <x v="14"/>
    <m/>
    <n v="5.8000000000000003E-2"/>
    <x v="48"/>
    <n v="2057"/>
    <x v="343"/>
  </r>
  <r>
    <x v="14"/>
    <m/>
    <n v="0"/>
    <x v="57"/>
    <n v="2057"/>
    <x v="1"/>
  </r>
  <r>
    <x v="14"/>
    <m/>
    <n v="0.32200000000000001"/>
    <x v="53"/>
    <n v="2057"/>
    <x v="344"/>
  </r>
  <r>
    <x v="14"/>
    <m/>
    <n v="7.4999999999999997E-2"/>
    <x v="59"/>
    <n v="2057"/>
    <x v="345"/>
  </r>
  <r>
    <x v="14"/>
    <m/>
    <n v="0"/>
    <x v="55"/>
    <n v="2057"/>
    <x v="1"/>
  </r>
  <r>
    <x v="14"/>
    <m/>
    <n v="0.152"/>
    <x v="21"/>
    <n v="2057"/>
    <x v="346"/>
  </r>
  <r>
    <x v="14"/>
    <m/>
    <n v="0.183"/>
    <x v="9"/>
    <n v="2057"/>
    <x v="347"/>
  </r>
  <r>
    <x v="14"/>
    <m/>
    <n v="6.8000000000000005E-2"/>
    <x v="60"/>
    <n v="2057"/>
    <x v="348"/>
  </r>
  <r>
    <x v="14"/>
    <m/>
    <n v="1E-3"/>
    <x v="61"/>
    <n v="2057"/>
    <x v="349"/>
  </r>
  <r>
    <x v="14"/>
    <m/>
    <m/>
    <x v="0"/>
    <n v="2057"/>
    <x v="1"/>
  </r>
  <r>
    <x v="14"/>
    <s v="bfdfc52bd1dc255cabff83109460e13dd272389b"/>
    <m/>
    <x v="0"/>
    <n v="326"/>
    <x v="1"/>
  </r>
  <r>
    <x v="14"/>
    <m/>
    <m/>
    <x v="0"/>
    <n v="326"/>
    <x v="1"/>
  </r>
  <r>
    <x v="14"/>
    <m/>
    <n v="0.28000000000000003"/>
    <x v="23"/>
    <n v="326"/>
    <x v="350"/>
  </r>
  <r>
    <x v="14"/>
    <m/>
    <n v="0.433"/>
    <x v="49"/>
    <n v="326"/>
    <x v="351"/>
  </r>
  <r>
    <x v="14"/>
    <m/>
    <n v="0.24199999999999999"/>
    <x v="59"/>
    <n v="326"/>
    <x v="352"/>
  </r>
  <r>
    <x v="14"/>
    <m/>
    <n v="3.5999999999999997E-2"/>
    <x v="55"/>
    <n v="326"/>
    <x v="353"/>
  </r>
  <r>
    <x v="14"/>
    <m/>
    <n v="7.0000000000000001E-3"/>
    <x v="21"/>
    <n v="326"/>
    <x v="354"/>
  </r>
  <r>
    <x v="14"/>
    <m/>
    <m/>
    <x v="0"/>
    <n v="326"/>
    <x v="1"/>
  </r>
  <r>
    <x v="14"/>
    <s v="8e155fdfaeca8d77e19c0adcb570d3a1029cdccb"/>
    <m/>
    <x v="0"/>
    <n v="9"/>
    <x v="1"/>
  </r>
  <r>
    <x v="14"/>
    <m/>
    <m/>
    <x v="0"/>
    <n v="9"/>
    <x v="1"/>
  </r>
  <r>
    <x v="14"/>
    <m/>
    <n v="1"/>
    <x v="59"/>
    <n v="9"/>
    <x v="5"/>
  </r>
  <r>
    <x v="14"/>
    <m/>
    <m/>
    <x v="0"/>
    <n v="9"/>
    <x v="1"/>
  </r>
  <r>
    <x v="14"/>
    <s v="b01f5a4153638047b7cebb5c60abf32195836ce1"/>
    <m/>
    <x v="0"/>
    <n v="481"/>
    <x v="1"/>
  </r>
  <r>
    <x v="14"/>
    <m/>
    <m/>
    <x v="0"/>
    <n v="481"/>
    <x v="1"/>
  </r>
  <r>
    <x v="14"/>
    <m/>
    <n v="1E-3"/>
    <x v="57"/>
    <n v="481"/>
    <x v="355"/>
  </r>
  <r>
    <x v="14"/>
    <m/>
    <n v="6.0000000000000001E-3"/>
    <x v="53"/>
    <n v="481"/>
    <x v="356"/>
  </r>
  <r>
    <x v="14"/>
    <m/>
    <n v="0.99199999999999999"/>
    <x v="59"/>
    <n v="481"/>
    <x v="357"/>
  </r>
  <r>
    <x v="14"/>
    <m/>
    <m/>
    <x v="0"/>
    <n v="481"/>
    <x v="1"/>
  </r>
  <r>
    <x v="14"/>
    <s v="53c628063842c78f3c5d36f2ad8e9f5b32c4da95"/>
    <m/>
    <x v="0"/>
    <n v="38"/>
    <x v="1"/>
  </r>
  <r>
    <x v="14"/>
    <m/>
    <m/>
    <x v="0"/>
    <n v="38"/>
    <x v="1"/>
  </r>
  <r>
    <x v="14"/>
    <m/>
    <n v="0.88500000000000001"/>
    <x v="49"/>
    <n v="38"/>
    <x v="358"/>
  </r>
  <r>
    <x v="14"/>
    <m/>
    <n v="0.114"/>
    <x v="59"/>
    <n v="38"/>
    <x v="359"/>
  </r>
  <r>
    <x v="14"/>
    <m/>
    <m/>
    <x v="0"/>
    <n v="38"/>
    <x v="1"/>
  </r>
  <r>
    <x v="14"/>
    <s v="298255a705e81a22c2cd29fc3377b1d6df1c9382"/>
    <m/>
    <x v="0"/>
    <n v="45"/>
    <x v="1"/>
  </r>
  <r>
    <x v="14"/>
    <m/>
    <m/>
    <x v="0"/>
    <n v="45"/>
    <x v="1"/>
  </r>
  <r>
    <x v="14"/>
    <m/>
    <n v="4.3999999999999997E-2"/>
    <x v="49"/>
    <n v="45"/>
    <x v="360"/>
  </r>
  <r>
    <x v="14"/>
    <m/>
    <n v="0.95499999999999996"/>
    <x v="59"/>
    <n v="45"/>
    <x v="361"/>
  </r>
  <r>
    <x v="14"/>
    <m/>
    <m/>
    <x v="0"/>
    <n v="45"/>
    <x v="1"/>
  </r>
  <r>
    <x v="14"/>
    <s v="eaf1bfff5773147035a3cc21783db32863895824"/>
    <m/>
    <x v="0"/>
    <n v="192"/>
    <x v="1"/>
  </r>
  <r>
    <x v="14"/>
    <m/>
    <m/>
    <x v="0"/>
    <n v="192"/>
    <x v="1"/>
  </r>
  <r>
    <x v="14"/>
    <m/>
    <n v="1"/>
    <x v="59"/>
    <n v="192"/>
    <x v="362"/>
  </r>
  <r>
    <x v="14"/>
    <m/>
    <m/>
    <x v="0"/>
    <n v="192"/>
    <x v="1"/>
  </r>
  <r>
    <x v="14"/>
    <s v="2f43128e39ac950421ed372135806f8ea63b7b08"/>
    <m/>
    <x v="0"/>
    <n v="166"/>
    <x v="1"/>
  </r>
  <r>
    <x v="14"/>
    <m/>
    <m/>
    <x v="0"/>
    <n v="166"/>
    <x v="1"/>
  </r>
  <r>
    <x v="14"/>
    <m/>
    <n v="0.60099999999999998"/>
    <x v="57"/>
    <n v="166"/>
    <x v="363"/>
  </r>
  <r>
    <x v="14"/>
    <m/>
    <n v="0.38900000000000001"/>
    <x v="53"/>
    <n v="166"/>
    <x v="364"/>
  </r>
  <r>
    <x v="14"/>
    <m/>
    <n v="8.9999999999999993E-3"/>
    <x v="61"/>
    <n v="166"/>
    <x v="365"/>
  </r>
  <r>
    <x v="14"/>
    <m/>
    <m/>
    <x v="0"/>
    <n v="166"/>
    <x v="1"/>
  </r>
  <r>
    <x v="14"/>
    <s v="892eb99b4469e2d35570bbfd07f57b87fc2376e0"/>
    <m/>
    <x v="0"/>
    <n v="1343"/>
    <x v="1"/>
  </r>
  <r>
    <x v="14"/>
    <m/>
    <m/>
    <x v="0"/>
    <n v="1343"/>
    <x v="1"/>
  </r>
  <r>
    <x v="14"/>
    <m/>
    <n v="8.0000000000000002E-3"/>
    <x v="23"/>
    <n v="1343"/>
    <x v="366"/>
  </r>
  <r>
    <x v="14"/>
    <m/>
    <n v="0.51100000000000001"/>
    <x v="49"/>
    <n v="1343"/>
    <x v="367"/>
  </r>
  <r>
    <x v="14"/>
    <m/>
    <n v="1E-3"/>
    <x v="48"/>
    <n v="1343"/>
    <x v="368"/>
  </r>
  <r>
    <x v="14"/>
    <m/>
    <n v="0.40200000000000002"/>
    <x v="59"/>
    <n v="1343"/>
    <x v="369"/>
  </r>
  <r>
    <x v="14"/>
    <m/>
    <n v="4.8000000000000001E-2"/>
    <x v="21"/>
    <n v="1343"/>
    <x v="370"/>
  </r>
  <r>
    <x v="14"/>
    <m/>
    <n v="2.4E-2"/>
    <x v="9"/>
    <n v="1343"/>
    <x v="371"/>
  </r>
  <r>
    <x v="14"/>
    <m/>
    <n v="2E-3"/>
    <x v="61"/>
    <n v="1343"/>
    <x v="372"/>
  </r>
  <r>
    <x v="14"/>
    <m/>
    <m/>
    <x v="0"/>
    <n v="1343"/>
    <x v="1"/>
  </r>
  <r>
    <x v="14"/>
    <s v="38711ac013df44b1bc928f868ee45a9ac93b3ffb"/>
    <m/>
    <x v="0"/>
    <n v="88"/>
    <x v="1"/>
  </r>
  <r>
    <x v="14"/>
    <m/>
    <m/>
    <x v="0"/>
    <n v="88"/>
    <x v="1"/>
  </r>
  <r>
    <x v="14"/>
    <m/>
    <n v="1"/>
    <x v="48"/>
    <n v="88"/>
    <x v="373"/>
  </r>
  <r>
    <x v="14"/>
    <m/>
    <m/>
    <x v="0"/>
    <n v="88"/>
    <x v="1"/>
  </r>
  <r>
    <x v="14"/>
    <s v="8ef75e363a3ea17f6a5f7be55460c528c6bae32f"/>
    <m/>
    <x v="0"/>
    <n v="180"/>
    <x v="1"/>
  </r>
  <r>
    <x v="14"/>
    <m/>
    <m/>
    <x v="0"/>
    <n v="180"/>
    <x v="1"/>
  </r>
  <r>
    <x v="14"/>
    <m/>
    <n v="0.52800000000000002"/>
    <x v="17"/>
    <n v="180"/>
    <x v="374"/>
  </r>
  <r>
    <x v="14"/>
    <m/>
    <n v="0.47099999999999997"/>
    <x v="50"/>
    <n v="180"/>
    <x v="375"/>
  </r>
  <r>
    <x v="14"/>
    <m/>
    <m/>
    <x v="0"/>
    <n v="180"/>
    <x v="1"/>
  </r>
  <r>
    <x v="14"/>
    <s v="3286b208b30c43450354422e554070485f526e7b"/>
    <m/>
    <x v="0"/>
    <n v="10"/>
    <x v="1"/>
  </r>
  <r>
    <x v="14"/>
    <m/>
    <m/>
    <x v="0"/>
    <n v="10"/>
    <x v="1"/>
  </r>
  <r>
    <x v="14"/>
    <m/>
    <n v="0.38800000000000001"/>
    <x v="17"/>
    <n v="10"/>
    <x v="376"/>
  </r>
  <r>
    <x v="14"/>
    <m/>
    <n v="0.61099999999999999"/>
    <x v="62"/>
    <n v="10"/>
    <x v="377"/>
  </r>
  <r>
    <x v="14"/>
    <m/>
    <m/>
    <x v="0"/>
    <n v="10"/>
    <x v="1"/>
  </r>
  <r>
    <x v="14"/>
    <s v="82e2c23c71e34833f012435c6a77393ab077e922"/>
    <m/>
    <x v="0"/>
    <n v="1330"/>
    <x v="1"/>
  </r>
  <r>
    <x v="14"/>
    <m/>
    <m/>
    <x v="0"/>
    <n v="1330"/>
    <x v="1"/>
  </r>
  <r>
    <x v="14"/>
    <m/>
    <n v="0.51900000000000002"/>
    <x v="49"/>
    <n v="1330"/>
    <x v="378"/>
  </r>
  <r>
    <x v="14"/>
    <m/>
    <n v="0.47899999999999998"/>
    <x v="59"/>
    <n v="1330"/>
    <x v="379"/>
  </r>
  <r>
    <x v="14"/>
    <m/>
    <n v="0"/>
    <x v="61"/>
    <n v="1330"/>
    <x v="1"/>
  </r>
  <r>
    <x v="14"/>
    <m/>
    <m/>
    <x v="0"/>
    <n v="1330"/>
    <x v="1"/>
  </r>
  <r>
    <x v="14"/>
    <s v="40e1398b837bb2a57ad8013391124b054ad4d15b"/>
    <m/>
    <x v="0"/>
    <n v="2841"/>
    <x v="1"/>
  </r>
  <r>
    <x v="14"/>
    <m/>
    <m/>
    <x v="0"/>
    <n v="2841"/>
    <x v="1"/>
  </r>
  <r>
    <x v="14"/>
    <m/>
    <n v="0"/>
    <x v="18"/>
    <n v="2841"/>
    <x v="1"/>
  </r>
  <r>
    <x v="14"/>
    <m/>
    <n v="0.01"/>
    <x v="23"/>
    <n v="2841"/>
    <x v="380"/>
  </r>
  <r>
    <x v="14"/>
    <m/>
    <n v="6.5000000000000002E-2"/>
    <x v="49"/>
    <n v="2841"/>
    <x v="381"/>
  </r>
  <r>
    <x v="14"/>
    <m/>
    <n v="0.90300000000000002"/>
    <x v="59"/>
    <n v="2841"/>
    <x v="382"/>
  </r>
  <r>
    <x v="14"/>
    <m/>
    <n v="1.7999999999999999E-2"/>
    <x v="55"/>
    <n v="2841"/>
    <x v="383"/>
  </r>
  <r>
    <x v="14"/>
    <m/>
    <n v="0"/>
    <x v="21"/>
    <n v="2841"/>
    <x v="1"/>
  </r>
  <r>
    <x v="14"/>
    <m/>
    <n v="1E-3"/>
    <x v="61"/>
    <n v="2841"/>
    <x v="384"/>
  </r>
  <r>
    <x v="14"/>
    <m/>
    <m/>
    <x v="0"/>
    <n v="2841"/>
    <x v="1"/>
  </r>
  <r>
    <x v="14"/>
    <s v="ae2dc0a937cd66c249d0d98802fe8229e1a32df8"/>
    <m/>
    <x v="0"/>
    <n v="19"/>
    <x v="1"/>
  </r>
  <r>
    <x v="14"/>
    <m/>
    <m/>
    <x v="0"/>
    <n v="19"/>
    <x v="1"/>
  </r>
  <r>
    <x v="14"/>
    <m/>
    <n v="1"/>
    <x v="49"/>
    <n v="19"/>
    <x v="261"/>
  </r>
  <r>
    <x v="14"/>
    <m/>
    <m/>
    <x v="0"/>
    <n v="19"/>
    <x v="1"/>
  </r>
  <r>
    <x v="14"/>
    <s v="5f3174ac46b169a90e1e17a7327a21824609abbf"/>
    <m/>
    <x v="0"/>
    <n v="38"/>
    <x v="1"/>
  </r>
  <r>
    <x v="14"/>
    <m/>
    <m/>
    <x v="0"/>
    <n v="38"/>
    <x v="1"/>
  </r>
  <r>
    <x v="14"/>
    <m/>
    <n v="1"/>
    <x v="50"/>
    <n v="38"/>
    <x v="385"/>
  </r>
  <r>
    <x v="14"/>
    <m/>
    <m/>
    <x v="0"/>
    <n v="38"/>
    <x v="1"/>
  </r>
  <r>
    <x v="14"/>
    <s v="b4a2cc96b18cacdfece81215d9d8c7a3a84ba20a"/>
    <m/>
    <x v="0"/>
    <n v="31"/>
    <x v="1"/>
  </r>
  <r>
    <x v="14"/>
    <m/>
    <m/>
    <x v="0"/>
    <n v="31"/>
    <x v="1"/>
  </r>
  <r>
    <x v="14"/>
    <m/>
    <n v="1"/>
    <x v="3"/>
    <n v="31"/>
    <x v="386"/>
  </r>
  <r>
    <x v="15"/>
    <m/>
    <m/>
    <x v="0"/>
    <n v="31"/>
    <x v="1"/>
  </r>
  <r>
    <x v="15"/>
    <s v="1d98478d9d529e886143415cbb5b507362ab45eb"/>
    <m/>
    <x v="0"/>
    <n v="4"/>
    <x v="1"/>
  </r>
  <r>
    <x v="15"/>
    <m/>
    <m/>
    <x v="0"/>
    <n v="4"/>
    <x v="1"/>
  </r>
  <r>
    <x v="15"/>
    <m/>
    <n v="1"/>
    <x v="48"/>
    <n v="4"/>
    <x v="28"/>
  </r>
  <r>
    <x v="15"/>
    <m/>
    <m/>
    <x v="0"/>
    <n v="4"/>
    <x v="1"/>
  </r>
  <r>
    <x v="15"/>
    <s v="df0236cab083063fd125e289c6bac6b017bc6b67"/>
    <m/>
    <x v="0"/>
    <n v="8"/>
    <x v="1"/>
  </r>
  <r>
    <x v="15"/>
    <m/>
    <m/>
    <x v="0"/>
    <n v="8"/>
    <x v="1"/>
  </r>
  <r>
    <x v="15"/>
    <m/>
    <n v="0.36599999999999999"/>
    <x v="3"/>
    <n v="8"/>
    <x v="387"/>
  </r>
  <r>
    <x v="15"/>
    <m/>
    <n v="0.63300000000000001"/>
    <x v="55"/>
    <n v="8"/>
    <x v="388"/>
  </r>
  <r>
    <x v="16"/>
    <m/>
    <m/>
    <x v="0"/>
    <n v="8"/>
    <x v="1"/>
  </r>
  <r>
    <x v="16"/>
    <s v="694c36dbe7de51db9396696c2b89944e1a7dd001"/>
    <m/>
    <x v="0"/>
    <n v="8"/>
    <x v="1"/>
  </r>
  <r>
    <x v="16"/>
    <m/>
    <m/>
    <x v="0"/>
    <n v="8"/>
    <x v="1"/>
  </r>
  <r>
    <x v="16"/>
    <m/>
    <n v="1"/>
    <x v="3"/>
    <n v="8"/>
    <x v="16"/>
  </r>
  <r>
    <x v="16"/>
    <m/>
    <m/>
    <x v="0"/>
    <n v="8"/>
    <x v="1"/>
  </r>
  <r>
    <x v="16"/>
    <s v="ca3f2b297817fc6f1a535bd0281df7ecc3ba6979"/>
    <m/>
    <x v="0"/>
    <n v="187"/>
    <x v="1"/>
  </r>
  <r>
    <x v="16"/>
    <m/>
    <m/>
    <x v="0"/>
    <n v="187"/>
    <x v="1"/>
  </r>
  <r>
    <x v="16"/>
    <m/>
    <n v="0.255"/>
    <x v="23"/>
    <n v="187"/>
    <x v="389"/>
  </r>
  <r>
    <x v="16"/>
    <m/>
    <n v="3.5000000000000003E-2"/>
    <x v="3"/>
    <n v="187"/>
    <x v="390"/>
  </r>
  <r>
    <x v="16"/>
    <m/>
    <n v="2.4E-2"/>
    <x v="53"/>
    <n v="187"/>
    <x v="391"/>
  </r>
  <r>
    <x v="16"/>
    <m/>
    <n v="0.104"/>
    <x v="54"/>
    <n v="187"/>
    <x v="392"/>
  </r>
  <r>
    <x v="16"/>
    <m/>
    <n v="0.113"/>
    <x v="21"/>
    <n v="187"/>
    <x v="393"/>
  </r>
  <r>
    <x v="16"/>
    <m/>
    <n v="0.45700000000000002"/>
    <x v="9"/>
    <n v="187"/>
    <x v="394"/>
  </r>
  <r>
    <x v="16"/>
    <m/>
    <n v="8.9999999999999993E-3"/>
    <x v="60"/>
    <n v="187"/>
    <x v="395"/>
  </r>
  <r>
    <x v="16"/>
    <m/>
    <m/>
    <x v="0"/>
    <n v="187"/>
    <x v="1"/>
  </r>
  <r>
    <x v="16"/>
    <s v="381a35be63129419516c77825c2a27e7fc447e63"/>
    <m/>
    <x v="0"/>
    <n v="299"/>
    <x v="1"/>
  </r>
  <r>
    <x v="16"/>
    <m/>
    <m/>
    <x v="0"/>
    <n v="299"/>
    <x v="1"/>
  </r>
  <r>
    <x v="16"/>
    <m/>
    <n v="1.6E-2"/>
    <x v="23"/>
    <n v="299"/>
    <x v="396"/>
  </r>
  <r>
    <x v="16"/>
    <m/>
    <n v="0.74299999999999999"/>
    <x v="50"/>
    <n v="299"/>
    <x v="397"/>
  </r>
  <r>
    <x v="16"/>
    <m/>
    <n v="0.158"/>
    <x v="49"/>
    <n v="299"/>
    <x v="398"/>
  </r>
  <r>
    <x v="16"/>
    <m/>
    <n v="2.5999999999999999E-2"/>
    <x v="48"/>
    <n v="299"/>
    <x v="399"/>
  </r>
  <r>
    <x v="16"/>
    <m/>
    <n v="5.3999999999999999E-2"/>
    <x v="9"/>
    <n v="299"/>
    <x v="400"/>
  </r>
  <r>
    <x v="16"/>
    <m/>
    <m/>
    <x v="0"/>
    <n v="299"/>
    <x v="1"/>
  </r>
  <r>
    <x v="16"/>
    <s v="ece2f2e2b997eb5c21328966ce2ccff9bdfe4db2"/>
    <m/>
    <x v="0"/>
    <n v="4"/>
    <x v="1"/>
  </r>
  <r>
    <x v="16"/>
    <m/>
    <m/>
    <x v="0"/>
    <n v="4"/>
    <x v="1"/>
  </r>
  <r>
    <x v="16"/>
    <m/>
    <n v="1"/>
    <x v="4"/>
    <n v="4"/>
    <x v="28"/>
  </r>
  <r>
    <x v="16"/>
    <m/>
    <m/>
    <x v="0"/>
    <n v="4"/>
    <x v="1"/>
  </r>
  <r>
    <x v="16"/>
    <s v="c7f47206ec84013a595d764a3542a3e9ac0305fd"/>
    <m/>
    <x v="0"/>
    <n v="124"/>
    <x v="1"/>
  </r>
  <r>
    <x v="16"/>
    <m/>
    <m/>
    <x v="0"/>
    <n v="124"/>
    <x v="1"/>
  </r>
  <r>
    <x v="16"/>
    <m/>
    <n v="0.23100000000000001"/>
    <x v="50"/>
    <n v="124"/>
    <x v="401"/>
  </r>
  <r>
    <x v="16"/>
    <m/>
    <n v="0.252"/>
    <x v="48"/>
    <n v="124"/>
    <x v="402"/>
  </r>
  <r>
    <x v="16"/>
    <m/>
    <n v="0.51600000000000001"/>
    <x v="9"/>
    <n v="124"/>
    <x v="403"/>
  </r>
  <r>
    <x v="16"/>
    <m/>
    <m/>
    <x v="0"/>
    <n v="124"/>
    <x v="1"/>
  </r>
  <r>
    <x v="16"/>
    <s v="8f8d5ba6a24e897ca55bf987696e0e90d22f9b19"/>
    <m/>
    <x v="0"/>
    <n v="405"/>
    <x v="1"/>
  </r>
  <r>
    <x v="16"/>
    <m/>
    <m/>
    <x v="0"/>
    <n v="405"/>
    <x v="1"/>
  </r>
  <r>
    <x v="16"/>
    <m/>
    <n v="0.72699999999999998"/>
    <x v="55"/>
    <n v="405"/>
    <x v="404"/>
  </r>
  <r>
    <x v="16"/>
    <m/>
    <n v="0.26700000000000002"/>
    <x v="56"/>
    <n v="405"/>
    <x v="405"/>
  </r>
  <r>
    <x v="16"/>
    <m/>
    <n v="4.0000000000000001E-3"/>
    <x v="61"/>
    <n v="405"/>
    <x v="406"/>
  </r>
  <r>
    <x v="16"/>
    <m/>
    <m/>
    <x v="0"/>
    <n v="405"/>
    <x v="1"/>
  </r>
  <r>
    <x v="16"/>
    <s v="1249034444dc146eb6177fbe4845e593b807f84d"/>
    <m/>
    <x v="0"/>
    <n v="788"/>
    <x v="1"/>
  </r>
  <r>
    <x v="16"/>
    <m/>
    <m/>
    <x v="0"/>
    <n v="788"/>
    <x v="1"/>
  </r>
  <r>
    <x v="16"/>
    <m/>
    <n v="8.0000000000000002E-3"/>
    <x v="66"/>
    <n v="788"/>
    <x v="407"/>
  </r>
  <r>
    <x v="16"/>
    <m/>
    <n v="0.41399999999999998"/>
    <x v="3"/>
    <n v="788"/>
    <x v="408"/>
  </r>
  <r>
    <x v="16"/>
    <m/>
    <n v="6.0000000000000001E-3"/>
    <x v="50"/>
    <n v="788"/>
    <x v="409"/>
  </r>
  <r>
    <x v="16"/>
    <m/>
    <n v="1.0999999999999999E-2"/>
    <x v="63"/>
    <n v="788"/>
    <x v="410"/>
  </r>
  <r>
    <x v="16"/>
    <m/>
    <n v="8.0000000000000002E-3"/>
    <x v="62"/>
    <n v="788"/>
    <x v="407"/>
  </r>
  <r>
    <x v="16"/>
    <m/>
    <n v="2.1999999999999999E-2"/>
    <x v="20"/>
    <n v="788"/>
    <x v="411"/>
  </r>
  <r>
    <x v="16"/>
    <m/>
    <n v="3.0000000000000001E-3"/>
    <x v="70"/>
    <n v="788"/>
    <x v="412"/>
  </r>
  <r>
    <x v="16"/>
    <m/>
    <n v="0.375"/>
    <x v="21"/>
    <n v="788"/>
    <x v="413"/>
  </r>
  <r>
    <x v="16"/>
    <m/>
    <n v="1.6E-2"/>
    <x v="71"/>
    <n v="788"/>
    <x v="414"/>
  </r>
  <r>
    <x v="16"/>
    <m/>
    <n v="0.13"/>
    <x v="60"/>
    <n v="788"/>
    <x v="415"/>
  </r>
  <r>
    <x v="16"/>
    <m/>
    <n v="0"/>
    <x v="61"/>
    <n v="788"/>
    <x v="1"/>
  </r>
  <r>
    <x v="16"/>
    <m/>
    <m/>
    <x v="0"/>
    <n v="788"/>
    <x v="1"/>
  </r>
  <r>
    <x v="16"/>
    <s v="903047acae35e56863ceae4f1aa12afcf97d0f54"/>
    <m/>
    <x v="0"/>
    <n v="153"/>
    <x v="1"/>
  </r>
  <r>
    <x v="16"/>
    <m/>
    <m/>
    <x v="0"/>
    <n v="153"/>
    <x v="1"/>
  </r>
  <r>
    <x v="16"/>
    <m/>
    <n v="3.6999999999999998E-2"/>
    <x v="53"/>
    <n v="153"/>
    <x v="416"/>
  </r>
  <r>
    <x v="16"/>
    <m/>
    <n v="0.46300000000000002"/>
    <x v="21"/>
    <n v="153"/>
    <x v="417"/>
  </r>
  <r>
    <x v="16"/>
    <m/>
    <n v="2.5999999999999999E-2"/>
    <x v="9"/>
    <n v="153"/>
    <x v="418"/>
  </r>
  <r>
    <x v="16"/>
    <m/>
    <n v="0.47199999999999998"/>
    <x v="65"/>
    <n v="153"/>
    <x v="419"/>
  </r>
  <r>
    <x v="17"/>
    <m/>
    <m/>
    <x v="0"/>
    <n v="153"/>
    <x v="1"/>
  </r>
  <r>
    <x v="17"/>
    <s v="8cc8ec7cd412292a8a54d2765984e8fa1319ba61"/>
    <m/>
    <x v="0"/>
    <n v="32"/>
    <x v="1"/>
  </r>
  <r>
    <x v="17"/>
    <m/>
    <m/>
    <x v="0"/>
    <n v="32"/>
    <x v="1"/>
  </r>
  <r>
    <x v="17"/>
    <m/>
    <n v="1"/>
    <x v="52"/>
    <n v="32"/>
    <x v="420"/>
  </r>
  <r>
    <x v="17"/>
    <m/>
    <m/>
    <x v="0"/>
    <n v="32"/>
    <x v="1"/>
  </r>
  <r>
    <x v="17"/>
    <s v="56136a9d8f165fe9ec74bb4928404206ce63610f"/>
    <m/>
    <x v="0"/>
    <n v="3"/>
    <x v="1"/>
  </r>
  <r>
    <x v="17"/>
    <m/>
    <m/>
    <x v="0"/>
    <n v="3"/>
    <x v="1"/>
  </r>
  <r>
    <x v="17"/>
    <m/>
    <n v="1"/>
    <x v="66"/>
    <n v="3"/>
    <x v="295"/>
  </r>
  <r>
    <x v="18"/>
    <m/>
    <m/>
    <x v="0"/>
    <n v="3"/>
    <x v="1"/>
  </r>
  <r>
    <x v="18"/>
    <s v="6fbc9d572a24ce45090dfabaf8f44c64a369900a"/>
    <m/>
    <x v="0"/>
    <n v="9"/>
    <x v="1"/>
  </r>
  <r>
    <x v="18"/>
    <m/>
    <m/>
    <x v="0"/>
    <n v="9"/>
    <x v="1"/>
  </r>
  <r>
    <x v="18"/>
    <m/>
    <n v="1"/>
    <x v="4"/>
    <n v="9"/>
    <x v="5"/>
  </r>
  <r>
    <x v="18"/>
    <m/>
    <m/>
    <x v="0"/>
    <n v="9"/>
    <x v="1"/>
  </r>
  <r>
    <x v="18"/>
    <s v="84022c1f5ac4023e56c52f5ca8e5a94eb59b4827"/>
    <m/>
    <x v="0"/>
    <n v="296"/>
    <x v="1"/>
  </r>
  <r>
    <x v="18"/>
    <m/>
    <m/>
    <x v="0"/>
    <n v="296"/>
    <x v="1"/>
  </r>
  <r>
    <x v="18"/>
    <m/>
    <n v="0.5"/>
    <x v="27"/>
    <n v="296"/>
    <x v="421"/>
  </r>
  <r>
    <x v="18"/>
    <m/>
    <n v="0.5"/>
    <x v="72"/>
    <n v="296"/>
    <x v="421"/>
  </r>
  <r>
    <x v="18"/>
    <m/>
    <m/>
    <x v="0"/>
    <n v="296"/>
    <x v="1"/>
  </r>
  <r>
    <x v="18"/>
    <s v="8853a39ad644a394c4d137bc132d54914b810c1d"/>
    <m/>
    <x v="0"/>
    <n v="4"/>
    <x v="1"/>
  </r>
  <r>
    <x v="18"/>
    <m/>
    <m/>
    <x v="0"/>
    <n v="4"/>
    <x v="1"/>
  </r>
  <r>
    <x v="18"/>
    <m/>
    <n v="1"/>
    <x v="9"/>
    <n v="4"/>
    <x v="28"/>
  </r>
  <r>
    <x v="19"/>
    <m/>
    <m/>
    <x v="0"/>
    <n v="4"/>
    <x v="1"/>
  </r>
  <r>
    <x v="19"/>
    <s v="22ac42b23ca0f9dd80a62091098b4477944bafcb"/>
    <m/>
    <x v="0"/>
    <n v="72"/>
    <x v="1"/>
  </r>
  <r>
    <x v="19"/>
    <m/>
    <m/>
    <x v="0"/>
    <n v="72"/>
    <x v="1"/>
  </r>
  <r>
    <x v="19"/>
    <m/>
    <n v="1"/>
    <x v="3"/>
    <n v="72"/>
    <x v="422"/>
  </r>
  <r>
    <x v="19"/>
    <m/>
    <m/>
    <x v="0"/>
    <n v="72"/>
    <x v="1"/>
  </r>
  <r>
    <x v="19"/>
    <s v="16c9c3ec7bcff067c7bccef307e2039a13048153"/>
    <m/>
    <x v="0"/>
    <n v="75"/>
    <x v="1"/>
  </r>
  <r>
    <x v="19"/>
    <m/>
    <m/>
    <x v="0"/>
    <n v="75"/>
    <x v="1"/>
  </r>
  <r>
    <x v="19"/>
    <m/>
    <n v="0.13800000000000001"/>
    <x v="57"/>
    <n v="75"/>
    <x v="423"/>
  </r>
  <r>
    <x v="19"/>
    <m/>
    <n v="0.17499999999999999"/>
    <x v="53"/>
    <n v="75"/>
    <x v="424"/>
  </r>
  <r>
    <x v="19"/>
    <m/>
    <n v="0.68500000000000005"/>
    <x v="21"/>
    <n v="75"/>
    <x v="425"/>
  </r>
  <r>
    <x v="19"/>
    <m/>
    <m/>
    <x v="0"/>
    <n v="75"/>
    <x v="1"/>
  </r>
  <r>
    <x v="19"/>
    <s v="57e01bdc252cb06225edb0ac5fc712666236dbcf"/>
    <m/>
    <x v="0"/>
    <n v="160"/>
    <x v="1"/>
  </r>
  <r>
    <x v="19"/>
    <m/>
    <m/>
    <x v="0"/>
    <n v="160"/>
    <x v="1"/>
  </r>
  <r>
    <x v="19"/>
    <m/>
    <n v="9.5000000000000001E-2"/>
    <x v="20"/>
    <n v="160"/>
    <x v="426"/>
  </r>
  <r>
    <x v="19"/>
    <m/>
    <n v="0.90400000000000003"/>
    <x v="21"/>
    <n v="160"/>
    <x v="427"/>
  </r>
  <r>
    <x v="19"/>
    <m/>
    <m/>
    <x v="0"/>
    <n v="160"/>
    <x v="1"/>
  </r>
  <r>
    <x v="19"/>
    <s v="d747c572cbb9b6d39a64ccdc39dbb6de79c7c654"/>
    <m/>
    <x v="0"/>
    <n v="103"/>
    <x v="1"/>
  </r>
  <r>
    <x v="19"/>
    <m/>
    <m/>
    <x v="0"/>
    <n v="103"/>
    <x v="1"/>
  </r>
  <r>
    <x v="19"/>
    <m/>
    <n v="9.6000000000000002E-2"/>
    <x v="2"/>
    <n v="103"/>
    <x v="428"/>
  </r>
  <r>
    <x v="19"/>
    <m/>
    <n v="2.1000000000000001E-2"/>
    <x v="23"/>
    <n v="103"/>
    <x v="429"/>
  </r>
  <r>
    <x v="19"/>
    <m/>
    <n v="0.10100000000000001"/>
    <x v="3"/>
    <n v="103"/>
    <x v="430"/>
  </r>
  <r>
    <x v="19"/>
    <m/>
    <n v="0.22800000000000001"/>
    <x v="20"/>
    <n v="103"/>
    <x v="431"/>
  </r>
  <r>
    <x v="19"/>
    <m/>
    <n v="0.46400000000000002"/>
    <x v="21"/>
    <n v="103"/>
    <x v="432"/>
  </r>
  <r>
    <x v="19"/>
    <m/>
    <n v="3.3000000000000002E-2"/>
    <x v="9"/>
    <n v="103"/>
    <x v="433"/>
  </r>
  <r>
    <x v="19"/>
    <m/>
    <n v="5.3999999999999999E-2"/>
    <x v="60"/>
    <n v="103"/>
    <x v="434"/>
  </r>
  <r>
    <x v="19"/>
    <m/>
    <m/>
    <x v="0"/>
    <n v="103"/>
    <x v="1"/>
  </r>
  <r>
    <x v="19"/>
    <s v="36370def1e19eed5fcabd468253c5be0d2b22366"/>
    <m/>
    <x v="0"/>
    <n v="240"/>
    <x v="1"/>
  </r>
  <r>
    <x v="19"/>
    <m/>
    <m/>
    <x v="0"/>
    <n v="240"/>
    <x v="1"/>
  </r>
  <r>
    <x v="19"/>
    <m/>
    <n v="1.9E-2"/>
    <x v="66"/>
    <n v="240"/>
    <x v="435"/>
  </r>
  <r>
    <x v="19"/>
    <m/>
    <n v="0.72599999999999998"/>
    <x v="3"/>
    <n v="240"/>
    <x v="436"/>
  </r>
  <r>
    <x v="19"/>
    <m/>
    <n v="1.2E-2"/>
    <x v="20"/>
    <n v="240"/>
    <x v="437"/>
  </r>
  <r>
    <x v="19"/>
    <m/>
    <n v="0.18099999999999999"/>
    <x v="21"/>
    <n v="240"/>
    <x v="438"/>
  </r>
  <r>
    <x v="19"/>
    <m/>
    <n v="2.4E-2"/>
    <x v="71"/>
    <n v="240"/>
    <x v="439"/>
  </r>
  <r>
    <x v="19"/>
    <m/>
    <n v="3.5000000000000003E-2"/>
    <x v="60"/>
    <n v="240"/>
    <x v="203"/>
  </r>
  <r>
    <x v="19"/>
    <m/>
    <m/>
    <x v="0"/>
    <n v="240"/>
    <x v="1"/>
  </r>
  <r>
    <x v="19"/>
    <s v="6d0f155cdd27b019b2f1ccc4b6b7e8e2c8271b54"/>
    <m/>
    <x v="0"/>
    <n v="191"/>
    <x v="1"/>
  </r>
  <r>
    <x v="19"/>
    <m/>
    <m/>
    <x v="0"/>
    <n v="191"/>
    <x v="1"/>
  </r>
  <r>
    <x v="19"/>
    <m/>
    <n v="2.1999999999999999E-2"/>
    <x v="23"/>
    <n v="191"/>
    <x v="440"/>
  </r>
  <r>
    <x v="19"/>
    <m/>
    <n v="2.5000000000000001E-2"/>
    <x v="66"/>
    <n v="191"/>
    <x v="441"/>
  </r>
  <r>
    <x v="19"/>
    <m/>
    <n v="0.129"/>
    <x v="3"/>
    <n v="191"/>
    <x v="442"/>
  </r>
  <r>
    <x v="19"/>
    <m/>
    <n v="0.04"/>
    <x v="19"/>
    <n v="191"/>
    <x v="443"/>
  </r>
  <r>
    <x v="19"/>
    <m/>
    <n v="0.65400000000000003"/>
    <x v="20"/>
    <n v="191"/>
    <x v="444"/>
  </r>
  <r>
    <x v="19"/>
    <m/>
    <n v="0.08"/>
    <x v="21"/>
    <n v="191"/>
    <x v="445"/>
  </r>
  <r>
    <x v="19"/>
    <m/>
    <n v="2.7E-2"/>
    <x v="9"/>
    <n v="191"/>
    <x v="446"/>
  </r>
  <r>
    <x v="19"/>
    <m/>
    <n v="0.02"/>
    <x v="60"/>
    <n v="191"/>
    <x v="447"/>
  </r>
  <r>
    <x v="19"/>
    <m/>
    <m/>
    <x v="0"/>
    <n v="191"/>
    <x v="1"/>
  </r>
  <r>
    <x v="19"/>
    <s v="6d255ac0173267dca1131d9d1871ee52214bc93c"/>
    <m/>
    <x v="0"/>
    <n v="6"/>
    <x v="1"/>
  </r>
  <r>
    <x v="19"/>
    <m/>
    <m/>
    <x v="0"/>
    <n v="6"/>
    <x v="1"/>
  </r>
  <r>
    <x v="19"/>
    <m/>
    <n v="1"/>
    <x v="73"/>
    <n v="6"/>
    <x v="296"/>
  </r>
  <r>
    <x v="19"/>
    <m/>
    <m/>
    <x v="0"/>
    <n v="6"/>
    <x v="1"/>
  </r>
  <r>
    <x v="19"/>
    <s v="de5ea8fd8682d086de86636d9fff80720939790e"/>
    <m/>
    <x v="0"/>
    <n v="981"/>
    <x v="1"/>
  </r>
  <r>
    <x v="19"/>
    <m/>
    <m/>
    <x v="0"/>
    <n v="981"/>
    <x v="1"/>
  </r>
  <r>
    <x v="19"/>
    <m/>
    <n v="0.316"/>
    <x v="23"/>
    <n v="981"/>
    <x v="448"/>
  </r>
  <r>
    <x v="19"/>
    <m/>
    <n v="1.4E-2"/>
    <x v="66"/>
    <n v="981"/>
    <x v="449"/>
  </r>
  <r>
    <x v="19"/>
    <m/>
    <n v="9.8000000000000004E-2"/>
    <x v="3"/>
    <n v="981"/>
    <x v="450"/>
  </r>
  <r>
    <x v="19"/>
    <m/>
    <n v="3.0000000000000001E-3"/>
    <x v="49"/>
    <n v="981"/>
    <x v="451"/>
  </r>
  <r>
    <x v="19"/>
    <m/>
    <n v="4.8000000000000001E-2"/>
    <x v="19"/>
    <n v="981"/>
    <x v="452"/>
  </r>
  <r>
    <x v="19"/>
    <m/>
    <n v="5.3999999999999999E-2"/>
    <x v="20"/>
    <n v="981"/>
    <x v="242"/>
  </r>
  <r>
    <x v="19"/>
    <m/>
    <n v="3.0000000000000001E-3"/>
    <x v="59"/>
    <n v="981"/>
    <x v="451"/>
  </r>
  <r>
    <x v="19"/>
    <m/>
    <n v="8.0000000000000002E-3"/>
    <x v="55"/>
    <n v="981"/>
    <x v="453"/>
  </r>
  <r>
    <x v="19"/>
    <m/>
    <n v="0.13500000000000001"/>
    <x v="21"/>
    <n v="981"/>
    <x v="454"/>
  </r>
  <r>
    <x v="19"/>
    <m/>
    <n v="0.31"/>
    <x v="9"/>
    <n v="981"/>
    <x v="455"/>
  </r>
  <r>
    <x v="19"/>
    <m/>
    <n v="7.0000000000000001E-3"/>
    <x v="60"/>
    <n v="981"/>
    <x v="456"/>
  </r>
  <r>
    <x v="19"/>
    <m/>
    <m/>
    <x v="0"/>
    <n v="981"/>
    <x v="1"/>
  </r>
  <r>
    <x v="19"/>
    <s v="a16b3afd4f6760a8818da0888ebd330e92d381a2"/>
    <m/>
    <x v="0"/>
    <n v="585"/>
    <x v="1"/>
  </r>
  <r>
    <x v="19"/>
    <m/>
    <m/>
    <x v="0"/>
    <n v="585"/>
    <x v="1"/>
  </r>
  <r>
    <x v="19"/>
    <m/>
    <n v="0.08"/>
    <x v="23"/>
    <n v="585"/>
    <x v="457"/>
  </r>
  <r>
    <x v="19"/>
    <m/>
    <n v="6.0000000000000001E-3"/>
    <x v="49"/>
    <n v="585"/>
    <x v="458"/>
  </r>
  <r>
    <x v="19"/>
    <m/>
    <n v="8.9999999999999993E-3"/>
    <x v="57"/>
    <n v="585"/>
    <x v="459"/>
  </r>
  <r>
    <x v="19"/>
    <m/>
    <n v="1.4E-2"/>
    <x v="53"/>
    <n v="585"/>
    <x v="460"/>
  </r>
  <r>
    <x v="19"/>
    <m/>
    <n v="1.2E-2"/>
    <x v="59"/>
    <n v="585"/>
    <x v="461"/>
  </r>
  <r>
    <x v="19"/>
    <m/>
    <n v="0.05"/>
    <x v="54"/>
    <n v="585"/>
    <x v="462"/>
  </r>
  <r>
    <x v="19"/>
    <m/>
    <n v="0.79400000000000004"/>
    <x v="55"/>
    <n v="585"/>
    <x v="463"/>
  </r>
  <r>
    <x v="19"/>
    <m/>
    <n v="3.3000000000000002E-2"/>
    <x v="9"/>
    <n v="585"/>
    <x v="464"/>
  </r>
  <r>
    <x v="19"/>
    <m/>
    <m/>
    <x v="0"/>
    <n v="585"/>
    <x v="1"/>
  </r>
  <r>
    <x v="19"/>
    <s v="6ee00c6473d790afd1d1dd91b7c6991397aaec39"/>
    <m/>
    <x v="0"/>
    <n v="43"/>
    <x v="1"/>
  </r>
  <r>
    <x v="19"/>
    <m/>
    <m/>
    <x v="0"/>
    <n v="43"/>
    <x v="1"/>
  </r>
  <r>
    <x v="19"/>
    <m/>
    <n v="0.86699999999999999"/>
    <x v="23"/>
    <n v="43"/>
    <x v="465"/>
  </r>
  <r>
    <x v="19"/>
    <m/>
    <n v="1.7999999999999999E-2"/>
    <x v="3"/>
    <n v="43"/>
    <x v="466"/>
  </r>
  <r>
    <x v="19"/>
    <m/>
    <n v="1.7999999999999999E-2"/>
    <x v="53"/>
    <n v="43"/>
    <x v="466"/>
  </r>
  <r>
    <x v="19"/>
    <m/>
    <n v="3.6999999999999998E-2"/>
    <x v="21"/>
    <n v="43"/>
    <x v="467"/>
  </r>
  <r>
    <x v="19"/>
    <m/>
    <n v="5.6000000000000001E-2"/>
    <x v="9"/>
    <n v="43"/>
    <x v="468"/>
  </r>
  <r>
    <x v="19"/>
    <m/>
    <m/>
    <x v="0"/>
    <n v="43"/>
    <x v="1"/>
  </r>
  <r>
    <x v="19"/>
    <s v="f8b37a48243adce8dc6105180b3f529d44fde4b4"/>
    <m/>
    <x v="0"/>
    <n v="86"/>
    <x v="1"/>
  </r>
  <r>
    <x v="19"/>
    <m/>
    <m/>
    <x v="0"/>
    <n v="86"/>
    <x v="1"/>
  </r>
  <r>
    <x v="19"/>
    <m/>
    <n v="0.89700000000000002"/>
    <x v="53"/>
    <n v="86"/>
    <x v="469"/>
  </r>
  <r>
    <x v="19"/>
    <m/>
    <n v="0.10199999999999999"/>
    <x v="55"/>
    <n v="86"/>
    <x v="470"/>
  </r>
  <r>
    <x v="19"/>
    <m/>
    <m/>
    <x v="0"/>
    <n v="86"/>
    <x v="1"/>
  </r>
  <r>
    <x v="19"/>
    <s v="ffa775e2894f6fae7ff4e79e803d5415f0703c9f"/>
    <m/>
    <x v="0"/>
    <n v="139"/>
    <x v="1"/>
  </r>
  <r>
    <x v="19"/>
    <m/>
    <m/>
    <x v="0"/>
    <n v="139"/>
    <x v="1"/>
  </r>
  <r>
    <x v="19"/>
    <m/>
    <n v="6.7000000000000004E-2"/>
    <x v="23"/>
    <n v="139"/>
    <x v="471"/>
  </r>
  <r>
    <x v="19"/>
    <m/>
    <n v="4.2999999999999997E-2"/>
    <x v="57"/>
    <n v="139"/>
    <x v="472"/>
  </r>
  <r>
    <x v="19"/>
    <m/>
    <n v="0.14199999999999999"/>
    <x v="53"/>
    <n v="139"/>
    <x v="473"/>
  </r>
  <r>
    <x v="19"/>
    <m/>
    <n v="0.22"/>
    <x v="59"/>
    <n v="139"/>
    <x v="474"/>
  </r>
  <r>
    <x v="19"/>
    <m/>
    <n v="0.104"/>
    <x v="54"/>
    <n v="139"/>
    <x v="475"/>
  </r>
  <r>
    <x v="19"/>
    <m/>
    <n v="0.24199999999999999"/>
    <x v="55"/>
    <n v="139"/>
    <x v="476"/>
  </r>
  <r>
    <x v="19"/>
    <m/>
    <n v="2.8000000000000001E-2"/>
    <x v="21"/>
    <n v="139"/>
    <x v="477"/>
  </r>
  <r>
    <x v="19"/>
    <m/>
    <n v="0.151"/>
    <x v="9"/>
    <n v="139"/>
    <x v="478"/>
  </r>
  <r>
    <x v="19"/>
    <m/>
    <m/>
    <x v="0"/>
    <n v="139"/>
    <x v="1"/>
  </r>
  <r>
    <x v="19"/>
    <s v="bced3d215a395fa2872b9931d971fef7138d3e94"/>
    <m/>
    <x v="0"/>
    <n v="2"/>
    <x v="1"/>
  </r>
  <r>
    <x v="19"/>
    <m/>
    <m/>
    <x v="0"/>
    <n v="2"/>
    <x v="1"/>
  </r>
  <r>
    <x v="19"/>
    <m/>
    <n v="1"/>
    <x v="1"/>
    <n v="2"/>
    <x v="19"/>
  </r>
  <r>
    <x v="19"/>
    <m/>
    <m/>
    <x v="0"/>
    <n v="2"/>
    <x v="1"/>
  </r>
  <r>
    <x v="19"/>
    <s v="e05aaf726c17e9deef9f025f0ffda3cee119bca1"/>
    <m/>
    <x v="0"/>
    <n v="3136"/>
    <x v="1"/>
  </r>
  <r>
    <x v="19"/>
    <m/>
    <m/>
    <x v="0"/>
    <n v="3136"/>
    <x v="1"/>
  </r>
  <r>
    <x v="19"/>
    <m/>
    <n v="6.0000000000000001E-3"/>
    <x v="74"/>
    <n v="3136"/>
    <x v="479"/>
  </r>
  <r>
    <x v="19"/>
    <m/>
    <n v="2E-3"/>
    <x v="49"/>
    <n v="3136"/>
    <x v="480"/>
  </r>
  <r>
    <x v="19"/>
    <m/>
    <n v="0.84799999999999998"/>
    <x v="59"/>
    <n v="3136"/>
    <x v="481"/>
  </r>
  <r>
    <x v="19"/>
    <m/>
    <n v="7.0999999999999994E-2"/>
    <x v="21"/>
    <n v="3136"/>
    <x v="482"/>
  </r>
  <r>
    <x v="19"/>
    <m/>
    <n v="7.0000000000000007E-2"/>
    <x v="9"/>
    <n v="3136"/>
    <x v="483"/>
  </r>
  <r>
    <x v="19"/>
    <m/>
    <n v="0"/>
    <x v="61"/>
    <n v="3136"/>
    <x v="1"/>
  </r>
  <r>
    <x v="19"/>
    <m/>
    <m/>
    <x v="0"/>
    <n v="3136"/>
    <x v="1"/>
  </r>
  <r>
    <x v="19"/>
    <s v="5fba87f7968359e9da16137a97439d9f458ba62a"/>
    <m/>
    <x v="0"/>
    <n v="3"/>
    <x v="1"/>
  </r>
  <r>
    <x v="19"/>
    <m/>
    <m/>
    <x v="0"/>
    <n v="3"/>
    <x v="1"/>
  </r>
  <r>
    <x v="19"/>
    <m/>
    <n v="1"/>
    <x v="3"/>
    <n v="3"/>
    <x v="295"/>
  </r>
  <r>
    <x v="19"/>
    <m/>
    <m/>
    <x v="0"/>
    <n v="3"/>
    <x v="1"/>
  </r>
  <r>
    <x v="19"/>
    <s v="6112a08c4019e9f714dc4f4c4935adf8782829b5"/>
    <m/>
    <x v="0"/>
    <n v="37"/>
    <x v="1"/>
  </r>
  <r>
    <x v="19"/>
    <m/>
    <m/>
    <x v="0"/>
    <n v="37"/>
    <x v="1"/>
  </r>
  <r>
    <x v="19"/>
    <m/>
    <n v="0.16700000000000001"/>
    <x v="50"/>
    <n v="37"/>
    <x v="484"/>
  </r>
  <r>
    <x v="19"/>
    <m/>
    <n v="0.18099999999999999"/>
    <x v="48"/>
    <n v="37"/>
    <x v="485"/>
  </r>
  <r>
    <x v="19"/>
    <m/>
    <n v="0"/>
    <x v="21"/>
    <n v="37"/>
    <x v="1"/>
  </r>
  <r>
    <x v="19"/>
    <m/>
    <n v="0.64900000000000002"/>
    <x v="9"/>
    <n v="37"/>
    <x v="486"/>
  </r>
  <r>
    <x v="19"/>
    <m/>
    <m/>
    <x v="0"/>
    <n v="37"/>
    <x v="1"/>
  </r>
  <r>
    <x v="19"/>
    <s v="84ea70be95e75eacddb05a8b85167741ec699556"/>
    <m/>
    <x v="0"/>
    <n v="73"/>
    <x v="1"/>
  </r>
  <r>
    <x v="19"/>
    <m/>
    <m/>
    <x v="0"/>
    <n v="73"/>
    <x v="1"/>
  </r>
  <r>
    <x v="19"/>
    <m/>
    <n v="1"/>
    <x v="21"/>
    <n v="73"/>
    <x v="487"/>
  </r>
  <r>
    <x v="19"/>
    <m/>
    <m/>
    <x v="0"/>
    <n v="73"/>
    <x v="1"/>
  </r>
  <r>
    <x v="19"/>
    <s v="7f8f4b7d140639b00b59047e600c9c793da3a3de"/>
    <m/>
    <x v="0"/>
    <n v="39"/>
    <x v="1"/>
  </r>
  <r>
    <x v="19"/>
    <m/>
    <m/>
    <x v="0"/>
    <n v="39"/>
    <x v="1"/>
  </r>
  <r>
    <x v="19"/>
    <m/>
    <n v="6.2E-2"/>
    <x v="53"/>
    <n v="39"/>
    <x v="488"/>
  </r>
  <r>
    <x v="19"/>
    <m/>
    <n v="0.02"/>
    <x v="21"/>
    <n v="39"/>
    <x v="489"/>
  </r>
  <r>
    <x v="19"/>
    <m/>
    <n v="0.91600000000000004"/>
    <x v="9"/>
    <n v="39"/>
    <x v="490"/>
  </r>
  <r>
    <x v="19"/>
    <m/>
    <m/>
    <x v="0"/>
    <n v="39"/>
    <x v="1"/>
  </r>
  <r>
    <x v="19"/>
    <s v="6da81951c0b49c728267b1804f97613e1245aca1"/>
    <m/>
    <x v="0"/>
    <n v="401"/>
    <x v="1"/>
  </r>
  <r>
    <x v="19"/>
    <m/>
    <m/>
    <x v="0"/>
    <n v="401"/>
    <x v="1"/>
  </r>
  <r>
    <x v="19"/>
    <m/>
    <n v="2.5999999999999999E-2"/>
    <x v="23"/>
    <n v="401"/>
    <x v="491"/>
  </r>
  <r>
    <x v="19"/>
    <m/>
    <n v="0.36799999999999999"/>
    <x v="3"/>
    <n v="401"/>
    <x v="492"/>
  </r>
  <r>
    <x v="19"/>
    <m/>
    <n v="0.26300000000000001"/>
    <x v="50"/>
    <n v="401"/>
    <x v="493"/>
  </r>
  <r>
    <x v="19"/>
    <m/>
    <n v="0.29199999999999998"/>
    <x v="55"/>
    <n v="401"/>
    <x v="494"/>
  </r>
  <r>
    <x v="19"/>
    <m/>
    <n v="4.7E-2"/>
    <x v="9"/>
    <n v="401"/>
    <x v="495"/>
  </r>
  <r>
    <x v="19"/>
    <m/>
    <m/>
    <x v="0"/>
    <n v="401"/>
    <x v="1"/>
  </r>
  <r>
    <x v="19"/>
    <s v="daa7222fe86201e487f7b7d0c74bc97ecfd664cb"/>
    <m/>
    <x v="0"/>
    <n v="355"/>
    <x v="1"/>
  </r>
  <r>
    <x v="19"/>
    <m/>
    <m/>
    <x v="0"/>
    <n v="355"/>
    <x v="1"/>
  </r>
  <r>
    <x v="19"/>
    <m/>
    <n v="1"/>
    <x v="18"/>
    <n v="355"/>
    <x v="496"/>
  </r>
  <r>
    <x v="19"/>
    <m/>
    <m/>
    <x v="0"/>
    <n v="355"/>
    <x v="1"/>
  </r>
  <r>
    <x v="19"/>
    <s v="b1300e3f5656423eac55efaedf6440ab10c37125"/>
    <m/>
    <x v="0"/>
    <n v="3"/>
    <x v="1"/>
  </r>
  <r>
    <x v="19"/>
    <m/>
    <m/>
    <x v="0"/>
    <n v="3"/>
    <x v="1"/>
  </r>
  <r>
    <x v="19"/>
    <m/>
    <n v="1"/>
    <x v="55"/>
    <n v="3"/>
    <x v="295"/>
  </r>
  <r>
    <x v="19"/>
    <m/>
    <m/>
    <x v="0"/>
    <n v="3"/>
    <x v="1"/>
  </r>
  <r>
    <x v="19"/>
    <s v="90e2cf22bfe2db9ad8430f4b0aeb6024c709613f"/>
    <m/>
    <x v="0"/>
    <n v="102"/>
    <x v="1"/>
  </r>
  <r>
    <x v="19"/>
    <m/>
    <m/>
    <x v="0"/>
    <n v="102"/>
    <x v="1"/>
  </r>
  <r>
    <x v="19"/>
    <m/>
    <n v="1"/>
    <x v="25"/>
    <n v="102"/>
    <x v="497"/>
  </r>
  <r>
    <x v="19"/>
    <m/>
    <m/>
    <x v="0"/>
    <n v="102"/>
    <x v="1"/>
  </r>
  <r>
    <x v="19"/>
    <s v="ad91eb0f75f39c1bb71b5e0ca4279b883cb9fe8d"/>
    <m/>
    <x v="0"/>
    <n v="693"/>
    <x v="1"/>
  </r>
  <r>
    <x v="19"/>
    <m/>
    <m/>
    <x v="0"/>
    <n v="693"/>
    <x v="1"/>
  </r>
  <r>
    <x v="19"/>
    <m/>
    <n v="4.2000000000000003E-2"/>
    <x v="27"/>
    <n v="693"/>
    <x v="498"/>
  </r>
  <r>
    <x v="19"/>
    <m/>
    <n v="0.39100000000000001"/>
    <x v="21"/>
    <n v="693"/>
    <x v="499"/>
  </r>
  <r>
    <x v="19"/>
    <m/>
    <n v="0.16"/>
    <x v="60"/>
    <n v="693"/>
    <x v="500"/>
  </r>
  <r>
    <x v="19"/>
    <m/>
    <n v="0.40200000000000002"/>
    <x v="25"/>
    <n v="693"/>
    <x v="501"/>
  </r>
  <r>
    <x v="19"/>
    <m/>
    <n v="3.0000000000000001E-3"/>
    <x v="61"/>
    <n v="693"/>
    <x v="502"/>
  </r>
  <r>
    <x v="19"/>
    <m/>
    <m/>
    <x v="0"/>
    <n v="693"/>
    <x v="1"/>
  </r>
  <r>
    <x v="19"/>
    <s v="11e43325fa2b0139df1eb9c367b984a5b112dbb4"/>
    <m/>
    <x v="0"/>
    <n v="107"/>
    <x v="1"/>
  </r>
  <r>
    <x v="19"/>
    <m/>
    <m/>
    <x v="0"/>
    <n v="107"/>
    <x v="1"/>
  </r>
  <r>
    <x v="19"/>
    <m/>
    <n v="2.1999999999999999E-2"/>
    <x v="8"/>
    <n v="107"/>
    <x v="503"/>
  </r>
  <r>
    <x v="19"/>
    <m/>
    <n v="0.21099999999999999"/>
    <x v="60"/>
    <n v="107"/>
    <x v="504"/>
  </r>
  <r>
    <x v="19"/>
    <m/>
    <n v="0.76500000000000001"/>
    <x v="25"/>
    <n v="107"/>
    <x v="505"/>
  </r>
  <r>
    <x v="19"/>
    <m/>
    <m/>
    <x v="0"/>
    <n v="107"/>
    <x v="1"/>
  </r>
  <r>
    <x v="19"/>
    <s v="4e1eccfe64f424daead6ed22542377d2e1ce798e"/>
    <m/>
    <x v="0"/>
    <n v="114"/>
    <x v="1"/>
  </r>
  <r>
    <x v="19"/>
    <m/>
    <m/>
    <x v="0"/>
    <n v="114"/>
    <x v="1"/>
  </r>
  <r>
    <x v="19"/>
    <m/>
    <n v="0.40699999999999997"/>
    <x v="21"/>
    <n v="114"/>
    <x v="506"/>
  </r>
  <r>
    <x v="19"/>
    <m/>
    <n v="4.2999999999999997E-2"/>
    <x v="60"/>
    <n v="114"/>
    <x v="507"/>
  </r>
  <r>
    <x v="19"/>
    <m/>
    <n v="0.12"/>
    <x v="42"/>
    <n v="114"/>
    <x v="508"/>
  </r>
  <r>
    <x v="19"/>
    <m/>
    <n v="4.7E-2"/>
    <x v="56"/>
    <n v="114"/>
    <x v="509"/>
  </r>
  <r>
    <x v="19"/>
    <m/>
    <n v="0.38100000000000001"/>
    <x v="25"/>
    <n v="114"/>
    <x v="510"/>
  </r>
  <r>
    <x v="20"/>
    <m/>
    <m/>
    <x v="0"/>
    <n v="114"/>
    <x v="1"/>
  </r>
  <r>
    <x v="20"/>
    <s v="1c7040dc769b8a7e6c72211a721a33e156364a30"/>
    <m/>
    <x v="0"/>
    <n v="6"/>
    <x v="1"/>
  </r>
  <r>
    <x v="20"/>
    <m/>
    <m/>
    <x v="0"/>
    <n v="6"/>
    <x v="1"/>
  </r>
  <r>
    <x v="20"/>
    <m/>
    <n v="1"/>
    <x v="42"/>
    <n v="6"/>
    <x v="296"/>
  </r>
  <r>
    <x v="20"/>
    <m/>
    <m/>
    <x v="0"/>
    <n v="6"/>
    <x v="1"/>
  </r>
  <r>
    <x v="20"/>
    <s v="cf3d1dd725362dd098af038f99f7fb232e3210b3"/>
    <m/>
    <x v="0"/>
    <n v="12"/>
    <x v="1"/>
  </r>
  <r>
    <x v="20"/>
    <m/>
    <m/>
    <x v="0"/>
    <n v="12"/>
    <x v="1"/>
  </r>
  <r>
    <x v="20"/>
    <m/>
    <n v="0.32400000000000001"/>
    <x v="72"/>
    <n v="12"/>
    <x v="511"/>
  </r>
  <r>
    <x v="20"/>
    <m/>
    <n v="0.67500000000000004"/>
    <x v="20"/>
    <n v="12"/>
    <x v="512"/>
  </r>
  <r>
    <x v="20"/>
    <m/>
    <m/>
    <x v="0"/>
    <n v="12"/>
    <x v="1"/>
  </r>
  <r>
    <x v="20"/>
    <s v="4891ecf3cc7e3a9a059d06c5cc4d88766566cd7f"/>
    <m/>
    <x v="0"/>
    <n v="5"/>
    <x v="1"/>
  </r>
  <r>
    <x v="20"/>
    <m/>
    <m/>
    <x v="0"/>
    <n v="5"/>
    <x v="1"/>
  </r>
  <r>
    <x v="20"/>
    <m/>
    <n v="1"/>
    <x v="9"/>
    <n v="5"/>
    <x v="6"/>
  </r>
  <r>
    <x v="20"/>
    <m/>
    <m/>
    <x v="0"/>
    <n v="5"/>
    <x v="1"/>
  </r>
  <r>
    <x v="20"/>
    <s v="060ccc05a84d9c9ac142a03165da7af6f972428c"/>
    <m/>
    <x v="0"/>
    <n v="182"/>
    <x v="1"/>
  </r>
  <r>
    <x v="20"/>
    <m/>
    <m/>
    <x v="0"/>
    <n v="182"/>
    <x v="1"/>
  </r>
  <r>
    <x v="20"/>
    <m/>
    <n v="1"/>
    <x v="20"/>
    <n v="182"/>
    <x v="513"/>
  </r>
  <r>
    <x v="20"/>
    <m/>
    <m/>
    <x v="0"/>
    <n v="182"/>
    <x v="1"/>
  </r>
  <r>
    <x v="20"/>
    <s v="9938f4c65aba762590385825fcf837a0dfc68733"/>
    <m/>
    <x v="0"/>
    <n v="93"/>
    <x v="1"/>
  </r>
  <r>
    <x v="20"/>
    <m/>
    <m/>
    <x v="0"/>
    <n v="93"/>
    <x v="1"/>
  </r>
  <r>
    <x v="20"/>
    <m/>
    <n v="1"/>
    <x v="20"/>
    <n v="93"/>
    <x v="514"/>
  </r>
  <r>
    <x v="20"/>
    <m/>
    <m/>
    <x v="0"/>
    <n v="93"/>
    <x v="1"/>
  </r>
  <r>
    <x v="20"/>
    <s v="24cc069b7f2733a926d83727878d11584c439e3b"/>
    <m/>
    <x v="0"/>
    <n v="189"/>
    <x v="1"/>
  </r>
  <r>
    <x v="20"/>
    <m/>
    <m/>
    <x v="0"/>
    <n v="189"/>
    <x v="1"/>
  </r>
  <r>
    <x v="20"/>
    <m/>
    <n v="1"/>
    <x v="20"/>
    <n v="189"/>
    <x v="515"/>
  </r>
  <r>
    <x v="20"/>
    <m/>
    <m/>
    <x v="0"/>
    <n v="189"/>
    <x v="1"/>
  </r>
  <r>
    <x v="20"/>
    <s v="ff276366a823fdbd73be5594244b4bdb4e63e1a0"/>
    <m/>
    <x v="0"/>
    <n v="19"/>
    <x v="1"/>
  </r>
  <r>
    <x v="20"/>
    <m/>
    <m/>
    <x v="0"/>
    <n v="19"/>
    <x v="1"/>
  </r>
  <r>
    <x v="20"/>
    <m/>
    <n v="0.499"/>
    <x v="17"/>
    <n v="19"/>
    <x v="516"/>
  </r>
  <r>
    <x v="20"/>
    <m/>
    <n v="0.5"/>
    <x v="3"/>
    <n v="19"/>
    <x v="248"/>
  </r>
  <r>
    <x v="20"/>
    <m/>
    <m/>
    <x v="0"/>
    <n v="19"/>
    <x v="1"/>
  </r>
  <r>
    <x v="20"/>
    <s v="6b0e83f0cf1d4e777986b1fc64f0d3133315bf18"/>
    <m/>
    <x v="0"/>
    <n v="140"/>
    <x v="1"/>
  </r>
  <r>
    <x v="20"/>
    <m/>
    <m/>
    <x v="0"/>
    <n v="140"/>
    <x v="1"/>
  </r>
  <r>
    <x v="20"/>
    <m/>
    <n v="1"/>
    <x v="20"/>
    <n v="140"/>
    <x v="517"/>
  </r>
  <r>
    <x v="20"/>
    <m/>
    <m/>
    <x v="0"/>
    <n v="140"/>
    <x v="1"/>
  </r>
  <r>
    <x v="20"/>
    <s v="f7797f6db6eaf0e3e6be0cdddca6fdf9b6c2d1dc"/>
    <m/>
    <x v="0"/>
    <n v="170"/>
    <x v="1"/>
  </r>
  <r>
    <x v="20"/>
    <m/>
    <m/>
    <x v="0"/>
    <n v="170"/>
    <x v="1"/>
  </r>
  <r>
    <x v="20"/>
    <m/>
    <n v="1"/>
    <x v="20"/>
    <n v="170"/>
    <x v="518"/>
  </r>
  <r>
    <x v="20"/>
    <m/>
    <m/>
    <x v="0"/>
    <n v="170"/>
    <x v="1"/>
  </r>
  <r>
    <x v="20"/>
    <s v="5aa7a7f7025e417022310320044133adcc882343"/>
    <m/>
    <x v="0"/>
    <n v="775"/>
    <x v="1"/>
  </r>
  <r>
    <x v="20"/>
    <m/>
    <m/>
    <x v="0"/>
    <n v="775"/>
    <x v="1"/>
  </r>
  <r>
    <x v="20"/>
    <m/>
    <n v="1"/>
    <x v="20"/>
    <n v="775"/>
    <x v="519"/>
  </r>
  <r>
    <x v="20"/>
    <m/>
    <m/>
    <x v="0"/>
    <n v="775"/>
    <x v="1"/>
  </r>
  <r>
    <x v="20"/>
    <s v="1d6e368b1786a8402ca0f9da956bebdac7618d5c"/>
    <m/>
    <x v="0"/>
    <n v="2"/>
    <x v="1"/>
  </r>
  <r>
    <x v="20"/>
    <m/>
    <m/>
    <x v="0"/>
    <n v="2"/>
    <x v="1"/>
  </r>
  <r>
    <x v="20"/>
    <m/>
    <n v="1"/>
    <x v="64"/>
    <n v="2"/>
    <x v="19"/>
  </r>
  <r>
    <x v="20"/>
    <m/>
    <m/>
    <x v="0"/>
    <n v="2"/>
    <x v="1"/>
  </r>
  <r>
    <x v="20"/>
    <s v="f5348c1cece6af262d31ff5a90b912af2d4b3e5b"/>
    <m/>
    <x v="0"/>
    <n v="240"/>
    <x v="1"/>
  </r>
  <r>
    <x v="20"/>
    <m/>
    <m/>
    <x v="0"/>
    <n v="240"/>
    <x v="1"/>
  </r>
  <r>
    <x v="20"/>
    <m/>
    <n v="1"/>
    <x v="75"/>
    <n v="240"/>
    <x v="520"/>
  </r>
  <r>
    <x v="20"/>
    <m/>
    <m/>
    <x v="0"/>
    <n v="240"/>
    <x v="1"/>
  </r>
  <r>
    <x v="20"/>
    <s v="6e962cc091213aaa41303f9fd1b11915047c6419"/>
    <m/>
    <x v="0"/>
    <n v="120"/>
    <x v="1"/>
  </r>
  <r>
    <x v="20"/>
    <m/>
    <m/>
    <x v="0"/>
    <n v="120"/>
    <x v="1"/>
  </r>
  <r>
    <x v="20"/>
    <m/>
    <n v="1"/>
    <x v="64"/>
    <n v="120"/>
    <x v="521"/>
  </r>
  <r>
    <x v="20"/>
    <m/>
    <m/>
    <x v="0"/>
    <n v="120"/>
    <x v="1"/>
  </r>
  <r>
    <x v="20"/>
    <s v="e1637840b8e4260494628985c9e348c3d028e7c3"/>
    <m/>
    <x v="0"/>
    <n v="679"/>
    <x v="1"/>
  </r>
  <r>
    <x v="20"/>
    <m/>
    <m/>
    <x v="0"/>
    <n v="679"/>
    <x v="1"/>
  </r>
  <r>
    <x v="20"/>
    <m/>
    <n v="0.997"/>
    <x v="20"/>
    <n v="679"/>
    <x v="522"/>
  </r>
  <r>
    <x v="20"/>
    <m/>
    <n v="2E-3"/>
    <x v="61"/>
    <n v="679"/>
    <x v="523"/>
  </r>
  <r>
    <x v="20"/>
    <m/>
    <m/>
    <x v="0"/>
    <n v="679"/>
    <x v="1"/>
  </r>
  <r>
    <x v="20"/>
    <s v="6b6513333fda24fab92aa807e942a023094d703b"/>
    <m/>
    <x v="0"/>
    <n v="672"/>
    <x v="1"/>
  </r>
  <r>
    <x v="20"/>
    <m/>
    <m/>
    <x v="0"/>
    <n v="672"/>
    <x v="1"/>
  </r>
  <r>
    <x v="20"/>
    <m/>
    <n v="3.0000000000000001E-3"/>
    <x v="66"/>
    <n v="672"/>
    <x v="524"/>
  </r>
  <r>
    <x v="20"/>
    <m/>
    <n v="3.0000000000000001E-3"/>
    <x v="3"/>
    <n v="672"/>
    <x v="524"/>
  </r>
  <r>
    <x v="20"/>
    <m/>
    <n v="0.95499999999999996"/>
    <x v="20"/>
    <n v="672"/>
    <x v="525"/>
  </r>
  <r>
    <x v="20"/>
    <m/>
    <n v="1.2999999999999999E-2"/>
    <x v="21"/>
    <n v="672"/>
    <x v="526"/>
  </r>
  <r>
    <x v="20"/>
    <m/>
    <n v="1.6E-2"/>
    <x v="9"/>
    <n v="672"/>
    <x v="527"/>
  </r>
  <r>
    <x v="20"/>
    <m/>
    <n v="3.0000000000000001E-3"/>
    <x v="60"/>
    <n v="672"/>
    <x v="524"/>
  </r>
  <r>
    <x v="20"/>
    <m/>
    <n v="4.0000000000000001E-3"/>
    <x v="61"/>
    <n v="672"/>
    <x v="23"/>
  </r>
  <r>
    <x v="20"/>
    <m/>
    <m/>
    <x v="0"/>
    <n v="672"/>
    <x v="1"/>
  </r>
  <r>
    <x v="20"/>
    <s v="fa3a365802e4cd79aac25205056b267b5977feae"/>
    <m/>
    <x v="0"/>
    <n v="17"/>
    <x v="1"/>
  </r>
  <r>
    <x v="20"/>
    <m/>
    <m/>
    <x v="0"/>
    <n v="17"/>
    <x v="1"/>
  </r>
  <r>
    <x v="20"/>
    <m/>
    <n v="1"/>
    <x v="20"/>
    <n v="17"/>
    <x v="222"/>
  </r>
  <r>
    <x v="20"/>
    <m/>
    <m/>
    <x v="0"/>
    <n v="17"/>
    <x v="1"/>
  </r>
  <r>
    <x v="20"/>
    <s v="3d8e6088159be99e9ddffe031ee79ae42fb43a4d"/>
    <m/>
    <x v="0"/>
    <n v="164"/>
    <x v="1"/>
  </r>
  <r>
    <x v="20"/>
    <m/>
    <m/>
    <x v="0"/>
    <n v="164"/>
    <x v="1"/>
  </r>
  <r>
    <x v="20"/>
    <m/>
    <n v="0.51600000000000001"/>
    <x v="20"/>
    <n v="164"/>
    <x v="528"/>
  </r>
  <r>
    <x v="20"/>
    <m/>
    <n v="0.48299999999999998"/>
    <x v="65"/>
    <n v="164"/>
    <x v="529"/>
  </r>
  <r>
    <x v="20"/>
    <m/>
    <m/>
    <x v="0"/>
    <n v="164"/>
    <x v="1"/>
  </r>
  <r>
    <x v="20"/>
    <s v="a41e1361e1133aba2ff28f967e0479af290d399f"/>
    <m/>
    <x v="0"/>
    <n v="148"/>
    <x v="1"/>
  </r>
  <r>
    <x v="20"/>
    <m/>
    <m/>
    <x v="0"/>
    <n v="148"/>
    <x v="1"/>
  </r>
  <r>
    <x v="20"/>
    <m/>
    <n v="1"/>
    <x v="20"/>
    <n v="148"/>
    <x v="421"/>
  </r>
  <r>
    <x v="20"/>
    <m/>
    <m/>
    <x v="0"/>
    <n v="148"/>
    <x v="1"/>
  </r>
  <r>
    <x v="20"/>
    <s v="1402351cdb5d3ff29ce5935e1febaa89343df5da"/>
    <m/>
    <x v="0"/>
    <n v="149"/>
    <x v="1"/>
  </r>
  <r>
    <x v="20"/>
    <m/>
    <m/>
    <x v="0"/>
    <n v="149"/>
    <x v="1"/>
  </r>
  <r>
    <x v="20"/>
    <m/>
    <n v="1"/>
    <x v="20"/>
    <n v="149"/>
    <x v="530"/>
  </r>
  <r>
    <x v="20"/>
    <m/>
    <m/>
    <x v="0"/>
    <n v="149"/>
    <x v="1"/>
  </r>
  <r>
    <x v="20"/>
    <s v="5bee65a2416c4011058df0ba2b1afc0bcc330f7c"/>
    <m/>
    <x v="0"/>
    <n v="117"/>
    <x v="1"/>
  </r>
  <r>
    <x v="20"/>
    <m/>
    <m/>
    <x v="0"/>
    <n v="117"/>
    <x v="1"/>
  </r>
  <r>
    <x v="20"/>
    <m/>
    <n v="1"/>
    <x v="20"/>
    <n v="117"/>
    <x v="531"/>
  </r>
  <r>
    <x v="20"/>
    <m/>
    <m/>
    <x v="0"/>
    <n v="117"/>
    <x v="1"/>
  </r>
  <r>
    <x v="20"/>
    <s v="6ea2f53642fd1fd540aff18447cfe71e0179c86a"/>
    <m/>
    <x v="0"/>
    <n v="488"/>
    <x v="1"/>
  </r>
  <r>
    <x v="20"/>
    <m/>
    <m/>
    <x v="0"/>
    <n v="488"/>
    <x v="1"/>
  </r>
  <r>
    <x v="20"/>
    <m/>
    <n v="0.997"/>
    <x v="20"/>
    <n v="488"/>
    <x v="532"/>
  </r>
  <r>
    <x v="20"/>
    <m/>
    <n v="2E-3"/>
    <x v="61"/>
    <n v="488"/>
    <x v="533"/>
  </r>
  <r>
    <x v="20"/>
    <m/>
    <m/>
    <x v="0"/>
    <n v="488"/>
    <x v="1"/>
  </r>
  <r>
    <x v="20"/>
    <s v="48c9fd791e72092a72b03520ee55e2dfa94287dc"/>
    <m/>
    <x v="0"/>
    <n v="86"/>
    <x v="1"/>
  </r>
  <r>
    <x v="20"/>
    <m/>
    <m/>
    <x v="0"/>
    <n v="86"/>
    <x v="1"/>
  </r>
  <r>
    <x v="20"/>
    <m/>
    <n v="1"/>
    <x v="20"/>
    <n v="86"/>
    <x v="534"/>
  </r>
  <r>
    <x v="20"/>
    <m/>
    <m/>
    <x v="0"/>
    <n v="86"/>
    <x v="1"/>
  </r>
  <r>
    <x v="20"/>
    <s v="ee8b798f1c80710b2aee74cc330e56c83ed77278"/>
    <m/>
    <x v="0"/>
    <n v="466"/>
    <x v="1"/>
  </r>
  <r>
    <x v="20"/>
    <m/>
    <m/>
    <x v="0"/>
    <n v="466"/>
    <x v="1"/>
  </r>
  <r>
    <x v="20"/>
    <m/>
    <n v="0.99299999999999999"/>
    <x v="20"/>
    <n v="466"/>
    <x v="535"/>
  </r>
  <r>
    <x v="20"/>
    <m/>
    <n v="4.0000000000000001E-3"/>
    <x v="76"/>
    <n v="466"/>
    <x v="536"/>
  </r>
  <r>
    <x v="20"/>
    <m/>
    <n v="2E-3"/>
    <x v="61"/>
    <n v="466"/>
    <x v="537"/>
  </r>
  <r>
    <x v="20"/>
    <m/>
    <m/>
    <x v="0"/>
    <n v="466"/>
    <x v="1"/>
  </r>
  <r>
    <x v="20"/>
    <s v="577249db39b95c59e98237326a7bdcfbcdaf9760"/>
    <m/>
    <x v="0"/>
    <n v="132"/>
    <x v="1"/>
  </r>
  <r>
    <x v="20"/>
    <m/>
    <m/>
    <x v="0"/>
    <n v="132"/>
    <x v="1"/>
  </r>
  <r>
    <x v="20"/>
    <m/>
    <n v="1"/>
    <x v="20"/>
    <n v="132"/>
    <x v="538"/>
  </r>
  <r>
    <x v="20"/>
    <m/>
    <m/>
    <x v="0"/>
    <n v="132"/>
    <x v="1"/>
  </r>
  <r>
    <x v="20"/>
    <s v="e3ee4aa4b7990921c3b736fd0e6d6339920a48f0"/>
    <m/>
    <x v="0"/>
    <n v="6"/>
    <x v="1"/>
  </r>
  <r>
    <x v="20"/>
    <m/>
    <m/>
    <x v="0"/>
    <n v="6"/>
    <x v="1"/>
  </r>
  <r>
    <x v="20"/>
    <m/>
    <n v="1"/>
    <x v="27"/>
    <n v="6"/>
    <x v="296"/>
  </r>
  <r>
    <x v="20"/>
    <m/>
    <m/>
    <x v="0"/>
    <n v="6"/>
    <x v="1"/>
  </r>
  <r>
    <x v="20"/>
    <s v="ba631b9b40374bf50d14f8f219e1de5d7018623c"/>
    <m/>
    <x v="0"/>
    <n v="253"/>
    <x v="1"/>
  </r>
  <r>
    <x v="20"/>
    <m/>
    <m/>
    <x v="0"/>
    <n v="253"/>
    <x v="1"/>
  </r>
  <r>
    <x v="20"/>
    <m/>
    <n v="0.98599999999999999"/>
    <x v="20"/>
    <n v="253"/>
    <x v="539"/>
  </r>
  <r>
    <x v="20"/>
    <m/>
    <n v="8.0000000000000002E-3"/>
    <x v="42"/>
    <n v="253"/>
    <x v="540"/>
  </r>
  <r>
    <x v="20"/>
    <m/>
    <n v="5.0000000000000001E-3"/>
    <x v="61"/>
    <n v="253"/>
    <x v="541"/>
  </r>
  <r>
    <x v="20"/>
    <m/>
    <m/>
    <x v="0"/>
    <n v="253"/>
    <x v="1"/>
  </r>
  <r>
    <x v="20"/>
    <s v="a143e6938be7042e208e3dd0026933bae4b74b97"/>
    <m/>
    <x v="0"/>
    <n v="304"/>
    <x v="1"/>
  </r>
  <r>
    <x v="20"/>
    <m/>
    <m/>
    <x v="0"/>
    <n v="304"/>
    <x v="1"/>
  </r>
  <r>
    <x v="20"/>
    <m/>
    <n v="0.996"/>
    <x v="20"/>
    <n v="304"/>
    <x v="542"/>
  </r>
  <r>
    <x v="20"/>
    <m/>
    <n v="3.0000000000000001E-3"/>
    <x v="61"/>
    <n v="304"/>
    <x v="543"/>
  </r>
  <r>
    <x v="20"/>
    <m/>
    <m/>
    <x v="0"/>
    <n v="304"/>
    <x v="1"/>
  </r>
  <r>
    <x v="20"/>
    <s v="e6109dcddddb0e5b8b6fe92a026d0588fc3996be"/>
    <m/>
    <x v="0"/>
    <n v="1214"/>
    <x v="1"/>
  </r>
  <r>
    <x v="20"/>
    <m/>
    <m/>
    <x v="0"/>
    <n v="1214"/>
    <x v="1"/>
  </r>
  <r>
    <x v="20"/>
    <m/>
    <n v="0.999"/>
    <x v="20"/>
    <n v="1214"/>
    <x v="544"/>
  </r>
  <r>
    <x v="20"/>
    <m/>
    <n v="0"/>
    <x v="61"/>
    <n v="1214"/>
    <x v="1"/>
  </r>
  <r>
    <x v="20"/>
    <m/>
    <m/>
    <x v="0"/>
    <n v="1214"/>
    <x v="1"/>
  </r>
  <r>
    <x v="20"/>
    <s v="0c4a35a00126c691e18d9d8de5d2471211e0f57a"/>
    <m/>
    <x v="0"/>
    <n v="16"/>
    <x v="1"/>
  </r>
  <r>
    <x v="20"/>
    <m/>
    <m/>
    <x v="0"/>
    <n v="16"/>
    <x v="1"/>
  </r>
  <r>
    <x v="20"/>
    <m/>
    <n v="1"/>
    <x v="20"/>
    <n v="16"/>
    <x v="252"/>
  </r>
  <r>
    <x v="20"/>
    <m/>
    <m/>
    <x v="0"/>
    <n v="16"/>
    <x v="1"/>
  </r>
  <r>
    <x v="20"/>
    <s v="3f9e1b02bf10124dba4e264fe1485a39942db9aa"/>
    <m/>
    <x v="0"/>
    <n v="16"/>
    <x v="1"/>
  </r>
  <r>
    <x v="20"/>
    <m/>
    <m/>
    <x v="0"/>
    <n v="16"/>
    <x v="1"/>
  </r>
  <r>
    <x v="20"/>
    <m/>
    <n v="1"/>
    <x v="20"/>
    <n v="16"/>
    <x v="252"/>
  </r>
  <r>
    <x v="20"/>
    <m/>
    <m/>
    <x v="0"/>
    <n v="16"/>
    <x v="1"/>
  </r>
  <r>
    <x v="20"/>
    <s v="9c39dd9b7be4cb0929f96671c424530d7608ac24"/>
    <m/>
    <x v="0"/>
    <n v="6"/>
    <x v="1"/>
  </r>
  <r>
    <x v="20"/>
    <m/>
    <m/>
    <x v="0"/>
    <n v="6"/>
    <x v="1"/>
  </r>
  <r>
    <x v="20"/>
    <m/>
    <n v="1"/>
    <x v="27"/>
    <n v="6"/>
    <x v="296"/>
  </r>
  <r>
    <x v="20"/>
    <m/>
    <m/>
    <x v="0"/>
    <n v="6"/>
    <x v="1"/>
  </r>
  <r>
    <x v="20"/>
    <s v="9ca0f4423561d2c615f4ae588068e6104794b7ee"/>
    <m/>
    <x v="0"/>
    <n v="3"/>
    <x v="1"/>
  </r>
  <r>
    <x v="20"/>
    <m/>
    <m/>
    <x v="0"/>
    <n v="3"/>
    <x v="1"/>
  </r>
  <r>
    <x v="20"/>
    <m/>
    <n v="1"/>
    <x v="75"/>
    <n v="3"/>
    <x v="295"/>
  </r>
  <r>
    <x v="20"/>
    <m/>
    <m/>
    <x v="0"/>
    <n v="3"/>
    <x v="1"/>
  </r>
  <r>
    <x v="20"/>
    <s v="ba3823f2a7c08a022bebbe8accebba8893582e09"/>
    <m/>
    <x v="0"/>
    <n v="78"/>
    <x v="1"/>
  </r>
  <r>
    <x v="20"/>
    <m/>
    <m/>
    <x v="0"/>
    <n v="78"/>
    <x v="1"/>
  </r>
  <r>
    <x v="20"/>
    <m/>
    <n v="0.371"/>
    <x v="64"/>
    <n v="78"/>
    <x v="545"/>
  </r>
  <r>
    <x v="20"/>
    <m/>
    <n v="0.49399999999999999"/>
    <x v="20"/>
    <n v="78"/>
    <x v="546"/>
  </r>
  <r>
    <x v="20"/>
    <m/>
    <n v="0.13300000000000001"/>
    <x v="21"/>
    <n v="78"/>
    <x v="547"/>
  </r>
  <r>
    <x v="20"/>
    <m/>
    <m/>
    <x v="0"/>
    <n v="78"/>
    <x v="1"/>
  </r>
  <r>
    <x v="20"/>
    <s v="8784c38f824b9666dd3c68b80cd6069ef2970694"/>
    <m/>
    <x v="0"/>
    <n v="20"/>
    <x v="1"/>
  </r>
  <r>
    <x v="20"/>
    <m/>
    <m/>
    <x v="0"/>
    <n v="20"/>
    <x v="1"/>
  </r>
  <r>
    <x v="20"/>
    <m/>
    <n v="1"/>
    <x v="64"/>
    <n v="20"/>
    <x v="548"/>
  </r>
  <r>
    <x v="20"/>
    <m/>
    <m/>
    <x v="0"/>
    <n v="20"/>
    <x v="1"/>
  </r>
  <r>
    <x v="20"/>
    <s v="acc04078339e0a11a33a22ea7aacad8115d7f399"/>
    <m/>
    <x v="0"/>
    <n v="2"/>
    <x v="1"/>
  </r>
  <r>
    <x v="20"/>
    <m/>
    <m/>
    <x v="0"/>
    <n v="2"/>
    <x v="1"/>
  </r>
  <r>
    <x v="20"/>
    <m/>
    <n v="1"/>
    <x v="64"/>
    <n v="2"/>
    <x v="19"/>
  </r>
  <r>
    <x v="20"/>
    <m/>
    <m/>
    <x v="0"/>
    <n v="2"/>
    <x v="1"/>
  </r>
  <r>
    <x v="20"/>
    <s v="42e199594d2a9221307317ee6a9ae83b19ef875a"/>
    <m/>
    <x v="0"/>
    <n v="19"/>
    <x v="1"/>
  </r>
  <r>
    <x v="20"/>
    <m/>
    <m/>
    <x v="0"/>
    <n v="19"/>
    <x v="1"/>
  </r>
  <r>
    <x v="20"/>
    <m/>
    <n v="1"/>
    <x v="64"/>
    <n v="19"/>
    <x v="261"/>
  </r>
  <r>
    <x v="20"/>
    <m/>
    <m/>
    <x v="0"/>
    <n v="19"/>
    <x v="1"/>
  </r>
  <r>
    <x v="20"/>
    <s v="f7b71f977621c6e4d992174ef310e58bdeaa8513"/>
    <m/>
    <x v="0"/>
    <n v="12"/>
    <x v="1"/>
  </r>
  <r>
    <x v="20"/>
    <m/>
    <m/>
    <x v="0"/>
    <n v="12"/>
    <x v="1"/>
  </r>
  <r>
    <x v="20"/>
    <m/>
    <n v="1"/>
    <x v="77"/>
    <n v="12"/>
    <x v="4"/>
  </r>
  <r>
    <x v="20"/>
    <m/>
    <m/>
    <x v="0"/>
    <n v="12"/>
    <x v="1"/>
  </r>
  <r>
    <x v="20"/>
    <s v="e02aec12a1af456223482fa0e968440700f2e7cc"/>
    <m/>
    <x v="0"/>
    <n v="1"/>
    <x v="1"/>
  </r>
  <r>
    <x v="20"/>
    <m/>
    <m/>
    <x v="0"/>
    <n v="1"/>
    <x v="1"/>
  </r>
  <r>
    <x v="20"/>
    <m/>
    <n v="1"/>
    <x v="64"/>
    <n v="1"/>
    <x v="549"/>
  </r>
  <r>
    <x v="21"/>
    <m/>
    <m/>
    <x v="0"/>
    <n v="1"/>
    <x v="1"/>
  </r>
  <r>
    <x v="21"/>
    <s v="b36527b1863ed40e527bc80264075c8a09ad4a67"/>
    <m/>
    <x v="0"/>
    <n v="8"/>
    <x v="1"/>
  </r>
  <r>
    <x v="21"/>
    <m/>
    <m/>
    <x v="0"/>
    <n v="8"/>
    <x v="1"/>
  </r>
  <r>
    <x v="21"/>
    <m/>
    <n v="1"/>
    <x v="21"/>
    <n v="8"/>
    <x v="16"/>
  </r>
  <r>
    <x v="21"/>
    <m/>
    <m/>
    <x v="0"/>
    <n v="8"/>
    <x v="1"/>
  </r>
  <r>
    <x v="21"/>
    <s v="94ff38a9c47047f0f86fd1ae2bbfa1f3a201aa6e"/>
    <m/>
    <x v="0"/>
    <n v="18"/>
    <x v="1"/>
  </r>
  <r>
    <x v="21"/>
    <m/>
    <m/>
    <x v="0"/>
    <n v="18"/>
    <x v="1"/>
  </r>
  <r>
    <x v="21"/>
    <m/>
    <n v="1"/>
    <x v="21"/>
    <n v="18"/>
    <x v="550"/>
  </r>
  <r>
    <x v="21"/>
    <m/>
    <m/>
    <x v="0"/>
    <n v="18"/>
    <x v="1"/>
  </r>
  <r>
    <x v="21"/>
    <s v="bdfeec7c13837e7ec120c1a3512ec43143f7d778"/>
    <m/>
    <x v="0"/>
    <n v="83"/>
    <x v="1"/>
  </r>
  <r>
    <x v="21"/>
    <m/>
    <m/>
    <x v="0"/>
    <n v="83"/>
    <x v="1"/>
  </r>
  <r>
    <x v="21"/>
    <m/>
    <n v="1"/>
    <x v="69"/>
    <n v="83"/>
    <x v="551"/>
  </r>
  <r>
    <x v="21"/>
    <m/>
    <m/>
    <x v="0"/>
    <n v="83"/>
    <x v="1"/>
  </r>
  <r>
    <x v="21"/>
    <s v="6254a575a99d9eeda90b0712efd4486411591212"/>
    <m/>
    <x v="0"/>
    <n v="6"/>
    <x v="1"/>
  </r>
  <r>
    <x v="21"/>
    <m/>
    <m/>
    <x v="0"/>
    <n v="6"/>
    <x v="1"/>
  </r>
  <r>
    <x v="21"/>
    <m/>
    <n v="1"/>
    <x v="60"/>
    <n v="6"/>
    <x v="296"/>
  </r>
  <r>
    <x v="21"/>
    <m/>
    <m/>
    <x v="0"/>
    <n v="6"/>
    <x v="1"/>
  </r>
  <r>
    <x v="21"/>
    <s v="7acafe85d9bdd63122c19ba1cca86a7f55174941"/>
    <m/>
    <x v="0"/>
    <n v="3524"/>
    <x v="1"/>
  </r>
  <r>
    <x v="21"/>
    <m/>
    <m/>
    <x v="0"/>
    <n v="3524"/>
    <x v="1"/>
  </r>
  <r>
    <x v="21"/>
    <m/>
    <n v="0"/>
    <x v="52"/>
    <n v="3524"/>
    <x v="1"/>
  </r>
  <r>
    <x v="21"/>
    <m/>
    <n v="6.6000000000000003E-2"/>
    <x v="78"/>
    <n v="3524"/>
    <x v="552"/>
  </r>
  <r>
    <x v="21"/>
    <m/>
    <n v="0.02"/>
    <x v="27"/>
    <n v="3524"/>
    <x v="553"/>
  </r>
  <r>
    <x v="21"/>
    <m/>
    <n v="0.91200000000000003"/>
    <x v="69"/>
    <n v="3524"/>
    <x v="554"/>
  </r>
  <r>
    <x v="21"/>
    <m/>
    <m/>
    <x v="0"/>
    <n v="3524"/>
    <x v="1"/>
  </r>
  <r>
    <x v="21"/>
    <s v="5ca1021ab61f3369378764577bbb2c48c4fdbe4a"/>
    <m/>
    <x v="0"/>
    <n v="197"/>
    <x v="1"/>
  </r>
  <r>
    <x v="21"/>
    <m/>
    <m/>
    <x v="0"/>
    <n v="197"/>
    <x v="1"/>
  </r>
  <r>
    <x v="21"/>
    <m/>
    <n v="4.8000000000000001E-2"/>
    <x v="69"/>
    <n v="197"/>
    <x v="555"/>
  </r>
  <r>
    <x v="21"/>
    <m/>
    <n v="6.0000000000000001E-3"/>
    <x v="18"/>
    <n v="197"/>
    <x v="318"/>
  </r>
  <r>
    <x v="21"/>
    <m/>
    <n v="0.94499999999999995"/>
    <x v="60"/>
    <n v="197"/>
    <x v="556"/>
  </r>
  <r>
    <x v="21"/>
    <m/>
    <m/>
    <x v="0"/>
    <n v="197"/>
    <x v="1"/>
  </r>
  <r>
    <x v="21"/>
    <s v="5e737823b0cd4e56e894fb504c406caa28d8fd34"/>
    <m/>
    <x v="0"/>
    <n v="18"/>
    <x v="1"/>
  </r>
  <r>
    <x v="21"/>
    <m/>
    <m/>
    <x v="0"/>
    <n v="18"/>
    <x v="1"/>
  </r>
  <r>
    <x v="21"/>
    <m/>
    <n v="1"/>
    <x v="60"/>
    <n v="18"/>
    <x v="550"/>
  </r>
  <r>
    <x v="21"/>
    <m/>
    <m/>
    <x v="0"/>
    <n v="18"/>
    <x v="1"/>
  </r>
  <r>
    <x v="21"/>
    <s v="f35da2d63ff53c494e02ac727399763081f1fcfd"/>
    <m/>
    <x v="0"/>
    <n v="171"/>
    <x v="1"/>
  </r>
  <r>
    <x v="21"/>
    <m/>
    <m/>
    <x v="0"/>
    <n v="171"/>
    <x v="1"/>
  </r>
  <r>
    <x v="21"/>
    <m/>
    <n v="0.13600000000000001"/>
    <x v="78"/>
    <n v="171"/>
    <x v="557"/>
  </r>
  <r>
    <x v="21"/>
    <m/>
    <n v="0.38100000000000001"/>
    <x v="8"/>
    <n v="171"/>
    <x v="558"/>
  </r>
  <r>
    <x v="21"/>
    <m/>
    <n v="8.1000000000000003E-2"/>
    <x v="3"/>
    <n v="171"/>
    <x v="559"/>
  </r>
  <r>
    <x v="21"/>
    <m/>
    <n v="0.182"/>
    <x v="21"/>
    <n v="171"/>
    <x v="560"/>
  </r>
  <r>
    <x v="21"/>
    <m/>
    <n v="0.217"/>
    <x v="60"/>
    <n v="171"/>
    <x v="561"/>
  </r>
  <r>
    <x v="21"/>
    <m/>
    <m/>
    <x v="0"/>
    <n v="171"/>
    <x v="1"/>
  </r>
  <r>
    <x v="21"/>
    <s v="bc26f73ef697c844cde8e4561bbf9a9c2f4728be"/>
    <m/>
    <x v="0"/>
    <n v="44"/>
    <x v="1"/>
  </r>
  <r>
    <x v="21"/>
    <m/>
    <m/>
    <x v="0"/>
    <n v="44"/>
    <x v="1"/>
  </r>
  <r>
    <x v="21"/>
    <m/>
    <n v="0.44"/>
    <x v="69"/>
    <n v="44"/>
    <x v="562"/>
  </r>
  <r>
    <x v="21"/>
    <m/>
    <n v="0.55900000000000005"/>
    <x v="60"/>
    <n v="44"/>
    <x v="563"/>
  </r>
  <r>
    <x v="22"/>
    <m/>
    <m/>
    <x v="0"/>
    <n v="44"/>
    <x v="1"/>
  </r>
  <r>
    <x v="22"/>
    <s v="fad935606f3d7edc4bae30f8f15288a144b4785d"/>
    <m/>
    <x v="0"/>
    <n v="1"/>
    <x v="1"/>
  </r>
  <r>
    <x v="22"/>
    <m/>
    <m/>
    <x v="0"/>
    <n v="1"/>
    <x v="1"/>
  </r>
  <r>
    <x v="22"/>
    <m/>
    <n v="1"/>
    <x v="61"/>
    <n v="1"/>
    <x v="549"/>
  </r>
  <r>
    <x v="22"/>
    <m/>
    <m/>
    <x v="0"/>
    <n v="1"/>
    <x v="1"/>
  </r>
  <r>
    <x v="22"/>
    <s v="f683256c2d7506629e17e8a50ca9f8ec8d7d1524"/>
    <m/>
    <x v="0"/>
    <n v="1"/>
    <x v="1"/>
  </r>
  <r>
    <x v="22"/>
    <m/>
    <m/>
    <x v="0"/>
    <n v="1"/>
    <x v="1"/>
  </r>
  <r>
    <x v="22"/>
    <m/>
    <n v="1"/>
    <x v="61"/>
    <n v="1"/>
    <x v="549"/>
  </r>
  <r>
    <x v="23"/>
    <m/>
    <m/>
    <x v="0"/>
    <n v="1"/>
    <x v="1"/>
  </r>
  <r>
    <x v="23"/>
    <s v="a2a055107fb6818886f1aba4ecb9dd6203b26a7a"/>
    <m/>
    <x v="0"/>
    <n v="58"/>
    <x v="1"/>
  </r>
  <r>
    <x v="23"/>
    <m/>
    <m/>
    <x v="0"/>
    <n v="58"/>
    <x v="1"/>
  </r>
  <r>
    <x v="23"/>
    <m/>
    <n v="1"/>
    <x v="79"/>
    <n v="58"/>
    <x v="564"/>
  </r>
  <r>
    <x v="23"/>
    <m/>
    <m/>
    <x v="0"/>
    <n v="58"/>
    <x v="1"/>
  </r>
  <r>
    <x v="23"/>
    <s v="00ffa832253b99f4678ae2d0afd561e13add0d94"/>
    <m/>
    <x v="0"/>
    <n v="689"/>
    <x v="1"/>
  </r>
  <r>
    <x v="23"/>
    <m/>
    <m/>
    <x v="0"/>
    <n v="689"/>
    <x v="1"/>
  </r>
  <r>
    <x v="23"/>
    <m/>
    <n v="4.5999999999999999E-2"/>
    <x v="17"/>
    <n v="689"/>
    <x v="565"/>
  </r>
  <r>
    <x v="23"/>
    <m/>
    <n v="0.23200000000000001"/>
    <x v="78"/>
    <n v="689"/>
    <x v="566"/>
  </r>
  <r>
    <x v="23"/>
    <m/>
    <n v="0.23499999999999999"/>
    <x v="22"/>
    <n v="689"/>
    <x v="567"/>
  </r>
  <r>
    <x v="23"/>
    <m/>
    <n v="0.14899999999999999"/>
    <x v="80"/>
    <n v="689"/>
    <x v="568"/>
  </r>
  <r>
    <x v="23"/>
    <m/>
    <n v="0.314"/>
    <x v="64"/>
    <n v="689"/>
    <x v="569"/>
  </r>
  <r>
    <x v="23"/>
    <m/>
    <n v="0.02"/>
    <x v="72"/>
    <n v="689"/>
    <x v="570"/>
  </r>
  <r>
    <x v="23"/>
    <m/>
    <m/>
    <x v="0"/>
    <n v="689"/>
    <x v="1"/>
  </r>
  <r>
    <x v="23"/>
    <s v="9dc581691ba4b7fbd84fbb985a4ab826c02abd4d"/>
    <m/>
    <x v="0"/>
    <n v="1"/>
    <x v="1"/>
  </r>
  <r>
    <x v="23"/>
    <m/>
    <m/>
    <x v="0"/>
    <n v="1"/>
    <x v="1"/>
  </r>
  <r>
    <x v="23"/>
    <m/>
    <n v="1"/>
    <x v="21"/>
    <n v="1"/>
    <x v="549"/>
  </r>
  <r>
    <x v="24"/>
    <m/>
    <m/>
    <x v="0"/>
    <n v="1"/>
    <x v="1"/>
  </r>
  <r>
    <x v="24"/>
    <s v="e77625d39452aa0ba5937773496ba3eded2e0b66"/>
    <m/>
    <x v="0"/>
    <n v="6"/>
    <x v="1"/>
  </r>
  <r>
    <x v="24"/>
    <m/>
    <m/>
    <x v="0"/>
    <n v="6"/>
    <x v="1"/>
  </r>
  <r>
    <x v="24"/>
    <m/>
    <n v="0.46400000000000002"/>
    <x v="6"/>
    <n v="6"/>
    <x v="571"/>
  </r>
  <r>
    <x v="24"/>
    <m/>
    <n v="0.32100000000000001"/>
    <x v="54"/>
    <n v="6"/>
    <x v="572"/>
  </r>
  <r>
    <x v="24"/>
    <m/>
    <n v="0.214"/>
    <x v="42"/>
    <n v="6"/>
    <x v="573"/>
  </r>
  <r>
    <x v="25"/>
    <m/>
    <m/>
    <x v="0"/>
    <n v="6"/>
    <x v="1"/>
  </r>
  <r>
    <x v="25"/>
    <s v="c081c207dff0bf3eddc990325536240a9bba47ff"/>
    <m/>
    <x v="0"/>
    <n v="219"/>
    <x v="1"/>
  </r>
  <r>
    <x v="25"/>
    <m/>
    <m/>
    <x v="0"/>
    <n v="219"/>
    <x v="1"/>
  </r>
  <r>
    <x v="25"/>
    <m/>
    <n v="0.53"/>
    <x v="22"/>
    <n v="219"/>
    <x v="574"/>
  </r>
  <r>
    <x v="25"/>
    <m/>
    <n v="0.46899999999999997"/>
    <x v="69"/>
    <n v="219"/>
    <x v="575"/>
  </r>
  <r>
    <x v="25"/>
    <m/>
    <m/>
    <x v="0"/>
    <n v="219"/>
    <x v="1"/>
  </r>
  <r>
    <x v="25"/>
    <s v="f7d78f9511d3e4fa156d6f94322f5a690a21bc20"/>
    <m/>
    <x v="0"/>
    <n v="629"/>
    <x v="1"/>
  </r>
  <r>
    <x v="25"/>
    <m/>
    <m/>
    <x v="0"/>
    <n v="629"/>
    <x v="1"/>
  </r>
  <r>
    <x v="25"/>
    <m/>
    <n v="5.7000000000000002E-2"/>
    <x v="81"/>
    <n v="629"/>
    <x v="576"/>
  </r>
  <r>
    <x v="25"/>
    <m/>
    <n v="1.2999999999999999E-2"/>
    <x v="17"/>
    <n v="629"/>
    <x v="577"/>
  </r>
  <r>
    <x v="25"/>
    <m/>
    <n v="0.109"/>
    <x v="82"/>
    <n v="629"/>
    <x v="578"/>
  </r>
  <r>
    <x v="25"/>
    <m/>
    <n v="0.121"/>
    <x v="79"/>
    <n v="629"/>
    <x v="579"/>
  </r>
  <r>
    <x v="25"/>
    <m/>
    <n v="0.30399999999999999"/>
    <x v="83"/>
    <n v="629"/>
    <x v="580"/>
  </r>
  <r>
    <x v="25"/>
    <m/>
    <n v="0.245"/>
    <x v="27"/>
    <n v="629"/>
    <x v="581"/>
  </r>
  <r>
    <x v="25"/>
    <m/>
    <n v="6.5000000000000002E-2"/>
    <x v="80"/>
    <n v="629"/>
    <x v="582"/>
  </r>
  <r>
    <x v="25"/>
    <m/>
    <n v="8.2000000000000003E-2"/>
    <x v="69"/>
    <n v="629"/>
    <x v="583"/>
  </r>
  <r>
    <x v="25"/>
    <m/>
    <m/>
    <x v="0"/>
    <n v="629"/>
    <x v="1"/>
  </r>
  <r>
    <x v="25"/>
    <s v="b1d30046c769ed625faf301c8b62186c4aeee86e"/>
    <m/>
    <x v="0"/>
    <n v="158"/>
    <x v="1"/>
  </r>
  <r>
    <x v="25"/>
    <m/>
    <m/>
    <x v="0"/>
    <n v="158"/>
    <x v="1"/>
  </r>
  <r>
    <x v="25"/>
    <m/>
    <n v="0.14799999999999999"/>
    <x v="84"/>
    <n v="158"/>
    <x v="584"/>
  </r>
  <r>
    <x v="25"/>
    <m/>
    <n v="0.85099999999999998"/>
    <x v="85"/>
    <n v="158"/>
    <x v="585"/>
  </r>
  <r>
    <x v="25"/>
    <m/>
    <m/>
    <x v="0"/>
    <n v="158"/>
    <x v="1"/>
  </r>
  <r>
    <x v="25"/>
    <s v="65213714da82cf43ba5f54d34d1c6a2923d4a0bf"/>
    <m/>
    <x v="0"/>
    <n v="54"/>
    <x v="1"/>
  </r>
  <r>
    <x v="25"/>
    <m/>
    <m/>
    <x v="0"/>
    <n v="54"/>
    <x v="1"/>
  </r>
  <r>
    <x v="25"/>
    <m/>
    <n v="0.69599999999999995"/>
    <x v="84"/>
    <n v="54"/>
    <x v="586"/>
  </r>
  <r>
    <x v="25"/>
    <m/>
    <n v="0.30299999999999999"/>
    <x v="85"/>
    <n v="54"/>
    <x v="587"/>
  </r>
  <r>
    <x v="25"/>
    <m/>
    <m/>
    <x v="0"/>
    <n v="54"/>
    <x v="1"/>
  </r>
  <r>
    <x v="25"/>
    <s v="44da20890f6af02ba766ca14991bbb072395a7ef"/>
    <m/>
    <x v="0"/>
    <n v="54"/>
    <x v="1"/>
  </r>
  <r>
    <x v="25"/>
    <m/>
    <m/>
    <x v="0"/>
    <n v="54"/>
    <x v="1"/>
  </r>
  <r>
    <x v="25"/>
    <m/>
    <n v="0.69599999999999995"/>
    <x v="84"/>
    <n v="54"/>
    <x v="586"/>
  </r>
  <r>
    <x v="25"/>
    <m/>
    <n v="0.30299999999999999"/>
    <x v="85"/>
    <n v="54"/>
    <x v="587"/>
  </r>
  <r>
    <x v="25"/>
    <m/>
    <m/>
    <x v="0"/>
    <n v="54"/>
    <x v="1"/>
  </r>
  <r>
    <x v="25"/>
    <s v="b5c283687ce6c4a753f6c4ddfc5b79c464b23c75"/>
    <m/>
    <x v="0"/>
    <n v="10"/>
    <x v="1"/>
  </r>
  <r>
    <x v="25"/>
    <m/>
    <m/>
    <x v="0"/>
    <n v="10"/>
    <x v="1"/>
  </r>
  <r>
    <x v="25"/>
    <m/>
    <n v="1"/>
    <x v="25"/>
    <n v="10"/>
    <x v="79"/>
  </r>
  <r>
    <x v="26"/>
    <m/>
    <m/>
    <x v="0"/>
    <n v="10"/>
    <x v="1"/>
  </r>
  <r>
    <x v="26"/>
    <s v="bd1a02385378ee50a33db7c255217c050cc74192"/>
    <m/>
    <x v="0"/>
    <n v="8"/>
    <x v="1"/>
  </r>
  <r>
    <x v="26"/>
    <m/>
    <m/>
    <x v="0"/>
    <n v="8"/>
    <x v="1"/>
  </r>
  <r>
    <x v="26"/>
    <m/>
    <n v="1"/>
    <x v="8"/>
    <n v="8"/>
    <x v="16"/>
  </r>
  <r>
    <x v="26"/>
    <m/>
    <m/>
    <x v="0"/>
    <n v="8"/>
    <x v="1"/>
  </r>
  <r>
    <x v="26"/>
    <s v="8a2d33b071b5c528a65bb921cc778cef31500425"/>
    <m/>
    <x v="0"/>
    <n v="31"/>
    <x v="1"/>
  </r>
  <r>
    <x v="26"/>
    <m/>
    <m/>
    <x v="0"/>
    <n v="31"/>
    <x v="1"/>
  </r>
  <r>
    <x v="26"/>
    <m/>
    <n v="1"/>
    <x v="22"/>
    <n v="31"/>
    <x v="386"/>
  </r>
  <r>
    <x v="26"/>
    <m/>
    <m/>
    <x v="0"/>
    <n v="31"/>
    <x v="1"/>
  </r>
  <r>
    <x v="26"/>
    <s v="b3aaf2e5809e272367b0f60f66938d8bf712702c"/>
    <m/>
    <x v="0"/>
    <n v="15"/>
    <x v="1"/>
  </r>
  <r>
    <x v="26"/>
    <m/>
    <m/>
    <x v="0"/>
    <n v="15"/>
    <x v="1"/>
  </r>
  <r>
    <x v="26"/>
    <m/>
    <n v="0.65900000000000003"/>
    <x v="69"/>
    <n v="15"/>
    <x v="588"/>
  </r>
  <r>
    <x v="26"/>
    <m/>
    <n v="0.34"/>
    <x v="42"/>
    <n v="15"/>
    <x v="589"/>
  </r>
  <r>
    <x v="26"/>
    <m/>
    <m/>
    <x v="0"/>
    <n v="15"/>
    <x v="1"/>
  </r>
  <r>
    <x v="26"/>
    <s v="122aaea7105a99a343c4e2b2934bb1cb731047b2"/>
    <m/>
    <x v="0"/>
    <n v="6"/>
    <x v="1"/>
  </r>
  <r>
    <x v="26"/>
    <m/>
    <m/>
    <x v="0"/>
    <n v="6"/>
    <x v="1"/>
  </r>
  <r>
    <x v="26"/>
    <m/>
    <n v="1"/>
    <x v="69"/>
    <n v="6"/>
    <x v="296"/>
  </r>
  <r>
    <x v="26"/>
    <m/>
    <m/>
    <x v="0"/>
    <n v="6"/>
    <x v="1"/>
  </r>
  <r>
    <x v="26"/>
    <s v="789097cb1823b849e6598ac8e4a3ecff9befd682"/>
    <m/>
    <x v="0"/>
    <n v="20"/>
    <x v="1"/>
  </r>
  <r>
    <x v="26"/>
    <m/>
    <m/>
    <x v="0"/>
    <n v="20"/>
    <x v="1"/>
  </r>
  <r>
    <x v="26"/>
    <m/>
    <n v="1"/>
    <x v="22"/>
    <n v="20"/>
    <x v="548"/>
  </r>
  <r>
    <x v="27"/>
    <m/>
    <m/>
    <x v="0"/>
    <n v="20"/>
    <x v="1"/>
  </r>
  <r>
    <x v="27"/>
    <s v="e762bdce1224dd40a6848864f072567979db6560"/>
    <m/>
    <x v="0"/>
    <n v="21"/>
    <x v="1"/>
  </r>
  <r>
    <x v="27"/>
    <m/>
    <m/>
    <x v="0"/>
    <n v="21"/>
    <x v="1"/>
  </r>
  <r>
    <x v="27"/>
    <m/>
    <n v="1"/>
    <x v="69"/>
    <n v="21"/>
    <x v="590"/>
  </r>
  <r>
    <x v="27"/>
    <m/>
    <m/>
    <x v="0"/>
    <n v="21"/>
    <x v="1"/>
  </r>
  <r>
    <x v="27"/>
    <s v="b64939f3ac16843525adf6f0e893a78409ddaf16"/>
    <m/>
    <x v="0"/>
    <n v="32"/>
    <x v="1"/>
  </r>
  <r>
    <x v="27"/>
    <m/>
    <m/>
    <x v="0"/>
    <n v="32"/>
    <x v="1"/>
  </r>
  <r>
    <x v="27"/>
    <m/>
    <n v="0.86299999999999999"/>
    <x v="22"/>
    <n v="32"/>
    <x v="591"/>
  </r>
  <r>
    <x v="27"/>
    <m/>
    <n v="0.13600000000000001"/>
    <x v="42"/>
    <n v="32"/>
    <x v="592"/>
  </r>
  <r>
    <x v="27"/>
    <m/>
    <m/>
    <x v="0"/>
    <n v="32"/>
    <x v="1"/>
  </r>
  <r>
    <x v="27"/>
    <s v="9443c5c229a77366c3593964bd837cb29c2a0524"/>
    <m/>
    <x v="0"/>
    <n v="2"/>
    <x v="1"/>
  </r>
  <r>
    <x v="27"/>
    <m/>
    <m/>
    <x v="0"/>
    <n v="2"/>
    <x v="1"/>
  </r>
  <r>
    <x v="27"/>
    <m/>
    <n v="1"/>
    <x v="23"/>
    <n v="2"/>
    <x v="19"/>
  </r>
  <r>
    <x v="27"/>
    <m/>
    <m/>
    <x v="0"/>
    <n v="2"/>
    <x v="1"/>
  </r>
  <r>
    <x v="27"/>
    <s v="ad335a09ea3c9cc2ee32913b87712db779baf163"/>
    <m/>
    <x v="0"/>
    <n v="11"/>
    <x v="1"/>
  </r>
  <r>
    <x v="27"/>
    <m/>
    <m/>
    <x v="0"/>
    <n v="11"/>
    <x v="1"/>
  </r>
  <r>
    <x v="27"/>
    <m/>
    <n v="1"/>
    <x v="4"/>
    <n v="11"/>
    <x v="593"/>
  </r>
  <r>
    <x v="27"/>
    <m/>
    <m/>
    <x v="0"/>
    <n v="11"/>
    <x v="1"/>
  </r>
  <r>
    <x v="27"/>
    <s v="5eaa0ff5883a8ec0ff3036242788fdd9d48d76a2"/>
    <m/>
    <x v="0"/>
    <n v="8"/>
    <x v="1"/>
  </r>
  <r>
    <x v="27"/>
    <m/>
    <m/>
    <x v="0"/>
    <n v="8"/>
    <x v="1"/>
  </r>
  <r>
    <x v="27"/>
    <m/>
    <n v="1"/>
    <x v="22"/>
    <n v="8"/>
    <x v="16"/>
  </r>
  <r>
    <x v="27"/>
    <m/>
    <m/>
    <x v="0"/>
    <n v="8"/>
    <x v="1"/>
  </r>
  <r>
    <x v="27"/>
    <s v="bd1f40ab79656b14874bf3c496ad93fcffa89413"/>
    <m/>
    <x v="0"/>
    <n v="11"/>
    <x v="1"/>
  </r>
  <r>
    <x v="27"/>
    <m/>
    <m/>
    <x v="0"/>
    <n v="11"/>
    <x v="1"/>
  </r>
  <r>
    <x v="27"/>
    <m/>
    <n v="1"/>
    <x v="4"/>
    <n v="11"/>
    <x v="593"/>
  </r>
  <r>
    <x v="27"/>
    <m/>
    <m/>
    <x v="0"/>
    <n v="11"/>
    <x v="1"/>
  </r>
  <r>
    <x v="27"/>
    <s v="177d92b10d8447eb09cca8c6bd8eed0d9f04bc54"/>
    <m/>
    <x v="0"/>
    <n v="4"/>
    <x v="1"/>
  </r>
  <r>
    <x v="27"/>
    <m/>
    <m/>
    <x v="0"/>
    <n v="4"/>
    <x v="1"/>
  </r>
  <r>
    <x v="27"/>
    <m/>
    <n v="1"/>
    <x v="42"/>
    <n v="4"/>
    <x v="28"/>
  </r>
  <r>
    <x v="27"/>
    <m/>
    <m/>
    <x v="0"/>
    <n v="4"/>
    <x v="1"/>
  </r>
  <r>
    <x v="27"/>
    <s v="36498086c193c299a1fb299fbd6b5c6290d0fbac"/>
    <m/>
    <x v="0"/>
    <n v="80"/>
    <x v="1"/>
  </r>
  <r>
    <x v="27"/>
    <m/>
    <m/>
    <x v="0"/>
    <n v="80"/>
    <x v="1"/>
  </r>
  <r>
    <x v="27"/>
    <m/>
    <n v="0.85299999999999998"/>
    <x v="2"/>
    <n v="80"/>
    <x v="594"/>
  </r>
  <r>
    <x v="27"/>
    <m/>
    <n v="0.14599999999999999"/>
    <x v="21"/>
    <n v="80"/>
    <x v="595"/>
  </r>
  <r>
    <x v="27"/>
    <m/>
    <m/>
    <x v="0"/>
    <n v="80"/>
    <x v="1"/>
  </r>
  <r>
    <x v="27"/>
    <s v="d53521c9534d579d44582bb06cb37d73ffeab931"/>
    <m/>
    <x v="0"/>
    <n v="19"/>
    <x v="1"/>
  </r>
  <r>
    <x v="27"/>
    <m/>
    <m/>
    <x v="0"/>
    <n v="19"/>
    <x v="1"/>
  </r>
  <r>
    <x v="27"/>
    <m/>
    <n v="0.749"/>
    <x v="26"/>
    <n v="19"/>
    <x v="596"/>
  </r>
  <r>
    <x v="27"/>
    <m/>
    <n v="0.25"/>
    <x v="25"/>
    <n v="19"/>
    <x v="597"/>
  </r>
  <r>
    <x v="27"/>
    <m/>
    <m/>
    <x v="0"/>
    <n v="19"/>
    <x v="1"/>
  </r>
  <r>
    <x v="27"/>
    <s v="afd86488930bb1fd90815804e666f4a54785cdaf"/>
    <m/>
    <x v="0"/>
    <n v="282"/>
    <x v="1"/>
  </r>
  <r>
    <x v="27"/>
    <m/>
    <m/>
    <x v="0"/>
    <n v="282"/>
    <x v="1"/>
  </r>
  <r>
    <x v="27"/>
    <m/>
    <n v="1"/>
    <x v="81"/>
    <n v="282"/>
    <x v="598"/>
  </r>
  <r>
    <x v="27"/>
    <m/>
    <m/>
    <x v="0"/>
    <n v="282"/>
    <x v="1"/>
  </r>
  <r>
    <x v="27"/>
    <s v="be9a874f3917061dd9e62f6a09edfbfb2de8fb4b"/>
    <m/>
    <x v="0"/>
    <n v="385"/>
    <x v="1"/>
  </r>
  <r>
    <x v="27"/>
    <m/>
    <m/>
    <x v="0"/>
    <n v="385"/>
    <x v="1"/>
  </r>
  <r>
    <x v="27"/>
    <m/>
    <n v="1"/>
    <x v="81"/>
    <n v="385"/>
    <x v="599"/>
  </r>
  <r>
    <x v="27"/>
    <m/>
    <m/>
    <x v="0"/>
    <n v="385"/>
    <x v="1"/>
  </r>
  <r>
    <x v="27"/>
    <s v="c7cfb2a6fa35f2d58f73a55ced9c9f3c67097974"/>
    <m/>
    <x v="0"/>
    <n v="321"/>
    <x v="1"/>
  </r>
  <r>
    <x v="27"/>
    <m/>
    <m/>
    <x v="0"/>
    <n v="321"/>
    <x v="1"/>
  </r>
  <r>
    <x v="27"/>
    <m/>
    <n v="1"/>
    <x v="81"/>
    <n v="321"/>
    <x v="600"/>
  </r>
  <r>
    <x v="27"/>
    <m/>
    <m/>
    <x v="0"/>
    <n v="321"/>
    <x v="1"/>
  </r>
  <r>
    <x v="27"/>
    <s v="30a93a1016c2dc550ab3de3e5bf0e8155209645f"/>
    <m/>
    <x v="0"/>
    <n v="4"/>
    <x v="1"/>
  </r>
  <r>
    <x v="27"/>
    <m/>
    <m/>
    <x v="0"/>
    <n v="4"/>
    <x v="1"/>
  </r>
  <r>
    <x v="27"/>
    <m/>
    <n v="1"/>
    <x v="42"/>
    <n v="4"/>
    <x v="28"/>
  </r>
  <r>
    <x v="27"/>
    <m/>
    <m/>
    <x v="0"/>
    <n v="4"/>
    <x v="1"/>
  </r>
  <r>
    <x v="27"/>
    <s v="abf252cfe8833ab15dc8d62e8e05a30108484508"/>
    <m/>
    <x v="0"/>
    <n v="16"/>
    <x v="1"/>
  </r>
  <r>
    <x v="27"/>
    <m/>
    <m/>
    <x v="0"/>
    <n v="16"/>
    <x v="1"/>
  </r>
  <r>
    <x v="27"/>
    <m/>
    <n v="0.156"/>
    <x v="81"/>
    <n v="16"/>
    <x v="181"/>
  </r>
  <r>
    <x v="27"/>
    <m/>
    <n v="0.60799999999999998"/>
    <x v="17"/>
    <n v="16"/>
    <x v="601"/>
  </r>
  <r>
    <x v="27"/>
    <m/>
    <n v="0.23400000000000001"/>
    <x v="42"/>
    <n v="16"/>
    <x v="602"/>
  </r>
  <r>
    <x v="28"/>
    <m/>
    <m/>
    <x v="0"/>
    <n v="16"/>
    <x v="1"/>
  </r>
  <r>
    <x v="28"/>
    <s v="b34245c1ff87833a307b2eac76bb710ec5033d28"/>
    <m/>
    <x v="0"/>
    <n v="109"/>
    <x v="1"/>
  </r>
  <r>
    <x v="28"/>
    <m/>
    <m/>
    <x v="0"/>
    <n v="109"/>
    <x v="1"/>
  </r>
  <r>
    <x v="28"/>
    <m/>
    <n v="1"/>
    <x v="52"/>
    <n v="109"/>
    <x v="603"/>
  </r>
  <r>
    <x v="29"/>
    <m/>
    <m/>
    <x v="0"/>
    <m/>
    <x v="6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F91" firstHeaderRow="1" firstDataRow="2" firstDataCol="1"/>
  <pivotFields count="6"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axis="axisRow" showAll="0">
      <items count="87">
        <item x="52"/>
        <item x="74"/>
        <item x="47"/>
        <item x="81"/>
        <item x="1"/>
        <item x="17"/>
        <item x="82"/>
        <item x="79"/>
        <item x="78"/>
        <item x="75"/>
        <item x="83"/>
        <item x="77"/>
        <item x="27"/>
        <item x="22"/>
        <item x="80"/>
        <item x="64"/>
        <item x="69"/>
        <item x="72"/>
        <item x="84"/>
        <item x="73"/>
        <item x="67"/>
        <item x="11"/>
        <item x="10"/>
        <item x="61"/>
        <item x="18"/>
        <item x="6"/>
        <item x="5"/>
        <item x="16"/>
        <item x="8"/>
        <item x="7"/>
        <item x="21"/>
        <item x="2"/>
        <item x="23"/>
        <item x="3"/>
        <item x="66"/>
        <item x="50"/>
        <item x="63"/>
        <item x="62"/>
        <item x="49"/>
        <item x="43"/>
        <item x="19"/>
        <item x="24"/>
        <item x="48"/>
        <item x="20"/>
        <item x="70"/>
        <item x="53"/>
        <item x="57"/>
        <item x="58"/>
        <item x="55"/>
        <item x="59"/>
        <item x="54"/>
        <item x="9"/>
        <item x="76"/>
        <item x="26"/>
        <item x="46"/>
        <item x="60"/>
        <item x="71"/>
        <item x="68"/>
        <item x="51"/>
        <item x="42"/>
        <item x="56"/>
        <item x="25"/>
        <item x="85"/>
        <item x="65"/>
        <item x="4"/>
        <item x="15"/>
        <item x="14"/>
        <item x="12"/>
        <item x="13"/>
        <item x="44"/>
        <item x="45"/>
        <item x="41"/>
        <item x="28"/>
        <item x="40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  <item t="default"/>
      </items>
    </pivotField>
    <pivotField showAll="0"/>
    <pivotField dataField="1" showAll="0">
      <items count="606">
        <item x="1"/>
        <item x="132"/>
        <item x="355"/>
        <item x="163"/>
        <item x="286"/>
        <item x="96"/>
        <item x="466"/>
        <item x="489"/>
        <item x="22"/>
        <item x="270"/>
        <item x="197"/>
        <item x="188"/>
        <item x="543"/>
        <item x="331"/>
        <item x="537"/>
        <item x="533"/>
        <item x="114"/>
        <item x="549"/>
        <item x="193"/>
        <item x="307"/>
        <item x="259"/>
        <item x="184"/>
        <item x="279"/>
        <item x="120"/>
        <item x="318"/>
        <item x="337"/>
        <item x="135"/>
        <item x="541"/>
        <item x="573"/>
        <item x="368"/>
        <item x="523"/>
        <item x="164"/>
        <item x="229"/>
        <item x="310"/>
        <item x="122"/>
        <item x="365"/>
        <item x="29"/>
        <item x="271"/>
        <item x="467"/>
        <item x="267"/>
        <item x="406"/>
        <item x="198"/>
        <item x="395"/>
        <item x="304"/>
        <item x="257"/>
        <item x="129"/>
        <item x="278"/>
        <item x="144"/>
        <item x="31"/>
        <item x="294"/>
        <item x="2"/>
        <item x="536"/>
        <item x="84"/>
        <item x="572"/>
        <item x="360"/>
        <item x="280"/>
        <item x="116"/>
        <item x="19"/>
        <item x="524"/>
        <item x="540"/>
        <item x="170"/>
        <item x="349"/>
        <item x="159"/>
        <item x="168"/>
        <item x="502"/>
        <item x="217"/>
        <item x="429"/>
        <item x="281"/>
        <item x="260"/>
        <item x="354"/>
        <item x="303"/>
        <item x="264"/>
        <item x="503"/>
        <item x="327"/>
        <item x="412"/>
        <item x="468"/>
        <item x="488"/>
        <item x="334"/>
        <item x="181"/>
        <item x="130"/>
        <item x="210"/>
        <item x="112"/>
        <item x="273"/>
        <item x="372"/>
        <item x="23"/>
        <item x="571"/>
        <item x="384"/>
        <item x="437"/>
        <item x="356"/>
        <item x="202"/>
        <item x="152"/>
        <item x="387"/>
        <item x="140"/>
        <item x="451"/>
        <item x="115"/>
        <item x="295"/>
        <item x="269"/>
        <item x="262"/>
        <item x="173"/>
        <item x="272"/>
        <item x="256"/>
        <item x="433"/>
        <item x="148"/>
        <item x="458"/>
        <item x="196"/>
        <item x="223"/>
        <item x="329"/>
        <item x="178"/>
        <item x="602"/>
        <item x="447"/>
        <item x="179"/>
        <item x="376"/>
        <item x="511"/>
        <item x="477"/>
        <item x="418"/>
        <item x="28"/>
        <item x="25"/>
        <item x="165"/>
        <item x="311"/>
        <item x="161"/>
        <item x="440"/>
        <item x="109"/>
        <item x="333"/>
        <item x="218"/>
        <item x="359"/>
        <item x="301"/>
        <item x="592"/>
        <item x="305"/>
        <item x="177"/>
        <item x="391"/>
        <item x="233"/>
        <item x="276"/>
        <item x="435"/>
        <item x="137"/>
        <item x="245"/>
        <item x="211"/>
        <item x="409"/>
        <item x="597"/>
        <item x="441"/>
        <item x="396"/>
        <item x="124"/>
        <item x="183"/>
        <item x="507"/>
        <item x="6"/>
        <item x="268"/>
        <item x="388"/>
        <item x="589"/>
        <item x="254"/>
        <item x="160"/>
        <item x="446"/>
        <item x="3"/>
        <item x="459"/>
        <item x="509"/>
        <item x="215"/>
        <item x="434"/>
        <item x="416"/>
        <item x="169"/>
        <item x="439"/>
        <item x="291"/>
        <item x="275"/>
        <item x="225"/>
        <item x="117"/>
        <item x="121"/>
        <item x="472"/>
        <item x="296"/>
        <item x="89"/>
        <item x="377"/>
        <item x="207"/>
        <item x="86"/>
        <item x="484"/>
        <item x="205"/>
        <item x="480"/>
        <item x="407"/>
        <item x="258"/>
        <item x="240"/>
        <item x="390"/>
        <item x="182"/>
        <item x="287"/>
        <item x="485"/>
        <item x="139"/>
        <item x="11"/>
        <item x="283"/>
        <item x="274"/>
        <item x="456"/>
        <item x="265"/>
        <item x="149"/>
        <item x="14"/>
        <item x="27"/>
        <item x="461"/>
        <item x="83"/>
        <item x="277"/>
        <item x="55"/>
        <item x="180"/>
        <item x="226"/>
        <item x="306"/>
        <item x="12"/>
        <item x="443"/>
        <item x="131"/>
        <item x="399"/>
        <item x="216"/>
        <item x="74"/>
        <item x="453"/>
        <item x="166"/>
        <item x="285"/>
        <item x="16"/>
        <item x="243"/>
        <item x="512"/>
        <item x="34"/>
        <item x="110"/>
        <item x="577"/>
        <item x="460"/>
        <item x="203"/>
        <item x="186"/>
        <item x="104"/>
        <item x="30"/>
        <item x="410"/>
        <item x="526"/>
        <item x="470"/>
        <item x="5"/>
        <item x="266"/>
        <item x="471"/>
        <item x="54"/>
        <item x="555"/>
        <item x="516"/>
        <item x="248"/>
        <item x="601"/>
        <item x="588"/>
        <item x="428"/>
        <item x="174"/>
        <item x="79"/>
        <item x="221"/>
        <item x="91"/>
        <item x="338"/>
        <item x="320"/>
        <item x="423"/>
        <item x="547"/>
        <item x="251"/>
        <item x="430"/>
        <item x="491"/>
        <item x="51"/>
        <item x="289"/>
        <item x="17"/>
        <item x="219"/>
        <item x="366"/>
        <item x="527"/>
        <item x="87"/>
        <item x="293"/>
        <item x="593"/>
        <item x="13"/>
        <item x="204"/>
        <item x="595"/>
        <item x="353"/>
        <item x="90"/>
        <item x="4"/>
        <item x="88"/>
        <item x="71"/>
        <item x="298"/>
        <item x="33"/>
        <item x="309"/>
        <item x="414"/>
        <item x="328"/>
        <item x="201"/>
        <item x="190"/>
        <item x="424"/>
        <item x="508"/>
        <item x="449"/>
        <item x="570"/>
        <item x="559"/>
        <item x="72"/>
        <item x="77"/>
        <item x="596"/>
        <item x="475"/>
        <item x="250"/>
        <item x="99"/>
        <item x="157"/>
        <item x="426"/>
        <item x="253"/>
        <item x="445"/>
        <item x="73"/>
        <item x="312"/>
        <item x="252"/>
        <item x="400"/>
        <item x="332"/>
        <item x="587"/>
        <item x="255"/>
        <item x="189"/>
        <item x="222"/>
        <item x="105"/>
        <item x="212"/>
        <item x="102"/>
        <item x="411"/>
        <item x="241"/>
        <item x="550"/>
        <item x="340"/>
        <item x="263"/>
        <item x="479"/>
        <item x="495"/>
        <item x="261"/>
        <item x="239"/>
        <item x="56"/>
        <item x="464"/>
        <item x="18"/>
        <item x="562"/>
        <item x="392"/>
        <item x="95"/>
        <item x="473"/>
        <item x="548"/>
        <item x="314"/>
        <item x="136"/>
        <item x="247"/>
        <item x="128"/>
        <item x="478"/>
        <item x="590"/>
        <item x="393"/>
        <item x="81"/>
        <item x="220"/>
        <item x="504"/>
        <item x="342"/>
        <item x="106"/>
        <item x="191"/>
        <item x="82"/>
        <item x="557"/>
        <item x="335"/>
        <item x="584"/>
        <item x="431"/>
        <item x="299"/>
        <item x="98"/>
        <item x="63"/>
        <item x="209"/>
        <item x="486"/>
        <item x="172"/>
        <item x="75"/>
        <item x="563"/>
        <item x="442"/>
        <item x="336"/>
        <item x="92"/>
        <item x="246"/>
        <item x="167"/>
        <item x="321"/>
        <item x="213"/>
        <item x="591"/>
        <item x="235"/>
        <item x="380"/>
        <item x="401"/>
        <item x="185"/>
        <item x="545"/>
        <item x="498"/>
        <item x="462"/>
        <item x="97"/>
        <item x="94"/>
        <item x="58"/>
        <item x="113"/>
        <item x="151"/>
        <item x="322"/>
        <item x="214"/>
        <item x="474"/>
        <item x="386"/>
        <item x="560"/>
        <item x="402"/>
        <item x="284"/>
        <item x="565"/>
        <item x="420"/>
        <item x="371"/>
        <item x="143"/>
        <item x="358"/>
        <item x="476"/>
        <item x="111"/>
        <item x="315"/>
        <item x="24"/>
        <item x="146"/>
        <item x="490"/>
        <item x="576"/>
        <item x="85"/>
        <item x="60"/>
        <item x="561"/>
        <item x="465"/>
        <item x="586"/>
        <item x="385"/>
        <item x="68"/>
        <item x="546"/>
        <item x="224"/>
        <item x="339"/>
        <item x="52"/>
        <item x="308"/>
        <item x="8"/>
        <item x="582"/>
        <item x="323"/>
        <item x="361"/>
        <item x="66"/>
        <item x="176"/>
        <item x="510"/>
        <item x="438"/>
        <item x="32"/>
        <item x="118"/>
        <item x="134"/>
        <item x="316"/>
        <item x="145"/>
        <item x="506"/>
        <item x="457"/>
        <item x="206"/>
        <item x="452"/>
        <item x="398"/>
        <item x="389"/>
        <item x="288"/>
        <item x="153"/>
        <item x="432"/>
        <item x="69"/>
        <item x="171"/>
        <item x="383"/>
        <item x="228"/>
        <item x="425"/>
        <item x="583"/>
        <item x="326"/>
        <item x="242"/>
        <item x="302"/>
        <item x="123"/>
        <item x="237"/>
        <item x="313"/>
        <item x="67"/>
        <item x="564"/>
        <item x="142"/>
        <item x="238"/>
        <item x="70"/>
        <item x="133"/>
        <item x="126"/>
        <item x="64"/>
        <item x="155"/>
        <item x="192"/>
        <item x="49"/>
        <item x="282"/>
        <item x="403"/>
        <item x="370"/>
        <item x="364"/>
        <item x="138"/>
        <item x="290"/>
        <item x="558"/>
        <item x="36"/>
        <item x="93"/>
        <item x="594"/>
        <item x="578"/>
        <item x="50"/>
        <item x="249"/>
        <item x="553"/>
        <item x="417"/>
        <item x="422"/>
        <item x="419"/>
        <item x="487"/>
        <item x="579"/>
        <item x="469"/>
        <item x="78"/>
        <item x="227"/>
        <item x="352"/>
        <item x="65"/>
        <item x="529"/>
        <item x="505"/>
        <item x="551"/>
        <item x="324"/>
        <item x="528"/>
        <item x="375"/>
        <item x="208"/>
        <item x="394"/>
        <item x="534"/>
        <item x="236"/>
        <item x="373"/>
        <item x="80"/>
        <item x="101"/>
        <item x="107"/>
        <item x="350"/>
        <item x="514"/>
        <item x="374"/>
        <item x="187"/>
        <item x="59"/>
        <item x="450"/>
        <item x="119"/>
        <item x="363"/>
        <item x="497"/>
        <item x="415"/>
        <item x="568"/>
        <item x="575"/>
        <item x="147"/>
        <item x="100"/>
        <item x="493"/>
        <item x="405"/>
        <item x="603"/>
        <item x="292"/>
        <item x="500"/>
        <item x="15"/>
        <item x="154"/>
        <item x="21"/>
        <item x="574"/>
        <item x="531"/>
        <item x="494"/>
        <item x="343"/>
        <item x="521"/>
        <item x="141"/>
        <item x="125"/>
        <item x="444"/>
        <item x="230"/>
        <item x="199"/>
        <item x="538"/>
        <item x="454"/>
        <item x="585"/>
        <item x="325"/>
        <item x="200"/>
        <item x="20"/>
        <item x="348"/>
        <item x="517"/>
        <item x="300"/>
        <item x="351"/>
        <item x="231"/>
        <item x="427"/>
        <item x="319"/>
        <item x="492"/>
        <item x="421"/>
        <item x="35"/>
        <item x="530"/>
        <item x="244"/>
        <item x="581"/>
        <item x="345"/>
        <item x="26"/>
        <item x="566"/>
        <item x="567"/>
        <item x="57"/>
        <item x="297"/>
        <item x="518"/>
        <item x="436"/>
        <item x="341"/>
        <item x="513"/>
        <item x="381"/>
        <item x="556"/>
        <item x="53"/>
        <item x="515"/>
        <item x="232"/>
        <item x="150"/>
        <item x="580"/>
        <item x="362"/>
        <item x="569"/>
        <item x="483"/>
        <item x="10"/>
        <item x="397"/>
        <item x="482"/>
        <item x="127"/>
        <item x="330"/>
        <item x="552"/>
        <item x="520"/>
        <item x="539"/>
        <item x="499"/>
        <item x="501"/>
        <item x="598"/>
        <item x="404"/>
        <item x="413"/>
        <item x="542"/>
        <item x="455"/>
        <item x="448"/>
        <item x="346"/>
        <item x="600"/>
        <item x="76"/>
        <item x="408"/>
        <item x="158"/>
        <item x="317"/>
        <item x="156"/>
        <item x="496"/>
        <item x="347"/>
        <item x="599"/>
        <item x="194"/>
        <item x="195"/>
        <item x="535"/>
        <item x="463"/>
        <item x="357"/>
        <item x="532"/>
        <item x="162"/>
        <item x="369"/>
        <item x="40"/>
        <item x="61"/>
        <item x="379"/>
        <item x="525"/>
        <item x="344"/>
        <item x="522"/>
        <item x="367"/>
        <item x="378"/>
        <item x="7"/>
        <item x="519"/>
        <item x="234"/>
        <item x="62"/>
        <item x="175"/>
        <item x="9"/>
        <item x="544"/>
        <item x="45"/>
        <item x="43"/>
        <item x="382"/>
        <item x="481"/>
        <item x="554"/>
        <item x="103"/>
        <item x="108"/>
        <item x="48"/>
        <item x="44"/>
        <item x="37"/>
        <item x="41"/>
        <item x="46"/>
        <item x="42"/>
        <item x="38"/>
        <item x="47"/>
        <item x="39"/>
        <item x="0"/>
        <item x="604"/>
        <item t="default"/>
      </items>
    </pivotField>
  </pivotFields>
  <rowFields count="1">
    <field x="3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Fields count="1">
    <field x="0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Sum of LOC Per Component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pril_201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pril_2014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181"/>
  <sheetViews>
    <sheetView tabSelected="1" topLeftCell="AA159" zoomScale="70" zoomScaleNormal="70" workbookViewId="0">
      <selection activeCell="AM96" sqref="AM96:AN181"/>
    </sheetView>
  </sheetViews>
  <sheetFormatPr defaultRowHeight="15" x14ac:dyDescent="0.25"/>
  <cols>
    <col min="1" max="1" width="45.28515625" customWidth="1"/>
    <col min="2" max="2" width="16.28515625" bestFit="1" customWidth="1"/>
    <col min="3" max="3" width="15.42578125" bestFit="1" customWidth="1"/>
    <col min="4" max="4" width="15.7109375" bestFit="1" customWidth="1"/>
    <col min="5" max="5" width="14.28515625" bestFit="1" customWidth="1"/>
    <col min="6" max="6" width="11.42578125" bestFit="1" customWidth="1"/>
    <col min="7" max="7" width="12.140625" bestFit="1" customWidth="1"/>
    <col min="8" max="8" width="14.42578125" bestFit="1" customWidth="1"/>
    <col min="9" max="9" width="11.5703125" bestFit="1" customWidth="1"/>
    <col min="10" max="10" width="12" bestFit="1" customWidth="1"/>
    <col min="11" max="11" width="7.5703125" bestFit="1" customWidth="1"/>
    <col min="12" max="12" width="13.5703125" bestFit="1" customWidth="1"/>
    <col min="13" max="13" width="10.28515625" bestFit="1" customWidth="1"/>
    <col min="14" max="14" width="13.42578125" bestFit="1" customWidth="1"/>
    <col min="15" max="15" width="11.5703125" bestFit="1" customWidth="1"/>
    <col min="16" max="17" width="10.7109375" bestFit="1" customWidth="1"/>
    <col min="18" max="18" width="17.7109375" bestFit="1" customWidth="1"/>
    <col min="19" max="19" width="12.5703125" bestFit="1" customWidth="1"/>
    <col min="20" max="20" width="15.85546875" bestFit="1" customWidth="1"/>
    <col min="21" max="21" width="14.42578125" bestFit="1" customWidth="1"/>
    <col min="22" max="22" width="16.42578125" bestFit="1" customWidth="1"/>
    <col min="23" max="23" width="13.140625" bestFit="1" customWidth="1"/>
    <col min="24" max="24" width="12" bestFit="1" customWidth="1"/>
    <col min="25" max="25" width="15.5703125" bestFit="1" customWidth="1"/>
    <col min="26" max="26" width="14.85546875" bestFit="1" customWidth="1"/>
    <col min="27" max="27" width="12" bestFit="1" customWidth="1"/>
    <col min="28" max="28" width="11.7109375" bestFit="1" customWidth="1"/>
    <col min="29" max="29" width="9.5703125" bestFit="1" customWidth="1"/>
    <col min="30" max="30" width="15.28515625" bestFit="1" customWidth="1"/>
    <col min="31" max="31" width="7.28515625" bestFit="1" customWidth="1"/>
    <col min="32" max="32" width="11.28515625" bestFit="1" customWidth="1"/>
    <col min="35" max="35" width="45.28515625" bestFit="1" customWidth="1"/>
    <col min="36" max="36" width="15.140625" bestFit="1" customWidth="1"/>
  </cols>
  <sheetData>
    <row r="3" spans="1:66" x14ac:dyDescent="0.25">
      <c r="A3" s="3" t="s">
        <v>473</v>
      </c>
      <c r="B3" s="3" t="s">
        <v>472</v>
      </c>
      <c r="AI3" t="s">
        <v>473</v>
      </c>
      <c r="AJ3" t="s">
        <v>472</v>
      </c>
    </row>
    <row r="4" spans="1:66" x14ac:dyDescent="0.25">
      <c r="A4" s="3" t="s">
        <v>469</v>
      </c>
      <c r="B4" t="s">
        <v>438</v>
      </c>
      <c r="C4" t="s">
        <v>439</v>
      </c>
      <c r="D4" t="s">
        <v>440</v>
      </c>
      <c r="E4" t="s">
        <v>441</v>
      </c>
      <c r="F4" t="s">
        <v>442</v>
      </c>
      <c r="G4" t="s">
        <v>443</v>
      </c>
      <c r="H4" t="s">
        <v>444</v>
      </c>
      <c r="I4" t="s">
        <v>445</v>
      </c>
      <c r="J4" t="s">
        <v>446</v>
      </c>
      <c r="K4" t="s">
        <v>447</v>
      </c>
      <c r="L4" t="s">
        <v>449</v>
      </c>
      <c r="M4" t="s">
        <v>450</v>
      </c>
      <c r="N4" t="s">
        <v>451</v>
      </c>
      <c r="O4" t="s">
        <v>452</v>
      </c>
      <c r="P4" t="s">
        <v>453</v>
      </c>
      <c r="Q4" t="s">
        <v>454</v>
      </c>
      <c r="R4" t="s">
        <v>455</v>
      </c>
      <c r="S4" t="s">
        <v>456</v>
      </c>
      <c r="T4" t="s">
        <v>457</v>
      </c>
      <c r="U4" t="s">
        <v>458</v>
      </c>
      <c r="V4" t="s">
        <v>459</v>
      </c>
      <c r="W4" t="s">
        <v>461</v>
      </c>
      <c r="X4" t="s">
        <v>462</v>
      </c>
      <c r="Y4" t="s">
        <v>463</v>
      </c>
      <c r="Z4" t="s">
        <v>464</v>
      </c>
      <c r="AA4" t="s">
        <v>465</v>
      </c>
      <c r="AB4" t="s">
        <v>466</v>
      </c>
      <c r="AC4" t="s">
        <v>467</v>
      </c>
      <c r="AD4" t="s">
        <v>468</v>
      </c>
      <c r="AE4" t="s">
        <v>470</v>
      </c>
      <c r="AF4" t="s">
        <v>471</v>
      </c>
      <c r="AI4" t="s">
        <v>469</v>
      </c>
      <c r="AJ4" t="s">
        <v>438</v>
      </c>
      <c r="AK4" t="s">
        <v>439</v>
      </c>
      <c r="AL4" t="s">
        <v>440</v>
      </c>
      <c r="AM4" t="s">
        <v>441</v>
      </c>
      <c r="AN4" t="s">
        <v>442</v>
      </c>
      <c r="AO4" t="s">
        <v>443</v>
      </c>
      <c r="AP4" t="s">
        <v>444</v>
      </c>
      <c r="AQ4" t="s">
        <v>445</v>
      </c>
      <c r="AR4" t="s">
        <v>446</v>
      </c>
      <c r="AS4" t="s">
        <v>447</v>
      </c>
      <c r="AT4" t="s">
        <v>449</v>
      </c>
      <c r="AU4" t="s">
        <v>450</v>
      </c>
      <c r="AV4" t="s">
        <v>451</v>
      </c>
      <c r="AW4" t="s">
        <v>452</v>
      </c>
      <c r="AX4" t="s">
        <v>453</v>
      </c>
      <c r="AY4" t="s">
        <v>454</v>
      </c>
      <c r="AZ4" t="s">
        <v>455</v>
      </c>
      <c r="BA4" t="s">
        <v>456</v>
      </c>
      <c r="BB4" t="s">
        <v>457</v>
      </c>
      <c r="BC4" t="s">
        <v>458</v>
      </c>
      <c r="BD4" t="s">
        <v>459</v>
      </c>
      <c r="BE4" t="s">
        <v>461</v>
      </c>
      <c r="BF4" t="s">
        <v>462</v>
      </c>
      <c r="BG4" t="s">
        <v>463</v>
      </c>
      <c r="BH4" t="s">
        <v>464</v>
      </c>
      <c r="BI4" t="s">
        <v>465</v>
      </c>
      <c r="BJ4" t="s">
        <v>466</v>
      </c>
      <c r="BK4" t="s">
        <v>467</v>
      </c>
      <c r="BL4" t="s">
        <v>468</v>
      </c>
      <c r="BM4" t="s">
        <v>470</v>
      </c>
      <c r="BN4" t="s">
        <v>471</v>
      </c>
    </row>
    <row r="5" spans="1:66" x14ac:dyDescent="0.25">
      <c r="A5" s="4" t="s">
        <v>130</v>
      </c>
      <c r="B5" s="5"/>
      <c r="C5" s="5"/>
      <c r="D5" s="5"/>
      <c r="E5" s="5"/>
      <c r="F5" s="5"/>
      <c r="G5" s="5"/>
      <c r="H5" s="5"/>
      <c r="I5" s="5"/>
      <c r="J5" s="5"/>
      <c r="K5" s="5">
        <v>4</v>
      </c>
      <c r="L5" s="5"/>
      <c r="M5" s="5">
        <v>8</v>
      </c>
      <c r="N5" s="5"/>
      <c r="O5" s="5"/>
      <c r="P5" s="5"/>
      <c r="Q5" s="5"/>
      <c r="R5" s="5"/>
      <c r="S5" s="5">
        <v>32</v>
      </c>
      <c r="T5" s="5"/>
      <c r="U5" s="5"/>
      <c r="V5" s="5"/>
      <c r="W5" s="5">
        <v>0</v>
      </c>
      <c r="X5" s="5"/>
      <c r="Y5" s="5"/>
      <c r="Z5" s="5"/>
      <c r="AA5" s="5"/>
      <c r="AB5" s="5"/>
      <c r="AC5" s="5"/>
      <c r="AD5" s="5">
        <v>109</v>
      </c>
      <c r="AE5" s="5"/>
      <c r="AF5" s="5">
        <v>153</v>
      </c>
      <c r="AI5" t="s">
        <v>130</v>
      </c>
      <c r="AJ5">
        <f t="shared" ref="AJ5:AR5" si="0">(0)/153</f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v>2.6143790849673203E-2</v>
      </c>
      <c r="AT5">
        <f>(0)/153</f>
        <v>0</v>
      </c>
      <c r="AU5">
        <v>5.2287581699346407E-2</v>
      </c>
      <c r="AV5">
        <f>(0)/153</f>
        <v>0</v>
      </c>
      <c r="AW5">
        <f>(0)/153</f>
        <v>0</v>
      </c>
      <c r="AX5">
        <f>(0)/153</f>
        <v>0</v>
      </c>
      <c r="AY5">
        <f>(0)/153</f>
        <v>0</v>
      </c>
      <c r="AZ5">
        <f>(0)/153</f>
        <v>0</v>
      </c>
      <c r="BA5">
        <v>0.20915032679738563</v>
      </c>
      <c r="BB5">
        <f>(0)/153</f>
        <v>0</v>
      </c>
      <c r="BC5">
        <f>(0)/153</f>
        <v>0</v>
      </c>
      <c r="BD5">
        <f>(0)/153</f>
        <v>0</v>
      </c>
      <c r="BE5">
        <v>0</v>
      </c>
      <c r="BF5">
        <f t="shared" ref="BF5:BK5" si="1">(0)/153</f>
        <v>0</v>
      </c>
      <c r="BG5">
        <f t="shared" si="1"/>
        <v>0</v>
      </c>
      <c r="BH5">
        <f t="shared" si="1"/>
        <v>0</v>
      </c>
      <c r="BI5">
        <f t="shared" si="1"/>
        <v>0</v>
      </c>
      <c r="BJ5">
        <f t="shared" si="1"/>
        <v>0</v>
      </c>
      <c r="BK5">
        <f t="shared" si="1"/>
        <v>0</v>
      </c>
      <c r="BL5">
        <v>0.71241830065359479</v>
      </c>
      <c r="BM5">
        <f>0</f>
        <v>0</v>
      </c>
      <c r="BN5">
        <v>153</v>
      </c>
    </row>
    <row r="6" spans="1:66" x14ac:dyDescent="0.25">
      <c r="A6" s="4" t="s">
        <v>315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>
        <v>18.815999999999999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>
        <v>18.815999999999999</v>
      </c>
      <c r="AI6" t="s">
        <v>315</v>
      </c>
      <c r="AJ6">
        <f t="shared" ref="AJ6:BB6" si="2">(0)/18.816</f>
        <v>0</v>
      </c>
      <c r="AK6">
        <f t="shared" si="2"/>
        <v>0</v>
      </c>
      <c r="AL6">
        <f t="shared" si="2"/>
        <v>0</v>
      </c>
      <c r="AM6">
        <f t="shared" si="2"/>
        <v>0</v>
      </c>
      <c r="AN6">
        <f t="shared" si="2"/>
        <v>0</v>
      </c>
      <c r="AO6">
        <f t="shared" si="2"/>
        <v>0</v>
      </c>
      <c r="AP6">
        <f t="shared" si="2"/>
        <v>0</v>
      </c>
      <c r="AQ6">
        <f t="shared" si="2"/>
        <v>0</v>
      </c>
      <c r="AR6">
        <f t="shared" si="2"/>
        <v>0</v>
      </c>
      <c r="AS6">
        <f t="shared" si="2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>
        <f t="shared" si="2"/>
        <v>0</v>
      </c>
      <c r="BC6">
        <v>1</v>
      </c>
      <c r="BD6">
        <f t="shared" ref="BD6:BL6" si="3">(0)/18.816</f>
        <v>0</v>
      </c>
      <c r="BE6">
        <f t="shared" si="3"/>
        <v>0</v>
      </c>
      <c r="BF6">
        <f t="shared" si="3"/>
        <v>0</v>
      </c>
      <c r="BG6">
        <f t="shared" si="3"/>
        <v>0</v>
      </c>
      <c r="BH6">
        <f t="shared" si="3"/>
        <v>0</v>
      </c>
      <c r="BI6">
        <f t="shared" si="3"/>
        <v>0</v>
      </c>
      <c r="BJ6">
        <f t="shared" si="3"/>
        <v>0</v>
      </c>
      <c r="BK6">
        <f t="shared" si="3"/>
        <v>0</v>
      </c>
      <c r="BL6">
        <f t="shared" si="3"/>
        <v>0</v>
      </c>
      <c r="BM6">
        <f>0</f>
        <v>0</v>
      </c>
      <c r="BN6">
        <v>18.815999999999999</v>
      </c>
    </row>
    <row r="7" spans="1:66" x14ac:dyDescent="0.25">
      <c r="A7" s="4" t="s">
        <v>106</v>
      </c>
      <c r="B7" s="5"/>
      <c r="C7" s="5"/>
      <c r="D7" s="5"/>
      <c r="E7" s="5"/>
      <c r="F7" s="5"/>
      <c r="G7" s="5"/>
      <c r="H7" s="5"/>
      <c r="I7" s="5"/>
      <c r="J7" s="5">
        <v>19.11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>
        <v>19.11</v>
      </c>
      <c r="AI7" t="s">
        <v>106</v>
      </c>
      <c r="AJ7">
        <f t="shared" ref="AJ7:AQ7" si="4">(0)/19.11</f>
        <v>0</v>
      </c>
      <c r="AK7">
        <f t="shared" si="4"/>
        <v>0</v>
      </c>
      <c r="AL7">
        <f t="shared" si="4"/>
        <v>0</v>
      </c>
      <c r="AM7">
        <f t="shared" si="4"/>
        <v>0</v>
      </c>
      <c r="AN7">
        <f t="shared" si="4"/>
        <v>0</v>
      </c>
      <c r="AO7">
        <f t="shared" si="4"/>
        <v>0</v>
      </c>
      <c r="AP7">
        <f t="shared" si="4"/>
        <v>0</v>
      </c>
      <c r="AQ7">
        <f t="shared" si="4"/>
        <v>0</v>
      </c>
      <c r="AR7">
        <v>1</v>
      </c>
      <c r="AS7">
        <f t="shared" ref="AS7:BL7" si="5">(0)/19.11</f>
        <v>0</v>
      </c>
      <c r="AT7">
        <f t="shared" si="5"/>
        <v>0</v>
      </c>
      <c r="AU7">
        <f t="shared" si="5"/>
        <v>0</v>
      </c>
      <c r="AV7">
        <f t="shared" si="5"/>
        <v>0</v>
      </c>
      <c r="AW7">
        <f t="shared" si="5"/>
        <v>0</v>
      </c>
      <c r="AX7">
        <f t="shared" si="5"/>
        <v>0</v>
      </c>
      <c r="AY7">
        <f t="shared" si="5"/>
        <v>0</v>
      </c>
      <c r="AZ7">
        <f t="shared" si="5"/>
        <v>0</v>
      </c>
      <c r="BA7">
        <f t="shared" si="5"/>
        <v>0</v>
      </c>
      <c r="BB7">
        <f t="shared" si="5"/>
        <v>0</v>
      </c>
      <c r="BC7">
        <f t="shared" si="5"/>
        <v>0</v>
      </c>
      <c r="BD7">
        <f t="shared" si="5"/>
        <v>0</v>
      </c>
      <c r="BE7">
        <f t="shared" si="5"/>
        <v>0</v>
      </c>
      <c r="BF7">
        <f t="shared" si="5"/>
        <v>0</v>
      </c>
      <c r="BG7">
        <f t="shared" si="5"/>
        <v>0</v>
      </c>
      <c r="BH7">
        <f t="shared" si="5"/>
        <v>0</v>
      </c>
      <c r="BI7">
        <f t="shared" si="5"/>
        <v>0</v>
      </c>
      <c r="BJ7">
        <f t="shared" si="5"/>
        <v>0</v>
      </c>
      <c r="BK7">
        <f t="shared" si="5"/>
        <v>0</v>
      </c>
      <c r="BL7">
        <f t="shared" si="5"/>
        <v>0</v>
      </c>
      <c r="BM7">
        <f>0</f>
        <v>0</v>
      </c>
      <c r="BN7">
        <v>19.11</v>
      </c>
    </row>
    <row r="8" spans="1:66" x14ac:dyDescent="0.25">
      <c r="A8" s="4" t="s">
        <v>402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>
        <v>35.853000000000002</v>
      </c>
      <c r="AB8" s="5"/>
      <c r="AC8" s="5">
        <v>990.49599999999998</v>
      </c>
      <c r="AD8" s="5"/>
      <c r="AE8" s="5"/>
      <c r="AF8" s="5">
        <v>1026.3489999999999</v>
      </c>
      <c r="AI8" t="s">
        <v>402</v>
      </c>
      <c r="AJ8">
        <f t="shared" ref="AJ8:BH8" si="6">(0)/1026.349</f>
        <v>0</v>
      </c>
      <c r="AK8">
        <f t="shared" si="6"/>
        <v>0</v>
      </c>
      <c r="AL8">
        <f t="shared" si="6"/>
        <v>0</v>
      </c>
      <c r="AM8">
        <f t="shared" si="6"/>
        <v>0</v>
      </c>
      <c r="AN8">
        <f t="shared" si="6"/>
        <v>0</v>
      </c>
      <c r="AO8">
        <f t="shared" si="6"/>
        <v>0</v>
      </c>
      <c r="AP8">
        <f t="shared" si="6"/>
        <v>0</v>
      </c>
      <c r="AQ8">
        <f t="shared" si="6"/>
        <v>0</v>
      </c>
      <c r="AR8">
        <f t="shared" si="6"/>
        <v>0</v>
      </c>
      <c r="AS8">
        <f t="shared" si="6"/>
        <v>0</v>
      </c>
      <c r="AT8">
        <f t="shared" si="6"/>
        <v>0</v>
      </c>
      <c r="AU8">
        <f t="shared" si="6"/>
        <v>0</v>
      </c>
      <c r="AV8">
        <f t="shared" si="6"/>
        <v>0</v>
      </c>
      <c r="AW8">
        <f t="shared" si="6"/>
        <v>0</v>
      </c>
      <c r="AX8">
        <f t="shared" si="6"/>
        <v>0</v>
      </c>
      <c r="AY8">
        <f t="shared" si="6"/>
        <v>0</v>
      </c>
      <c r="AZ8">
        <f t="shared" si="6"/>
        <v>0</v>
      </c>
      <c r="BA8">
        <f t="shared" si="6"/>
        <v>0</v>
      </c>
      <c r="BB8">
        <f t="shared" si="6"/>
        <v>0</v>
      </c>
      <c r="BC8">
        <f t="shared" si="6"/>
        <v>0</v>
      </c>
      <c r="BD8">
        <f t="shared" si="6"/>
        <v>0</v>
      </c>
      <c r="BE8">
        <f t="shared" si="6"/>
        <v>0</v>
      </c>
      <c r="BF8">
        <f t="shared" si="6"/>
        <v>0</v>
      </c>
      <c r="BG8">
        <f t="shared" si="6"/>
        <v>0</v>
      </c>
      <c r="BH8">
        <f t="shared" si="6"/>
        <v>0</v>
      </c>
      <c r="BI8">
        <v>3.493256192581666E-2</v>
      </c>
      <c r="BJ8">
        <f>(0)/1026.349</f>
        <v>0</v>
      </c>
      <c r="BK8">
        <v>0.96506743807418338</v>
      </c>
      <c r="BL8">
        <f>(0)/1026.349</f>
        <v>0</v>
      </c>
      <c r="BM8">
        <f>0</f>
        <v>0</v>
      </c>
      <c r="BN8">
        <v>1026.3489999999999</v>
      </c>
    </row>
    <row r="9" spans="1:66" x14ac:dyDescent="0.25">
      <c r="A9" s="4" t="s">
        <v>10</v>
      </c>
      <c r="B9" s="5">
        <v>1.827</v>
      </c>
      <c r="C9" s="5"/>
      <c r="D9" s="5"/>
      <c r="E9" s="5"/>
      <c r="F9" s="5"/>
      <c r="G9" s="5"/>
      <c r="H9" s="5"/>
      <c r="I9" s="5"/>
      <c r="J9" s="5"/>
      <c r="K9" s="5"/>
      <c r="L9" s="5">
        <v>2.06</v>
      </c>
      <c r="M9" s="5"/>
      <c r="N9" s="5"/>
      <c r="O9" s="5"/>
      <c r="P9" s="5"/>
      <c r="Q9" s="5"/>
      <c r="R9" s="5"/>
      <c r="S9" s="5"/>
      <c r="T9" s="5"/>
      <c r="U9" s="5">
        <v>2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>
        <v>5.8870000000000005</v>
      </c>
      <c r="AI9" t="s">
        <v>10</v>
      </c>
      <c r="AJ9">
        <v>0.31034482758620685</v>
      </c>
      <c r="AK9">
        <f t="shared" ref="AK9:AS9" si="7">(0)/5.887</f>
        <v>0</v>
      </c>
      <c r="AL9">
        <f t="shared" si="7"/>
        <v>0</v>
      </c>
      <c r="AM9">
        <f t="shared" si="7"/>
        <v>0</v>
      </c>
      <c r="AN9">
        <f t="shared" si="7"/>
        <v>0</v>
      </c>
      <c r="AO9">
        <f t="shared" si="7"/>
        <v>0</v>
      </c>
      <c r="AP9">
        <f t="shared" si="7"/>
        <v>0</v>
      </c>
      <c r="AQ9">
        <f t="shared" si="7"/>
        <v>0</v>
      </c>
      <c r="AR9">
        <f t="shared" si="7"/>
        <v>0</v>
      </c>
      <c r="AS9">
        <f t="shared" si="7"/>
        <v>0</v>
      </c>
      <c r="AT9">
        <v>0.349923560387294</v>
      </c>
      <c r="AU9">
        <f t="shared" ref="AU9:BB9" si="8">(0)/5.887</f>
        <v>0</v>
      </c>
      <c r="AV9">
        <f t="shared" si="8"/>
        <v>0</v>
      </c>
      <c r="AW9">
        <f t="shared" si="8"/>
        <v>0</v>
      </c>
      <c r="AX9">
        <f t="shared" si="8"/>
        <v>0</v>
      </c>
      <c r="AY9">
        <f t="shared" si="8"/>
        <v>0</v>
      </c>
      <c r="AZ9">
        <f t="shared" si="8"/>
        <v>0</v>
      </c>
      <c r="BA9">
        <f t="shared" si="8"/>
        <v>0</v>
      </c>
      <c r="BB9">
        <f t="shared" si="8"/>
        <v>0</v>
      </c>
      <c r="BC9">
        <v>0.33973161202649904</v>
      </c>
      <c r="BD9">
        <f t="shared" ref="BD9:BL9" si="9">(0)/5.887</f>
        <v>0</v>
      </c>
      <c r="BE9">
        <f t="shared" si="9"/>
        <v>0</v>
      </c>
      <c r="BF9">
        <f t="shared" si="9"/>
        <v>0</v>
      </c>
      <c r="BG9">
        <f t="shared" si="9"/>
        <v>0</v>
      </c>
      <c r="BH9">
        <f t="shared" si="9"/>
        <v>0</v>
      </c>
      <c r="BI9">
        <f t="shared" si="9"/>
        <v>0</v>
      </c>
      <c r="BJ9">
        <f t="shared" si="9"/>
        <v>0</v>
      </c>
      <c r="BK9">
        <f t="shared" si="9"/>
        <v>0</v>
      </c>
      <c r="BL9">
        <f t="shared" si="9"/>
        <v>0</v>
      </c>
      <c r="BM9">
        <f>0</f>
        <v>0</v>
      </c>
      <c r="BN9">
        <v>5.8870000000000005</v>
      </c>
    </row>
    <row r="10" spans="1:66" x14ac:dyDescent="0.25">
      <c r="A10" s="4" t="s">
        <v>43</v>
      </c>
      <c r="B10" s="5"/>
      <c r="C10" s="5"/>
      <c r="D10" s="5">
        <v>10.68</v>
      </c>
      <c r="E10" s="5"/>
      <c r="F10" s="5">
        <v>73.414000000000001</v>
      </c>
      <c r="G10" s="5"/>
      <c r="H10" s="5"/>
      <c r="I10" s="5"/>
      <c r="J10" s="5">
        <v>150.108</v>
      </c>
      <c r="K10" s="5"/>
      <c r="L10" s="5">
        <v>5.2229999999999999</v>
      </c>
      <c r="M10" s="5"/>
      <c r="N10" s="5"/>
      <c r="O10" s="5">
        <v>91.518000000000001</v>
      </c>
      <c r="P10" s="5">
        <v>98.92</v>
      </c>
      <c r="Q10" s="5"/>
      <c r="R10" s="5"/>
      <c r="S10" s="5"/>
      <c r="T10" s="5"/>
      <c r="U10" s="5"/>
      <c r="V10" s="5">
        <v>9.4809999999999999</v>
      </c>
      <c r="W10" s="5"/>
      <c r="X10" s="5"/>
      <c r="Y10" s="5">
        <v>31.693999999999999</v>
      </c>
      <c r="Z10" s="5"/>
      <c r="AA10" s="5">
        <v>8.1769999999999996</v>
      </c>
      <c r="AB10" s="5"/>
      <c r="AC10" s="5">
        <v>9.7279999999999998</v>
      </c>
      <c r="AD10" s="5"/>
      <c r="AE10" s="5"/>
      <c r="AF10" s="5">
        <v>488.94300000000004</v>
      </c>
      <c r="AI10" t="s">
        <v>43</v>
      </c>
      <c r="AJ10">
        <f>(0)/488.943</f>
        <v>0</v>
      </c>
      <c r="AK10">
        <f>(0)/488.943</f>
        <v>0</v>
      </c>
      <c r="AL10">
        <v>2.18430369184138E-2</v>
      </c>
      <c r="AM10">
        <f>(0)/488.943</f>
        <v>0</v>
      </c>
      <c r="AN10">
        <v>0.15014838130416019</v>
      </c>
      <c r="AO10">
        <f>(0)/488.943</f>
        <v>0</v>
      </c>
      <c r="AP10">
        <f>(0)/488.943</f>
        <v>0</v>
      </c>
      <c r="AQ10">
        <f>(0)/488.943</f>
        <v>0</v>
      </c>
      <c r="AR10">
        <v>0.3070051110252115</v>
      </c>
      <c r="AS10">
        <f>(0)/488.943</f>
        <v>0</v>
      </c>
      <c r="AT10">
        <v>1.0682226762628772E-2</v>
      </c>
      <c r="AU10">
        <f>(0)/488.943</f>
        <v>0</v>
      </c>
      <c r="AV10">
        <f>(0)/488.943</f>
        <v>0</v>
      </c>
      <c r="AW10">
        <v>0.18717519220031781</v>
      </c>
      <c r="AX10">
        <v>0.20231397115819225</v>
      </c>
      <c r="AY10">
        <f>(0)/488.943</f>
        <v>0</v>
      </c>
      <c r="AZ10">
        <f>(0)/488.943</f>
        <v>0</v>
      </c>
      <c r="BA10">
        <f>(0)/488.943</f>
        <v>0</v>
      </c>
      <c r="BB10">
        <f>(0)/488.943</f>
        <v>0</v>
      </c>
      <c r="BC10">
        <f>(0)/488.943</f>
        <v>0</v>
      </c>
      <c r="BD10">
        <v>1.9390808335531952E-2</v>
      </c>
      <c r="BE10">
        <f>(0)/488.943</f>
        <v>0</v>
      </c>
      <c r="BF10">
        <f>(0)/488.943</f>
        <v>0</v>
      </c>
      <c r="BG10">
        <v>6.4821461806386427E-2</v>
      </c>
      <c r="BH10">
        <f>(0)/488.943</f>
        <v>0</v>
      </c>
      <c r="BI10">
        <v>1.6723830794182552E-2</v>
      </c>
      <c r="BJ10">
        <f>(0)/488.943</f>
        <v>0</v>
      </c>
      <c r="BK10">
        <v>1.9895979694974669E-2</v>
      </c>
      <c r="BL10">
        <f>(0)/488.943</f>
        <v>0</v>
      </c>
      <c r="BM10">
        <f>0</f>
        <v>0</v>
      </c>
      <c r="BN10">
        <v>488.94300000000004</v>
      </c>
    </row>
    <row r="11" spans="1:66" x14ac:dyDescent="0.25">
      <c r="A11" s="4" t="s">
        <v>403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>
        <v>68.560999999999993</v>
      </c>
      <c r="AB11" s="5"/>
      <c r="AC11" s="5"/>
      <c r="AD11" s="5"/>
      <c r="AE11" s="5"/>
      <c r="AF11" s="5">
        <v>68.560999999999993</v>
      </c>
      <c r="AI11" t="s">
        <v>403</v>
      </c>
      <c r="AJ11">
        <f t="shared" ref="AJ11:BH11" si="10">(0)/68.561</f>
        <v>0</v>
      </c>
      <c r="AK11">
        <f t="shared" si="10"/>
        <v>0</v>
      </c>
      <c r="AL11">
        <f t="shared" si="10"/>
        <v>0</v>
      </c>
      <c r="AM11">
        <f t="shared" si="10"/>
        <v>0</v>
      </c>
      <c r="AN11">
        <f t="shared" si="10"/>
        <v>0</v>
      </c>
      <c r="AO11">
        <f t="shared" si="10"/>
        <v>0</v>
      </c>
      <c r="AP11">
        <f t="shared" si="10"/>
        <v>0</v>
      </c>
      <c r="AQ11">
        <f t="shared" si="10"/>
        <v>0</v>
      </c>
      <c r="AR11">
        <f t="shared" si="10"/>
        <v>0</v>
      </c>
      <c r="AS11">
        <f t="shared" si="10"/>
        <v>0</v>
      </c>
      <c r="AT11">
        <f t="shared" si="10"/>
        <v>0</v>
      </c>
      <c r="AU11">
        <f t="shared" si="10"/>
        <v>0</v>
      </c>
      <c r="AV11">
        <f t="shared" si="10"/>
        <v>0</v>
      </c>
      <c r="AW11">
        <f t="shared" si="10"/>
        <v>0</v>
      </c>
      <c r="AX11">
        <f t="shared" si="10"/>
        <v>0</v>
      </c>
      <c r="AY11">
        <f t="shared" si="10"/>
        <v>0</v>
      </c>
      <c r="AZ11">
        <f t="shared" si="10"/>
        <v>0</v>
      </c>
      <c r="BA11">
        <f t="shared" si="10"/>
        <v>0</v>
      </c>
      <c r="BB11">
        <f t="shared" si="10"/>
        <v>0</v>
      </c>
      <c r="BC11">
        <f t="shared" si="10"/>
        <v>0</v>
      </c>
      <c r="BD11">
        <f t="shared" si="10"/>
        <v>0</v>
      </c>
      <c r="BE11">
        <f t="shared" si="10"/>
        <v>0</v>
      </c>
      <c r="BF11">
        <f t="shared" si="10"/>
        <v>0</v>
      </c>
      <c r="BG11">
        <f t="shared" si="10"/>
        <v>0</v>
      </c>
      <c r="BH11">
        <f t="shared" si="10"/>
        <v>0</v>
      </c>
      <c r="BI11">
        <v>1</v>
      </c>
      <c r="BJ11">
        <f>(0)/68.561</f>
        <v>0</v>
      </c>
      <c r="BK11">
        <f>(0)/68.561</f>
        <v>0</v>
      </c>
      <c r="BL11">
        <f>(0)/68.561</f>
        <v>0</v>
      </c>
      <c r="BM11">
        <f>0</f>
        <v>0</v>
      </c>
      <c r="BN11">
        <v>68.560999999999993</v>
      </c>
    </row>
    <row r="12" spans="1:66" x14ac:dyDescent="0.25">
      <c r="A12" s="4" t="s">
        <v>391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>
        <v>58</v>
      </c>
      <c r="Z12" s="5"/>
      <c r="AA12" s="5">
        <v>76.108999999999995</v>
      </c>
      <c r="AB12" s="5"/>
      <c r="AC12" s="5"/>
      <c r="AD12" s="5"/>
      <c r="AE12" s="5"/>
      <c r="AF12" s="5">
        <v>134.10899999999998</v>
      </c>
      <c r="AI12" t="s">
        <v>391</v>
      </c>
      <c r="AJ12">
        <f t="shared" ref="AJ12:BF12" si="11">(0)/134.109</f>
        <v>0</v>
      </c>
      <c r="AK12">
        <f t="shared" si="11"/>
        <v>0</v>
      </c>
      <c r="AL12">
        <f t="shared" si="11"/>
        <v>0</v>
      </c>
      <c r="AM12">
        <f t="shared" si="11"/>
        <v>0</v>
      </c>
      <c r="AN12">
        <f t="shared" si="11"/>
        <v>0</v>
      </c>
      <c r="AO12">
        <f t="shared" si="11"/>
        <v>0</v>
      </c>
      <c r="AP12">
        <f t="shared" si="11"/>
        <v>0</v>
      </c>
      <c r="AQ12">
        <f t="shared" si="11"/>
        <v>0</v>
      </c>
      <c r="AR12">
        <f t="shared" si="11"/>
        <v>0</v>
      </c>
      <c r="AS12">
        <f t="shared" si="11"/>
        <v>0</v>
      </c>
      <c r="AT12">
        <f t="shared" si="11"/>
        <v>0</v>
      </c>
      <c r="AU12">
        <f t="shared" si="11"/>
        <v>0</v>
      </c>
      <c r="AV12">
        <f t="shared" si="11"/>
        <v>0</v>
      </c>
      <c r="AW12">
        <f t="shared" si="11"/>
        <v>0</v>
      </c>
      <c r="AX12">
        <f t="shared" si="11"/>
        <v>0</v>
      </c>
      <c r="AY12">
        <f t="shared" si="11"/>
        <v>0</v>
      </c>
      <c r="AZ12">
        <f t="shared" si="11"/>
        <v>0</v>
      </c>
      <c r="BA12">
        <f t="shared" si="11"/>
        <v>0</v>
      </c>
      <c r="BB12">
        <f t="shared" si="11"/>
        <v>0</v>
      </c>
      <c r="BC12">
        <f t="shared" si="11"/>
        <v>0</v>
      </c>
      <c r="BD12">
        <f t="shared" si="11"/>
        <v>0</v>
      </c>
      <c r="BE12">
        <f t="shared" si="11"/>
        <v>0</v>
      </c>
      <c r="BF12">
        <f t="shared" si="11"/>
        <v>0</v>
      </c>
      <c r="BG12">
        <v>0.43248402418927895</v>
      </c>
      <c r="BH12">
        <f>(0)/134.109</f>
        <v>0</v>
      </c>
      <c r="BI12">
        <v>0.56751597581072122</v>
      </c>
      <c r="BJ12">
        <f>(0)/134.109</f>
        <v>0</v>
      </c>
      <c r="BK12">
        <f>(0)/134.109</f>
        <v>0</v>
      </c>
      <c r="BL12">
        <f>(0)/134.109</f>
        <v>0</v>
      </c>
      <c r="BM12">
        <f>0</f>
        <v>0</v>
      </c>
      <c r="BN12">
        <v>134.10899999999998</v>
      </c>
    </row>
    <row r="13" spans="1:66" x14ac:dyDescent="0.25">
      <c r="A13" s="4" t="s">
        <v>379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v>255.84</v>
      </c>
      <c r="X13" s="5"/>
      <c r="Y13" s="5">
        <v>159.84800000000001</v>
      </c>
      <c r="Z13" s="5"/>
      <c r="AA13" s="5"/>
      <c r="AB13" s="5"/>
      <c r="AC13" s="5"/>
      <c r="AD13" s="5"/>
      <c r="AE13" s="5"/>
      <c r="AF13" s="5">
        <v>415.68799999999999</v>
      </c>
      <c r="AI13" t="s">
        <v>379</v>
      </c>
      <c r="AJ13">
        <f t="shared" ref="AJ13:BD13" si="12">(0)/415.688</f>
        <v>0</v>
      </c>
      <c r="AK13">
        <f t="shared" si="12"/>
        <v>0</v>
      </c>
      <c r="AL13">
        <f t="shared" si="12"/>
        <v>0</v>
      </c>
      <c r="AM13">
        <f t="shared" si="12"/>
        <v>0</v>
      </c>
      <c r="AN13">
        <f t="shared" si="12"/>
        <v>0</v>
      </c>
      <c r="AO13">
        <f t="shared" si="12"/>
        <v>0</v>
      </c>
      <c r="AP13">
        <f t="shared" si="12"/>
        <v>0</v>
      </c>
      <c r="AQ13">
        <f t="shared" si="12"/>
        <v>0</v>
      </c>
      <c r="AR13">
        <f t="shared" si="12"/>
        <v>0</v>
      </c>
      <c r="AS13">
        <f t="shared" si="12"/>
        <v>0</v>
      </c>
      <c r="AT13">
        <f t="shared" si="12"/>
        <v>0</v>
      </c>
      <c r="AU13">
        <f t="shared" si="12"/>
        <v>0</v>
      </c>
      <c r="AV13">
        <f t="shared" si="12"/>
        <v>0</v>
      </c>
      <c r="AW13">
        <f t="shared" si="12"/>
        <v>0</v>
      </c>
      <c r="AX13">
        <f t="shared" si="12"/>
        <v>0</v>
      </c>
      <c r="AY13">
        <f t="shared" si="12"/>
        <v>0</v>
      </c>
      <c r="AZ13">
        <f t="shared" si="12"/>
        <v>0</v>
      </c>
      <c r="BA13">
        <f t="shared" si="12"/>
        <v>0</v>
      </c>
      <c r="BB13">
        <f t="shared" si="12"/>
        <v>0</v>
      </c>
      <c r="BC13">
        <f t="shared" si="12"/>
        <v>0</v>
      </c>
      <c r="BD13">
        <f t="shared" si="12"/>
        <v>0</v>
      </c>
      <c r="BE13">
        <v>0.61546159619714791</v>
      </c>
      <c r="BF13">
        <f>(0)/415.688</f>
        <v>0</v>
      </c>
      <c r="BG13">
        <v>0.3845384038028522</v>
      </c>
      <c r="BH13">
        <f>(0)/415.688</f>
        <v>0</v>
      </c>
      <c r="BI13">
        <f>(0)/415.688</f>
        <v>0</v>
      </c>
      <c r="BJ13">
        <f>(0)/415.688</f>
        <v>0</v>
      </c>
      <c r="BK13">
        <f>(0)/415.688</f>
        <v>0</v>
      </c>
      <c r="BL13">
        <f>(0)/415.688</f>
        <v>0</v>
      </c>
      <c r="BM13">
        <f>0</f>
        <v>0</v>
      </c>
      <c r="BN13">
        <v>415.68799999999999</v>
      </c>
    </row>
    <row r="14" spans="1:66" x14ac:dyDescent="0.25">
      <c r="A14" s="4" t="s">
        <v>341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>
        <v>243</v>
      </c>
      <c r="W14" s="5"/>
      <c r="X14" s="5"/>
      <c r="Y14" s="5"/>
      <c r="Z14" s="5"/>
      <c r="AA14" s="5"/>
      <c r="AB14" s="5"/>
      <c r="AC14" s="5"/>
      <c r="AD14" s="5"/>
      <c r="AE14" s="5"/>
      <c r="AF14" s="5">
        <v>243</v>
      </c>
      <c r="AI14" t="s">
        <v>341</v>
      </c>
      <c r="AJ14">
        <f t="shared" ref="AJ14:BC14" si="13">(0)/243</f>
        <v>0</v>
      </c>
      <c r="AK14">
        <f t="shared" si="13"/>
        <v>0</v>
      </c>
      <c r="AL14">
        <f t="shared" si="13"/>
        <v>0</v>
      </c>
      <c r="AM14">
        <f t="shared" si="13"/>
        <v>0</v>
      </c>
      <c r="AN14">
        <f t="shared" si="13"/>
        <v>0</v>
      </c>
      <c r="AO14">
        <f t="shared" si="13"/>
        <v>0</v>
      </c>
      <c r="AP14">
        <f t="shared" si="13"/>
        <v>0</v>
      </c>
      <c r="AQ14">
        <f t="shared" si="13"/>
        <v>0</v>
      </c>
      <c r="AR14">
        <f t="shared" si="13"/>
        <v>0</v>
      </c>
      <c r="AS14">
        <f t="shared" si="13"/>
        <v>0</v>
      </c>
      <c r="AT14">
        <f t="shared" si="13"/>
        <v>0</v>
      </c>
      <c r="AU14">
        <f t="shared" si="13"/>
        <v>0</v>
      </c>
      <c r="AV14">
        <f t="shared" si="13"/>
        <v>0</v>
      </c>
      <c r="AW14">
        <f t="shared" si="13"/>
        <v>0</v>
      </c>
      <c r="AX14">
        <f t="shared" si="13"/>
        <v>0</v>
      </c>
      <c r="AY14">
        <f t="shared" si="13"/>
        <v>0</v>
      </c>
      <c r="AZ14">
        <f t="shared" si="13"/>
        <v>0</v>
      </c>
      <c r="BA14">
        <f t="shared" si="13"/>
        <v>0</v>
      </c>
      <c r="BB14">
        <f t="shared" si="13"/>
        <v>0</v>
      </c>
      <c r="BC14">
        <f t="shared" si="13"/>
        <v>0</v>
      </c>
      <c r="BD14">
        <v>1</v>
      </c>
      <c r="BE14">
        <f t="shared" ref="BE14:BL14" si="14">(0)/243</f>
        <v>0</v>
      </c>
      <c r="BF14">
        <f t="shared" si="14"/>
        <v>0</v>
      </c>
      <c r="BG14">
        <f t="shared" si="14"/>
        <v>0</v>
      </c>
      <c r="BH14">
        <f t="shared" si="14"/>
        <v>0</v>
      </c>
      <c r="BI14">
        <f t="shared" si="14"/>
        <v>0</v>
      </c>
      <c r="BJ14">
        <f t="shared" si="14"/>
        <v>0</v>
      </c>
      <c r="BK14">
        <f t="shared" si="14"/>
        <v>0</v>
      </c>
      <c r="BL14">
        <f t="shared" si="14"/>
        <v>0</v>
      </c>
      <c r="BM14">
        <f>0</f>
        <v>0</v>
      </c>
      <c r="BN14">
        <v>243</v>
      </c>
    </row>
    <row r="15" spans="1:66" x14ac:dyDescent="0.25">
      <c r="A15" s="4" t="s">
        <v>404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v>191.21600000000001</v>
      </c>
      <c r="AB15" s="5"/>
      <c r="AC15" s="5"/>
      <c r="AD15" s="5"/>
      <c r="AE15" s="5"/>
      <c r="AF15" s="5">
        <v>191.21600000000001</v>
      </c>
      <c r="AI15" t="s">
        <v>404</v>
      </c>
      <c r="AJ15">
        <f t="shared" ref="AJ15:BH15" si="15">(0)/191.216</f>
        <v>0</v>
      </c>
      <c r="AK15">
        <f t="shared" si="15"/>
        <v>0</v>
      </c>
      <c r="AL15">
        <f t="shared" si="15"/>
        <v>0</v>
      </c>
      <c r="AM15">
        <f t="shared" si="15"/>
        <v>0</v>
      </c>
      <c r="AN15">
        <f t="shared" si="15"/>
        <v>0</v>
      </c>
      <c r="AO15">
        <f t="shared" si="15"/>
        <v>0</v>
      </c>
      <c r="AP15">
        <f t="shared" si="15"/>
        <v>0</v>
      </c>
      <c r="AQ15">
        <f t="shared" si="15"/>
        <v>0</v>
      </c>
      <c r="AR15">
        <f t="shared" si="15"/>
        <v>0</v>
      </c>
      <c r="AS15">
        <f t="shared" si="15"/>
        <v>0</v>
      </c>
      <c r="AT15">
        <f t="shared" si="15"/>
        <v>0</v>
      </c>
      <c r="AU15">
        <f t="shared" si="15"/>
        <v>0</v>
      </c>
      <c r="AV15">
        <f t="shared" si="15"/>
        <v>0</v>
      </c>
      <c r="AW15">
        <f t="shared" si="15"/>
        <v>0</v>
      </c>
      <c r="AX15">
        <f t="shared" si="15"/>
        <v>0</v>
      </c>
      <c r="AY15">
        <f t="shared" si="15"/>
        <v>0</v>
      </c>
      <c r="AZ15">
        <f t="shared" si="15"/>
        <v>0</v>
      </c>
      <c r="BA15">
        <f t="shared" si="15"/>
        <v>0</v>
      </c>
      <c r="BB15">
        <f t="shared" si="15"/>
        <v>0</v>
      </c>
      <c r="BC15">
        <f t="shared" si="15"/>
        <v>0</v>
      </c>
      <c r="BD15">
        <f t="shared" si="15"/>
        <v>0</v>
      </c>
      <c r="BE15">
        <f t="shared" si="15"/>
        <v>0</v>
      </c>
      <c r="BF15">
        <f t="shared" si="15"/>
        <v>0</v>
      </c>
      <c r="BG15">
        <f t="shared" si="15"/>
        <v>0</v>
      </c>
      <c r="BH15">
        <f t="shared" si="15"/>
        <v>0</v>
      </c>
      <c r="BI15">
        <v>1</v>
      </c>
      <c r="BJ15">
        <f>(0)/191.216</f>
        <v>0</v>
      </c>
      <c r="BK15">
        <f>(0)/191.216</f>
        <v>0</v>
      </c>
      <c r="BL15">
        <f>(0)/191.216</f>
        <v>0</v>
      </c>
      <c r="BM15">
        <f>0</f>
        <v>0</v>
      </c>
      <c r="BN15">
        <v>191.21600000000001</v>
      </c>
    </row>
    <row r="16" spans="1:66" x14ac:dyDescent="0.25">
      <c r="A16" s="4" t="s">
        <v>370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>
        <v>12</v>
      </c>
      <c r="W16" s="5"/>
      <c r="X16" s="5"/>
      <c r="Y16" s="5"/>
      <c r="Z16" s="5"/>
      <c r="AA16" s="5"/>
      <c r="AB16" s="5"/>
      <c r="AC16" s="5"/>
      <c r="AD16" s="5"/>
      <c r="AE16" s="5"/>
      <c r="AF16" s="5">
        <v>12</v>
      </c>
      <c r="AI16" t="s">
        <v>370</v>
      </c>
      <c r="AJ16">
        <f t="shared" ref="AJ16:BC16" si="16">(0)/12</f>
        <v>0</v>
      </c>
      <c r="AK16">
        <f t="shared" si="16"/>
        <v>0</v>
      </c>
      <c r="AL16">
        <f t="shared" si="16"/>
        <v>0</v>
      </c>
      <c r="AM16">
        <f t="shared" si="16"/>
        <v>0</v>
      </c>
      <c r="AN16">
        <f t="shared" si="16"/>
        <v>0</v>
      </c>
      <c r="AO16">
        <f t="shared" si="16"/>
        <v>0</v>
      </c>
      <c r="AP16">
        <f t="shared" si="16"/>
        <v>0</v>
      </c>
      <c r="AQ16">
        <f t="shared" si="16"/>
        <v>0</v>
      </c>
      <c r="AR16">
        <f t="shared" si="16"/>
        <v>0</v>
      </c>
      <c r="AS16">
        <f t="shared" si="16"/>
        <v>0</v>
      </c>
      <c r="AT16">
        <f t="shared" si="16"/>
        <v>0</v>
      </c>
      <c r="AU16">
        <f t="shared" si="16"/>
        <v>0</v>
      </c>
      <c r="AV16">
        <f t="shared" si="16"/>
        <v>0</v>
      </c>
      <c r="AW16">
        <f t="shared" si="16"/>
        <v>0</v>
      </c>
      <c r="AX16">
        <f t="shared" si="16"/>
        <v>0</v>
      </c>
      <c r="AY16">
        <f t="shared" si="16"/>
        <v>0</v>
      </c>
      <c r="AZ16">
        <f t="shared" si="16"/>
        <v>0</v>
      </c>
      <c r="BA16">
        <f t="shared" si="16"/>
        <v>0</v>
      </c>
      <c r="BB16">
        <f t="shared" si="16"/>
        <v>0</v>
      </c>
      <c r="BC16">
        <f t="shared" si="16"/>
        <v>0</v>
      </c>
      <c r="BD16">
        <v>1</v>
      </c>
      <c r="BE16">
        <f t="shared" ref="BE16:BL16" si="17">(0)/12</f>
        <v>0</v>
      </c>
      <c r="BF16">
        <f t="shared" si="17"/>
        <v>0</v>
      </c>
      <c r="BG16">
        <f t="shared" si="17"/>
        <v>0</v>
      </c>
      <c r="BH16">
        <f t="shared" si="17"/>
        <v>0</v>
      </c>
      <c r="BI16">
        <f t="shared" si="17"/>
        <v>0</v>
      </c>
      <c r="BJ16">
        <f t="shared" si="17"/>
        <v>0</v>
      </c>
      <c r="BK16">
        <f t="shared" si="17"/>
        <v>0</v>
      </c>
      <c r="BL16">
        <f t="shared" si="17"/>
        <v>0</v>
      </c>
      <c r="BM16">
        <f>0</f>
        <v>0</v>
      </c>
      <c r="BN16">
        <v>12</v>
      </c>
    </row>
    <row r="17" spans="1:66" x14ac:dyDescent="0.25">
      <c r="A17" s="4" t="s">
        <v>68</v>
      </c>
      <c r="B17" s="5"/>
      <c r="C17" s="5"/>
      <c r="D17" s="5"/>
      <c r="E17" s="5">
        <v>66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>
        <v>148</v>
      </c>
      <c r="U17" s="5">
        <v>29.106000000000002</v>
      </c>
      <c r="V17" s="5">
        <v>12</v>
      </c>
      <c r="W17" s="5">
        <v>70.48</v>
      </c>
      <c r="X17" s="5"/>
      <c r="Y17" s="5"/>
      <c r="Z17" s="5"/>
      <c r="AA17" s="5">
        <v>154.10499999999999</v>
      </c>
      <c r="AB17" s="5"/>
      <c r="AC17" s="5"/>
      <c r="AD17" s="5"/>
      <c r="AE17" s="5"/>
      <c r="AF17" s="5">
        <v>479.69100000000003</v>
      </c>
      <c r="AI17" t="s">
        <v>68</v>
      </c>
      <c r="AJ17">
        <f>(0)/479.691</f>
        <v>0</v>
      </c>
      <c r="AK17">
        <f>(0)/479.691</f>
        <v>0</v>
      </c>
      <c r="AL17">
        <f>(0)/479.691</f>
        <v>0</v>
      </c>
      <c r="AM17">
        <v>0.13758857264363933</v>
      </c>
      <c r="AN17">
        <f t="shared" ref="AN17:BA17" si="18">(0)/479.691</f>
        <v>0</v>
      </c>
      <c r="AO17">
        <f t="shared" si="18"/>
        <v>0</v>
      </c>
      <c r="AP17">
        <f t="shared" si="18"/>
        <v>0</v>
      </c>
      <c r="AQ17">
        <f t="shared" si="18"/>
        <v>0</v>
      </c>
      <c r="AR17">
        <f t="shared" si="18"/>
        <v>0</v>
      </c>
      <c r="AS17">
        <f t="shared" si="18"/>
        <v>0</v>
      </c>
      <c r="AT17">
        <f t="shared" si="18"/>
        <v>0</v>
      </c>
      <c r="AU17">
        <f t="shared" si="18"/>
        <v>0</v>
      </c>
      <c r="AV17">
        <f t="shared" si="18"/>
        <v>0</v>
      </c>
      <c r="AW17">
        <f t="shared" si="18"/>
        <v>0</v>
      </c>
      <c r="AX17">
        <f t="shared" si="18"/>
        <v>0</v>
      </c>
      <c r="AY17">
        <f t="shared" si="18"/>
        <v>0</v>
      </c>
      <c r="AZ17">
        <f t="shared" si="18"/>
        <v>0</v>
      </c>
      <c r="BA17">
        <f t="shared" si="18"/>
        <v>0</v>
      </c>
      <c r="BB17">
        <v>0.3085319507766458</v>
      </c>
      <c r="BC17">
        <v>6.0676560535844949E-2</v>
      </c>
      <c r="BD17">
        <v>2.5016104117025335E-2</v>
      </c>
      <c r="BE17">
        <v>0.14692791818066214</v>
      </c>
      <c r="BF17">
        <f>(0)/479.691</f>
        <v>0</v>
      </c>
      <c r="BG17">
        <f>(0)/479.691</f>
        <v>0</v>
      </c>
      <c r="BH17">
        <f>(0)/479.691</f>
        <v>0</v>
      </c>
      <c r="BI17">
        <v>0.32125889374618238</v>
      </c>
      <c r="BJ17">
        <f>(0)/479.691</f>
        <v>0</v>
      </c>
      <c r="BK17">
        <f>(0)/479.691</f>
        <v>0</v>
      </c>
      <c r="BL17">
        <f>(0)/479.691</f>
        <v>0</v>
      </c>
      <c r="BM17">
        <f>0</f>
        <v>0</v>
      </c>
      <c r="BN17">
        <v>479.69100000000003</v>
      </c>
    </row>
    <row r="18" spans="1:66" x14ac:dyDescent="0.25">
      <c r="A18" s="4" t="s">
        <v>58</v>
      </c>
      <c r="B18" s="5"/>
      <c r="C18" s="5"/>
      <c r="D18" s="5"/>
      <c r="E18" s="5">
        <v>7</v>
      </c>
      <c r="F18" s="5"/>
      <c r="G18" s="5"/>
      <c r="H18" s="5"/>
      <c r="I18" s="5"/>
      <c r="J18" s="5"/>
      <c r="K18" s="5"/>
      <c r="L18" s="5">
        <v>4.6550000000000002</v>
      </c>
      <c r="M18" s="5">
        <v>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>
        <v>161.91499999999999</v>
      </c>
      <c r="Z18" s="5"/>
      <c r="AA18" s="5">
        <v>116.07000000000001</v>
      </c>
      <c r="AB18" s="5">
        <v>51</v>
      </c>
      <c r="AC18" s="5">
        <v>35.616</v>
      </c>
      <c r="AD18" s="5"/>
      <c r="AE18" s="5"/>
      <c r="AF18" s="5">
        <v>382.25599999999997</v>
      </c>
      <c r="AI18" t="s">
        <v>58</v>
      </c>
      <c r="AJ18">
        <f>(0)/382.256</f>
        <v>0</v>
      </c>
      <c r="AK18">
        <f>(0)/382.256</f>
        <v>0</v>
      </c>
      <c r="AL18">
        <f>(0)/382.256</f>
        <v>0</v>
      </c>
      <c r="AM18">
        <v>1.83123351889833E-2</v>
      </c>
      <c r="AN18">
        <f t="shared" ref="AN18:AS18" si="19">(0)/382.256</f>
        <v>0</v>
      </c>
      <c r="AO18">
        <f t="shared" si="19"/>
        <v>0</v>
      </c>
      <c r="AP18">
        <f t="shared" si="19"/>
        <v>0</v>
      </c>
      <c r="AQ18">
        <f t="shared" si="19"/>
        <v>0</v>
      </c>
      <c r="AR18">
        <f t="shared" si="19"/>
        <v>0</v>
      </c>
      <c r="AS18">
        <f t="shared" si="19"/>
        <v>0</v>
      </c>
      <c r="AT18">
        <v>1.2177702900673895E-2</v>
      </c>
      <c r="AU18">
        <v>1.5696287304842828E-2</v>
      </c>
      <c r="AV18">
        <f t="shared" ref="AV18:BF18" si="20">(0)/382.256</f>
        <v>0</v>
      </c>
      <c r="AW18">
        <f t="shared" si="20"/>
        <v>0</v>
      </c>
      <c r="AX18">
        <f t="shared" si="20"/>
        <v>0</v>
      </c>
      <c r="AY18">
        <f t="shared" si="20"/>
        <v>0</v>
      </c>
      <c r="AZ18">
        <f t="shared" si="20"/>
        <v>0</v>
      </c>
      <c r="BA18">
        <f t="shared" si="20"/>
        <v>0</v>
      </c>
      <c r="BB18">
        <f t="shared" si="20"/>
        <v>0</v>
      </c>
      <c r="BC18">
        <f t="shared" si="20"/>
        <v>0</v>
      </c>
      <c r="BD18">
        <f t="shared" si="20"/>
        <v>0</v>
      </c>
      <c r="BE18">
        <f t="shared" si="20"/>
        <v>0</v>
      </c>
      <c r="BF18">
        <f t="shared" si="20"/>
        <v>0</v>
      </c>
      <c r="BG18">
        <v>0.42357739316060444</v>
      </c>
      <c r="BH18">
        <f>(0)/382.256</f>
        <v>0</v>
      </c>
      <c r="BI18">
        <v>0.30364467791218452</v>
      </c>
      <c r="BJ18">
        <v>0.13341844209116405</v>
      </c>
      <c r="BK18">
        <v>9.3173161441547026E-2</v>
      </c>
      <c r="BL18">
        <f>(0)/382.256</f>
        <v>0</v>
      </c>
      <c r="BM18">
        <f>0</f>
        <v>0</v>
      </c>
      <c r="BN18">
        <v>382.25599999999997</v>
      </c>
    </row>
    <row r="19" spans="1:66" x14ac:dyDescent="0.25">
      <c r="A19" s="4" t="s">
        <v>393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>
        <v>102.661</v>
      </c>
      <c r="Z19" s="5"/>
      <c r="AA19" s="5">
        <v>40.884999999999998</v>
      </c>
      <c r="AB19" s="5"/>
      <c r="AC19" s="5"/>
      <c r="AD19" s="5"/>
      <c r="AE19" s="5"/>
      <c r="AF19" s="5">
        <v>143.54599999999999</v>
      </c>
      <c r="AI19" t="s">
        <v>393</v>
      </c>
      <c r="AJ19">
        <f t="shared" ref="AJ19:BF19" si="21">(0)/143.546</f>
        <v>0</v>
      </c>
      <c r="AK19">
        <f t="shared" si="21"/>
        <v>0</v>
      </c>
      <c r="AL19">
        <f t="shared" si="21"/>
        <v>0</v>
      </c>
      <c r="AM19">
        <f t="shared" si="21"/>
        <v>0</v>
      </c>
      <c r="AN19">
        <f t="shared" si="21"/>
        <v>0</v>
      </c>
      <c r="AO19">
        <f t="shared" si="21"/>
        <v>0</v>
      </c>
      <c r="AP19">
        <f t="shared" si="21"/>
        <v>0</v>
      </c>
      <c r="AQ19">
        <f t="shared" si="21"/>
        <v>0</v>
      </c>
      <c r="AR19">
        <f t="shared" si="21"/>
        <v>0</v>
      </c>
      <c r="AS19">
        <f t="shared" si="21"/>
        <v>0</v>
      </c>
      <c r="AT19">
        <f t="shared" si="21"/>
        <v>0</v>
      </c>
      <c r="AU19">
        <f t="shared" si="21"/>
        <v>0</v>
      </c>
      <c r="AV19">
        <f t="shared" si="21"/>
        <v>0</v>
      </c>
      <c r="AW19">
        <f t="shared" si="21"/>
        <v>0</v>
      </c>
      <c r="AX19">
        <f t="shared" si="21"/>
        <v>0</v>
      </c>
      <c r="AY19">
        <f t="shared" si="21"/>
        <v>0</v>
      </c>
      <c r="AZ19">
        <f t="shared" si="21"/>
        <v>0</v>
      </c>
      <c r="BA19">
        <f t="shared" si="21"/>
        <v>0</v>
      </c>
      <c r="BB19">
        <f t="shared" si="21"/>
        <v>0</v>
      </c>
      <c r="BC19">
        <f t="shared" si="21"/>
        <v>0</v>
      </c>
      <c r="BD19">
        <f t="shared" si="21"/>
        <v>0</v>
      </c>
      <c r="BE19">
        <f t="shared" si="21"/>
        <v>0</v>
      </c>
      <c r="BF19">
        <f t="shared" si="21"/>
        <v>0</v>
      </c>
      <c r="BG19">
        <v>0.7151784097083862</v>
      </c>
      <c r="BH19">
        <f>(0)/143.546</f>
        <v>0</v>
      </c>
      <c r="BI19">
        <v>0.28482159029161386</v>
      </c>
      <c r="BJ19">
        <f>(0)/143.546</f>
        <v>0</v>
      </c>
      <c r="BK19">
        <f>(0)/143.546</f>
        <v>0</v>
      </c>
      <c r="BL19">
        <f>(0)/143.546</f>
        <v>0</v>
      </c>
      <c r="BM19">
        <f>0</f>
        <v>0</v>
      </c>
      <c r="BN19">
        <v>143.54599999999999</v>
      </c>
    </row>
    <row r="20" spans="1:66" x14ac:dyDescent="0.25">
      <c r="A20" s="4" t="s">
        <v>188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>
        <v>6.1360000000000001</v>
      </c>
      <c r="M20" s="5"/>
      <c r="N20" s="5"/>
      <c r="O20" s="5"/>
      <c r="P20" s="5"/>
      <c r="Q20" s="5"/>
      <c r="R20" s="5"/>
      <c r="S20" s="5"/>
      <c r="T20" s="5"/>
      <c r="U20" s="5"/>
      <c r="V20" s="5">
        <v>192.93799999999999</v>
      </c>
      <c r="W20" s="5"/>
      <c r="X20" s="5"/>
      <c r="Y20" s="5">
        <v>216.346</v>
      </c>
      <c r="Z20" s="5"/>
      <c r="AA20" s="5"/>
      <c r="AB20" s="5"/>
      <c r="AC20" s="5"/>
      <c r="AD20" s="5"/>
      <c r="AE20" s="5"/>
      <c r="AF20" s="5">
        <v>415.41999999999996</v>
      </c>
      <c r="AI20" t="s">
        <v>188</v>
      </c>
      <c r="AJ20">
        <f t="shared" ref="AJ20:AS20" si="22">(0)/415.42</f>
        <v>0</v>
      </c>
      <c r="AK20">
        <f t="shared" si="22"/>
        <v>0</v>
      </c>
      <c r="AL20">
        <f t="shared" si="22"/>
        <v>0</v>
      </c>
      <c r="AM20">
        <f t="shared" si="22"/>
        <v>0</v>
      </c>
      <c r="AN20">
        <f t="shared" si="22"/>
        <v>0</v>
      </c>
      <c r="AO20">
        <f t="shared" si="22"/>
        <v>0</v>
      </c>
      <c r="AP20">
        <f t="shared" si="22"/>
        <v>0</v>
      </c>
      <c r="AQ20">
        <f t="shared" si="22"/>
        <v>0</v>
      </c>
      <c r="AR20">
        <f t="shared" si="22"/>
        <v>0</v>
      </c>
      <c r="AS20">
        <f t="shared" si="22"/>
        <v>0</v>
      </c>
      <c r="AT20">
        <v>1.4770593616099371E-2</v>
      </c>
      <c r="AU20">
        <f t="shared" ref="AU20:BC20" si="23">(0)/415.42</f>
        <v>0</v>
      </c>
      <c r="AV20">
        <f t="shared" si="23"/>
        <v>0</v>
      </c>
      <c r="AW20">
        <f t="shared" si="23"/>
        <v>0</v>
      </c>
      <c r="AX20">
        <f t="shared" si="23"/>
        <v>0</v>
      </c>
      <c r="AY20">
        <f t="shared" si="23"/>
        <v>0</v>
      </c>
      <c r="AZ20">
        <f t="shared" si="23"/>
        <v>0</v>
      </c>
      <c r="BA20">
        <f t="shared" si="23"/>
        <v>0</v>
      </c>
      <c r="BB20">
        <f t="shared" si="23"/>
        <v>0</v>
      </c>
      <c r="BC20">
        <f t="shared" si="23"/>
        <v>0</v>
      </c>
      <c r="BD20">
        <v>0.46444080689422756</v>
      </c>
      <c r="BE20">
        <f>(0)/415.42</f>
        <v>0</v>
      </c>
      <c r="BF20">
        <f>(0)/415.42</f>
        <v>0</v>
      </c>
      <c r="BG20">
        <v>0.52078859948967315</v>
      </c>
      <c r="BH20">
        <f>(0)/415.42</f>
        <v>0</v>
      </c>
      <c r="BI20">
        <f>(0)/415.42</f>
        <v>0</v>
      </c>
      <c r="BJ20">
        <f>(0)/415.42</f>
        <v>0</v>
      </c>
      <c r="BK20">
        <f>(0)/415.42</f>
        <v>0</v>
      </c>
      <c r="BL20">
        <f>(0)/415.42</f>
        <v>0</v>
      </c>
      <c r="BM20">
        <f>0</f>
        <v>0</v>
      </c>
      <c r="BN20">
        <v>415.41999999999996</v>
      </c>
    </row>
    <row r="21" spans="1:66" x14ac:dyDescent="0.25">
      <c r="A21" s="4" t="s">
        <v>246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v>186.505</v>
      </c>
      <c r="P21" s="5"/>
      <c r="Q21" s="5"/>
      <c r="R21" s="5"/>
      <c r="S21" s="5"/>
      <c r="T21" s="5"/>
      <c r="U21" s="5"/>
      <c r="V21" s="5"/>
      <c r="W21" s="5">
        <v>3325.7040000000002</v>
      </c>
      <c r="X21" s="5"/>
      <c r="Y21" s="5"/>
      <c r="Z21" s="5"/>
      <c r="AA21" s="5">
        <v>154.28899999999999</v>
      </c>
      <c r="AB21" s="5">
        <v>15.885</v>
      </c>
      <c r="AC21" s="5">
        <v>21</v>
      </c>
      <c r="AD21" s="5"/>
      <c r="AE21" s="5"/>
      <c r="AF21" s="5">
        <v>3703.3830000000007</v>
      </c>
      <c r="AI21" t="s">
        <v>246</v>
      </c>
      <c r="AJ21">
        <f t="shared" ref="AJ21:AV21" si="24">(0)/3703.383</f>
        <v>0</v>
      </c>
      <c r="AK21">
        <f t="shared" si="24"/>
        <v>0</v>
      </c>
      <c r="AL21">
        <f t="shared" si="24"/>
        <v>0</v>
      </c>
      <c r="AM21">
        <f t="shared" si="24"/>
        <v>0</v>
      </c>
      <c r="AN21">
        <f t="shared" si="24"/>
        <v>0</v>
      </c>
      <c r="AO21">
        <f t="shared" si="24"/>
        <v>0</v>
      </c>
      <c r="AP21">
        <f t="shared" si="24"/>
        <v>0</v>
      </c>
      <c r="AQ21">
        <f t="shared" si="24"/>
        <v>0</v>
      </c>
      <c r="AR21">
        <f t="shared" si="24"/>
        <v>0</v>
      </c>
      <c r="AS21">
        <f t="shared" si="24"/>
        <v>0</v>
      </c>
      <c r="AT21">
        <f t="shared" si="24"/>
        <v>0</v>
      </c>
      <c r="AU21">
        <f t="shared" si="24"/>
        <v>0</v>
      </c>
      <c r="AV21">
        <f t="shared" si="24"/>
        <v>0</v>
      </c>
      <c r="AW21">
        <v>5.0360710733942445E-2</v>
      </c>
      <c r="AX21">
        <f t="shared" ref="AX21:BD21" si="25">(0)/3703.383</f>
        <v>0</v>
      </c>
      <c r="AY21">
        <f t="shared" si="25"/>
        <v>0</v>
      </c>
      <c r="AZ21">
        <f t="shared" si="25"/>
        <v>0</v>
      </c>
      <c r="BA21">
        <f t="shared" si="25"/>
        <v>0</v>
      </c>
      <c r="BB21">
        <f t="shared" si="25"/>
        <v>0</v>
      </c>
      <c r="BC21">
        <f t="shared" si="25"/>
        <v>0</v>
      </c>
      <c r="BD21">
        <f t="shared" si="25"/>
        <v>0</v>
      </c>
      <c r="BE21">
        <v>0.89801783936471047</v>
      </c>
      <c r="BF21">
        <f>(0)/3703.383</f>
        <v>0</v>
      </c>
      <c r="BG21">
        <f>(0)/3703.383</f>
        <v>0</v>
      </c>
      <c r="BH21">
        <f>(0)/3703.383</f>
        <v>0</v>
      </c>
      <c r="BI21">
        <v>4.1661637481189485E-2</v>
      </c>
      <c r="BJ21">
        <v>4.289321412341094E-3</v>
      </c>
      <c r="BK21">
        <v>5.6704910078163653E-3</v>
      </c>
      <c r="BL21">
        <f>(0)/3703.383</f>
        <v>0</v>
      </c>
      <c r="BM21">
        <f>0</f>
        <v>0</v>
      </c>
      <c r="BN21">
        <v>3703.3830000000007</v>
      </c>
    </row>
    <row r="22" spans="1:66" x14ac:dyDescent="0.25">
      <c r="A22" s="4" t="s">
        <v>296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>
        <v>148</v>
      </c>
      <c r="U22" s="5"/>
      <c r="V22" s="5">
        <v>3.8879999999999999</v>
      </c>
      <c r="W22" s="5"/>
      <c r="X22" s="5"/>
      <c r="Y22" s="5">
        <v>13.780000000000001</v>
      </c>
      <c r="Z22" s="5"/>
      <c r="AA22" s="5"/>
      <c r="AB22" s="5"/>
      <c r="AC22" s="5"/>
      <c r="AD22" s="5"/>
      <c r="AE22" s="5"/>
      <c r="AF22" s="5">
        <v>165.66800000000001</v>
      </c>
      <c r="AI22" t="s">
        <v>296</v>
      </c>
      <c r="AJ22">
        <f t="shared" ref="AJ22:BA22" si="26">(0)/165.668</f>
        <v>0</v>
      </c>
      <c r="AK22">
        <f t="shared" si="26"/>
        <v>0</v>
      </c>
      <c r="AL22">
        <f t="shared" si="26"/>
        <v>0</v>
      </c>
      <c r="AM22">
        <f t="shared" si="26"/>
        <v>0</v>
      </c>
      <c r="AN22">
        <f t="shared" si="26"/>
        <v>0</v>
      </c>
      <c r="AO22">
        <f t="shared" si="26"/>
        <v>0</v>
      </c>
      <c r="AP22">
        <f t="shared" si="26"/>
        <v>0</v>
      </c>
      <c r="AQ22">
        <f t="shared" si="26"/>
        <v>0</v>
      </c>
      <c r="AR22">
        <f t="shared" si="26"/>
        <v>0</v>
      </c>
      <c r="AS22">
        <f t="shared" si="26"/>
        <v>0</v>
      </c>
      <c r="AT22">
        <f t="shared" si="26"/>
        <v>0</v>
      </c>
      <c r="AU22">
        <f t="shared" si="26"/>
        <v>0</v>
      </c>
      <c r="AV22">
        <f t="shared" si="26"/>
        <v>0</v>
      </c>
      <c r="AW22">
        <f t="shared" si="26"/>
        <v>0</v>
      </c>
      <c r="AX22">
        <f t="shared" si="26"/>
        <v>0</v>
      </c>
      <c r="AY22">
        <f t="shared" si="26"/>
        <v>0</v>
      </c>
      <c r="AZ22">
        <f t="shared" si="26"/>
        <v>0</v>
      </c>
      <c r="BA22">
        <f t="shared" si="26"/>
        <v>0</v>
      </c>
      <c r="BB22">
        <v>0.89335297100224542</v>
      </c>
      <c r="BC22">
        <f>(0)/165.668</f>
        <v>0</v>
      </c>
      <c r="BD22">
        <v>2.3468623994977907E-2</v>
      </c>
      <c r="BE22">
        <f>(0)/165.668</f>
        <v>0</v>
      </c>
      <c r="BF22">
        <f>(0)/165.668</f>
        <v>0</v>
      </c>
      <c r="BG22">
        <v>8.3178405002776637E-2</v>
      </c>
      <c r="BH22">
        <f>(0)/165.668</f>
        <v>0</v>
      </c>
      <c r="BI22">
        <f>(0)/165.668</f>
        <v>0</v>
      </c>
      <c r="BJ22">
        <f>(0)/165.668</f>
        <v>0</v>
      </c>
      <c r="BK22">
        <f>(0)/165.668</f>
        <v>0</v>
      </c>
      <c r="BL22">
        <f>(0)/165.668</f>
        <v>0</v>
      </c>
      <c r="BM22">
        <f>0</f>
        <v>0</v>
      </c>
      <c r="BN22">
        <v>165.66800000000001</v>
      </c>
    </row>
    <row r="23" spans="1:66" x14ac:dyDescent="0.25">
      <c r="A23" s="4" t="s">
        <v>406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>
        <v>98.551999999999992</v>
      </c>
      <c r="AB23" s="5"/>
      <c r="AC23" s="5"/>
      <c r="AD23" s="5"/>
      <c r="AE23" s="5"/>
      <c r="AF23" s="5">
        <v>98.551999999999992</v>
      </c>
      <c r="AI23" t="s">
        <v>406</v>
      </c>
      <c r="AJ23">
        <f t="shared" ref="AJ23:BH23" si="27">(0)/98.552</f>
        <v>0</v>
      </c>
      <c r="AK23">
        <f t="shared" si="27"/>
        <v>0</v>
      </c>
      <c r="AL23">
        <f t="shared" si="27"/>
        <v>0</v>
      </c>
      <c r="AM23">
        <f t="shared" si="27"/>
        <v>0</v>
      </c>
      <c r="AN23">
        <f t="shared" si="27"/>
        <v>0</v>
      </c>
      <c r="AO23">
        <f t="shared" si="27"/>
        <v>0</v>
      </c>
      <c r="AP23">
        <f t="shared" si="27"/>
        <v>0</v>
      </c>
      <c r="AQ23">
        <f t="shared" si="27"/>
        <v>0</v>
      </c>
      <c r="AR23">
        <f t="shared" si="27"/>
        <v>0</v>
      </c>
      <c r="AS23">
        <f t="shared" si="27"/>
        <v>0</v>
      </c>
      <c r="AT23">
        <f t="shared" si="27"/>
        <v>0</v>
      </c>
      <c r="AU23">
        <f t="shared" si="27"/>
        <v>0</v>
      </c>
      <c r="AV23">
        <f t="shared" si="27"/>
        <v>0</v>
      </c>
      <c r="AW23">
        <f t="shared" si="27"/>
        <v>0</v>
      </c>
      <c r="AX23">
        <f t="shared" si="27"/>
        <v>0</v>
      </c>
      <c r="AY23">
        <f t="shared" si="27"/>
        <v>0</v>
      </c>
      <c r="AZ23">
        <f t="shared" si="27"/>
        <v>0</v>
      </c>
      <c r="BA23">
        <f t="shared" si="27"/>
        <v>0</v>
      </c>
      <c r="BB23">
        <f t="shared" si="27"/>
        <v>0</v>
      </c>
      <c r="BC23">
        <f t="shared" si="27"/>
        <v>0</v>
      </c>
      <c r="BD23">
        <f t="shared" si="27"/>
        <v>0</v>
      </c>
      <c r="BE23">
        <f t="shared" si="27"/>
        <v>0</v>
      </c>
      <c r="BF23">
        <f t="shared" si="27"/>
        <v>0</v>
      </c>
      <c r="BG23">
        <f t="shared" si="27"/>
        <v>0</v>
      </c>
      <c r="BH23">
        <f t="shared" si="27"/>
        <v>0</v>
      </c>
      <c r="BI23">
        <v>1</v>
      </c>
      <c r="BJ23">
        <f>(0)/98.552</f>
        <v>0</v>
      </c>
      <c r="BK23">
        <f>(0)/98.552</f>
        <v>0</v>
      </c>
      <c r="BL23">
        <f>(0)/98.552</f>
        <v>0</v>
      </c>
      <c r="BM23">
        <f>0</f>
        <v>0</v>
      </c>
      <c r="BN23">
        <v>98.551999999999992</v>
      </c>
    </row>
    <row r="24" spans="1:66" x14ac:dyDescent="0.25">
      <c r="A24" s="4" t="s">
        <v>307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v>6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>
        <v>6</v>
      </c>
      <c r="AI24" t="s">
        <v>307</v>
      </c>
      <c r="AJ24">
        <f t="shared" ref="AJ24:BB24" si="28">(0)/6</f>
        <v>0</v>
      </c>
      <c r="AK24">
        <f t="shared" si="28"/>
        <v>0</v>
      </c>
      <c r="AL24">
        <f t="shared" si="28"/>
        <v>0</v>
      </c>
      <c r="AM24">
        <f t="shared" si="28"/>
        <v>0</v>
      </c>
      <c r="AN24">
        <f t="shared" si="28"/>
        <v>0</v>
      </c>
      <c r="AO24">
        <f t="shared" si="28"/>
        <v>0</v>
      </c>
      <c r="AP24">
        <f t="shared" si="28"/>
        <v>0</v>
      </c>
      <c r="AQ24">
        <f t="shared" si="28"/>
        <v>0</v>
      </c>
      <c r="AR24">
        <f t="shared" si="28"/>
        <v>0</v>
      </c>
      <c r="AS24">
        <f t="shared" si="28"/>
        <v>0</v>
      </c>
      <c r="AT24">
        <f t="shared" si="28"/>
        <v>0</v>
      </c>
      <c r="AU24">
        <f t="shared" si="28"/>
        <v>0</v>
      </c>
      <c r="AV24">
        <f t="shared" si="28"/>
        <v>0</v>
      </c>
      <c r="AW24">
        <f t="shared" si="28"/>
        <v>0</v>
      </c>
      <c r="AX24">
        <f t="shared" si="28"/>
        <v>0</v>
      </c>
      <c r="AY24">
        <f t="shared" si="28"/>
        <v>0</v>
      </c>
      <c r="AZ24">
        <f t="shared" si="28"/>
        <v>0</v>
      </c>
      <c r="BA24">
        <f t="shared" si="28"/>
        <v>0</v>
      </c>
      <c r="BB24">
        <f t="shared" si="28"/>
        <v>0</v>
      </c>
      <c r="BC24">
        <v>1</v>
      </c>
      <c r="BD24">
        <f t="shared" ref="BD24:BL24" si="29">(0)/6</f>
        <v>0</v>
      </c>
      <c r="BE24">
        <f t="shared" si="29"/>
        <v>0</v>
      </c>
      <c r="BF24">
        <f t="shared" si="29"/>
        <v>0</v>
      </c>
      <c r="BG24">
        <f t="shared" si="29"/>
        <v>0</v>
      </c>
      <c r="BH24">
        <f t="shared" si="29"/>
        <v>0</v>
      </c>
      <c r="BI24">
        <f t="shared" si="29"/>
        <v>0</v>
      </c>
      <c r="BJ24">
        <f t="shared" si="29"/>
        <v>0</v>
      </c>
      <c r="BK24">
        <f t="shared" si="29"/>
        <v>0</v>
      </c>
      <c r="BL24">
        <f t="shared" si="29"/>
        <v>0</v>
      </c>
      <c r="BM24">
        <f>0</f>
        <v>0</v>
      </c>
      <c r="BN24">
        <v>6</v>
      </c>
    </row>
    <row r="25" spans="1:66" x14ac:dyDescent="0.25">
      <c r="A25" s="4" t="s">
        <v>235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>
        <v>77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>
        <v>77</v>
      </c>
      <c r="AI25" t="s">
        <v>235</v>
      </c>
      <c r="AJ25">
        <f t="shared" ref="AJ25:AU25" si="30">(0)/77</f>
        <v>0</v>
      </c>
      <c r="AK25">
        <f t="shared" si="30"/>
        <v>0</v>
      </c>
      <c r="AL25">
        <f t="shared" si="30"/>
        <v>0</v>
      </c>
      <c r="AM25">
        <f t="shared" si="30"/>
        <v>0</v>
      </c>
      <c r="AN25">
        <f t="shared" si="30"/>
        <v>0</v>
      </c>
      <c r="AO25">
        <f t="shared" si="30"/>
        <v>0</v>
      </c>
      <c r="AP25">
        <f t="shared" si="30"/>
        <v>0</v>
      </c>
      <c r="AQ25">
        <f t="shared" si="30"/>
        <v>0</v>
      </c>
      <c r="AR25">
        <f t="shared" si="30"/>
        <v>0</v>
      </c>
      <c r="AS25">
        <f t="shared" si="30"/>
        <v>0</v>
      </c>
      <c r="AT25">
        <f t="shared" si="30"/>
        <v>0</v>
      </c>
      <c r="AU25">
        <f t="shared" si="30"/>
        <v>0</v>
      </c>
      <c r="AV25">
        <v>1</v>
      </c>
      <c r="AW25">
        <f t="shared" ref="AW25:BL25" si="31">(0)/77</f>
        <v>0</v>
      </c>
      <c r="AX25">
        <f t="shared" si="31"/>
        <v>0</v>
      </c>
      <c r="AY25">
        <f t="shared" si="31"/>
        <v>0</v>
      </c>
      <c r="AZ25">
        <f t="shared" si="31"/>
        <v>0</v>
      </c>
      <c r="BA25">
        <f t="shared" si="31"/>
        <v>0</v>
      </c>
      <c r="BB25">
        <f t="shared" si="31"/>
        <v>0</v>
      </c>
      <c r="BC25">
        <f t="shared" si="31"/>
        <v>0</v>
      </c>
      <c r="BD25">
        <f t="shared" si="31"/>
        <v>0</v>
      </c>
      <c r="BE25">
        <f t="shared" si="31"/>
        <v>0</v>
      </c>
      <c r="BF25">
        <f t="shared" si="31"/>
        <v>0</v>
      </c>
      <c r="BG25">
        <f t="shared" si="31"/>
        <v>0</v>
      </c>
      <c r="BH25">
        <f t="shared" si="31"/>
        <v>0</v>
      </c>
      <c r="BI25">
        <f t="shared" si="31"/>
        <v>0</v>
      </c>
      <c r="BJ25">
        <f t="shared" si="31"/>
        <v>0</v>
      </c>
      <c r="BK25">
        <f t="shared" si="31"/>
        <v>0</v>
      </c>
      <c r="BL25">
        <f t="shared" si="31"/>
        <v>0</v>
      </c>
      <c r="BM25">
        <f>0</f>
        <v>0</v>
      </c>
      <c r="BN25">
        <v>77</v>
      </c>
    </row>
    <row r="26" spans="1:66" x14ac:dyDescent="0.25">
      <c r="A26" s="4" t="s">
        <v>30</v>
      </c>
      <c r="B26" s="5"/>
      <c r="C26" s="5"/>
      <c r="D26" s="5">
        <v>7.6349999999999998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>
        <v>7.6349999999999998</v>
      </c>
      <c r="AI26" t="s">
        <v>30</v>
      </c>
      <c r="AJ26">
        <f>(0)/7.635</f>
        <v>0</v>
      </c>
      <c r="AK26">
        <f>(0)/7.635</f>
        <v>0</v>
      </c>
      <c r="AL26">
        <v>1</v>
      </c>
      <c r="AM26">
        <f t="shared" ref="AM26:BL26" si="32">(0)/7.635</f>
        <v>0</v>
      </c>
      <c r="AN26">
        <f t="shared" si="32"/>
        <v>0</v>
      </c>
      <c r="AO26">
        <f t="shared" si="32"/>
        <v>0</v>
      </c>
      <c r="AP26">
        <f t="shared" si="32"/>
        <v>0</v>
      </c>
      <c r="AQ26">
        <f t="shared" si="32"/>
        <v>0</v>
      </c>
      <c r="AR26">
        <f t="shared" si="32"/>
        <v>0</v>
      </c>
      <c r="AS26">
        <f t="shared" si="32"/>
        <v>0</v>
      </c>
      <c r="AT26">
        <f t="shared" si="32"/>
        <v>0</v>
      </c>
      <c r="AU26">
        <f t="shared" si="32"/>
        <v>0</v>
      </c>
      <c r="AV26">
        <f t="shared" si="32"/>
        <v>0</v>
      </c>
      <c r="AW26">
        <f t="shared" si="32"/>
        <v>0</v>
      </c>
      <c r="AX26">
        <f t="shared" si="32"/>
        <v>0</v>
      </c>
      <c r="AY26">
        <f t="shared" si="32"/>
        <v>0</v>
      </c>
      <c r="AZ26">
        <f t="shared" si="32"/>
        <v>0</v>
      </c>
      <c r="BA26">
        <f t="shared" si="32"/>
        <v>0</v>
      </c>
      <c r="BB26">
        <f t="shared" si="32"/>
        <v>0</v>
      </c>
      <c r="BC26">
        <f t="shared" si="32"/>
        <v>0</v>
      </c>
      <c r="BD26">
        <f t="shared" si="32"/>
        <v>0</v>
      </c>
      <c r="BE26">
        <f t="shared" si="32"/>
        <v>0</v>
      </c>
      <c r="BF26">
        <f t="shared" si="32"/>
        <v>0</v>
      </c>
      <c r="BG26">
        <f t="shared" si="32"/>
        <v>0</v>
      </c>
      <c r="BH26">
        <f t="shared" si="32"/>
        <v>0</v>
      </c>
      <c r="BI26">
        <f t="shared" si="32"/>
        <v>0</v>
      </c>
      <c r="BJ26">
        <f t="shared" si="32"/>
        <v>0</v>
      </c>
      <c r="BK26">
        <f t="shared" si="32"/>
        <v>0</v>
      </c>
      <c r="BL26">
        <f t="shared" si="32"/>
        <v>0</v>
      </c>
      <c r="BM26">
        <f>0</f>
        <v>0</v>
      </c>
      <c r="BN26">
        <v>7.6349999999999998</v>
      </c>
    </row>
    <row r="27" spans="1:66" x14ac:dyDescent="0.25">
      <c r="A27" s="4" t="s">
        <v>27</v>
      </c>
      <c r="B27" s="5"/>
      <c r="C27" s="5"/>
      <c r="D27" s="5">
        <v>40.229999999999997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>
        <v>40.229999999999997</v>
      </c>
      <c r="AI27" t="s">
        <v>27</v>
      </c>
      <c r="AJ27">
        <f>(0)/40.23</f>
        <v>0</v>
      </c>
      <c r="AK27">
        <f>(0)/40.23</f>
        <v>0</v>
      </c>
      <c r="AL27">
        <v>1</v>
      </c>
      <c r="AM27">
        <f t="shared" ref="AM27:BL27" si="33">(0)/40.23</f>
        <v>0</v>
      </c>
      <c r="AN27">
        <f t="shared" si="33"/>
        <v>0</v>
      </c>
      <c r="AO27">
        <f t="shared" si="33"/>
        <v>0</v>
      </c>
      <c r="AP27">
        <f t="shared" si="33"/>
        <v>0</v>
      </c>
      <c r="AQ27">
        <f t="shared" si="33"/>
        <v>0</v>
      </c>
      <c r="AR27">
        <f t="shared" si="33"/>
        <v>0</v>
      </c>
      <c r="AS27">
        <f t="shared" si="33"/>
        <v>0</v>
      </c>
      <c r="AT27">
        <f t="shared" si="33"/>
        <v>0</v>
      </c>
      <c r="AU27">
        <f t="shared" si="33"/>
        <v>0</v>
      </c>
      <c r="AV27">
        <f t="shared" si="33"/>
        <v>0</v>
      </c>
      <c r="AW27">
        <f t="shared" si="33"/>
        <v>0</v>
      </c>
      <c r="AX27">
        <f t="shared" si="33"/>
        <v>0</v>
      </c>
      <c r="AY27">
        <f t="shared" si="33"/>
        <v>0</v>
      </c>
      <c r="AZ27">
        <f t="shared" si="33"/>
        <v>0</v>
      </c>
      <c r="BA27">
        <f t="shared" si="33"/>
        <v>0</v>
      </c>
      <c r="BB27">
        <f t="shared" si="33"/>
        <v>0</v>
      </c>
      <c r="BC27">
        <f t="shared" si="33"/>
        <v>0</v>
      </c>
      <c r="BD27">
        <f t="shared" si="33"/>
        <v>0</v>
      </c>
      <c r="BE27">
        <f t="shared" si="33"/>
        <v>0</v>
      </c>
      <c r="BF27">
        <f t="shared" si="33"/>
        <v>0</v>
      </c>
      <c r="BG27">
        <f t="shared" si="33"/>
        <v>0</v>
      </c>
      <c r="BH27">
        <f t="shared" si="33"/>
        <v>0</v>
      </c>
      <c r="BI27">
        <f t="shared" si="33"/>
        <v>0</v>
      </c>
      <c r="BJ27">
        <f t="shared" si="33"/>
        <v>0</v>
      </c>
      <c r="BK27">
        <f t="shared" si="33"/>
        <v>0</v>
      </c>
      <c r="BL27">
        <f t="shared" si="33"/>
        <v>0</v>
      </c>
      <c r="BM27">
        <f>0</f>
        <v>0</v>
      </c>
      <c r="BN27">
        <v>40.229999999999997</v>
      </c>
    </row>
    <row r="28" spans="1:66" x14ac:dyDescent="0.25">
      <c r="A28" s="4" t="s">
        <v>155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>
        <v>36.672999999999995</v>
      </c>
      <c r="M28" s="5"/>
      <c r="N28" s="5"/>
      <c r="O28" s="5"/>
      <c r="P28" s="5">
        <v>9.0779999999999994</v>
      </c>
      <c r="Q28" s="5"/>
      <c r="R28" s="5">
        <v>1.62</v>
      </c>
      <c r="S28" s="5"/>
      <c r="T28" s="5"/>
      <c r="U28" s="5">
        <v>2.0790000000000002</v>
      </c>
      <c r="V28" s="5">
        <v>8.131000000000002</v>
      </c>
      <c r="W28" s="5"/>
      <c r="X28" s="5">
        <v>2</v>
      </c>
      <c r="Y28" s="5"/>
      <c r="Z28" s="5"/>
      <c r="AA28" s="5"/>
      <c r="AB28" s="5"/>
      <c r="AC28" s="5"/>
      <c r="AD28" s="5"/>
      <c r="AE28" s="5"/>
      <c r="AF28" s="5">
        <v>59.580999999999989</v>
      </c>
      <c r="AI28" t="s">
        <v>155</v>
      </c>
      <c r="AJ28">
        <f t="shared" ref="AJ28:AS28" si="34">(0)/59.581</f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v>0.61551501317534119</v>
      </c>
      <c r="AU28">
        <f>(0)/59.581</f>
        <v>0</v>
      </c>
      <c r="AV28">
        <f>(0)/59.581</f>
        <v>0</v>
      </c>
      <c r="AW28">
        <f>(0)/59.581</f>
        <v>0</v>
      </c>
      <c r="AX28">
        <v>0.15236400866047903</v>
      </c>
      <c r="AY28">
        <f>(0)/59.581</f>
        <v>0</v>
      </c>
      <c r="AZ28">
        <v>2.7189875967170749E-2</v>
      </c>
      <c r="BA28">
        <f>(0)/59.581</f>
        <v>0</v>
      </c>
      <c r="BB28">
        <f>(0)/59.581</f>
        <v>0</v>
      </c>
      <c r="BC28">
        <v>3.4893674157869127E-2</v>
      </c>
      <c r="BD28">
        <v>0.13646967993152184</v>
      </c>
      <c r="BE28">
        <f>(0)/59.581</f>
        <v>0</v>
      </c>
      <c r="BF28">
        <v>3.3567748107618207E-2</v>
      </c>
      <c r="BG28">
        <f t="shared" ref="BG28:BL28" si="35">(0)/59.581</f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>0</f>
        <v>0</v>
      </c>
      <c r="BN28">
        <v>59.580999999999989</v>
      </c>
    </row>
    <row r="29" spans="1:66" x14ac:dyDescent="0.25">
      <c r="A29" s="4" t="s">
        <v>48</v>
      </c>
      <c r="B29" s="5"/>
      <c r="C29" s="5"/>
      <c r="D29" s="5">
        <v>138</v>
      </c>
      <c r="E29" s="5">
        <v>2.6880000000000002</v>
      </c>
      <c r="F29" s="5"/>
      <c r="G29" s="5"/>
      <c r="H29" s="5"/>
      <c r="I29" s="5"/>
      <c r="J29" s="5"/>
      <c r="K29" s="5"/>
      <c r="L29" s="5"/>
      <c r="M29" s="5">
        <v>4.375</v>
      </c>
      <c r="N29" s="5"/>
      <c r="O29" s="5"/>
      <c r="P29" s="5">
        <v>0</v>
      </c>
      <c r="Q29" s="5"/>
      <c r="R29" s="5"/>
      <c r="S29" s="5"/>
      <c r="T29" s="5"/>
      <c r="U29" s="5">
        <v>355</v>
      </c>
      <c r="V29" s="5"/>
      <c r="W29" s="5">
        <v>1.1819999999999999</v>
      </c>
      <c r="X29" s="5"/>
      <c r="Y29" s="5"/>
      <c r="Z29" s="5"/>
      <c r="AA29" s="5"/>
      <c r="AB29" s="5"/>
      <c r="AC29" s="5"/>
      <c r="AD29" s="5"/>
      <c r="AE29" s="5"/>
      <c r="AF29" s="5">
        <v>501.245</v>
      </c>
      <c r="AI29" t="s">
        <v>48</v>
      </c>
      <c r="AJ29">
        <f>(0)/501.245</f>
        <v>0</v>
      </c>
      <c r="AK29">
        <f>(0)/501.245</f>
        <v>0</v>
      </c>
      <c r="AL29">
        <v>0.27531446697722672</v>
      </c>
      <c r="AM29">
        <v>5.3626470089477201E-3</v>
      </c>
      <c r="AN29">
        <f t="shared" ref="AN29:AT29" si="36">(0)/501.245</f>
        <v>0</v>
      </c>
      <c r="AO29">
        <f t="shared" si="36"/>
        <v>0</v>
      </c>
      <c r="AP29">
        <f t="shared" si="36"/>
        <v>0</v>
      </c>
      <c r="AQ29">
        <f t="shared" si="36"/>
        <v>0</v>
      </c>
      <c r="AR29">
        <f t="shared" si="36"/>
        <v>0</v>
      </c>
      <c r="AS29">
        <f t="shared" si="36"/>
        <v>0</v>
      </c>
      <c r="AT29">
        <f t="shared" si="36"/>
        <v>0</v>
      </c>
      <c r="AU29">
        <v>8.7282666161258467E-3</v>
      </c>
      <c r="AV29">
        <f>(0)/501.245</f>
        <v>0</v>
      </c>
      <c r="AW29">
        <f>(0)/501.245</f>
        <v>0</v>
      </c>
      <c r="AX29">
        <v>0</v>
      </c>
      <c r="AY29">
        <f>(0)/501.245</f>
        <v>0</v>
      </c>
      <c r="AZ29">
        <f>(0)/501.245</f>
        <v>0</v>
      </c>
      <c r="BA29">
        <f>(0)/501.245</f>
        <v>0</v>
      </c>
      <c r="BB29">
        <f>(0)/501.245</f>
        <v>0</v>
      </c>
      <c r="BC29">
        <v>0.70823649113706866</v>
      </c>
      <c r="BD29">
        <f>(0)/501.245</f>
        <v>0</v>
      </c>
      <c r="BE29">
        <v>2.3581282606310286E-3</v>
      </c>
      <c r="BF29">
        <f t="shared" ref="BF29:BL29" si="37">(0)/501.245</f>
        <v>0</v>
      </c>
      <c r="BG29">
        <f t="shared" si="37"/>
        <v>0</v>
      </c>
      <c r="BH29">
        <f t="shared" si="37"/>
        <v>0</v>
      </c>
      <c r="BI29">
        <f t="shared" si="37"/>
        <v>0</v>
      </c>
      <c r="BJ29">
        <f t="shared" si="37"/>
        <v>0</v>
      </c>
      <c r="BK29">
        <f t="shared" si="37"/>
        <v>0</v>
      </c>
      <c r="BL29">
        <f t="shared" si="37"/>
        <v>0</v>
      </c>
      <c r="BM29">
        <f>0</f>
        <v>0</v>
      </c>
      <c r="BN29">
        <v>501.245</v>
      </c>
    </row>
    <row r="30" spans="1:66" x14ac:dyDescent="0.25">
      <c r="A30" s="4" t="s">
        <v>23</v>
      </c>
      <c r="B30" s="5"/>
      <c r="C30" s="5"/>
      <c r="D30" s="5">
        <v>40.229999999999997</v>
      </c>
      <c r="E30" s="5"/>
      <c r="F30" s="5"/>
      <c r="G30" s="5"/>
      <c r="H30" s="5"/>
      <c r="I30" s="5"/>
      <c r="J30" s="5"/>
      <c r="K30" s="5"/>
      <c r="L30" s="5">
        <v>1.6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2.7840000000000003</v>
      </c>
      <c r="AA30" s="5"/>
      <c r="AB30" s="5"/>
      <c r="AC30" s="5"/>
      <c r="AD30" s="5"/>
      <c r="AE30" s="5"/>
      <c r="AF30" s="5">
        <v>44.613999999999997</v>
      </c>
      <c r="AI30" t="s">
        <v>23</v>
      </c>
      <c r="AJ30">
        <f>(0)/44.614</f>
        <v>0</v>
      </c>
      <c r="AK30">
        <f>(0)/44.614</f>
        <v>0</v>
      </c>
      <c r="AL30">
        <v>0.90173488142735458</v>
      </c>
      <c r="AM30">
        <f t="shared" ref="AM30:AS30" si="38">(0)/44.614</f>
        <v>0</v>
      </c>
      <c r="AN30">
        <f t="shared" si="38"/>
        <v>0</v>
      </c>
      <c r="AO30">
        <f t="shared" si="38"/>
        <v>0</v>
      </c>
      <c r="AP30">
        <f t="shared" si="38"/>
        <v>0</v>
      </c>
      <c r="AQ30">
        <f t="shared" si="38"/>
        <v>0</v>
      </c>
      <c r="AR30">
        <f t="shared" si="38"/>
        <v>0</v>
      </c>
      <c r="AS30">
        <f t="shared" si="38"/>
        <v>0</v>
      </c>
      <c r="AT30">
        <v>3.586318196081948E-2</v>
      </c>
      <c r="AU30">
        <f t="shared" ref="AU30:BG30" si="39">(0)/44.614</f>
        <v>0</v>
      </c>
      <c r="AV30">
        <f t="shared" si="39"/>
        <v>0</v>
      </c>
      <c r="AW30">
        <f t="shared" si="39"/>
        <v>0</v>
      </c>
      <c r="AX30">
        <f t="shared" si="39"/>
        <v>0</v>
      </c>
      <c r="AY30">
        <f t="shared" si="39"/>
        <v>0</v>
      </c>
      <c r="AZ30">
        <f t="shared" si="39"/>
        <v>0</v>
      </c>
      <c r="BA30">
        <f t="shared" si="39"/>
        <v>0</v>
      </c>
      <c r="BB30">
        <f t="shared" si="39"/>
        <v>0</v>
      </c>
      <c r="BC30">
        <f t="shared" si="39"/>
        <v>0</v>
      </c>
      <c r="BD30">
        <f t="shared" si="39"/>
        <v>0</v>
      </c>
      <c r="BE30">
        <f t="shared" si="39"/>
        <v>0</v>
      </c>
      <c r="BF30">
        <f t="shared" si="39"/>
        <v>0</v>
      </c>
      <c r="BG30">
        <f t="shared" si="39"/>
        <v>0</v>
      </c>
      <c r="BH30">
        <v>6.2401936611825894E-2</v>
      </c>
      <c r="BI30">
        <f>(0)/44.614</f>
        <v>0</v>
      </c>
      <c r="BJ30">
        <f>(0)/44.614</f>
        <v>0</v>
      </c>
      <c r="BK30">
        <f>(0)/44.614</f>
        <v>0</v>
      </c>
      <c r="BL30">
        <f>(0)/44.614</f>
        <v>0</v>
      </c>
      <c r="BM30">
        <f>0</f>
        <v>0</v>
      </c>
      <c r="BN30">
        <v>44.613999999999997</v>
      </c>
    </row>
    <row r="31" spans="1:66" x14ac:dyDescent="0.25">
      <c r="A31" s="4" t="s">
        <v>22</v>
      </c>
      <c r="B31" s="5"/>
      <c r="C31" s="5"/>
      <c r="D31" s="5">
        <v>744.255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>
        <v>744.255</v>
      </c>
      <c r="AI31" t="s">
        <v>22</v>
      </c>
      <c r="AJ31">
        <f>(0)/744.255</f>
        <v>0</v>
      </c>
      <c r="AK31">
        <f>(0)/744.255</f>
        <v>0</v>
      </c>
      <c r="AL31">
        <v>1</v>
      </c>
      <c r="AM31">
        <f t="shared" ref="AM31:BL31" si="40">(0)/744.255</f>
        <v>0</v>
      </c>
      <c r="AN31">
        <f t="shared" si="40"/>
        <v>0</v>
      </c>
      <c r="AO31">
        <f t="shared" si="40"/>
        <v>0</v>
      </c>
      <c r="AP31">
        <f t="shared" si="40"/>
        <v>0</v>
      </c>
      <c r="AQ31">
        <f t="shared" si="40"/>
        <v>0</v>
      </c>
      <c r="AR31">
        <f t="shared" si="40"/>
        <v>0</v>
      </c>
      <c r="AS31">
        <f t="shared" si="40"/>
        <v>0</v>
      </c>
      <c r="AT31">
        <f t="shared" si="40"/>
        <v>0</v>
      </c>
      <c r="AU31">
        <f t="shared" si="40"/>
        <v>0</v>
      </c>
      <c r="AV31">
        <f t="shared" si="40"/>
        <v>0</v>
      </c>
      <c r="AW31">
        <f t="shared" si="40"/>
        <v>0</v>
      </c>
      <c r="AX31">
        <f t="shared" si="40"/>
        <v>0</v>
      </c>
      <c r="AY31">
        <f t="shared" si="40"/>
        <v>0</v>
      </c>
      <c r="AZ31">
        <f t="shared" si="40"/>
        <v>0</v>
      </c>
      <c r="BA31">
        <f t="shared" si="40"/>
        <v>0</v>
      </c>
      <c r="BB31">
        <f t="shared" si="40"/>
        <v>0</v>
      </c>
      <c r="BC31">
        <f t="shared" si="40"/>
        <v>0</v>
      </c>
      <c r="BD31">
        <f t="shared" si="40"/>
        <v>0</v>
      </c>
      <c r="BE31">
        <f t="shared" si="40"/>
        <v>0</v>
      </c>
      <c r="BF31">
        <f t="shared" si="40"/>
        <v>0</v>
      </c>
      <c r="BG31">
        <f t="shared" si="40"/>
        <v>0</v>
      </c>
      <c r="BH31">
        <f t="shared" si="40"/>
        <v>0</v>
      </c>
      <c r="BI31">
        <f t="shared" si="40"/>
        <v>0</v>
      </c>
      <c r="BJ31">
        <f t="shared" si="40"/>
        <v>0</v>
      </c>
      <c r="BK31">
        <f t="shared" si="40"/>
        <v>0</v>
      </c>
      <c r="BL31">
        <f t="shared" si="40"/>
        <v>0</v>
      </c>
      <c r="BM31">
        <f>0</f>
        <v>0</v>
      </c>
      <c r="BN31">
        <v>744.255</v>
      </c>
    </row>
    <row r="32" spans="1:66" x14ac:dyDescent="0.25">
      <c r="A32" s="4" t="s">
        <v>41</v>
      </c>
      <c r="B32" s="5"/>
      <c r="C32" s="5"/>
      <c r="D32" s="5">
        <v>141.4</v>
      </c>
      <c r="E32" s="5"/>
      <c r="F32" s="5"/>
      <c r="G32" s="5"/>
      <c r="H32" s="5"/>
      <c r="I32" s="5"/>
      <c r="J32" s="5"/>
      <c r="K32" s="5"/>
      <c r="L32" s="5">
        <v>0.75600000000000001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142.15600000000001</v>
      </c>
      <c r="AI32" t="s">
        <v>41</v>
      </c>
      <c r="AJ32">
        <f>(0)/142.156</f>
        <v>0</v>
      </c>
      <c r="AK32">
        <f>(0)/142.156</f>
        <v>0</v>
      </c>
      <c r="AL32">
        <v>0.99468189875910973</v>
      </c>
      <c r="AM32">
        <f t="shared" ref="AM32:AS32" si="41">(0)/142.156</f>
        <v>0</v>
      </c>
      <c r="AN32">
        <f t="shared" si="41"/>
        <v>0</v>
      </c>
      <c r="AO32">
        <f t="shared" si="41"/>
        <v>0</v>
      </c>
      <c r="AP32">
        <f t="shared" si="41"/>
        <v>0</v>
      </c>
      <c r="AQ32">
        <f t="shared" si="41"/>
        <v>0</v>
      </c>
      <c r="AR32">
        <f t="shared" si="41"/>
        <v>0</v>
      </c>
      <c r="AS32">
        <f t="shared" si="41"/>
        <v>0</v>
      </c>
      <c r="AT32">
        <v>5.318101240890289E-3</v>
      </c>
      <c r="AU32">
        <f t="shared" ref="AU32:BL32" si="42">(0)/142.156</f>
        <v>0</v>
      </c>
      <c r="AV32">
        <f t="shared" si="42"/>
        <v>0</v>
      </c>
      <c r="AW32">
        <f t="shared" si="42"/>
        <v>0</v>
      </c>
      <c r="AX32">
        <f t="shared" si="42"/>
        <v>0</v>
      </c>
      <c r="AY32">
        <f t="shared" si="42"/>
        <v>0</v>
      </c>
      <c r="AZ32">
        <f t="shared" si="42"/>
        <v>0</v>
      </c>
      <c r="BA32">
        <f t="shared" si="42"/>
        <v>0</v>
      </c>
      <c r="BB32">
        <f t="shared" si="42"/>
        <v>0</v>
      </c>
      <c r="BC32">
        <f t="shared" si="42"/>
        <v>0</v>
      </c>
      <c r="BD32">
        <f t="shared" si="42"/>
        <v>0</v>
      </c>
      <c r="BE32">
        <f t="shared" si="42"/>
        <v>0</v>
      </c>
      <c r="BF32">
        <f t="shared" si="42"/>
        <v>0</v>
      </c>
      <c r="BG32">
        <f t="shared" si="42"/>
        <v>0</v>
      </c>
      <c r="BH32">
        <f t="shared" si="42"/>
        <v>0</v>
      </c>
      <c r="BI32">
        <f t="shared" si="42"/>
        <v>0</v>
      </c>
      <c r="BJ32">
        <f t="shared" si="42"/>
        <v>0</v>
      </c>
      <c r="BK32">
        <f t="shared" si="42"/>
        <v>0</v>
      </c>
      <c r="BL32">
        <f t="shared" si="42"/>
        <v>0</v>
      </c>
      <c r="BM32">
        <f>0</f>
        <v>0</v>
      </c>
      <c r="BN32">
        <v>142.15600000000001</v>
      </c>
    </row>
    <row r="33" spans="1:66" x14ac:dyDescent="0.25">
      <c r="A33" s="4" t="s">
        <v>25</v>
      </c>
      <c r="B33" s="5"/>
      <c r="C33" s="5"/>
      <c r="D33" s="5">
        <v>221.26500000000001</v>
      </c>
      <c r="E33" s="5"/>
      <c r="F33" s="5"/>
      <c r="G33" s="5"/>
      <c r="H33" s="5"/>
      <c r="I33" s="5"/>
      <c r="J33" s="5"/>
      <c r="K33" s="5"/>
      <c r="L33" s="5">
        <v>3.0720000000000001</v>
      </c>
      <c r="M33" s="5"/>
      <c r="N33" s="5"/>
      <c r="O33" s="5">
        <v>16.66</v>
      </c>
      <c r="P33" s="5"/>
      <c r="Q33" s="5"/>
      <c r="R33" s="5"/>
      <c r="S33" s="5"/>
      <c r="T33" s="5"/>
      <c r="U33" s="5">
        <v>2.3539999999999996</v>
      </c>
      <c r="V33" s="5"/>
      <c r="W33" s="5">
        <v>65.150999999999996</v>
      </c>
      <c r="X33" s="5"/>
      <c r="Y33" s="5"/>
      <c r="Z33" s="5"/>
      <c r="AA33" s="5"/>
      <c r="AB33" s="5">
        <v>8</v>
      </c>
      <c r="AC33" s="5"/>
      <c r="AD33" s="5"/>
      <c r="AE33" s="5"/>
      <c r="AF33" s="5">
        <v>316.50200000000001</v>
      </c>
      <c r="AI33" t="s">
        <v>25</v>
      </c>
      <c r="AJ33">
        <f>(0)/316.502</f>
        <v>0</v>
      </c>
      <c r="AK33">
        <f>(0)/316.502</f>
        <v>0</v>
      </c>
      <c r="AL33">
        <v>0.69909510840373834</v>
      </c>
      <c r="AM33">
        <f t="shared" ref="AM33:AS33" si="43">(0)/316.502</f>
        <v>0</v>
      </c>
      <c r="AN33">
        <f t="shared" si="43"/>
        <v>0</v>
      </c>
      <c r="AO33">
        <f t="shared" si="43"/>
        <v>0</v>
      </c>
      <c r="AP33">
        <f t="shared" si="43"/>
        <v>0</v>
      </c>
      <c r="AQ33">
        <f t="shared" si="43"/>
        <v>0</v>
      </c>
      <c r="AR33">
        <f t="shared" si="43"/>
        <v>0</v>
      </c>
      <c r="AS33">
        <f t="shared" si="43"/>
        <v>0</v>
      </c>
      <c r="AT33">
        <v>9.7060998034767549E-3</v>
      </c>
      <c r="AU33">
        <f>(0)/316.502</f>
        <v>0</v>
      </c>
      <c r="AV33">
        <f>(0)/316.502</f>
        <v>0</v>
      </c>
      <c r="AW33">
        <v>5.2637898022761309E-2</v>
      </c>
      <c r="AX33">
        <f>(0)/316.502</f>
        <v>0</v>
      </c>
      <c r="AY33">
        <f>(0)/316.502</f>
        <v>0</v>
      </c>
      <c r="AZ33">
        <f>(0)/316.502</f>
        <v>0</v>
      </c>
      <c r="BA33">
        <f>(0)/316.502</f>
        <v>0</v>
      </c>
      <c r="BB33">
        <f>(0)/316.502</f>
        <v>0</v>
      </c>
      <c r="BC33">
        <v>7.4375517374297775E-3</v>
      </c>
      <c r="BD33">
        <f>(0)/316.502</f>
        <v>0</v>
      </c>
      <c r="BE33">
        <v>0.20584704046103972</v>
      </c>
      <c r="BF33">
        <f>(0)/316.502</f>
        <v>0</v>
      </c>
      <c r="BG33">
        <f>(0)/316.502</f>
        <v>0</v>
      </c>
      <c r="BH33">
        <f>(0)/316.502</f>
        <v>0</v>
      </c>
      <c r="BI33">
        <f>(0)/316.502</f>
        <v>0</v>
      </c>
      <c r="BJ33">
        <v>2.5276301571554048E-2</v>
      </c>
      <c r="BK33">
        <f>(0)/316.502</f>
        <v>0</v>
      </c>
      <c r="BL33">
        <f>(0)/316.502</f>
        <v>0</v>
      </c>
      <c r="BM33">
        <f>0</f>
        <v>0</v>
      </c>
      <c r="BN33">
        <v>316.50200000000001</v>
      </c>
    </row>
    <row r="34" spans="1:66" x14ac:dyDescent="0.25">
      <c r="A34" s="4" t="s">
        <v>24</v>
      </c>
      <c r="B34" s="5"/>
      <c r="C34" s="5"/>
      <c r="D34" s="5">
        <v>1166.67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>
        <v>1166.67</v>
      </c>
      <c r="AI34" t="s">
        <v>24</v>
      </c>
      <c r="AJ34">
        <f>(0)/1166.67</f>
        <v>0</v>
      </c>
      <c r="AK34">
        <f>(0)/1166.67</f>
        <v>0</v>
      </c>
      <c r="AL34">
        <v>1</v>
      </c>
      <c r="AM34">
        <f t="shared" ref="AM34:BL34" si="44">(0)/1166.67</f>
        <v>0</v>
      </c>
      <c r="AN34">
        <f t="shared" si="44"/>
        <v>0</v>
      </c>
      <c r="AO34">
        <f t="shared" si="44"/>
        <v>0</v>
      </c>
      <c r="AP34">
        <f t="shared" si="44"/>
        <v>0</v>
      </c>
      <c r="AQ34">
        <f t="shared" si="44"/>
        <v>0</v>
      </c>
      <c r="AR34">
        <f t="shared" si="44"/>
        <v>0</v>
      </c>
      <c r="AS34">
        <f t="shared" si="44"/>
        <v>0</v>
      </c>
      <c r="AT34">
        <f t="shared" si="44"/>
        <v>0</v>
      </c>
      <c r="AU34">
        <f t="shared" si="44"/>
        <v>0</v>
      </c>
      <c r="AV34">
        <f t="shared" si="44"/>
        <v>0</v>
      </c>
      <c r="AW34">
        <f t="shared" si="44"/>
        <v>0</v>
      </c>
      <c r="AX34">
        <f t="shared" si="44"/>
        <v>0</v>
      </c>
      <c r="AY34">
        <f t="shared" si="44"/>
        <v>0</v>
      </c>
      <c r="AZ34">
        <f t="shared" si="44"/>
        <v>0</v>
      </c>
      <c r="BA34">
        <f t="shared" si="44"/>
        <v>0</v>
      </c>
      <c r="BB34">
        <f t="shared" si="44"/>
        <v>0</v>
      </c>
      <c r="BC34">
        <f t="shared" si="44"/>
        <v>0</v>
      </c>
      <c r="BD34">
        <f t="shared" si="44"/>
        <v>0</v>
      </c>
      <c r="BE34">
        <f t="shared" si="44"/>
        <v>0</v>
      </c>
      <c r="BF34">
        <f t="shared" si="44"/>
        <v>0</v>
      </c>
      <c r="BG34">
        <f t="shared" si="44"/>
        <v>0</v>
      </c>
      <c r="BH34">
        <f t="shared" si="44"/>
        <v>0</v>
      </c>
      <c r="BI34">
        <f t="shared" si="44"/>
        <v>0</v>
      </c>
      <c r="BJ34">
        <f t="shared" si="44"/>
        <v>0</v>
      </c>
      <c r="BK34">
        <f t="shared" si="44"/>
        <v>0</v>
      </c>
      <c r="BL34">
        <f t="shared" si="44"/>
        <v>0</v>
      </c>
      <c r="BM34">
        <f>0</f>
        <v>0</v>
      </c>
      <c r="BN34">
        <v>1166.67</v>
      </c>
    </row>
    <row r="35" spans="1:66" x14ac:dyDescent="0.25">
      <c r="A35" s="4" t="s">
        <v>55</v>
      </c>
      <c r="B35" s="5"/>
      <c r="C35" s="5"/>
      <c r="D35" s="5"/>
      <c r="E35" s="5">
        <v>180.33800000000002</v>
      </c>
      <c r="F35" s="5"/>
      <c r="G35" s="5"/>
      <c r="H35" s="5"/>
      <c r="I35" s="5"/>
      <c r="J35" s="5"/>
      <c r="K35" s="5">
        <v>136</v>
      </c>
      <c r="L35" s="5">
        <v>4869.3990000000003</v>
      </c>
      <c r="M35" s="5">
        <v>1.6919999999999999</v>
      </c>
      <c r="N35" s="5"/>
      <c r="O35" s="5"/>
      <c r="P35" s="5">
        <v>415.37199999999996</v>
      </c>
      <c r="Q35" s="5"/>
      <c r="R35" s="5">
        <v>387.46999999999997</v>
      </c>
      <c r="S35" s="5"/>
      <c r="T35" s="5"/>
      <c r="U35" s="5">
        <v>1054.242</v>
      </c>
      <c r="V35" s="5">
        <v>19.11</v>
      </c>
      <c r="W35" s="5">
        <v>57.122</v>
      </c>
      <c r="X35" s="5"/>
      <c r="Y35" s="5">
        <v>1</v>
      </c>
      <c r="Z35" s="5"/>
      <c r="AA35" s="5"/>
      <c r="AB35" s="5"/>
      <c r="AC35" s="5">
        <v>11.68</v>
      </c>
      <c r="AD35" s="5"/>
      <c r="AE35" s="5"/>
      <c r="AF35" s="5">
        <v>7133.4250000000011</v>
      </c>
      <c r="AI35" t="s">
        <v>55</v>
      </c>
      <c r="AJ35">
        <f>(0)/7133.425</f>
        <v>0</v>
      </c>
      <c r="AK35">
        <f>(0)/7133.425</f>
        <v>0</v>
      </c>
      <c r="AL35">
        <f>(0)/7133.425</f>
        <v>0</v>
      </c>
      <c r="AM35">
        <v>2.5280703168534049E-2</v>
      </c>
      <c r="AN35">
        <f>(0)/7133.425</f>
        <v>0</v>
      </c>
      <c r="AO35">
        <f>(0)/7133.425</f>
        <v>0</v>
      </c>
      <c r="AP35">
        <f>(0)/7133.425</f>
        <v>0</v>
      </c>
      <c r="AQ35">
        <f>(0)/7133.425</f>
        <v>0</v>
      </c>
      <c r="AR35">
        <f>(0)/7133.425</f>
        <v>0</v>
      </c>
      <c r="AS35">
        <v>1.9065175564332699E-2</v>
      </c>
      <c r="AT35">
        <v>0.68261725608666235</v>
      </c>
      <c r="AU35">
        <v>2.3719321363860975E-4</v>
      </c>
      <c r="AV35">
        <f>(0)/7133.425</f>
        <v>0</v>
      </c>
      <c r="AW35">
        <f>(0)/7133.425</f>
        <v>0</v>
      </c>
      <c r="AX35">
        <v>5.8228971356676477E-2</v>
      </c>
      <c r="AY35">
        <f>(0)/7133.425</f>
        <v>0</v>
      </c>
      <c r="AZ35">
        <v>5.4317526293470517E-2</v>
      </c>
      <c r="BA35">
        <f>(0)/7133.425</f>
        <v>0</v>
      </c>
      <c r="BB35">
        <f>(0)/7133.425</f>
        <v>0</v>
      </c>
      <c r="BC35">
        <v>0.14778903542127375</v>
      </c>
      <c r="BD35">
        <v>2.6789375370176315E-3</v>
      </c>
      <c r="BE35">
        <v>8.0076541072486209E-3</v>
      </c>
      <c r="BF35">
        <f>(0)/7133.425</f>
        <v>0</v>
      </c>
      <c r="BG35">
        <v>1.4018511444362279E-4</v>
      </c>
      <c r="BH35">
        <f>(0)/7133.425</f>
        <v>0</v>
      </c>
      <c r="BI35">
        <f>(0)/7133.425</f>
        <v>0</v>
      </c>
      <c r="BJ35">
        <f>(0)/7133.425</f>
        <v>0</v>
      </c>
      <c r="BK35">
        <v>1.6373621367015141E-3</v>
      </c>
      <c r="BL35">
        <f>(0)/7133.425</f>
        <v>0</v>
      </c>
      <c r="BM35">
        <f>0</f>
        <v>0</v>
      </c>
      <c r="BN35">
        <v>7133.4250000000011</v>
      </c>
    </row>
    <row r="36" spans="1:66" x14ac:dyDescent="0.25">
      <c r="A36" s="4" t="s">
        <v>11</v>
      </c>
      <c r="B36" s="5">
        <v>5.1660000000000004</v>
      </c>
      <c r="C36" s="5"/>
      <c r="D36" s="5"/>
      <c r="E36" s="5"/>
      <c r="F36" s="5"/>
      <c r="G36" s="5"/>
      <c r="H36" s="5"/>
      <c r="I36" s="5"/>
      <c r="J36" s="5"/>
      <c r="K36" s="5"/>
      <c r="L36" s="5">
        <v>6.327</v>
      </c>
      <c r="M36" s="5"/>
      <c r="N36" s="5"/>
      <c r="O36" s="5"/>
      <c r="P36" s="5">
        <v>3.6840000000000002</v>
      </c>
      <c r="Q36" s="5"/>
      <c r="R36" s="5"/>
      <c r="S36" s="5"/>
      <c r="T36" s="5"/>
      <c r="U36" s="5">
        <v>9.8879999999999999</v>
      </c>
      <c r="V36" s="5"/>
      <c r="W36" s="5"/>
      <c r="X36" s="5"/>
      <c r="Y36" s="5"/>
      <c r="Z36" s="5"/>
      <c r="AA36" s="5"/>
      <c r="AB36" s="5"/>
      <c r="AC36" s="5">
        <v>68.239999999999995</v>
      </c>
      <c r="AD36" s="5"/>
      <c r="AE36" s="5"/>
      <c r="AF36" s="5">
        <v>93.304999999999993</v>
      </c>
      <c r="AI36" t="s">
        <v>11</v>
      </c>
      <c r="AJ36">
        <v>5.5366807780933509E-2</v>
      </c>
      <c r="AK36">
        <f t="shared" ref="AK36:AS36" si="45">(0)/93.305</f>
        <v>0</v>
      </c>
      <c r="AL36">
        <f t="shared" si="45"/>
        <v>0</v>
      </c>
      <c r="AM36">
        <f t="shared" si="45"/>
        <v>0</v>
      </c>
      <c r="AN36">
        <f t="shared" si="45"/>
        <v>0</v>
      </c>
      <c r="AO36">
        <f t="shared" si="45"/>
        <v>0</v>
      </c>
      <c r="AP36">
        <f t="shared" si="45"/>
        <v>0</v>
      </c>
      <c r="AQ36">
        <f t="shared" si="45"/>
        <v>0</v>
      </c>
      <c r="AR36">
        <f t="shared" si="45"/>
        <v>0</v>
      </c>
      <c r="AS36">
        <f t="shared" si="45"/>
        <v>0</v>
      </c>
      <c r="AT36">
        <v>6.7809870853652005E-2</v>
      </c>
      <c r="AU36">
        <f>(0)/93.305</f>
        <v>0</v>
      </c>
      <c r="AV36">
        <f>(0)/93.305</f>
        <v>0</v>
      </c>
      <c r="AW36">
        <f>(0)/93.305</f>
        <v>0</v>
      </c>
      <c r="AX36">
        <v>3.9483414608006008E-2</v>
      </c>
      <c r="AY36">
        <f>(0)/93.305</f>
        <v>0</v>
      </c>
      <c r="AZ36">
        <f>(0)/93.305</f>
        <v>0</v>
      </c>
      <c r="BA36">
        <f>(0)/93.305</f>
        <v>0</v>
      </c>
      <c r="BB36">
        <f>(0)/93.305</f>
        <v>0</v>
      </c>
      <c r="BC36">
        <v>0.10597502813354055</v>
      </c>
      <c r="BD36">
        <f t="shared" ref="BD36:BJ36" si="46">(0)/93.305</f>
        <v>0</v>
      </c>
      <c r="BE36">
        <f t="shared" si="46"/>
        <v>0</v>
      </c>
      <c r="BF36">
        <f t="shared" si="46"/>
        <v>0</v>
      </c>
      <c r="BG36">
        <f t="shared" si="46"/>
        <v>0</v>
      </c>
      <c r="BH36">
        <f t="shared" si="46"/>
        <v>0</v>
      </c>
      <c r="BI36">
        <f t="shared" si="46"/>
        <v>0</v>
      </c>
      <c r="BJ36">
        <f t="shared" si="46"/>
        <v>0</v>
      </c>
      <c r="BK36">
        <v>0.73136487862386801</v>
      </c>
      <c r="BL36">
        <f>(0)/93.305</f>
        <v>0</v>
      </c>
      <c r="BM36">
        <f>0</f>
        <v>0</v>
      </c>
      <c r="BN36">
        <v>93.304999999999993</v>
      </c>
    </row>
    <row r="37" spans="1:66" x14ac:dyDescent="0.25">
      <c r="A37" s="4" t="s">
        <v>61</v>
      </c>
      <c r="B37" s="5"/>
      <c r="C37" s="5"/>
      <c r="D37" s="5"/>
      <c r="E37" s="5">
        <v>1.536</v>
      </c>
      <c r="F37" s="5"/>
      <c r="G37" s="5"/>
      <c r="H37" s="5"/>
      <c r="I37" s="5">
        <v>5</v>
      </c>
      <c r="J37" s="5"/>
      <c r="K37" s="5"/>
      <c r="L37" s="5">
        <v>583.22300000000007</v>
      </c>
      <c r="M37" s="5">
        <v>14.304</v>
      </c>
      <c r="N37" s="5"/>
      <c r="O37" s="5"/>
      <c r="P37" s="5">
        <v>368.82</v>
      </c>
      <c r="Q37" s="5"/>
      <c r="R37" s="5">
        <v>52.469000000000001</v>
      </c>
      <c r="S37" s="5"/>
      <c r="T37" s="5"/>
      <c r="U37" s="5">
        <v>420.18099999999998</v>
      </c>
      <c r="V37" s="5"/>
      <c r="W37" s="5"/>
      <c r="X37" s="5"/>
      <c r="Y37" s="5"/>
      <c r="Z37" s="5"/>
      <c r="AA37" s="5"/>
      <c r="AB37" s="5"/>
      <c r="AC37" s="5">
        <v>2</v>
      </c>
      <c r="AD37" s="5"/>
      <c r="AE37" s="5"/>
      <c r="AF37" s="5">
        <v>1447.5330000000001</v>
      </c>
      <c r="AI37" t="s">
        <v>61</v>
      </c>
      <c r="AJ37">
        <f>(0)/1447.533</f>
        <v>0</v>
      </c>
      <c r="AK37">
        <f>(0)/1447.533</f>
        <v>0</v>
      </c>
      <c r="AL37">
        <f>(0)/1447.533</f>
        <v>0</v>
      </c>
      <c r="AM37">
        <v>1.0611157051341833E-3</v>
      </c>
      <c r="AN37">
        <f>(0)/1447.533</f>
        <v>0</v>
      </c>
      <c r="AO37">
        <f>(0)/1447.533</f>
        <v>0</v>
      </c>
      <c r="AP37">
        <f>(0)/1447.533</f>
        <v>0</v>
      </c>
      <c r="AQ37">
        <v>3.4541526859836699E-3</v>
      </c>
      <c r="AR37">
        <f>(0)/1447.533</f>
        <v>0</v>
      </c>
      <c r="AS37">
        <f>(0)/1447.533</f>
        <v>0</v>
      </c>
      <c r="AT37">
        <v>0.40290825839549083</v>
      </c>
      <c r="AU37">
        <v>9.8816400040620828E-3</v>
      </c>
      <c r="AV37">
        <f>(0)/1447.533</f>
        <v>0</v>
      </c>
      <c r="AW37">
        <f>(0)/1447.533</f>
        <v>0</v>
      </c>
      <c r="AX37">
        <v>0.2547921187288994</v>
      </c>
      <c r="AY37">
        <f>(0)/1447.533</f>
        <v>0</v>
      </c>
      <c r="AZ37">
        <v>3.6247187456175438E-2</v>
      </c>
      <c r="BA37">
        <f>(0)/1447.533</f>
        <v>0</v>
      </c>
      <c r="BB37">
        <f>(0)/1447.533</f>
        <v>0</v>
      </c>
      <c r="BC37">
        <v>0.29027386594986088</v>
      </c>
      <c r="BD37">
        <f t="shared" ref="BD37:BJ37" si="47">(0)/1447.533</f>
        <v>0</v>
      </c>
      <c r="BE37">
        <f t="shared" si="47"/>
        <v>0</v>
      </c>
      <c r="BF37">
        <f t="shared" si="47"/>
        <v>0</v>
      </c>
      <c r="BG37">
        <f t="shared" si="47"/>
        <v>0</v>
      </c>
      <c r="BH37">
        <f t="shared" si="47"/>
        <v>0</v>
      </c>
      <c r="BI37">
        <f t="shared" si="47"/>
        <v>0</v>
      </c>
      <c r="BJ37">
        <f t="shared" si="47"/>
        <v>0</v>
      </c>
      <c r="BK37">
        <v>1.3816610743934679E-3</v>
      </c>
      <c r="BL37">
        <f>(0)/1447.533</f>
        <v>0</v>
      </c>
      <c r="BM37">
        <f>0</f>
        <v>0</v>
      </c>
      <c r="BN37">
        <v>1447.5330000000001</v>
      </c>
    </row>
    <row r="38" spans="1:66" x14ac:dyDescent="0.25">
      <c r="A38" s="4" t="s">
        <v>15</v>
      </c>
      <c r="B38" s="5"/>
      <c r="C38" s="5">
        <v>12</v>
      </c>
      <c r="D38" s="5"/>
      <c r="E38" s="5"/>
      <c r="F38" s="5"/>
      <c r="G38" s="5"/>
      <c r="H38" s="5"/>
      <c r="I38" s="5"/>
      <c r="J38" s="5"/>
      <c r="K38" s="5"/>
      <c r="L38" s="5">
        <v>709.36899999999991</v>
      </c>
      <c r="M38" s="5">
        <v>9</v>
      </c>
      <c r="N38" s="5"/>
      <c r="O38" s="5"/>
      <c r="P38" s="5">
        <v>65.783999999999992</v>
      </c>
      <c r="Q38" s="5">
        <v>2.9279999999999999</v>
      </c>
      <c r="R38" s="5">
        <v>340.77699999999999</v>
      </c>
      <c r="S38" s="5"/>
      <c r="T38" s="5"/>
      <c r="U38" s="5">
        <v>528.76200000000006</v>
      </c>
      <c r="V38" s="5">
        <v>11.516</v>
      </c>
      <c r="W38" s="5">
        <v>13.851000000000001</v>
      </c>
      <c r="X38" s="5"/>
      <c r="Y38" s="5"/>
      <c r="Z38" s="5"/>
      <c r="AA38" s="5"/>
      <c r="AB38" s="5"/>
      <c r="AC38" s="5"/>
      <c r="AD38" s="5"/>
      <c r="AE38" s="5"/>
      <c r="AF38" s="5">
        <v>1693.9870000000001</v>
      </c>
      <c r="AI38" t="s">
        <v>15</v>
      </c>
      <c r="AJ38">
        <f>(0)/1693.987</f>
        <v>0</v>
      </c>
      <c r="AK38">
        <v>7.0838796283560612E-3</v>
      </c>
      <c r="AL38">
        <f t="shared" ref="AL38:AS38" si="48">(0)/1693.987</f>
        <v>0</v>
      </c>
      <c r="AM38">
        <f t="shared" si="48"/>
        <v>0</v>
      </c>
      <c r="AN38">
        <f t="shared" si="48"/>
        <v>0</v>
      </c>
      <c r="AO38">
        <f t="shared" si="48"/>
        <v>0</v>
      </c>
      <c r="AP38">
        <f t="shared" si="48"/>
        <v>0</v>
      </c>
      <c r="AQ38">
        <f t="shared" si="48"/>
        <v>0</v>
      </c>
      <c r="AR38">
        <f t="shared" si="48"/>
        <v>0</v>
      </c>
      <c r="AS38">
        <f t="shared" si="48"/>
        <v>0</v>
      </c>
      <c r="AT38">
        <v>0.41875705067394253</v>
      </c>
      <c r="AU38">
        <v>5.3129097212670463E-3</v>
      </c>
      <c r="AV38">
        <f>(0)/1693.987</f>
        <v>0</v>
      </c>
      <c r="AW38">
        <f>(0)/1693.987</f>
        <v>0</v>
      </c>
      <c r="AX38">
        <v>3.8833828122647927E-2</v>
      </c>
      <c r="AY38">
        <v>1.728466629318879E-3</v>
      </c>
      <c r="AZ38">
        <v>0.20116860400935779</v>
      </c>
      <c r="BA38">
        <f>(0)/1693.987</f>
        <v>0</v>
      </c>
      <c r="BB38">
        <f>(0)/1693.987</f>
        <v>0</v>
      </c>
      <c r="BC38">
        <v>0.31214053000406733</v>
      </c>
      <c r="BD38">
        <v>6.7981631500123665E-3</v>
      </c>
      <c r="BE38">
        <v>8.1765680610299853E-3</v>
      </c>
      <c r="BF38">
        <f t="shared" ref="BF38:BL38" si="49">(0)/1693.987</f>
        <v>0</v>
      </c>
      <c r="BG38">
        <f t="shared" si="49"/>
        <v>0</v>
      </c>
      <c r="BH38">
        <f t="shared" si="49"/>
        <v>0</v>
      </c>
      <c r="BI38">
        <f t="shared" si="49"/>
        <v>0</v>
      </c>
      <c r="BJ38">
        <f t="shared" si="49"/>
        <v>0</v>
      </c>
      <c r="BK38">
        <f t="shared" si="49"/>
        <v>0</v>
      </c>
      <c r="BL38">
        <f t="shared" si="49"/>
        <v>0</v>
      </c>
      <c r="BM38">
        <f>0</f>
        <v>0</v>
      </c>
      <c r="BN38">
        <v>1693.9870000000001</v>
      </c>
    </row>
    <row r="39" spans="1:66" x14ac:dyDescent="0.25">
      <c r="A39" s="4" t="s">
        <v>231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>
        <v>7</v>
      </c>
      <c r="N39" s="5"/>
      <c r="O39" s="5"/>
      <c r="P39" s="5">
        <v>40.003999999999998</v>
      </c>
      <c r="Q39" s="5"/>
      <c r="R39" s="5">
        <v>6.3040000000000003</v>
      </c>
      <c r="S39" s="5">
        <v>3</v>
      </c>
      <c r="T39" s="5"/>
      <c r="U39" s="5">
        <v>23.069000000000003</v>
      </c>
      <c r="V39" s="5">
        <v>2.016</v>
      </c>
      <c r="W39" s="5"/>
      <c r="X39" s="5"/>
      <c r="Y39" s="5"/>
      <c r="Z39" s="5"/>
      <c r="AA39" s="5"/>
      <c r="AB39" s="5"/>
      <c r="AC39" s="5"/>
      <c r="AD39" s="5"/>
      <c r="AE39" s="5"/>
      <c r="AF39" s="5">
        <v>81.393000000000015</v>
      </c>
      <c r="AI39" t="s">
        <v>231</v>
      </c>
      <c r="AJ39">
        <f t="shared" ref="AJ39:AT39" si="50">(0)/81.393</f>
        <v>0</v>
      </c>
      <c r="AK39">
        <f t="shared" si="50"/>
        <v>0</v>
      </c>
      <c r="AL39">
        <f t="shared" si="50"/>
        <v>0</v>
      </c>
      <c r="AM39">
        <f t="shared" si="50"/>
        <v>0</v>
      </c>
      <c r="AN39">
        <f t="shared" si="50"/>
        <v>0</v>
      </c>
      <c r="AO39">
        <f t="shared" si="50"/>
        <v>0</v>
      </c>
      <c r="AP39">
        <f t="shared" si="50"/>
        <v>0</v>
      </c>
      <c r="AQ39">
        <f t="shared" si="50"/>
        <v>0</v>
      </c>
      <c r="AR39">
        <f t="shared" si="50"/>
        <v>0</v>
      </c>
      <c r="AS39">
        <f t="shared" si="50"/>
        <v>0</v>
      </c>
      <c r="AT39">
        <f t="shared" si="50"/>
        <v>0</v>
      </c>
      <c r="AU39">
        <v>8.6002481785902946E-2</v>
      </c>
      <c r="AV39">
        <f>(0)/81.393</f>
        <v>0</v>
      </c>
      <c r="AW39">
        <f>(0)/81.393</f>
        <v>0</v>
      </c>
      <c r="AX39">
        <v>0.49149189733760879</v>
      </c>
      <c r="AY39">
        <f>(0)/81.393</f>
        <v>0</v>
      </c>
      <c r="AZ39">
        <v>7.7451377882618883E-2</v>
      </c>
      <c r="BA39">
        <v>3.6858206479672695E-2</v>
      </c>
      <c r="BB39">
        <f>(0)/81.393</f>
        <v>0</v>
      </c>
      <c r="BC39">
        <v>0.28342732175985647</v>
      </c>
      <c r="BD39">
        <v>2.4768714754340049E-2</v>
      </c>
      <c r="BE39">
        <f t="shared" ref="BE39:BL39" si="51">(0)/81.393</f>
        <v>0</v>
      </c>
      <c r="BF39">
        <f t="shared" si="51"/>
        <v>0</v>
      </c>
      <c r="BG39">
        <f t="shared" si="51"/>
        <v>0</v>
      </c>
      <c r="BH39">
        <f t="shared" si="51"/>
        <v>0</v>
      </c>
      <c r="BI39">
        <f t="shared" si="51"/>
        <v>0</v>
      </c>
      <c r="BJ39">
        <f t="shared" si="51"/>
        <v>0</v>
      </c>
      <c r="BK39">
        <f t="shared" si="51"/>
        <v>0</v>
      </c>
      <c r="BL39">
        <f t="shared" si="51"/>
        <v>0</v>
      </c>
      <c r="BM39">
        <f>0</f>
        <v>0</v>
      </c>
      <c r="BN39">
        <v>81.393000000000015</v>
      </c>
    </row>
    <row r="40" spans="1:66" x14ac:dyDescent="0.25">
      <c r="A40" s="4" t="s">
        <v>120</v>
      </c>
      <c r="B40" s="5"/>
      <c r="C40" s="5"/>
      <c r="D40" s="5"/>
      <c r="E40" s="5"/>
      <c r="F40" s="5"/>
      <c r="G40" s="5"/>
      <c r="H40" s="5"/>
      <c r="I40" s="5"/>
      <c r="J40" s="5">
        <v>20.248999999999999</v>
      </c>
      <c r="K40" s="5"/>
      <c r="L40" s="5">
        <v>200.95099999999999</v>
      </c>
      <c r="M40" s="5"/>
      <c r="N40" s="5"/>
      <c r="O40" s="5">
        <v>20.405000000000001</v>
      </c>
      <c r="P40" s="5">
        <v>301.73899999999998</v>
      </c>
      <c r="Q40" s="5"/>
      <c r="R40" s="5">
        <v>255.52900000000002</v>
      </c>
      <c r="S40" s="5"/>
      <c r="T40" s="5"/>
      <c r="U40" s="5">
        <v>111.64200000000001</v>
      </c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>
        <v>910.51499999999999</v>
      </c>
      <c r="AI40" t="s">
        <v>120</v>
      </c>
      <c r="AJ40">
        <f t="shared" ref="AJ40:AQ40" si="52">(0)/910.515</f>
        <v>0</v>
      </c>
      <c r="AK40">
        <f t="shared" si="52"/>
        <v>0</v>
      </c>
      <c r="AL40">
        <f t="shared" si="52"/>
        <v>0</v>
      </c>
      <c r="AM40">
        <f t="shared" si="52"/>
        <v>0</v>
      </c>
      <c r="AN40">
        <f t="shared" si="52"/>
        <v>0</v>
      </c>
      <c r="AO40">
        <f t="shared" si="52"/>
        <v>0</v>
      </c>
      <c r="AP40">
        <f t="shared" si="52"/>
        <v>0</v>
      </c>
      <c r="AQ40">
        <f t="shared" si="52"/>
        <v>0</v>
      </c>
      <c r="AR40">
        <v>2.2239062508580307E-2</v>
      </c>
      <c r="AS40">
        <f>(0)/910.515</f>
        <v>0</v>
      </c>
      <c r="AT40">
        <v>0.22070037286590555</v>
      </c>
      <c r="AU40">
        <f>(0)/910.515</f>
        <v>0</v>
      </c>
      <c r="AV40">
        <f>(0)/910.515</f>
        <v>0</v>
      </c>
      <c r="AW40">
        <v>2.2410394117614758E-2</v>
      </c>
      <c r="AX40">
        <v>0.33139377165669975</v>
      </c>
      <c r="AY40">
        <f>(0)/910.515</f>
        <v>0</v>
      </c>
      <c r="AZ40">
        <v>0.28064227387797019</v>
      </c>
      <c r="BA40">
        <f>(0)/910.515</f>
        <v>0</v>
      </c>
      <c r="BB40">
        <f>(0)/910.515</f>
        <v>0</v>
      </c>
      <c r="BC40">
        <v>0.12261412497322945</v>
      </c>
      <c r="BD40">
        <f t="shared" ref="BD40:BL40" si="53">(0)/910.515</f>
        <v>0</v>
      </c>
      <c r="BE40">
        <f t="shared" si="53"/>
        <v>0</v>
      </c>
      <c r="BF40">
        <f t="shared" si="53"/>
        <v>0</v>
      </c>
      <c r="BG40">
        <f t="shared" si="53"/>
        <v>0</v>
      </c>
      <c r="BH40">
        <f t="shared" si="53"/>
        <v>0</v>
      </c>
      <c r="BI40">
        <f t="shared" si="53"/>
        <v>0</v>
      </c>
      <c r="BJ40">
        <f t="shared" si="53"/>
        <v>0</v>
      </c>
      <c r="BK40">
        <f t="shared" si="53"/>
        <v>0</v>
      </c>
      <c r="BL40">
        <f t="shared" si="53"/>
        <v>0</v>
      </c>
      <c r="BM40">
        <f>0</f>
        <v>0</v>
      </c>
      <c r="BN40">
        <v>910.51499999999999</v>
      </c>
    </row>
    <row r="41" spans="1:66" x14ac:dyDescent="0.25">
      <c r="A41" s="4" t="s">
        <v>171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>
        <v>3.492</v>
      </c>
      <c r="M41" s="5"/>
      <c r="N41" s="5"/>
      <c r="O41" s="5"/>
      <c r="P41" s="5">
        <v>22.626999999999999</v>
      </c>
      <c r="Q41" s="5"/>
      <c r="R41" s="5">
        <v>8.6679999999999993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>
        <v>34.786999999999999</v>
      </c>
      <c r="AI41" t="s">
        <v>171</v>
      </c>
      <c r="AJ41">
        <f t="shared" ref="AJ41:AS41" si="54">(0)/34.787</f>
        <v>0</v>
      </c>
      <c r="AK41">
        <f t="shared" si="54"/>
        <v>0</v>
      </c>
      <c r="AL41">
        <f t="shared" si="54"/>
        <v>0</v>
      </c>
      <c r="AM41">
        <f t="shared" si="54"/>
        <v>0</v>
      </c>
      <c r="AN41">
        <f t="shared" si="54"/>
        <v>0</v>
      </c>
      <c r="AO41">
        <f t="shared" si="54"/>
        <v>0</v>
      </c>
      <c r="AP41">
        <f t="shared" si="54"/>
        <v>0</v>
      </c>
      <c r="AQ41">
        <f t="shared" si="54"/>
        <v>0</v>
      </c>
      <c r="AR41">
        <f t="shared" si="54"/>
        <v>0</v>
      </c>
      <c r="AS41">
        <f t="shared" si="54"/>
        <v>0</v>
      </c>
      <c r="AT41">
        <v>0.10038232673125018</v>
      </c>
      <c r="AU41">
        <f>(0)/34.787</f>
        <v>0</v>
      </c>
      <c r="AV41">
        <f>(0)/34.787</f>
        <v>0</v>
      </c>
      <c r="AW41">
        <f>(0)/34.787</f>
        <v>0</v>
      </c>
      <c r="AX41">
        <v>0.65044413142840718</v>
      </c>
      <c r="AY41">
        <f>(0)/34.787</f>
        <v>0</v>
      </c>
      <c r="AZ41">
        <v>0.24917354184034265</v>
      </c>
      <c r="BA41">
        <f t="shared" ref="BA41:BL41" si="55">(0)/34.787</f>
        <v>0</v>
      </c>
      <c r="BB41">
        <f t="shared" si="55"/>
        <v>0</v>
      </c>
      <c r="BC41">
        <f t="shared" si="55"/>
        <v>0</v>
      </c>
      <c r="BD41">
        <f t="shared" si="55"/>
        <v>0</v>
      </c>
      <c r="BE41">
        <f t="shared" si="55"/>
        <v>0</v>
      </c>
      <c r="BF41">
        <f t="shared" si="55"/>
        <v>0</v>
      </c>
      <c r="BG41">
        <f t="shared" si="55"/>
        <v>0</v>
      </c>
      <c r="BH41">
        <f t="shared" si="55"/>
        <v>0</v>
      </c>
      <c r="BI41">
        <f t="shared" si="55"/>
        <v>0</v>
      </c>
      <c r="BJ41">
        <f t="shared" si="55"/>
        <v>0</v>
      </c>
      <c r="BK41">
        <f t="shared" si="55"/>
        <v>0</v>
      </c>
      <c r="BL41">
        <f t="shared" si="55"/>
        <v>0</v>
      </c>
      <c r="BM41">
        <f>0</f>
        <v>0</v>
      </c>
      <c r="BN41">
        <v>34.786999999999999</v>
      </c>
    </row>
    <row r="42" spans="1:66" x14ac:dyDescent="0.25">
      <c r="A42" s="4" t="s">
        <v>169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>
        <v>2.9610000000000003</v>
      </c>
      <c r="M42" s="5"/>
      <c r="N42" s="5"/>
      <c r="O42" s="5"/>
      <c r="P42" s="5">
        <v>6.1099999999999994</v>
      </c>
      <c r="Q42" s="5"/>
      <c r="R42" s="5">
        <v>6.3040000000000003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>
        <v>15.375</v>
      </c>
      <c r="AI42" t="s">
        <v>169</v>
      </c>
      <c r="AJ42">
        <f t="shared" ref="AJ42:AS42" si="56">(0)/15.375</f>
        <v>0</v>
      </c>
      <c r="AK42">
        <f t="shared" si="56"/>
        <v>0</v>
      </c>
      <c r="AL42">
        <f t="shared" si="56"/>
        <v>0</v>
      </c>
      <c r="AM42">
        <f t="shared" si="56"/>
        <v>0</v>
      </c>
      <c r="AN42">
        <f t="shared" si="56"/>
        <v>0</v>
      </c>
      <c r="AO42">
        <f t="shared" si="56"/>
        <v>0</v>
      </c>
      <c r="AP42">
        <f t="shared" si="56"/>
        <v>0</v>
      </c>
      <c r="AQ42">
        <f t="shared" si="56"/>
        <v>0</v>
      </c>
      <c r="AR42">
        <f t="shared" si="56"/>
        <v>0</v>
      </c>
      <c r="AS42">
        <f t="shared" si="56"/>
        <v>0</v>
      </c>
      <c r="AT42">
        <v>0.19258536585365857</v>
      </c>
      <c r="AU42">
        <f>(0)/15.375</f>
        <v>0</v>
      </c>
      <c r="AV42">
        <f>(0)/15.375</f>
        <v>0</v>
      </c>
      <c r="AW42">
        <f>(0)/15.375</f>
        <v>0</v>
      </c>
      <c r="AX42">
        <v>0.39739837398373978</v>
      </c>
      <c r="AY42">
        <f>(0)/15.375</f>
        <v>0</v>
      </c>
      <c r="AZ42">
        <v>0.41001626016260162</v>
      </c>
      <c r="BA42">
        <f t="shared" ref="BA42:BL42" si="57">(0)/15.375</f>
        <v>0</v>
      </c>
      <c r="BB42">
        <f t="shared" si="57"/>
        <v>0</v>
      </c>
      <c r="BC42">
        <f t="shared" si="57"/>
        <v>0</v>
      </c>
      <c r="BD42">
        <f t="shared" si="57"/>
        <v>0</v>
      </c>
      <c r="BE42">
        <f t="shared" si="57"/>
        <v>0</v>
      </c>
      <c r="BF42">
        <f t="shared" si="57"/>
        <v>0</v>
      </c>
      <c r="BG42">
        <f t="shared" si="57"/>
        <v>0</v>
      </c>
      <c r="BH42">
        <f t="shared" si="57"/>
        <v>0</v>
      </c>
      <c r="BI42">
        <f t="shared" si="57"/>
        <v>0</v>
      </c>
      <c r="BJ42">
        <f t="shared" si="57"/>
        <v>0</v>
      </c>
      <c r="BK42">
        <f t="shared" si="57"/>
        <v>0</v>
      </c>
      <c r="BL42">
        <f t="shared" si="57"/>
        <v>0</v>
      </c>
      <c r="BM42">
        <f>0</f>
        <v>0</v>
      </c>
      <c r="BN42">
        <v>15.375</v>
      </c>
    </row>
    <row r="43" spans="1:66" x14ac:dyDescent="0.25">
      <c r="A43" s="4" t="s">
        <v>112</v>
      </c>
      <c r="B43" s="5"/>
      <c r="C43" s="5"/>
      <c r="D43" s="5"/>
      <c r="E43" s="5"/>
      <c r="F43" s="5"/>
      <c r="G43" s="5"/>
      <c r="H43" s="5"/>
      <c r="I43" s="5"/>
      <c r="J43" s="5">
        <v>605.19200000000001</v>
      </c>
      <c r="K43" s="5"/>
      <c r="L43" s="5">
        <v>24.555</v>
      </c>
      <c r="M43" s="5"/>
      <c r="N43" s="5"/>
      <c r="O43" s="5"/>
      <c r="P43" s="5">
        <v>1756.9759999999999</v>
      </c>
      <c r="Q43" s="5"/>
      <c r="R43" s="5">
        <v>47.241999999999997</v>
      </c>
      <c r="S43" s="5"/>
      <c r="T43" s="5"/>
      <c r="U43" s="5">
        <v>12.725000000000001</v>
      </c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>
        <v>2446.69</v>
      </c>
      <c r="AI43" t="s">
        <v>112</v>
      </c>
      <c r="AJ43">
        <f t="shared" ref="AJ43:AQ43" si="58">(0)/2446.69</f>
        <v>0</v>
      </c>
      <c r="AK43">
        <f t="shared" si="58"/>
        <v>0</v>
      </c>
      <c r="AL43">
        <f t="shared" si="58"/>
        <v>0</v>
      </c>
      <c r="AM43">
        <f t="shared" si="58"/>
        <v>0</v>
      </c>
      <c r="AN43">
        <f t="shared" si="58"/>
        <v>0</v>
      </c>
      <c r="AO43">
        <f t="shared" si="58"/>
        <v>0</v>
      </c>
      <c r="AP43">
        <f t="shared" si="58"/>
        <v>0</v>
      </c>
      <c r="AQ43">
        <f t="shared" si="58"/>
        <v>0</v>
      </c>
      <c r="AR43">
        <v>0.24735131953782458</v>
      </c>
      <c r="AS43">
        <f>(0)/2446.69</f>
        <v>0</v>
      </c>
      <c r="AT43">
        <v>1.0036007830987988E-2</v>
      </c>
      <c r="AU43">
        <f>(0)/2446.69</f>
        <v>0</v>
      </c>
      <c r="AV43">
        <f>(0)/2446.69</f>
        <v>0</v>
      </c>
      <c r="AW43">
        <f>(0)/2446.69</f>
        <v>0</v>
      </c>
      <c r="AX43">
        <v>0.71810323334791082</v>
      </c>
      <c r="AY43">
        <f>(0)/2446.69</f>
        <v>0</v>
      </c>
      <c r="AZ43">
        <v>1.930853520470513E-2</v>
      </c>
      <c r="BA43">
        <f>(0)/2446.69</f>
        <v>0</v>
      </c>
      <c r="BB43">
        <f>(0)/2446.69</f>
        <v>0</v>
      </c>
      <c r="BC43">
        <v>5.2009040785714585E-3</v>
      </c>
      <c r="BD43">
        <f t="shared" ref="BD43:BL43" si="59">(0)/2446.69</f>
        <v>0</v>
      </c>
      <c r="BE43">
        <f t="shared" si="59"/>
        <v>0</v>
      </c>
      <c r="BF43">
        <f t="shared" si="59"/>
        <v>0</v>
      </c>
      <c r="BG43">
        <f t="shared" si="59"/>
        <v>0</v>
      </c>
      <c r="BH43">
        <f t="shared" si="59"/>
        <v>0</v>
      </c>
      <c r="BI43">
        <f t="shared" si="59"/>
        <v>0</v>
      </c>
      <c r="BJ43">
        <f t="shared" si="59"/>
        <v>0</v>
      </c>
      <c r="BK43">
        <f t="shared" si="59"/>
        <v>0</v>
      </c>
      <c r="BL43">
        <f t="shared" si="59"/>
        <v>0</v>
      </c>
      <c r="BM43">
        <f>0</f>
        <v>0</v>
      </c>
      <c r="BN43">
        <v>2446.69</v>
      </c>
    </row>
    <row r="44" spans="1:66" x14ac:dyDescent="0.25">
      <c r="A44" s="4" t="s">
        <v>90</v>
      </c>
      <c r="B44" s="5"/>
      <c r="C44" s="5"/>
      <c r="D44" s="5"/>
      <c r="E44" s="5"/>
      <c r="F44" s="5">
        <v>39.5</v>
      </c>
      <c r="G44" s="5"/>
      <c r="H44" s="5"/>
      <c r="I44" s="5"/>
      <c r="J44" s="5">
        <v>175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>
        <v>214.5</v>
      </c>
      <c r="AI44" t="s">
        <v>90</v>
      </c>
      <c r="AJ44">
        <f>(0)/214.5</f>
        <v>0</v>
      </c>
      <c r="AK44">
        <f>(0)/214.5</f>
        <v>0</v>
      </c>
      <c r="AL44">
        <f>(0)/214.5</f>
        <v>0</v>
      </c>
      <c r="AM44">
        <f>(0)/214.5</f>
        <v>0</v>
      </c>
      <c r="AN44">
        <v>0.18414918414918416</v>
      </c>
      <c r="AO44">
        <f>(0)/214.5</f>
        <v>0</v>
      </c>
      <c r="AP44">
        <f>(0)/214.5</f>
        <v>0</v>
      </c>
      <c r="AQ44">
        <f>(0)/214.5</f>
        <v>0</v>
      </c>
      <c r="AR44">
        <v>0.81585081585081587</v>
      </c>
      <c r="AS44">
        <f t="shared" ref="AS44:BL44" si="60">(0)/214.5</f>
        <v>0</v>
      </c>
      <c r="AT44">
        <f t="shared" si="60"/>
        <v>0</v>
      </c>
      <c r="AU44">
        <f t="shared" si="60"/>
        <v>0</v>
      </c>
      <c r="AV44">
        <f t="shared" si="60"/>
        <v>0</v>
      </c>
      <c r="AW44">
        <f t="shared" si="60"/>
        <v>0</v>
      </c>
      <c r="AX44">
        <f t="shared" si="60"/>
        <v>0</v>
      </c>
      <c r="AY44">
        <f t="shared" si="60"/>
        <v>0</v>
      </c>
      <c r="AZ44">
        <f t="shared" si="60"/>
        <v>0</v>
      </c>
      <c r="BA44">
        <f t="shared" si="60"/>
        <v>0</v>
      </c>
      <c r="BB44">
        <f t="shared" si="60"/>
        <v>0</v>
      </c>
      <c r="BC44">
        <f t="shared" si="60"/>
        <v>0</v>
      </c>
      <c r="BD44">
        <f t="shared" si="60"/>
        <v>0</v>
      </c>
      <c r="BE44">
        <f t="shared" si="60"/>
        <v>0</v>
      </c>
      <c r="BF44">
        <f t="shared" si="60"/>
        <v>0</v>
      </c>
      <c r="BG44">
        <f t="shared" si="60"/>
        <v>0</v>
      </c>
      <c r="BH44">
        <f t="shared" si="60"/>
        <v>0</v>
      </c>
      <c r="BI44">
        <f t="shared" si="60"/>
        <v>0</v>
      </c>
      <c r="BJ44">
        <f t="shared" si="60"/>
        <v>0</v>
      </c>
      <c r="BK44">
        <f t="shared" si="60"/>
        <v>0</v>
      </c>
      <c r="BL44">
        <f t="shared" si="60"/>
        <v>0</v>
      </c>
      <c r="BM44">
        <f>0</f>
        <v>0</v>
      </c>
      <c r="BN44">
        <v>214.5</v>
      </c>
    </row>
    <row r="45" spans="1:66" x14ac:dyDescent="0.25">
      <c r="A45" s="4" t="s">
        <v>50</v>
      </c>
      <c r="B45" s="5"/>
      <c r="C45" s="5"/>
      <c r="D45" s="5">
        <v>0.80500000000000005</v>
      </c>
      <c r="E45" s="5"/>
      <c r="F45" s="5"/>
      <c r="G45" s="5"/>
      <c r="H45" s="5"/>
      <c r="I45" s="5"/>
      <c r="J45" s="5"/>
      <c r="K45" s="5"/>
      <c r="L45" s="5">
        <v>46.399000000000001</v>
      </c>
      <c r="M45" s="5"/>
      <c r="N45" s="5"/>
      <c r="O45" s="5"/>
      <c r="P45" s="5">
        <v>0</v>
      </c>
      <c r="Q45" s="5"/>
      <c r="R45" s="5"/>
      <c r="S45" s="5"/>
      <c r="T45" s="5"/>
      <c r="U45" s="5">
        <v>54.728000000000002</v>
      </c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>
        <v>101.932</v>
      </c>
      <c r="AI45" t="s">
        <v>50</v>
      </c>
      <c r="AJ45">
        <f>(0)/101.932</f>
        <v>0</v>
      </c>
      <c r="AK45">
        <f>(0)/101.932</f>
        <v>0</v>
      </c>
      <c r="AL45">
        <v>7.8974218106188446E-3</v>
      </c>
      <c r="AM45">
        <f t="shared" ref="AM45:AS45" si="61">(0)/101.932</f>
        <v>0</v>
      </c>
      <c r="AN45">
        <f t="shared" si="61"/>
        <v>0</v>
      </c>
      <c r="AO45">
        <f t="shared" si="61"/>
        <v>0</v>
      </c>
      <c r="AP45">
        <f t="shared" si="61"/>
        <v>0</v>
      </c>
      <c r="AQ45">
        <f t="shared" si="61"/>
        <v>0</v>
      </c>
      <c r="AR45">
        <f t="shared" si="61"/>
        <v>0</v>
      </c>
      <c r="AS45">
        <f t="shared" si="61"/>
        <v>0</v>
      </c>
      <c r="AT45">
        <v>0.45519562060981833</v>
      </c>
      <c r="AU45">
        <f>(0)/101.932</f>
        <v>0</v>
      </c>
      <c r="AV45">
        <f>(0)/101.932</f>
        <v>0</v>
      </c>
      <c r="AW45">
        <f>(0)/101.932</f>
        <v>0</v>
      </c>
      <c r="AX45">
        <v>0</v>
      </c>
      <c r="AY45">
        <f>(0)/101.932</f>
        <v>0</v>
      </c>
      <c r="AZ45">
        <f>(0)/101.932</f>
        <v>0</v>
      </c>
      <c r="BA45">
        <f>(0)/101.932</f>
        <v>0</v>
      </c>
      <c r="BB45">
        <f>(0)/101.932</f>
        <v>0</v>
      </c>
      <c r="BC45">
        <v>0.53690695757956286</v>
      </c>
      <c r="BD45">
        <f t="shared" ref="BD45:BL45" si="62">(0)/101.932</f>
        <v>0</v>
      </c>
      <c r="BE45">
        <f t="shared" si="62"/>
        <v>0</v>
      </c>
      <c r="BF45">
        <f t="shared" si="62"/>
        <v>0</v>
      </c>
      <c r="BG45">
        <f t="shared" si="62"/>
        <v>0</v>
      </c>
      <c r="BH45">
        <f t="shared" si="62"/>
        <v>0</v>
      </c>
      <c r="BI45">
        <f t="shared" si="62"/>
        <v>0</v>
      </c>
      <c r="BJ45">
        <f t="shared" si="62"/>
        <v>0</v>
      </c>
      <c r="BK45">
        <f t="shared" si="62"/>
        <v>0</v>
      </c>
      <c r="BL45">
        <f t="shared" si="62"/>
        <v>0</v>
      </c>
      <c r="BM45">
        <f>0</f>
        <v>0</v>
      </c>
      <c r="BN45">
        <v>101.932</v>
      </c>
    </row>
    <row r="46" spans="1:66" x14ac:dyDescent="0.25">
      <c r="A46" s="4" t="s">
        <v>62</v>
      </c>
      <c r="B46" s="5"/>
      <c r="C46" s="5"/>
      <c r="D46" s="5"/>
      <c r="E46" s="5">
        <v>8.64</v>
      </c>
      <c r="F46" s="5"/>
      <c r="G46" s="5"/>
      <c r="H46" s="5"/>
      <c r="I46" s="5"/>
      <c r="J46" s="5"/>
      <c r="K46" s="5"/>
      <c r="L46" s="5">
        <v>8.120000000000001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>
        <v>16.760000000000002</v>
      </c>
      <c r="AI46" t="s">
        <v>62</v>
      </c>
      <c r="AJ46">
        <f>(0)/16.76</f>
        <v>0</v>
      </c>
      <c r="AK46">
        <f>(0)/16.76</f>
        <v>0</v>
      </c>
      <c r="AL46">
        <f>(0)/16.76</f>
        <v>0</v>
      </c>
      <c r="AM46">
        <v>0.51551312649164671</v>
      </c>
      <c r="AN46">
        <f t="shared" ref="AN46:AS46" si="63">(0)/16.76</f>
        <v>0</v>
      </c>
      <c r="AO46">
        <f t="shared" si="63"/>
        <v>0</v>
      </c>
      <c r="AP46">
        <f t="shared" si="63"/>
        <v>0</v>
      </c>
      <c r="AQ46">
        <f t="shared" si="63"/>
        <v>0</v>
      </c>
      <c r="AR46">
        <f t="shared" si="63"/>
        <v>0</v>
      </c>
      <c r="AS46">
        <f t="shared" si="63"/>
        <v>0</v>
      </c>
      <c r="AT46">
        <v>0.48448687350835323</v>
      </c>
      <c r="AU46">
        <f t="shared" ref="AU46:BL46" si="64">(0)/16.76</f>
        <v>0</v>
      </c>
      <c r="AV46">
        <f t="shared" si="64"/>
        <v>0</v>
      </c>
      <c r="AW46">
        <f t="shared" si="64"/>
        <v>0</v>
      </c>
      <c r="AX46">
        <f t="shared" si="64"/>
        <v>0</v>
      </c>
      <c r="AY46">
        <f t="shared" si="64"/>
        <v>0</v>
      </c>
      <c r="AZ46">
        <f t="shared" si="64"/>
        <v>0</v>
      </c>
      <c r="BA46">
        <f t="shared" si="64"/>
        <v>0</v>
      </c>
      <c r="BB46">
        <f t="shared" si="64"/>
        <v>0</v>
      </c>
      <c r="BC46">
        <f t="shared" si="64"/>
        <v>0</v>
      </c>
      <c r="BD46">
        <f t="shared" si="64"/>
        <v>0</v>
      </c>
      <c r="BE46">
        <f t="shared" si="64"/>
        <v>0</v>
      </c>
      <c r="BF46">
        <f t="shared" si="64"/>
        <v>0</v>
      </c>
      <c r="BG46">
        <f t="shared" si="64"/>
        <v>0</v>
      </c>
      <c r="BH46">
        <f t="shared" si="64"/>
        <v>0</v>
      </c>
      <c r="BI46">
        <f t="shared" si="64"/>
        <v>0</v>
      </c>
      <c r="BJ46">
        <f t="shared" si="64"/>
        <v>0</v>
      </c>
      <c r="BK46">
        <f t="shared" si="64"/>
        <v>0</v>
      </c>
      <c r="BL46">
        <f t="shared" si="64"/>
        <v>0</v>
      </c>
      <c r="BM46">
        <f>0</f>
        <v>0</v>
      </c>
      <c r="BN46">
        <v>16.760000000000002</v>
      </c>
    </row>
    <row r="47" spans="1:66" x14ac:dyDescent="0.25">
      <c r="A47" s="4" t="s">
        <v>107</v>
      </c>
      <c r="B47" s="5"/>
      <c r="C47" s="5"/>
      <c r="D47" s="5"/>
      <c r="E47" s="5"/>
      <c r="F47" s="5"/>
      <c r="G47" s="5"/>
      <c r="H47" s="5"/>
      <c r="I47" s="5"/>
      <c r="J47" s="5">
        <v>564.923</v>
      </c>
      <c r="K47" s="5"/>
      <c r="L47" s="5">
        <v>200.94599999999997</v>
      </c>
      <c r="M47" s="5"/>
      <c r="N47" s="5"/>
      <c r="O47" s="5"/>
      <c r="P47" s="5">
        <v>208.649</v>
      </c>
      <c r="Q47" s="5">
        <v>4</v>
      </c>
      <c r="R47" s="5">
        <v>39.021999999999998</v>
      </c>
      <c r="S47" s="5"/>
      <c r="T47" s="5"/>
      <c r="U47" s="5">
        <v>6.6970000000000001</v>
      </c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>
        <v>1024.2369999999999</v>
      </c>
      <c r="AI47" t="s">
        <v>107</v>
      </c>
      <c r="AJ47">
        <f t="shared" ref="AJ47:AQ47" si="65">(0)/1024.237</f>
        <v>0</v>
      </c>
      <c r="AK47">
        <f t="shared" si="65"/>
        <v>0</v>
      </c>
      <c r="AL47">
        <f t="shared" si="65"/>
        <v>0</v>
      </c>
      <c r="AM47">
        <f t="shared" si="65"/>
        <v>0</v>
      </c>
      <c r="AN47">
        <f t="shared" si="65"/>
        <v>0</v>
      </c>
      <c r="AO47">
        <f t="shared" si="65"/>
        <v>0</v>
      </c>
      <c r="AP47">
        <f t="shared" si="65"/>
        <v>0</v>
      </c>
      <c r="AQ47">
        <f t="shared" si="65"/>
        <v>0</v>
      </c>
      <c r="AR47">
        <v>0.55155496237687185</v>
      </c>
      <c r="AS47">
        <f>(0)/1024.237</f>
        <v>0</v>
      </c>
      <c r="AT47">
        <v>0.19619092065605909</v>
      </c>
      <c r="AU47">
        <f>(0)/1024.237</f>
        <v>0</v>
      </c>
      <c r="AV47">
        <f>(0)/1024.237</f>
        <v>0</v>
      </c>
      <c r="AW47">
        <f>(0)/1024.237</f>
        <v>0</v>
      </c>
      <c r="AX47">
        <v>0.2037116409580986</v>
      </c>
      <c r="AY47">
        <v>3.9053461259454603E-3</v>
      </c>
      <c r="AZ47">
        <v>3.809860413166094E-2</v>
      </c>
      <c r="BA47">
        <f>(0)/1024.237</f>
        <v>0</v>
      </c>
      <c r="BB47">
        <f>(0)/1024.237</f>
        <v>0</v>
      </c>
      <c r="BC47">
        <v>6.5385257513641869E-3</v>
      </c>
      <c r="BD47">
        <f t="shared" ref="BD47:BL47" si="66">(0)/1024.237</f>
        <v>0</v>
      </c>
      <c r="BE47">
        <f t="shared" si="66"/>
        <v>0</v>
      </c>
      <c r="BF47">
        <f t="shared" si="66"/>
        <v>0</v>
      </c>
      <c r="BG47">
        <f t="shared" si="66"/>
        <v>0</v>
      </c>
      <c r="BH47">
        <f t="shared" si="66"/>
        <v>0</v>
      </c>
      <c r="BI47">
        <f t="shared" si="66"/>
        <v>0</v>
      </c>
      <c r="BJ47">
        <f t="shared" si="66"/>
        <v>0</v>
      </c>
      <c r="BK47">
        <f t="shared" si="66"/>
        <v>0</v>
      </c>
      <c r="BL47">
        <f t="shared" si="66"/>
        <v>0</v>
      </c>
      <c r="BM47">
        <f>0</f>
        <v>0</v>
      </c>
      <c r="BN47">
        <v>1024.2369999999999</v>
      </c>
    </row>
    <row r="48" spans="1:66" x14ac:dyDescent="0.25">
      <c r="A48" s="4" t="s">
        <v>54</v>
      </c>
      <c r="B48" s="5"/>
      <c r="C48" s="5"/>
      <c r="D48" s="5"/>
      <c r="E48" s="5">
        <v>35.195999999999998</v>
      </c>
      <c r="F48" s="5"/>
      <c r="G48" s="5"/>
      <c r="H48" s="5"/>
      <c r="I48" s="5"/>
      <c r="J48" s="5"/>
      <c r="K48" s="5"/>
      <c r="L48" s="5">
        <v>147.41499999999999</v>
      </c>
      <c r="M48" s="5">
        <v>403.411</v>
      </c>
      <c r="N48" s="5"/>
      <c r="O48" s="5"/>
      <c r="P48" s="5">
        <v>6.6530000000000005</v>
      </c>
      <c r="Q48" s="5"/>
      <c r="R48" s="5">
        <v>17.335999999999999</v>
      </c>
      <c r="S48" s="5"/>
      <c r="T48" s="5"/>
      <c r="U48" s="5">
        <v>219.452</v>
      </c>
      <c r="V48" s="5">
        <v>6394.2809999999999</v>
      </c>
      <c r="W48" s="5"/>
      <c r="X48" s="5"/>
      <c r="Y48" s="5"/>
      <c r="Z48" s="5"/>
      <c r="AA48" s="5"/>
      <c r="AB48" s="5"/>
      <c r="AC48" s="5"/>
      <c r="AD48" s="5"/>
      <c r="AE48" s="5"/>
      <c r="AF48" s="5">
        <v>7223.7439999999997</v>
      </c>
      <c r="AI48" t="s">
        <v>54</v>
      </c>
      <c r="AJ48">
        <f>(0)/7223.744</f>
        <v>0</v>
      </c>
      <c r="AK48">
        <f>(0)/7223.744</f>
        <v>0</v>
      </c>
      <c r="AL48">
        <f>(0)/7223.744</f>
        <v>0</v>
      </c>
      <c r="AM48">
        <v>4.8722656838337567E-3</v>
      </c>
      <c r="AN48">
        <f t="shared" ref="AN48:AS48" si="67">(0)/7223.744</f>
        <v>0</v>
      </c>
      <c r="AO48">
        <f t="shared" si="67"/>
        <v>0</v>
      </c>
      <c r="AP48">
        <f t="shared" si="67"/>
        <v>0</v>
      </c>
      <c r="AQ48">
        <f t="shared" si="67"/>
        <v>0</v>
      </c>
      <c r="AR48">
        <f t="shared" si="67"/>
        <v>0</v>
      </c>
      <c r="AS48">
        <f t="shared" si="67"/>
        <v>0</v>
      </c>
      <c r="AT48">
        <v>2.0407007778791716E-2</v>
      </c>
      <c r="AU48">
        <v>5.584514069158597E-2</v>
      </c>
      <c r="AV48">
        <f>(0)/7223.744</f>
        <v>0</v>
      </c>
      <c r="AW48">
        <f>(0)/7223.744</f>
        <v>0</v>
      </c>
      <c r="AX48">
        <v>9.2099055559000998E-4</v>
      </c>
      <c r="AY48">
        <f>(0)/7223.744</f>
        <v>0</v>
      </c>
      <c r="AZ48">
        <v>2.3998635610564274E-3</v>
      </c>
      <c r="BA48">
        <f>(0)/7223.744</f>
        <v>0</v>
      </c>
      <c r="BB48">
        <f>(0)/7223.744</f>
        <v>0</v>
      </c>
      <c r="BC48">
        <v>3.0379260394609777E-2</v>
      </c>
      <c r="BD48">
        <v>0.88517547133453234</v>
      </c>
      <c r="BE48">
        <f t="shared" ref="BE48:BL48" si="68">(0)/7223.744</f>
        <v>0</v>
      </c>
      <c r="BF48">
        <f t="shared" si="68"/>
        <v>0</v>
      </c>
      <c r="BG48">
        <f t="shared" si="68"/>
        <v>0</v>
      </c>
      <c r="BH48">
        <f t="shared" si="68"/>
        <v>0</v>
      </c>
      <c r="BI48">
        <f t="shared" si="68"/>
        <v>0</v>
      </c>
      <c r="BJ48">
        <f t="shared" si="68"/>
        <v>0</v>
      </c>
      <c r="BK48">
        <f t="shared" si="68"/>
        <v>0</v>
      </c>
      <c r="BL48">
        <f t="shared" si="68"/>
        <v>0</v>
      </c>
      <c r="BM48">
        <f>0</f>
        <v>0</v>
      </c>
      <c r="BN48">
        <v>7223.7439999999997</v>
      </c>
    </row>
    <row r="49" spans="1:66" x14ac:dyDescent="0.25">
      <c r="A49" s="4" t="s">
        <v>285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>
        <v>2.3639999999999999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>
        <v>2.3639999999999999</v>
      </c>
      <c r="AI49" t="s">
        <v>285</v>
      </c>
      <c r="AJ49">
        <f t="shared" ref="AJ49:AY49" si="69">(0)/2.364</f>
        <v>0</v>
      </c>
      <c r="AK49">
        <f t="shared" si="69"/>
        <v>0</v>
      </c>
      <c r="AL49">
        <f t="shared" si="69"/>
        <v>0</v>
      </c>
      <c r="AM49">
        <f t="shared" si="69"/>
        <v>0</v>
      </c>
      <c r="AN49">
        <f t="shared" si="69"/>
        <v>0</v>
      </c>
      <c r="AO49">
        <f t="shared" si="69"/>
        <v>0</v>
      </c>
      <c r="AP49">
        <f t="shared" si="69"/>
        <v>0</v>
      </c>
      <c r="AQ49">
        <f t="shared" si="69"/>
        <v>0</v>
      </c>
      <c r="AR49">
        <f t="shared" si="69"/>
        <v>0</v>
      </c>
      <c r="AS49">
        <f t="shared" si="69"/>
        <v>0</v>
      </c>
      <c r="AT49">
        <f t="shared" si="69"/>
        <v>0</v>
      </c>
      <c r="AU49">
        <f t="shared" si="69"/>
        <v>0</v>
      </c>
      <c r="AV49">
        <f t="shared" si="69"/>
        <v>0</v>
      </c>
      <c r="AW49">
        <f t="shared" si="69"/>
        <v>0</v>
      </c>
      <c r="AX49">
        <f t="shared" si="69"/>
        <v>0</v>
      </c>
      <c r="AY49">
        <f t="shared" si="69"/>
        <v>0</v>
      </c>
      <c r="AZ49">
        <v>1</v>
      </c>
      <c r="BA49">
        <f t="shared" ref="BA49:BL49" si="70">(0)/2.364</f>
        <v>0</v>
      </c>
      <c r="BB49">
        <f t="shared" si="70"/>
        <v>0</v>
      </c>
      <c r="BC49">
        <f t="shared" si="70"/>
        <v>0</v>
      </c>
      <c r="BD49">
        <f t="shared" si="70"/>
        <v>0</v>
      </c>
      <c r="BE49">
        <f t="shared" si="70"/>
        <v>0</v>
      </c>
      <c r="BF49">
        <f t="shared" si="70"/>
        <v>0</v>
      </c>
      <c r="BG49">
        <f t="shared" si="70"/>
        <v>0</v>
      </c>
      <c r="BH49">
        <f t="shared" si="70"/>
        <v>0</v>
      </c>
      <c r="BI49">
        <f t="shared" si="70"/>
        <v>0</v>
      </c>
      <c r="BJ49">
        <f t="shared" si="70"/>
        <v>0</v>
      </c>
      <c r="BK49">
        <f t="shared" si="70"/>
        <v>0</v>
      </c>
      <c r="BL49">
        <f t="shared" si="70"/>
        <v>0</v>
      </c>
      <c r="BM49">
        <f>0</f>
        <v>0</v>
      </c>
      <c r="BN49">
        <v>2.3639999999999999</v>
      </c>
    </row>
    <row r="50" spans="1:66" x14ac:dyDescent="0.25">
      <c r="A50" s="4" t="s">
        <v>134</v>
      </c>
      <c r="B50" s="5"/>
      <c r="C50" s="5"/>
      <c r="D50" s="5"/>
      <c r="E50" s="5"/>
      <c r="F50" s="5"/>
      <c r="G50" s="5"/>
      <c r="H50" s="5"/>
      <c r="I50" s="5"/>
      <c r="J50" s="5"/>
      <c r="K50" s="5">
        <v>2</v>
      </c>
      <c r="L50" s="5">
        <v>329.19099999999997</v>
      </c>
      <c r="M50" s="5"/>
      <c r="N50" s="5"/>
      <c r="O50" s="5"/>
      <c r="P50" s="5">
        <v>729.81399999999996</v>
      </c>
      <c r="Q50" s="5"/>
      <c r="R50" s="5">
        <v>10.149000000000001</v>
      </c>
      <c r="S50" s="5"/>
      <c r="T50" s="5"/>
      <c r="U50" s="5">
        <v>121.387</v>
      </c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>
        <v>1192.5409999999999</v>
      </c>
      <c r="AI50" t="s">
        <v>134</v>
      </c>
      <c r="AJ50">
        <f t="shared" ref="AJ50:AR50" si="71">(0)/1192.541</f>
        <v>0</v>
      </c>
      <c r="AK50">
        <f t="shared" si="71"/>
        <v>0</v>
      </c>
      <c r="AL50">
        <f t="shared" si="71"/>
        <v>0</v>
      </c>
      <c r="AM50">
        <f t="shared" si="71"/>
        <v>0</v>
      </c>
      <c r="AN50">
        <f t="shared" si="71"/>
        <v>0</v>
      </c>
      <c r="AO50">
        <f t="shared" si="71"/>
        <v>0</v>
      </c>
      <c r="AP50">
        <f t="shared" si="71"/>
        <v>0</v>
      </c>
      <c r="AQ50">
        <f t="shared" si="71"/>
        <v>0</v>
      </c>
      <c r="AR50">
        <f t="shared" si="71"/>
        <v>0</v>
      </c>
      <c r="AS50">
        <v>1.6770911859634178E-3</v>
      </c>
      <c r="AT50">
        <v>0.27604166229924171</v>
      </c>
      <c r="AU50">
        <f>(0)/1192.541</f>
        <v>0</v>
      </c>
      <c r="AV50">
        <f>(0)/1192.541</f>
        <v>0</v>
      </c>
      <c r="AW50">
        <f>(0)/1192.541</f>
        <v>0</v>
      </c>
      <c r="AX50">
        <v>0.61198231339635278</v>
      </c>
      <c r="AY50">
        <f>(0)/1192.541</f>
        <v>0</v>
      </c>
      <c r="AZ50">
        <v>8.5103992231713634E-3</v>
      </c>
      <c r="BA50">
        <f>(0)/1192.541</f>
        <v>0</v>
      </c>
      <c r="BB50">
        <f>(0)/1192.541</f>
        <v>0</v>
      </c>
      <c r="BC50">
        <v>0.10178853389527069</v>
      </c>
      <c r="BD50">
        <f t="shared" ref="BD50:BL50" si="72">(0)/1192.541</f>
        <v>0</v>
      </c>
      <c r="BE50">
        <f t="shared" si="72"/>
        <v>0</v>
      </c>
      <c r="BF50">
        <f t="shared" si="72"/>
        <v>0</v>
      </c>
      <c r="BG50">
        <f t="shared" si="72"/>
        <v>0</v>
      </c>
      <c r="BH50">
        <f t="shared" si="72"/>
        <v>0</v>
      </c>
      <c r="BI50">
        <f t="shared" si="72"/>
        <v>0</v>
      </c>
      <c r="BJ50">
        <f t="shared" si="72"/>
        <v>0</v>
      </c>
      <c r="BK50">
        <f t="shared" si="72"/>
        <v>0</v>
      </c>
      <c r="BL50">
        <f t="shared" si="72"/>
        <v>0</v>
      </c>
      <c r="BM50">
        <f>0</f>
        <v>0</v>
      </c>
      <c r="BN50">
        <v>1192.5409999999999</v>
      </c>
    </row>
    <row r="51" spans="1:66" x14ac:dyDescent="0.25">
      <c r="A51" s="4" t="s">
        <v>146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>
        <v>4276.866</v>
      </c>
      <c r="M51" s="5"/>
      <c r="N51" s="5"/>
      <c r="O51" s="5"/>
      <c r="P51" s="5">
        <v>100.24699999999999</v>
      </c>
      <c r="Q51" s="5"/>
      <c r="R51" s="5"/>
      <c r="S51" s="5"/>
      <c r="T51" s="5"/>
      <c r="U51" s="5">
        <v>21.592000000000002</v>
      </c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>
        <v>4398.7049999999999</v>
      </c>
      <c r="AI51" t="s">
        <v>146</v>
      </c>
      <c r="AJ51">
        <f t="shared" ref="AJ51:AS51" si="73">(0)/4398.705</f>
        <v>0</v>
      </c>
      <c r="AK51">
        <f t="shared" si="73"/>
        <v>0</v>
      </c>
      <c r="AL51">
        <f t="shared" si="73"/>
        <v>0</v>
      </c>
      <c r="AM51">
        <f t="shared" si="73"/>
        <v>0</v>
      </c>
      <c r="AN51">
        <f t="shared" si="73"/>
        <v>0</v>
      </c>
      <c r="AO51">
        <f t="shared" si="73"/>
        <v>0</v>
      </c>
      <c r="AP51">
        <f t="shared" si="73"/>
        <v>0</v>
      </c>
      <c r="AQ51">
        <f t="shared" si="73"/>
        <v>0</v>
      </c>
      <c r="AR51">
        <f t="shared" si="73"/>
        <v>0</v>
      </c>
      <c r="AS51">
        <f t="shared" si="73"/>
        <v>0</v>
      </c>
      <c r="AT51">
        <v>0.97230116591133076</v>
      </c>
      <c r="AU51">
        <f>(0)/4398.705</f>
        <v>0</v>
      </c>
      <c r="AV51">
        <f>(0)/4398.705</f>
        <v>0</v>
      </c>
      <c r="AW51">
        <f>(0)/4398.705</f>
        <v>0</v>
      </c>
      <c r="AX51">
        <v>2.2790116636600997E-2</v>
      </c>
      <c r="AY51">
        <f>(0)/4398.705</f>
        <v>0</v>
      </c>
      <c r="AZ51">
        <f>(0)/4398.705</f>
        <v>0</v>
      </c>
      <c r="BA51">
        <f>(0)/4398.705</f>
        <v>0</v>
      </c>
      <c r="BB51">
        <f>(0)/4398.705</f>
        <v>0</v>
      </c>
      <c r="BC51">
        <v>4.9087174520682795E-3</v>
      </c>
      <c r="BD51">
        <f t="shared" ref="BD51:BL51" si="74">(0)/4398.705</f>
        <v>0</v>
      </c>
      <c r="BE51">
        <f t="shared" si="74"/>
        <v>0</v>
      </c>
      <c r="BF51">
        <f t="shared" si="74"/>
        <v>0</v>
      </c>
      <c r="BG51">
        <f t="shared" si="74"/>
        <v>0</v>
      </c>
      <c r="BH51">
        <f t="shared" si="74"/>
        <v>0</v>
      </c>
      <c r="BI51">
        <f t="shared" si="74"/>
        <v>0</v>
      </c>
      <c r="BJ51">
        <f t="shared" si="74"/>
        <v>0</v>
      </c>
      <c r="BK51">
        <f t="shared" si="74"/>
        <v>0</v>
      </c>
      <c r="BL51">
        <f t="shared" si="74"/>
        <v>0</v>
      </c>
      <c r="BM51">
        <f>0</f>
        <v>0</v>
      </c>
      <c r="BN51">
        <v>4398.7049999999999</v>
      </c>
    </row>
    <row r="52" spans="1:66" x14ac:dyDescent="0.25">
      <c r="A52" s="4" t="s">
        <v>152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>
        <v>8538.4560000000001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>
        <v>8538.4560000000001</v>
      </c>
      <c r="AI52" t="s">
        <v>152</v>
      </c>
      <c r="AJ52">
        <f t="shared" ref="AJ52:AS52" si="75">(0)/8538.456</f>
        <v>0</v>
      </c>
      <c r="AK52">
        <f t="shared" si="75"/>
        <v>0</v>
      </c>
      <c r="AL52">
        <f t="shared" si="75"/>
        <v>0</v>
      </c>
      <c r="AM52">
        <f t="shared" si="75"/>
        <v>0</v>
      </c>
      <c r="AN52">
        <f t="shared" si="75"/>
        <v>0</v>
      </c>
      <c r="AO52">
        <f t="shared" si="75"/>
        <v>0</v>
      </c>
      <c r="AP52">
        <f t="shared" si="75"/>
        <v>0</v>
      </c>
      <c r="AQ52">
        <f t="shared" si="75"/>
        <v>0</v>
      </c>
      <c r="AR52">
        <f t="shared" si="75"/>
        <v>0</v>
      </c>
      <c r="AS52">
        <f t="shared" si="75"/>
        <v>0</v>
      </c>
      <c r="AT52">
        <v>1</v>
      </c>
      <c r="AU52">
        <f t="shared" ref="AU52:BL52" si="76">(0)/8538.456</f>
        <v>0</v>
      </c>
      <c r="AV52">
        <f t="shared" si="76"/>
        <v>0</v>
      </c>
      <c r="AW52">
        <f t="shared" si="76"/>
        <v>0</v>
      </c>
      <c r="AX52">
        <f t="shared" si="76"/>
        <v>0</v>
      </c>
      <c r="AY52">
        <f t="shared" si="76"/>
        <v>0</v>
      </c>
      <c r="AZ52">
        <f t="shared" si="76"/>
        <v>0</v>
      </c>
      <c r="BA52">
        <f t="shared" si="76"/>
        <v>0</v>
      </c>
      <c r="BB52">
        <f t="shared" si="76"/>
        <v>0</v>
      </c>
      <c r="BC52">
        <f t="shared" si="76"/>
        <v>0</v>
      </c>
      <c r="BD52">
        <f t="shared" si="76"/>
        <v>0</v>
      </c>
      <c r="BE52">
        <f t="shared" si="76"/>
        <v>0</v>
      </c>
      <c r="BF52">
        <f t="shared" si="76"/>
        <v>0</v>
      </c>
      <c r="BG52">
        <f t="shared" si="76"/>
        <v>0</v>
      </c>
      <c r="BH52">
        <f t="shared" si="76"/>
        <v>0</v>
      </c>
      <c r="BI52">
        <f t="shared" si="76"/>
        <v>0</v>
      </c>
      <c r="BJ52">
        <f t="shared" si="76"/>
        <v>0</v>
      </c>
      <c r="BK52">
        <f t="shared" si="76"/>
        <v>0</v>
      </c>
      <c r="BL52">
        <f t="shared" si="76"/>
        <v>0</v>
      </c>
      <c r="BM52">
        <f>0</f>
        <v>0</v>
      </c>
      <c r="BN52">
        <v>8538.4560000000001</v>
      </c>
    </row>
    <row r="53" spans="1:66" x14ac:dyDescent="0.25">
      <c r="A53" s="4" t="s">
        <v>143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>
        <v>4565.4580000000005</v>
      </c>
      <c r="M53" s="5"/>
      <c r="N53" s="5"/>
      <c r="O53" s="5"/>
      <c r="P53" s="5">
        <v>65.33</v>
      </c>
      <c r="Q53" s="5">
        <v>5.0640000000000001</v>
      </c>
      <c r="R53" s="5">
        <v>294.435</v>
      </c>
      <c r="S53" s="5"/>
      <c r="T53" s="5"/>
      <c r="U53" s="5">
        <v>634.84</v>
      </c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>
        <v>5565.1270000000013</v>
      </c>
      <c r="AI53" t="s">
        <v>143</v>
      </c>
      <c r="AJ53">
        <f t="shared" ref="AJ53:AS53" si="77">(0)/5565.127</f>
        <v>0</v>
      </c>
      <c r="AK53">
        <f t="shared" si="77"/>
        <v>0</v>
      </c>
      <c r="AL53">
        <f t="shared" si="77"/>
        <v>0</v>
      </c>
      <c r="AM53">
        <f t="shared" si="77"/>
        <v>0</v>
      </c>
      <c r="AN53">
        <f t="shared" si="77"/>
        <v>0</v>
      </c>
      <c r="AO53">
        <f t="shared" si="77"/>
        <v>0</v>
      </c>
      <c r="AP53">
        <f t="shared" si="77"/>
        <v>0</v>
      </c>
      <c r="AQ53">
        <f t="shared" si="77"/>
        <v>0</v>
      </c>
      <c r="AR53">
        <f t="shared" si="77"/>
        <v>0</v>
      </c>
      <c r="AS53">
        <f t="shared" si="77"/>
        <v>0</v>
      </c>
      <c r="AT53">
        <v>0.82036905896307477</v>
      </c>
      <c r="AU53">
        <f>(0)/5565.127</f>
        <v>0</v>
      </c>
      <c r="AV53">
        <f>(0)/5565.127</f>
        <v>0</v>
      </c>
      <c r="AW53">
        <f>(0)/5565.127</f>
        <v>0</v>
      </c>
      <c r="AX53">
        <v>1.1739175044882172E-2</v>
      </c>
      <c r="AY53">
        <v>9.0995227961554134E-4</v>
      </c>
      <c r="AZ53">
        <v>5.2907148390324232E-2</v>
      </c>
      <c r="BA53">
        <f>(0)/5565.127</f>
        <v>0</v>
      </c>
      <c r="BB53">
        <f>(0)/5565.127</f>
        <v>0</v>
      </c>
      <c r="BC53">
        <v>0.11407466532210314</v>
      </c>
      <c r="BD53">
        <f t="shared" ref="BD53:BL53" si="78">(0)/5565.127</f>
        <v>0</v>
      </c>
      <c r="BE53">
        <f t="shared" si="78"/>
        <v>0</v>
      </c>
      <c r="BF53">
        <f t="shared" si="78"/>
        <v>0</v>
      </c>
      <c r="BG53">
        <f t="shared" si="78"/>
        <v>0</v>
      </c>
      <c r="BH53">
        <f t="shared" si="78"/>
        <v>0</v>
      </c>
      <c r="BI53">
        <f t="shared" si="78"/>
        <v>0</v>
      </c>
      <c r="BJ53">
        <f t="shared" si="78"/>
        <v>0</v>
      </c>
      <c r="BK53">
        <f t="shared" si="78"/>
        <v>0</v>
      </c>
      <c r="BL53">
        <f t="shared" si="78"/>
        <v>0</v>
      </c>
      <c r="BM53">
        <f>0</f>
        <v>0</v>
      </c>
      <c r="BN53">
        <v>5565.1270000000013</v>
      </c>
    </row>
    <row r="54" spans="1:66" x14ac:dyDescent="0.25">
      <c r="A54" s="4" t="s">
        <v>153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>
        <v>18.353999999999999</v>
      </c>
      <c r="M54" s="5"/>
      <c r="N54" s="5"/>
      <c r="O54" s="5"/>
      <c r="P54" s="5">
        <v>4701.005000000001</v>
      </c>
      <c r="Q54" s="5"/>
      <c r="R54" s="5"/>
      <c r="S54" s="5"/>
      <c r="T54" s="5"/>
      <c r="U54" s="5">
        <v>2699.8710000000001</v>
      </c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>
        <v>7419.2300000000014</v>
      </c>
      <c r="AI54" t="s">
        <v>153</v>
      </c>
      <c r="AJ54">
        <f t="shared" ref="AJ54:AS54" si="79">(0)/7419.23</f>
        <v>0</v>
      </c>
      <c r="AK54">
        <f t="shared" si="79"/>
        <v>0</v>
      </c>
      <c r="AL54">
        <f t="shared" si="79"/>
        <v>0</v>
      </c>
      <c r="AM54">
        <f t="shared" si="79"/>
        <v>0</v>
      </c>
      <c r="AN54">
        <f t="shared" si="79"/>
        <v>0</v>
      </c>
      <c r="AO54">
        <f t="shared" si="79"/>
        <v>0</v>
      </c>
      <c r="AP54">
        <f t="shared" si="79"/>
        <v>0</v>
      </c>
      <c r="AQ54">
        <f t="shared" si="79"/>
        <v>0</v>
      </c>
      <c r="AR54">
        <f t="shared" si="79"/>
        <v>0</v>
      </c>
      <c r="AS54">
        <f t="shared" si="79"/>
        <v>0</v>
      </c>
      <c r="AT54">
        <v>2.4738416250742997E-3</v>
      </c>
      <c r="AU54">
        <f>(0)/7419.23</f>
        <v>0</v>
      </c>
      <c r="AV54">
        <f>(0)/7419.23</f>
        <v>0</v>
      </c>
      <c r="AW54">
        <f>(0)/7419.23</f>
        <v>0</v>
      </c>
      <c r="AX54">
        <v>0.63362437881019995</v>
      </c>
      <c r="AY54">
        <f>(0)/7419.23</f>
        <v>0</v>
      </c>
      <c r="AZ54">
        <f>(0)/7419.23</f>
        <v>0</v>
      </c>
      <c r="BA54">
        <f>(0)/7419.23</f>
        <v>0</v>
      </c>
      <c r="BB54">
        <f>(0)/7419.23</f>
        <v>0</v>
      </c>
      <c r="BC54">
        <v>0.36390177956472569</v>
      </c>
      <c r="BD54">
        <f t="shared" ref="BD54:BL54" si="80">(0)/7419.23</f>
        <v>0</v>
      </c>
      <c r="BE54">
        <f t="shared" si="80"/>
        <v>0</v>
      </c>
      <c r="BF54">
        <f t="shared" si="80"/>
        <v>0</v>
      </c>
      <c r="BG54">
        <f t="shared" si="80"/>
        <v>0</v>
      </c>
      <c r="BH54">
        <f t="shared" si="80"/>
        <v>0</v>
      </c>
      <c r="BI54">
        <f t="shared" si="80"/>
        <v>0</v>
      </c>
      <c r="BJ54">
        <f t="shared" si="80"/>
        <v>0</v>
      </c>
      <c r="BK54">
        <f t="shared" si="80"/>
        <v>0</v>
      </c>
      <c r="BL54">
        <f t="shared" si="80"/>
        <v>0</v>
      </c>
      <c r="BM54">
        <f>0</f>
        <v>0</v>
      </c>
      <c r="BN54">
        <v>7419.2300000000014</v>
      </c>
    </row>
    <row r="55" spans="1:66" x14ac:dyDescent="0.25">
      <c r="A55" s="4" t="s">
        <v>142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>
        <v>1376.3810000000003</v>
      </c>
      <c r="M55" s="5"/>
      <c r="N55" s="5"/>
      <c r="O55" s="5"/>
      <c r="P55" s="5"/>
      <c r="Q55" s="5"/>
      <c r="R55" s="5">
        <v>19.448</v>
      </c>
      <c r="S55" s="5"/>
      <c r="T55" s="5"/>
      <c r="U55" s="5">
        <v>43.706000000000003</v>
      </c>
      <c r="V55" s="5"/>
      <c r="W55" s="5"/>
      <c r="X55" s="5"/>
      <c r="Y55" s="5"/>
      <c r="Z55" s="5">
        <v>1.9260000000000002</v>
      </c>
      <c r="AA55" s="5"/>
      <c r="AB55" s="5"/>
      <c r="AC55" s="5"/>
      <c r="AD55" s="5"/>
      <c r="AE55" s="5"/>
      <c r="AF55" s="5">
        <v>1441.4610000000002</v>
      </c>
      <c r="AI55" t="s">
        <v>142</v>
      </c>
      <c r="AJ55">
        <f t="shared" ref="AJ55:AS55" si="81">(0)/1441.461</f>
        <v>0</v>
      </c>
      <c r="AK55">
        <f t="shared" si="81"/>
        <v>0</v>
      </c>
      <c r="AL55">
        <f t="shared" si="81"/>
        <v>0</v>
      </c>
      <c r="AM55">
        <f t="shared" si="81"/>
        <v>0</v>
      </c>
      <c r="AN55">
        <f t="shared" si="81"/>
        <v>0</v>
      </c>
      <c r="AO55">
        <f t="shared" si="81"/>
        <v>0</v>
      </c>
      <c r="AP55">
        <f t="shared" si="81"/>
        <v>0</v>
      </c>
      <c r="AQ55">
        <f t="shared" si="81"/>
        <v>0</v>
      </c>
      <c r="AR55">
        <f t="shared" si="81"/>
        <v>0</v>
      </c>
      <c r="AS55">
        <f t="shared" si="81"/>
        <v>0</v>
      </c>
      <c r="AT55">
        <v>0.95485136261057368</v>
      </c>
      <c r="AU55">
        <f>(0)/1441.461</f>
        <v>0</v>
      </c>
      <c r="AV55">
        <f>(0)/1441.461</f>
        <v>0</v>
      </c>
      <c r="AW55">
        <f>(0)/1441.461</f>
        <v>0</v>
      </c>
      <c r="AX55">
        <f>(0)/1441.461</f>
        <v>0</v>
      </c>
      <c r="AY55">
        <f>(0)/1441.461</f>
        <v>0</v>
      </c>
      <c r="AZ55">
        <v>1.3491866932230562E-2</v>
      </c>
      <c r="BA55">
        <f>(0)/1441.461</f>
        <v>0</v>
      </c>
      <c r="BB55">
        <f>(0)/1441.461</f>
        <v>0</v>
      </c>
      <c r="BC55">
        <v>3.0320626087004778E-2</v>
      </c>
      <c r="BD55">
        <f>(0)/1441.461</f>
        <v>0</v>
      </c>
      <c r="BE55">
        <f>(0)/1441.461</f>
        <v>0</v>
      </c>
      <c r="BF55">
        <f>(0)/1441.461</f>
        <v>0</v>
      </c>
      <c r="BG55">
        <f>(0)/1441.461</f>
        <v>0</v>
      </c>
      <c r="BH55">
        <v>1.3361443701910768E-3</v>
      </c>
      <c r="BI55">
        <f>(0)/1441.461</f>
        <v>0</v>
      </c>
      <c r="BJ55">
        <f>(0)/1441.461</f>
        <v>0</v>
      </c>
      <c r="BK55">
        <f>(0)/1441.461</f>
        <v>0</v>
      </c>
      <c r="BL55">
        <f>(0)/1441.461</f>
        <v>0</v>
      </c>
      <c r="BM55">
        <f>0</f>
        <v>0</v>
      </c>
      <c r="BN55">
        <v>1441.4610000000002</v>
      </c>
    </row>
    <row r="56" spans="1:66" x14ac:dyDescent="0.25">
      <c r="A56" s="4" t="s">
        <v>26</v>
      </c>
      <c r="B56" s="5"/>
      <c r="C56" s="5"/>
      <c r="D56" s="5">
        <v>6.7050000000000001</v>
      </c>
      <c r="E56" s="5"/>
      <c r="F56" s="5"/>
      <c r="G56" s="5"/>
      <c r="H56" s="5"/>
      <c r="I56" s="5"/>
      <c r="J56" s="5">
        <v>891.31</v>
      </c>
      <c r="K56" s="5"/>
      <c r="L56" s="5">
        <v>627.54999999999995</v>
      </c>
      <c r="M56" s="5"/>
      <c r="N56" s="5"/>
      <c r="O56" s="5"/>
      <c r="P56" s="5">
        <v>433.83699999999999</v>
      </c>
      <c r="Q56" s="5"/>
      <c r="R56" s="5">
        <v>169.56700000000001</v>
      </c>
      <c r="S56" s="5"/>
      <c r="T56" s="5">
        <v>4</v>
      </c>
      <c r="U56" s="5">
        <v>653.47200000000009</v>
      </c>
      <c r="V56" s="5">
        <v>15.752000000000001</v>
      </c>
      <c r="W56" s="5"/>
      <c r="X56" s="5"/>
      <c r="Y56" s="5"/>
      <c r="Z56" s="5"/>
      <c r="AA56" s="5"/>
      <c r="AB56" s="5"/>
      <c r="AC56" s="5"/>
      <c r="AD56" s="5"/>
      <c r="AE56" s="5"/>
      <c r="AF56" s="5">
        <v>2802.1930000000002</v>
      </c>
      <c r="AI56" t="s">
        <v>26</v>
      </c>
      <c r="AJ56">
        <f>(0)/2802.193</f>
        <v>0</v>
      </c>
      <c r="AK56">
        <f>(0)/2802.193</f>
        <v>0</v>
      </c>
      <c r="AL56">
        <v>2.3927688064312486E-3</v>
      </c>
      <c r="AM56">
        <f>(0)/2802.193</f>
        <v>0</v>
      </c>
      <c r="AN56">
        <f>(0)/2802.193</f>
        <v>0</v>
      </c>
      <c r="AO56">
        <f>(0)/2802.193</f>
        <v>0</v>
      </c>
      <c r="AP56">
        <f>(0)/2802.193</f>
        <v>0</v>
      </c>
      <c r="AQ56">
        <f>(0)/2802.193</f>
        <v>0</v>
      </c>
      <c r="AR56">
        <v>0.31807587842807394</v>
      </c>
      <c r="AS56">
        <f>(0)/2802.193</f>
        <v>0</v>
      </c>
      <c r="AT56">
        <v>0.22394959947441162</v>
      </c>
      <c r="AU56">
        <f>(0)/2802.193</f>
        <v>0</v>
      </c>
      <c r="AV56">
        <f>(0)/2802.193</f>
        <v>0</v>
      </c>
      <c r="AW56">
        <f>(0)/2802.193</f>
        <v>0</v>
      </c>
      <c r="AX56">
        <v>0.15482052806498336</v>
      </c>
      <c r="AY56">
        <f>(0)/2802.193</f>
        <v>0</v>
      </c>
      <c r="AZ56">
        <v>6.0512248799422449E-2</v>
      </c>
      <c r="BA56">
        <f>(0)/2802.193</f>
        <v>0</v>
      </c>
      <c r="BB56">
        <v>1.42745342665548E-3</v>
      </c>
      <c r="BC56">
        <v>0.23320021140585251</v>
      </c>
      <c r="BD56">
        <v>5.621311594169281E-3</v>
      </c>
      <c r="BE56">
        <f t="shared" ref="BE56:BL56" si="82">(0)/2802.193</f>
        <v>0</v>
      </c>
      <c r="BF56">
        <f t="shared" si="82"/>
        <v>0</v>
      </c>
      <c r="BG56">
        <f t="shared" si="82"/>
        <v>0</v>
      </c>
      <c r="BH56">
        <f t="shared" si="82"/>
        <v>0</v>
      </c>
      <c r="BI56">
        <f t="shared" si="82"/>
        <v>0</v>
      </c>
      <c r="BJ56">
        <f t="shared" si="82"/>
        <v>0</v>
      </c>
      <c r="BK56">
        <f t="shared" si="82"/>
        <v>0</v>
      </c>
      <c r="BL56">
        <f t="shared" si="82"/>
        <v>0</v>
      </c>
      <c r="BM56">
        <f>0</f>
        <v>0</v>
      </c>
      <c r="BN56">
        <v>2802.1930000000002</v>
      </c>
    </row>
    <row r="57" spans="1:66" x14ac:dyDescent="0.25">
      <c r="A57" s="4" t="s">
        <v>353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>
        <v>1.8640000000000001</v>
      </c>
      <c r="W57" s="5"/>
      <c r="X57" s="5"/>
      <c r="Y57" s="5"/>
      <c r="Z57" s="5"/>
      <c r="AA57" s="5"/>
      <c r="AB57" s="5"/>
      <c r="AC57" s="5"/>
      <c r="AD57" s="5"/>
      <c r="AE57" s="5"/>
      <c r="AF57" s="5">
        <v>1.8640000000000001</v>
      </c>
      <c r="AI57" t="s">
        <v>353</v>
      </c>
      <c r="AJ57">
        <f t="shared" ref="AJ57:BC57" si="83">(0)/1.864</f>
        <v>0</v>
      </c>
      <c r="AK57">
        <f t="shared" si="83"/>
        <v>0</v>
      </c>
      <c r="AL57">
        <f t="shared" si="83"/>
        <v>0</v>
      </c>
      <c r="AM57">
        <f t="shared" si="83"/>
        <v>0</v>
      </c>
      <c r="AN57">
        <f t="shared" si="83"/>
        <v>0</v>
      </c>
      <c r="AO57">
        <f t="shared" si="83"/>
        <v>0</v>
      </c>
      <c r="AP57">
        <f t="shared" si="83"/>
        <v>0</v>
      </c>
      <c r="AQ57">
        <f t="shared" si="83"/>
        <v>0</v>
      </c>
      <c r="AR57">
        <f t="shared" si="83"/>
        <v>0</v>
      </c>
      <c r="AS57">
        <f t="shared" si="83"/>
        <v>0</v>
      </c>
      <c r="AT57">
        <f t="shared" si="83"/>
        <v>0</v>
      </c>
      <c r="AU57">
        <f t="shared" si="83"/>
        <v>0</v>
      </c>
      <c r="AV57">
        <f t="shared" si="83"/>
        <v>0</v>
      </c>
      <c r="AW57">
        <f t="shared" si="83"/>
        <v>0</v>
      </c>
      <c r="AX57">
        <f t="shared" si="83"/>
        <v>0</v>
      </c>
      <c r="AY57">
        <f t="shared" si="83"/>
        <v>0</v>
      </c>
      <c r="AZ57">
        <f t="shared" si="83"/>
        <v>0</v>
      </c>
      <c r="BA57">
        <f t="shared" si="83"/>
        <v>0</v>
      </c>
      <c r="BB57">
        <f t="shared" si="83"/>
        <v>0</v>
      </c>
      <c r="BC57">
        <f t="shared" si="83"/>
        <v>0</v>
      </c>
      <c r="BD57">
        <v>1</v>
      </c>
      <c r="BE57">
        <f t="shared" ref="BE57:BL57" si="84">(0)/1.864</f>
        <v>0</v>
      </c>
      <c r="BF57">
        <f t="shared" si="84"/>
        <v>0</v>
      </c>
      <c r="BG57">
        <f t="shared" si="84"/>
        <v>0</v>
      </c>
      <c r="BH57">
        <f t="shared" si="84"/>
        <v>0</v>
      </c>
      <c r="BI57">
        <f t="shared" si="84"/>
        <v>0</v>
      </c>
      <c r="BJ57">
        <f t="shared" si="84"/>
        <v>0</v>
      </c>
      <c r="BK57">
        <f t="shared" si="84"/>
        <v>0</v>
      </c>
      <c r="BL57">
        <f t="shared" si="84"/>
        <v>0</v>
      </c>
      <c r="BM57">
        <f>0</f>
        <v>0</v>
      </c>
      <c r="BN57">
        <v>1.8640000000000001</v>
      </c>
    </row>
    <row r="58" spans="1:66" x14ac:dyDescent="0.25">
      <c r="A58" s="4" t="s">
        <v>66</v>
      </c>
      <c r="B58" s="5"/>
      <c r="C58" s="5"/>
      <c r="D58" s="5"/>
      <c r="E58" s="5">
        <v>8.1120000000000001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>
        <v>14.231</v>
      </c>
      <c r="AD58" s="5"/>
      <c r="AE58" s="5"/>
      <c r="AF58" s="5">
        <v>22.343</v>
      </c>
      <c r="AI58" t="s">
        <v>66</v>
      </c>
      <c r="AJ58">
        <f>(0)/22.343</f>
        <v>0</v>
      </c>
      <c r="AK58">
        <f>(0)/22.343</f>
        <v>0</v>
      </c>
      <c r="AL58">
        <f>(0)/22.343</f>
        <v>0</v>
      </c>
      <c r="AM58">
        <v>0.36306673230989572</v>
      </c>
      <c r="AN58">
        <f t="shared" ref="AN58:BJ58" si="85">(0)/22.343</f>
        <v>0</v>
      </c>
      <c r="AO58">
        <f t="shared" si="85"/>
        <v>0</v>
      </c>
      <c r="AP58">
        <f t="shared" si="85"/>
        <v>0</v>
      </c>
      <c r="AQ58">
        <f t="shared" si="85"/>
        <v>0</v>
      </c>
      <c r="AR58">
        <f t="shared" si="85"/>
        <v>0</v>
      </c>
      <c r="AS58">
        <f t="shared" si="85"/>
        <v>0</v>
      </c>
      <c r="AT58">
        <f t="shared" si="85"/>
        <v>0</v>
      </c>
      <c r="AU58">
        <f t="shared" si="85"/>
        <v>0</v>
      </c>
      <c r="AV58">
        <f t="shared" si="85"/>
        <v>0</v>
      </c>
      <c r="AW58">
        <f t="shared" si="85"/>
        <v>0</v>
      </c>
      <c r="AX58">
        <f t="shared" si="85"/>
        <v>0</v>
      </c>
      <c r="AY58">
        <f t="shared" si="85"/>
        <v>0</v>
      </c>
      <c r="AZ58">
        <f t="shared" si="85"/>
        <v>0</v>
      </c>
      <c r="BA58">
        <f t="shared" si="85"/>
        <v>0</v>
      </c>
      <c r="BB58">
        <f t="shared" si="85"/>
        <v>0</v>
      </c>
      <c r="BC58">
        <f t="shared" si="85"/>
        <v>0</v>
      </c>
      <c r="BD58">
        <f t="shared" si="85"/>
        <v>0</v>
      </c>
      <c r="BE58">
        <f t="shared" si="85"/>
        <v>0</v>
      </c>
      <c r="BF58">
        <f t="shared" si="85"/>
        <v>0</v>
      </c>
      <c r="BG58">
        <f t="shared" si="85"/>
        <v>0</v>
      </c>
      <c r="BH58">
        <f t="shared" si="85"/>
        <v>0</v>
      </c>
      <c r="BI58">
        <f t="shared" si="85"/>
        <v>0</v>
      </c>
      <c r="BJ58">
        <f t="shared" si="85"/>
        <v>0</v>
      </c>
      <c r="BK58">
        <v>0.63693326769010428</v>
      </c>
      <c r="BL58">
        <f>(0)/22.343</f>
        <v>0</v>
      </c>
      <c r="BM58">
        <f>0</f>
        <v>0</v>
      </c>
      <c r="BN58">
        <v>22.343</v>
      </c>
    </row>
    <row r="59" spans="1:66" x14ac:dyDescent="0.25">
      <c r="A59" s="4" t="s">
        <v>99</v>
      </c>
      <c r="B59" s="5"/>
      <c r="C59" s="5"/>
      <c r="D59" s="5"/>
      <c r="E59" s="5"/>
      <c r="F59" s="5"/>
      <c r="G59" s="5"/>
      <c r="H59" s="5">
        <v>2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>
        <v>2</v>
      </c>
      <c r="AI59" t="s">
        <v>99</v>
      </c>
      <c r="AJ59">
        <f t="shared" ref="AJ59:AO59" si="86">(0)/2</f>
        <v>0</v>
      </c>
      <c r="AK59">
        <f t="shared" si="86"/>
        <v>0</v>
      </c>
      <c r="AL59">
        <f t="shared" si="86"/>
        <v>0</v>
      </c>
      <c r="AM59">
        <f t="shared" si="86"/>
        <v>0</v>
      </c>
      <c r="AN59">
        <f t="shared" si="86"/>
        <v>0</v>
      </c>
      <c r="AO59">
        <f t="shared" si="86"/>
        <v>0</v>
      </c>
      <c r="AP59">
        <v>1</v>
      </c>
      <c r="AQ59">
        <f t="shared" ref="AQ59:BL59" si="87">(0)/2</f>
        <v>0</v>
      </c>
      <c r="AR59">
        <f t="shared" si="87"/>
        <v>0</v>
      </c>
      <c r="AS59">
        <f t="shared" si="87"/>
        <v>0</v>
      </c>
      <c r="AT59">
        <f t="shared" si="87"/>
        <v>0</v>
      </c>
      <c r="AU59">
        <f t="shared" si="87"/>
        <v>0</v>
      </c>
      <c r="AV59">
        <f t="shared" si="87"/>
        <v>0</v>
      </c>
      <c r="AW59">
        <f t="shared" si="87"/>
        <v>0</v>
      </c>
      <c r="AX59">
        <f t="shared" si="87"/>
        <v>0</v>
      </c>
      <c r="AY59">
        <f t="shared" si="87"/>
        <v>0</v>
      </c>
      <c r="AZ59">
        <f t="shared" si="87"/>
        <v>0</v>
      </c>
      <c r="BA59">
        <f t="shared" si="87"/>
        <v>0</v>
      </c>
      <c r="BB59">
        <f t="shared" si="87"/>
        <v>0</v>
      </c>
      <c r="BC59">
        <f t="shared" si="87"/>
        <v>0</v>
      </c>
      <c r="BD59">
        <f t="shared" si="87"/>
        <v>0</v>
      </c>
      <c r="BE59">
        <f t="shared" si="87"/>
        <v>0</v>
      </c>
      <c r="BF59">
        <f t="shared" si="87"/>
        <v>0</v>
      </c>
      <c r="BG59">
        <f t="shared" si="87"/>
        <v>0</v>
      </c>
      <c r="BH59">
        <f t="shared" si="87"/>
        <v>0</v>
      </c>
      <c r="BI59">
        <f t="shared" si="87"/>
        <v>0</v>
      </c>
      <c r="BJ59">
        <f t="shared" si="87"/>
        <v>0</v>
      </c>
      <c r="BK59">
        <f t="shared" si="87"/>
        <v>0</v>
      </c>
      <c r="BL59">
        <f t="shared" si="87"/>
        <v>0</v>
      </c>
      <c r="BM59">
        <f>0</f>
        <v>0</v>
      </c>
      <c r="BN59">
        <v>2</v>
      </c>
    </row>
    <row r="60" spans="1:66" x14ac:dyDescent="0.25">
      <c r="A60" s="4" t="s">
        <v>154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>
        <v>64.765000000000001</v>
      </c>
      <c r="M60" s="5"/>
      <c r="N60" s="5"/>
      <c r="O60" s="5">
        <v>106.551</v>
      </c>
      <c r="P60" s="5">
        <v>141.10400000000001</v>
      </c>
      <c r="Q60" s="5"/>
      <c r="R60" s="5">
        <v>104.12299999999999</v>
      </c>
      <c r="S60" s="5"/>
      <c r="T60" s="5"/>
      <c r="U60" s="5">
        <v>163.00799999999998</v>
      </c>
      <c r="V60" s="5">
        <v>2.016</v>
      </c>
      <c r="W60" s="5">
        <v>271.86799999999999</v>
      </c>
      <c r="X60" s="5"/>
      <c r="Y60" s="5"/>
      <c r="Z60" s="5"/>
      <c r="AA60" s="5"/>
      <c r="AB60" s="5"/>
      <c r="AC60" s="5"/>
      <c r="AD60" s="5"/>
      <c r="AE60" s="5"/>
      <c r="AF60" s="5">
        <v>853.43499999999995</v>
      </c>
      <c r="AI60" t="s">
        <v>154</v>
      </c>
      <c r="AJ60">
        <f t="shared" ref="AJ60:AS60" si="88">(0)/853.435</f>
        <v>0</v>
      </c>
      <c r="AK60">
        <f t="shared" si="88"/>
        <v>0</v>
      </c>
      <c r="AL60">
        <f t="shared" si="88"/>
        <v>0</v>
      </c>
      <c r="AM60">
        <f t="shared" si="88"/>
        <v>0</v>
      </c>
      <c r="AN60">
        <f t="shared" si="88"/>
        <v>0</v>
      </c>
      <c r="AO60">
        <f t="shared" si="88"/>
        <v>0</v>
      </c>
      <c r="AP60">
        <f t="shared" si="88"/>
        <v>0</v>
      </c>
      <c r="AQ60">
        <f t="shared" si="88"/>
        <v>0</v>
      </c>
      <c r="AR60">
        <f t="shared" si="88"/>
        <v>0</v>
      </c>
      <c r="AS60">
        <f t="shared" si="88"/>
        <v>0</v>
      </c>
      <c r="AT60">
        <v>7.5887443097599705E-2</v>
      </c>
      <c r="AU60">
        <f>(0)/853.435</f>
        <v>0</v>
      </c>
      <c r="AV60">
        <f>(0)/853.435</f>
        <v>0</v>
      </c>
      <c r="AW60">
        <v>0.12484957846819032</v>
      </c>
      <c r="AX60">
        <v>0.16533655169989517</v>
      </c>
      <c r="AY60">
        <f>(0)/853.435</f>
        <v>0</v>
      </c>
      <c r="AZ60">
        <v>0.12200460492011693</v>
      </c>
      <c r="BA60">
        <f>(0)/853.435</f>
        <v>0</v>
      </c>
      <c r="BB60">
        <f>(0)/853.435</f>
        <v>0</v>
      </c>
      <c r="BC60">
        <v>0.19100224387328851</v>
      </c>
      <c r="BD60">
        <v>2.3622185638039221E-3</v>
      </c>
      <c r="BE60">
        <v>0.3185573593771055</v>
      </c>
      <c r="BF60">
        <f t="shared" ref="BF60:BL60" si="89">(0)/853.435</f>
        <v>0</v>
      </c>
      <c r="BG60">
        <f t="shared" si="89"/>
        <v>0</v>
      </c>
      <c r="BH60">
        <f t="shared" si="89"/>
        <v>0</v>
      </c>
      <c r="BI60">
        <f t="shared" si="89"/>
        <v>0</v>
      </c>
      <c r="BJ60">
        <f t="shared" si="89"/>
        <v>0</v>
      </c>
      <c r="BK60">
        <f t="shared" si="89"/>
        <v>0</v>
      </c>
      <c r="BL60">
        <f t="shared" si="89"/>
        <v>0</v>
      </c>
      <c r="BM60">
        <f>0</f>
        <v>0</v>
      </c>
      <c r="BN60">
        <v>853.43499999999995</v>
      </c>
    </row>
    <row r="61" spans="1:66" x14ac:dyDescent="0.25">
      <c r="A61" s="4" t="s">
        <v>286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>
        <v>12.608000000000001</v>
      </c>
      <c r="S61" s="5"/>
      <c r="T61" s="5"/>
      <c r="U61" s="5">
        <v>5.76</v>
      </c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>
        <v>18.368000000000002</v>
      </c>
      <c r="AI61" t="s">
        <v>286</v>
      </c>
      <c r="AJ61">
        <f t="shared" ref="AJ61:AY61" si="90">(0)/18.368</f>
        <v>0</v>
      </c>
      <c r="AK61">
        <f t="shared" si="90"/>
        <v>0</v>
      </c>
      <c r="AL61">
        <f t="shared" si="90"/>
        <v>0</v>
      </c>
      <c r="AM61">
        <f t="shared" si="90"/>
        <v>0</v>
      </c>
      <c r="AN61">
        <f t="shared" si="90"/>
        <v>0</v>
      </c>
      <c r="AO61">
        <f t="shared" si="90"/>
        <v>0</v>
      </c>
      <c r="AP61">
        <f t="shared" si="90"/>
        <v>0</v>
      </c>
      <c r="AQ61">
        <f t="shared" si="90"/>
        <v>0</v>
      </c>
      <c r="AR61">
        <f t="shared" si="90"/>
        <v>0</v>
      </c>
      <c r="AS61">
        <f t="shared" si="90"/>
        <v>0</v>
      </c>
      <c r="AT61">
        <f t="shared" si="90"/>
        <v>0</v>
      </c>
      <c r="AU61">
        <f t="shared" si="90"/>
        <v>0</v>
      </c>
      <c r="AV61">
        <f t="shared" si="90"/>
        <v>0</v>
      </c>
      <c r="AW61">
        <f t="shared" si="90"/>
        <v>0</v>
      </c>
      <c r="AX61">
        <f t="shared" si="90"/>
        <v>0</v>
      </c>
      <c r="AY61">
        <f t="shared" si="90"/>
        <v>0</v>
      </c>
      <c r="AZ61">
        <v>0.68641114982578388</v>
      </c>
      <c r="BA61">
        <f>(0)/18.368</f>
        <v>0</v>
      </c>
      <c r="BB61">
        <f>(0)/18.368</f>
        <v>0</v>
      </c>
      <c r="BC61">
        <v>0.31358885017421601</v>
      </c>
      <c r="BD61">
        <f t="shared" ref="BD61:BL61" si="91">(0)/18.368</f>
        <v>0</v>
      </c>
      <c r="BE61">
        <f t="shared" si="91"/>
        <v>0</v>
      </c>
      <c r="BF61">
        <f t="shared" si="91"/>
        <v>0</v>
      </c>
      <c r="BG61">
        <f t="shared" si="91"/>
        <v>0</v>
      </c>
      <c r="BH61">
        <f t="shared" si="91"/>
        <v>0</v>
      </c>
      <c r="BI61">
        <f t="shared" si="91"/>
        <v>0</v>
      </c>
      <c r="BJ61">
        <f t="shared" si="91"/>
        <v>0</v>
      </c>
      <c r="BK61">
        <f t="shared" si="91"/>
        <v>0</v>
      </c>
      <c r="BL61">
        <f t="shared" si="91"/>
        <v>0</v>
      </c>
      <c r="BM61">
        <f>0</f>
        <v>0</v>
      </c>
      <c r="BN61">
        <v>18.368000000000002</v>
      </c>
    </row>
    <row r="62" spans="1:66" x14ac:dyDescent="0.25">
      <c r="A62" s="4" t="s">
        <v>241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>
        <v>651.08199999999999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>
        <v>651.08199999999999</v>
      </c>
      <c r="AI62" t="s">
        <v>241</v>
      </c>
      <c r="AJ62">
        <f t="shared" ref="AJ62:AV62" si="92">(0)/651.082</f>
        <v>0</v>
      </c>
      <c r="AK62">
        <f t="shared" si="92"/>
        <v>0</v>
      </c>
      <c r="AL62">
        <f t="shared" si="92"/>
        <v>0</v>
      </c>
      <c r="AM62">
        <f t="shared" si="92"/>
        <v>0</v>
      </c>
      <c r="AN62">
        <f t="shared" si="92"/>
        <v>0</v>
      </c>
      <c r="AO62">
        <f t="shared" si="92"/>
        <v>0</v>
      </c>
      <c r="AP62">
        <f t="shared" si="92"/>
        <v>0</v>
      </c>
      <c r="AQ62">
        <f t="shared" si="92"/>
        <v>0</v>
      </c>
      <c r="AR62">
        <f t="shared" si="92"/>
        <v>0</v>
      </c>
      <c r="AS62">
        <f t="shared" si="92"/>
        <v>0</v>
      </c>
      <c r="AT62">
        <f t="shared" si="92"/>
        <v>0</v>
      </c>
      <c r="AU62">
        <f t="shared" si="92"/>
        <v>0</v>
      </c>
      <c r="AV62">
        <f t="shared" si="92"/>
        <v>0</v>
      </c>
      <c r="AW62">
        <v>1</v>
      </c>
      <c r="AX62">
        <f t="shared" ref="AX62:BL62" si="93">(0)/651.082</f>
        <v>0</v>
      </c>
      <c r="AY62">
        <f t="shared" si="93"/>
        <v>0</v>
      </c>
      <c r="AZ62">
        <f t="shared" si="93"/>
        <v>0</v>
      </c>
      <c r="BA62">
        <f t="shared" si="93"/>
        <v>0</v>
      </c>
      <c r="BB62">
        <f t="shared" si="93"/>
        <v>0</v>
      </c>
      <c r="BC62">
        <f t="shared" si="93"/>
        <v>0</v>
      </c>
      <c r="BD62">
        <f t="shared" si="93"/>
        <v>0</v>
      </c>
      <c r="BE62">
        <f t="shared" si="93"/>
        <v>0</v>
      </c>
      <c r="BF62">
        <f t="shared" si="93"/>
        <v>0</v>
      </c>
      <c r="BG62">
        <f t="shared" si="93"/>
        <v>0</v>
      </c>
      <c r="BH62">
        <f t="shared" si="93"/>
        <v>0</v>
      </c>
      <c r="BI62">
        <f t="shared" si="93"/>
        <v>0</v>
      </c>
      <c r="BJ62">
        <f t="shared" si="93"/>
        <v>0</v>
      </c>
      <c r="BK62">
        <f t="shared" si="93"/>
        <v>0</v>
      </c>
      <c r="BL62">
        <f t="shared" si="93"/>
        <v>0</v>
      </c>
      <c r="BM62">
        <f>0</f>
        <v>0</v>
      </c>
      <c r="BN62">
        <v>651.08199999999999</v>
      </c>
    </row>
    <row r="63" spans="1:66" x14ac:dyDescent="0.25">
      <c r="A63" s="4" t="s">
        <v>124</v>
      </c>
      <c r="B63" s="5"/>
      <c r="C63" s="5"/>
      <c r="D63" s="5"/>
      <c r="E63" s="5"/>
      <c r="F63" s="5"/>
      <c r="G63" s="5"/>
      <c r="H63" s="5"/>
      <c r="I63" s="5"/>
      <c r="J63" s="5">
        <v>332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>
        <v>332</v>
      </c>
      <c r="AI63" t="s">
        <v>124</v>
      </c>
      <c r="AJ63">
        <f t="shared" ref="AJ63:AQ63" si="94">(0)/332</f>
        <v>0</v>
      </c>
      <c r="AK63">
        <f t="shared" si="94"/>
        <v>0</v>
      </c>
      <c r="AL63">
        <f t="shared" si="94"/>
        <v>0</v>
      </c>
      <c r="AM63">
        <f t="shared" si="94"/>
        <v>0</v>
      </c>
      <c r="AN63">
        <f t="shared" si="94"/>
        <v>0</v>
      </c>
      <c r="AO63">
        <f t="shared" si="94"/>
        <v>0</v>
      </c>
      <c r="AP63">
        <f t="shared" si="94"/>
        <v>0</v>
      </c>
      <c r="AQ63">
        <f t="shared" si="94"/>
        <v>0</v>
      </c>
      <c r="AR63">
        <v>1</v>
      </c>
      <c r="AS63">
        <f t="shared" ref="AS63:BL63" si="95">(0)/332</f>
        <v>0</v>
      </c>
      <c r="AT63">
        <f t="shared" si="95"/>
        <v>0</v>
      </c>
      <c r="AU63">
        <f t="shared" si="95"/>
        <v>0</v>
      </c>
      <c r="AV63">
        <f t="shared" si="95"/>
        <v>0</v>
      </c>
      <c r="AW63">
        <f t="shared" si="95"/>
        <v>0</v>
      </c>
      <c r="AX63">
        <f t="shared" si="95"/>
        <v>0</v>
      </c>
      <c r="AY63">
        <f t="shared" si="95"/>
        <v>0</v>
      </c>
      <c r="AZ63">
        <f t="shared" si="95"/>
        <v>0</v>
      </c>
      <c r="BA63">
        <f t="shared" si="95"/>
        <v>0</v>
      </c>
      <c r="BB63">
        <f t="shared" si="95"/>
        <v>0</v>
      </c>
      <c r="BC63">
        <f t="shared" si="95"/>
        <v>0</v>
      </c>
      <c r="BD63">
        <f t="shared" si="95"/>
        <v>0</v>
      </c>
      <c r="BE63">
        <f t="shared" si="95"/>
        <v>0</v>
      </c>
      <c r="BF63">
        <f t="shared" si="95"/>
        <v>0</v>
      </c>
      <c r="BG63">
        <f t="shared" si="95"/>
        <v>0</v>
      </c>
      <c r="BH63">
        <f t="shared" si="95"/>
        <v>0</v>
      </c>
      <c r="BI63">
        <f t="shared" si="95"/>
        <v>0</v>
      </c>
      <c r="BJ63">
        <f t="shared" si="95"/>
        <v>0</v>
      </c>
      <c r="BK63">
        <f t="shared" si="95"/>
        <v>0</v>
      </c>
      <c r="BL63">
        <f t="shared" si="95"/>
        <v>0</v>
      </c>
      <c r="BM63">
        <f>0</f>
        <v>0</v>
      </c>
      <c r="BN63">
        <v>332</v>
      </c>
    </row>
    <row r="64" spans="1:66" x14ac:dyDescent="0.25">
      <c r="A64" s="4" t="s">
        <v>88</v>
      </c>
      <c r="B64" s="5"/>
      <c r="C64" s="5"/>
      <c r="D64" s="5"/>
      <c r="E64" s="5"/>
      <c r="F64" s="5">
        <v>68.903999999999996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>
        <v>13.68</v>
      </c>
      <c r="V64" s="5">
        <v>8.0240000000000009</v>
      </c>
      <c r="W64" s="5"/>
      <c r="X64" s="5"/>
      <c r="Y64" s="5"/>
      <c r="Z64" s="5">
        <v>1.284</v>
      </c>
      <c r="AA64" s="5"/>
      <c r="AB64" s="5">
        <v>5.1000000000000005</v>
      </c>
      <c r="AC64" s="5">
        <v>16.096</v>
      </c>
      <c r="AD64" s="5"/>
      <c r="AE64" s="5"/>
      <c r="AF64" s="5">
        <v>113.08800000000001</v>
      </c>
      <c r="AI64" t="s">
        <v>88</v>
      </c>
      <c r="AJ64">
        <f>(0)/113.088</f>
        <v>0</v>
      </c>
      <c r="AK64">
        <f>(0)/113.088</f>
        <v>0</v>
      </c>
      <c r="AL64">
        <f>(0)/113.088</f>
        <v>0</v>
      </c>
      <c r="AM64">
        <f>(0)/113.088</f>
        <v>0</v>
      </c>
      <c r="AN64">
        <v>0.60929541595925285</v>
      </c>
      <c r="AO64">
        <f t="shared" ref="AO64:BB64" si="96">(0)/113.088</f>
        <v>0</v>
      </c>
      <c r="AP64">
        <f t="shared" si="96"/>
        <v>0</v>
      </c>
      <c r="AQ64">
        <f t="shared" si="96"/>
        <v>0</v>
      </c>
      <c r="AR64">
        <f t="shared" si="96"/>
        <v>0</v>
      </c>
      <c r="AS64">
        <f t="shared" si="96"/>
        <v>0</v>
      </c>
      <c r="AT64">
        <f t="shared" si="96"/>
        <v>0</v>
      </c>
      <c r="AU64">
        <f t="shared" si="96"/>
        <v>0</v>
      </c>
      <c r="AV64">
        <f t="shared" si="96"/>
        <v>0</v>
      </c>
      <c r="AW64">
        <f t="shared" si="96"/>
        <v>0</v>
      </c>
      <c r="AX64">
        <f t="shared" si="96"/>
        <v>0</v>
      </c>
      <c r="AY64">
        <f t="shared" si="96"/>
        <v>0</v>
      </c>
      <c r="AZ64">
        <f t="shared" si="96"/>
        <v>0</v>
      </c>
      <c r="BA64">
        <f t="shared" si="96"/>
        <v>0</v>
      </c>
      <c r="BB64">
        <f t="shared" si="96"/>
        <v>0</v>
      </c>
      <c r="BC64">
        <v>0.12096774193548386</v>
      </c>
      <c r="BD64">
        <v>7.0953593661573292E-2</v>
      </c>
      <c r="BE64">
        <f>(0)/113.088</f>
        <v>0</v>
      </c>
      <c r="BF64">
        <f>(0)/113.088</f>
        <v>0</v>
      </c>
      <c r="BG64">
        <f>(0)/113.088</f>
        <v>0</v>
      </c>
      <c r="BH64">
        <v>1.1353989813242784E-2</v>
      </c>
      <c r="BI64">
        <f>(0)/113.088</f>
        <v>0</v>
      </c>
      <c r="BJ64">
        <v>4.5097623089983024E-2</v>
      </c>
      <c r="BK64">
        <v>0.14233163554046405</v>
      </c>
      <c r="BL64">
        <f>(0)/113.088</f>
        <v>0</v>
      </c>
      <c r="BM64">
        <f>0</f>
        <v>0</v>
      </c>
      <c r="BN64">
        <v>113.08800000000001</v>
      </c>
    </row>
    <row r="65" spans="1:66" x14ac:dyDescent="0.25">
      <c r="A65" s="4" t="s">
        <v>144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>
        <v>21.440999999999995</v>
      </c>
      <c r="M65" s="5"/>
      <c r="N65" s="5"/>
      <c r="O65" s="5"/>
      <c r="P65" s="5"/>
      <c r="Q65" s="5"/>
      <c r="R65" s="5">
        <v>108.13500000000001</v>
      </c>
      <c r="S65" s="5"/>
      <c r="T65" s="5"/>
      <c r="U65" s="5">
        <v>5.3579999999999997</v>
      </c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>
        <v>134.934</v>
      </c>
      <c r="AI65" t="s">
        <v>144</v>
      </c>
      <c r="AJ65">
        <f t="shared" ref="AJ65:AS65" si="97">(0)/134.934</f>
        <v>0</v>
      </c>
      <c r="AK65">
        <f t="shared" si="97"/>
        <v>0</v>
      </c>
      <c r="AL65">
        <f t="shared" si="97"/>
        <v>0</v>
      </c>
      <c r="AM65">
        <f t="shared" si="97"/>
        <v>0</v>
      </c>
      <c r="AN65">
        <f t="shared" si="97"/>
        <v>0</v>
      </c>
      <c r="AO65">
        <f t="shared" si="97"/>
        <v>0</v>
      </c>
      <c r="AP65">
        <f t="shared" si="97"/>
        <v>0</v>
      </c>
      <c r="AQ65">
        <f t="shared" si="97"/>
        <v>0</v>
      </c>
      <c r="AR65">
        <f t="shared" si="97"/>
        <v>0</v>
      </c>
      <c r="AS65">
        <f t="shared" si="97"/>
        <v>0</v>
      </c>
      <c r="AT65">
        <v>0.15889990662101469</v>
      </c>
      <c r="AU65">
        <f>(0)/134.934</f>
        <v>0</v>
      </c>
      <c r="AV65">
        <f>(0)/134.934</f>
        <v>0</v>
      </c>
      <c r="AW65">
        <f>(0)/134.934</f>
        <v>0</v>
      </c>
      <c r="AX65">
        <f>(0)/134.934</f>
        <v>0</v>
      </c>
      <c r="AY65">
        <f>(0)/134.934</f>
        <v>0</v>
      </c>
      <c r="AZ65">
        <v>0.80139179154253193</v>
      </c>
      <c r="BA65">
        <f>(0)/134.934</f>
        <v>0</v>
      </c>
      <c r="BB65">
        <f>(0)/134.934</f>
        <v>0</v>
      </c>
      <c r="BC65">
        <v>3.9708301836453373E-2</v>
      </c>
      <c r="BD65">
        <f t="shared" ref="BD65:BL65" si="98">(0)/134.934</f>
        <v>0</v>
      </c>
      <c r="BE65">
        <f t="shared" si="98"/>
        <v>0</v>
      </c>
      <c r="BF65">
        <f t="shared" si="98"/>
        <v>0</v>
      </c>
      <c r="BG65">
        <f t="shared" si="98"/>
        <v>0</v>
      </c>
      <c r="BH65">
        <f t="shared" si="98"/>
        <v>0</v>
      </c>
      <c r="BI65">
        <f t="shared" si="98"/>
        <v>0</v>
      </c>
      <c r="BJ65">
        <f t="shared" si="98"/>
        <v>0</v>
      </c>
      <c r="BK65">
        <f t="shared" si="98"/>
        <v>0</v>
      </c>
      <c r="BL65">
        <f t="shared" si="98"/>
        <v>0</v>
      </c>
      <c r="BM65">
        <f>0</f>
        <v>0</v>
      </c>
      <c r="BN65">
        <v>134.934</v>
      </c>
    </row>
    <row r="66" spans="1:66" x14ac:dyDescent="0.25">
      <c r="A66" s="4" t="s">
        <v>64</v>
      </c>
      <c r="B66" s="5"/>
      <c r="C66" s="5"/>
      <c r="D66" s="5"/>
      <c r="E66" s="5">
        <v>191.91900000000001</v>
      </c>
      <c r="F66" s="5"/>
      <c r="G66" s="5">
        <v>188.79</v>
      </c>
      <c r="H66" s="5"/>
      <c r="I66" s="5"/>
      <c r="J66" s="5"/>
      <c r="K66" s="5">
        <v>24</v>
      </c>
      <c r="L66" s="5"/>
      <c r="M66" s="5">
        <v>1.0999999999999999</v>
      </c>
      <c r="N66" s="5"/>
      <c r="O66" s="5"/>
      <c r="P66" s="5"/>
      <c r="Q66" s="5"/>
      <c r="R66" s="5"/>
      <c r="S66" s="5"/>
      <c r="T66" s="5"/>
      <c r="U66" s="5">
        <v>505.875</v>
      </c>
      <c r="V66" s="5"/>
      <c r="W66" s="5"/>
      <c r="X66" s="5"/>
      <c r="Y66" s="5"/>
      <c r="Z66" s="5"/>
      <c r="AA66" s="5">
        <v>10</v>
      </c>
      <c r="AB66" s="5"/>
      <c r="AC66" s="5">
        <v>4.75</v>
      </c>
      <c r="AD66" s="5"/>
      <c r="AE66" s="5"/>
      <c r="AF66" s="5">
        <v>926.43399999999997</v>
      </c>
      <c r="AI66" t="s">
        <v>64</v>
      </c>
      <c r="AJ66">
        <f>(0)/926.434</f>
        <v>0</v>
      </c>
      <c r="AK66">
        <f>(0)/926.434</f>
        <v>0</v>
      </c>
      <c r="AL66">
        <f>(0)/926.434</f>
        <v>0</v>
      </c>
      <c r="AM66">
        <v>0.20715884779703683</v>
      </c>
      <c r="AN66">
        <f>(0)/926.434</f>
        <v>0</v>
      </c>
      <c r="AO66">
        <v>0.20378138108057348</v>
      </c>
      <c r="AP66">
        <f>(0)/926.434</f>
        <v>0</v>
      </c>
      <c r="AQ66">
        <f>(0)/926.434</f>
        <v>0</v>
      </c>
      <c r="AR66">
        <f>(0)/926.434</f>
        <v>0</v>
      </c>
      <c r="AS66">
        <v>2.5905784977667056E-2</v>
      </c>
      <c r="AT66">
        <f>(0)/926.434</f>
        <v>0</v>
      </c>
      <c r="AU66">
        <v>1.1873484781430733E-3</v>
      </c>
      <c r="AV66">
        <f t="shared" ref="AV66:BB66" si="99">(0)/926.434</f>
        <v>0</v>
      </c>
      <c r="AW66">
        <f t="shared" si="99"/>
        <v>0</v>
      </c>
      <c r="AX66">
        <f t="shared" si="99"/>
        <v>0</v>
      </c>
      <c r="AY66">
        <f t="shared" si="99"/>
        <v>0</v>
      </c>
      <c r="AZ66">
        <f t="shared" si="99"/>
        <v>0</v>
      </c>
      <c r="BA66">
        <f t="shared" si="99"/>
        <v>0</v>
      </c>
      <c r="BB66">
        <f t="shared" si="99"/>
        <v>0</v>
      </c>
      <c r="BC66">
        <v>0.54604537398238839</v>
      </c>
      <c r="BD66">
        <f>(0)/926.434</f>
        <v>0</v>
      </c>
      <c r="BE66">
        <f>(0)/926.434</f>
        <v>0</v>
      </c>
      <c r="BF66">
        <f>(0)/926.434</f>
        <v>0</v>
      </c>
      <c r="BG66">
        <f>(0)/926.434</f>
        <v>0</v>
      </c>
      <c r="BH66">
        <f>(0)/926.434</f>
        <v>0</v>
      </c>
      <c r="BI66">
        <v>1.0794077074027939E-2</v>
      </c>
      <c r="BJ66">
        <f>(0)/926.434</f>
        <v>0</v>
      </c>
      <c r="BK66">
        <v>5.1271866101632712E-3</v>
      </c>
      <c r="BL66">
        <f>(0)/926.434</f>
        <v>0</v>
      </c>
      <c r="BM66">
        <f>0</f>
        <v>0</v>
      </c>
      <c r="BN66">
        <v>926.43399999999997</v>
      </c>
    </row>
    <row r="67" spans="1:66" x14ac:dyDescent="0.25">
      <c r="A67" s="4" t="s">
        <v>407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>
        <v>167.18199999999999</v>
      </c>
      <c r="AB67" s="5"/>
      <c r="AC67" s="5"/>
      <c r="AD67" s="5"/>
      <c r="AE67" s="5"/>
      <c r="AF67" s="5">
        <v>167.18199999999999</v>
      </c>
      <c r="AI67" t="s">
        <v>407</v>
      </c>
      <c r="AJ67">
        <f t="shared" ref="AJ67:BH67" si="100">(0)/167.182</f>
        <v>0</v>
      </c>
      <c r="AK67">
        <f t="shared" si="100"/>
        <v>0</v>
      </c>
      <c r="AL67">
        <f t="shared" si="100"/>
        <v>0</v>
      </c>
      <c r="AM67">
        <f t="shared" si="100"/>
        <v>0</v>
      </c>
      <c r="AN67">
        <f t="shared" si="100"/>
        <v>0</v>
      </c>
      <c r="AO67">
        <f t="shared" si="100"/>
        <v>0</v>
      </c>
      <c r="AP67">
        <f t="shared" si="100"/>
        <v>0</v>
      </c>
      <c r="AQ67">
        <f t="shared" si="100"/>
        <v>0</v>
      </c>
      <c r="AR67">
        <f t="shared" si="100"/>
        <v>0</v>
      </c>
      <c r="AS67">
        <f t="shared" si="100"/>
        <v>0</v>
      </c>
      <c r="AT67">
        <f t="shared" si="100"/>
        <v>0</v>
      </c>
      <c r="AU67">
        <f t="shared" si="100"/>
        <v>0</v>
      </c>
      <c r="AV67">
        <f t="shared" si="100"/>
        <v>0</v>
      </c>
      <c r="AW67">
        <f t="shared" si="100"/>
        <v>0</v>
      </c>
      <c r="AX67">
        <f t="shared" si="100"/>
        <v>0</v>
      </c>
      <c r="AY67">
        <f t="shared" si="100"/>
        <v>0</v>
      </c>
      <c r="AZ67">
        <f t="shared" si="100"/>
        <v>0</v>
      </c>
      <c r="BA67">
        <f t="shared" si="100"/>
        <v>0</v>
      </c>
      <c r="BB67">
        <f t="shared" si="100"/>
        <v>0</v>
      </c>
      <c r="BC67">
        <f t="shared" si="100"/>
        <v>0</v>
      </c>
      <c r="BD67">
        <f t="shared" si="100"/>
        <v>0</v>
      </c>
      <c r="BE67">
        <f t="shared" si="100"/>
        <v>0</v>
      </c>
      <c r="BF67">
        <f t="shared" si="100"/>
        <v>0</v>
      </c>
      <c r="BG67">
        <f t="shared" si="100"/>
        <v>0</v>
      </c>
      <c r="BH67">
        <f t="shared" si="100"/>
        <v>0</v>
      </c>
      <c r="BI67">
        <v>1</v>
      </c>
      <c r="BJ67">
        <f>(0)/167.182</f>
        <v>0</v>
      </c>
      <c r="BK67">
        <f>(0)/167.182</f>
        <v>0</v>
      </c>
      <c r="BL67">
        <f>(0)/167.182</f>
        <v>0</v>
      </c>
      <c r="BM67">
        <f>0</f>
        <v>0</v>
      </c>
      <c r="BN67">
        <v>167.18199999999999</v>
      </c>
    </row>
    <row r="68" spans="1:66" x14ac:dyDescent="0.25">
      <c r="A68" s="4" t="s">
        <v>222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>
        <v>34.858000000000004</v>
      </c>
      <c r="N68" s="5"/>
      <c r="O68" s="5"/>
      <c r="P68" s="5"/>
      <c r="Q68" s="5"/>
      <c r="R68" s="5">
        <v>72.215999999999994</v>
      </c>
      <c r="S68" s="5"/>
      <c r="T68" s="5"/>
      <c r="U68" s="5"/>
      <c r="V68" s="5">
        <v>79.212000000000003</v>
      </c>
      <c r="W68" s="5"/>
      <c r="X68" s="5"/>
      <c r="Y68" s="5"/>
      <c r="Z68" s="5"/>
      <c r="AA68" s="5"/>
      <c r="AB68" s="5"/>
      <c r="AC68" s="5"/>
      <c r="AD68" s="5"/>
      <c r="AE68" s="5"/>
      <c r="AF68" s="5">
        <v>186.286</v>
      </c>
      <c r="AI68" t="s">
        <v>222</v>
      </c>
      <c r="AJ68">
        <f t="shared" ref="AJ68:AT68" si="101">(0)/186.286</f>
        <v>0</v>
      </c>
      <c r="AK68">
        <f t="shared" si="101"/>
        <v>0</v>
      </c>
      <c r="AL68">
        <f t="shared" si="101"/>
        <v>0</v>
      </c>
      <c r="AM68">
        <f t="shared" si="101"/>
        <v>0</v>
      </c>
      <c r="AN68">
        <f t="shared" si="101"/>
        <v>0</v>
      </c>
      <c r="AO68">
        <f t="shared" si="101"/>
        <v>0</v>
      </c>
      <c r="AP68">
        <f t="shared" si="101"/>
        <v>0</v>
      </c>
      <c r="AQ68">
        <f t="shared" si="101"/>
        <v>0</v>
      </c>
      <c r="AR68">
        <f t="shared" si="101"/>
        <v>0</v>
      </c>
      <c r="AS68">
        <f t="shared" si="101"/>
        <v>0</v>
      </c>
      <c r="AT68">
        <f t="shared" si="101"/>
        <v>0</v>
      </c>
      <c r="AU68">
        <v>0.18712087864895915</v>
      </c>
      <c r="AV68">
        <f>(0)/186.286</f>
        <v>0</v>
      </c>
      <c r="AW68">
        <f>(0)/186.286</f>
        <v>0</v>
      </c>
      <c r="AX68">
        <f>(0)/186.286</f>
        <v>0</v>
      </c>
      <c r="AY68">
        <f>(0)/186.286</f>
        <v>0</v>
      </c>
      <c r="AZ68">
        <v>0.38766198211352432</v>
      </c>
      <c r="BA68">
        <f>(0)/186.286</f>
        <v>0</v>
      </c>
      <c r="BB68">
        <f>(0)/186.286</f>
        <v>0</v>
      </c>
      <c r="BC68">
        <f>(0)/186.286</f>
        <v>0</v>
      </c>
      <c r="BD68">
        <v>0.42521713923751653</v>
      </c>
      <c r="BE68">
        <f t="shared" ref="BE68:BL68" si="102">(0)/186.286</f>
        <v>0</v>
      </c>
      <c r="BF68">
        <f t="shared" si="102"/>
        <v>0</v>
      </c>
      <c r="BG68">
        <f t="shared" si="102"/>
        <v>0</v>
      </c>
      <c r="BH68">
        <f t="shared" si="102"/>
        <v>0</v>
      </c>
      <c r="BI68">
        <f t="shared" si="102"/>
        <v>0</v>
      </c>
      <c r="BJ68">
        <f t="shared" si="102"/>
        <v>0</v>
      </c>
      <c r="BK68">
        <f t="shared" si="102"/>
        <v>0</v>
      </c>
      <c r="BL68">
        <f t="shared" si="102"/>
        <v>0</v>
      </c>
      <c r="BM68">
        <f>0</f>
        <v>0</v>
      </c>
      <c r="BN68">
        <v>186.286</v>
      </c>
    </row>
    <row r="69" spans="1:66" x14ac:dyDescent="0.25">
      <c r="A69" s="4" t="s">
        <v>17</v>
      </c>
      <c r="B69" s="5"/>
      <c r="C69" s="5">
        <v>14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>
        <v>4</v>
      </c>
      <c r="S69" s="5"/>
      <c r="T69" s="5">
        <v>9</v>
      </c>
      <c r="U69" s="5"/>
      <c r="V69" s="5"/>
      <c r="W69" s="5"/>
      <c r="X69" s="5"/>
      <c r="Y69" s="5"/>
      <c r="Z69" s="5"/>
      <c r="AA69" s="5"/>
      <c r="AB69" s="5"/>
      <c r="AC69" s="5">
        <v>22</v>
      </c>
      <c r="AD69" s="5"/>
      <c r="AE69" s="5"/>
      <c r="AF69" s="5">
        <v>49</v>
      </c>
      <c r="AI69" t="s">
        <v>17</v>
      </c>
      <c r="AJ69">
        <f>(0)/49</f>
        <v>0</v>
      </c>
      <c r="AK69">
        <v>0.2857142857142857</v>
      </c>
      <c r="AL69">
        <f t="shared" ref="AL69:AY69" si="103">(0)/49</f>
        <v>0</v>
      </c>
      <c r="AM69">
        <f t="shared" si="103"/>
        <v>0</v>
      </c>
      <c r="AN69">
        <f t="shared" si="103"/>
        <v>0</v>
      </c>
      <c r="AO69">
        <f t="shared" si="103"/>
        <v>0</v>
      </c>
      <c r="AP69">
        <f t="shared" si="103"/>
        <v>0</v>
      </c>
      <c r="AQ69">
        <f t="shared" si="103"/>
        <v>0</v>
      </c>
      <c r="AR69">
        <f t="shared" si="103"/>
        <v>0</v>
      </c>
      <c r="AS69">
        <f t="shared" si="103"/>
        <v>0</v>
      </c>
      <c r="AT69">
        <f t="shared" si="103"/>
        <v>0</v>
      </c>
      <c r="AU69">
        <f t="shared" si="103"/>
        <v>0</v>
      </c>
      <c r="AV69">
        <f t="shared" si="103"/>
        <v>0</v>
      </c>
      <c r="AW69">
        <f t="shared" si="103"/>
        <v>0</v>
      </c>
      <c r="AX69">
        <f t="shared" si="103"/>
        <v>0</v>
      </c>
      <c r="AY69">
        <f t="shared" si="103"/>
        <v>0</v>
      </c>
      <c r="AZ69">
        <v>8.1632653061224483E-2</v>
      </c>
      <c r="BA69">
        <f>(0)/49</f>
        <v>0</v>
      </c>
      <c r="BB69">
        <v>0.18367346938775511</v>
      </c>
      <c r="BC69">
        <f t="shared" ref="BC69:BJ69" si="104">(0)/49</f>
        <v>0</v>
      </c>
      <c r="BD69">
        <f t="shared" si="104"/>
        <v>0</v>
      </c>
      <c r="BE69">
        <f t="shared" si="104"/>
        <v>0</v>
      </c>
      <c r="BF69">
        <f t="shared" si="104"/>
        <v>0</v>
      </c>
      <c r="BG69">
        <f t="shared" si="104"/>
        <v>0</v>
      </c>
      <c r="BH69">
        <f t="shared" si="104"/>
        <v>0</v>
      </c>
      <c r="BI69">
        <f t="shared" si="104"/>
        <v>0</v>
      </c>
      <c r="BJ69">
        <f t="shared" si="104"/>
        <v>0</v>
      </c>
      <c r="BK69">
        <v>0.44897959183673469</v>
      </c>
      <c r="BL69">
        <f>(0)/49</f>
        <v>0</v>
      </c>
      <c r="BM69">
        <f>0</f>
        <v>0</v>
      </c>
      <c r="BN69">
        <v>49</v>
      </c>
    </row>
    <row r="70" spans="1:66" x14ac:dyDescent="0.25">
      <c r="A70" s="4" t="s">
        <v>38</v>
      </c>
      <c r="B70" s="5"/>
      <c r="C70" s="5"/>
      <c r="D70" s="5">
        <v>7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>
        <v>7</v>
      </c>
      <c r="AI70" t="s">
        <v>38</v>
      </c>
      <c r="AJ70">
        <f>(0)/7</f>
        <v>0</v>
      </c>
      <c r="AK70">
        <f>(0)/7</f>
        <v>0</v>
      </c>
      <c r="AL70">
        <v>1</v>
      </c>
      <c r="AM70">
        <f t="shared" ref="AM70:BL70" si="105">(0)/7</f>
        <v>0</v>
      </c>
      <c r="AN70">
        <f t="shared" si="105"/>
        <v>0</v>
      </c>
      <c r="AO70">
        <f t="shared" si="105"/>
        <v>0</v>
      </c>
      <c r="AP70">
        <f t="shared" si="105"/>
        <v>0</v>
      </c>
      <c r="AQ70">
        <f t="shared" si="105"/>
        <v>0</v>
      </c>
      <c r="AR70">
        <f t="shared" si="105"/>
        <v>0</v>
      </c>
      <c r="AS70">
        <f t="shared" si="105"/>
        <v>0</v>
      </c>
      <c r="AT70">
        <f t="shared" si="105"/>
        <v>0</v>
      </c>
      <c r="AU70">
        <f t="shared" si="105"/>
        <v>0</v>
      </c>
      <c r="AV70">
        <f t="shared" si="105"/>
        <v>0</v>
      </c>
      <c r="AW70">
        <f t="shared" si="105"/>
        <v>0</v>
      </c>
      <c r="AX70">
        <f t="shared" si="105"/>
        <v>0</v>
      </c>
      <c r="AY70">
        <f t="shared" si="105"/>
        <v>0</v>
      </c>
      <c r="AZ70">
        <f t="shared" si="105"/>
        <v>0</v>
      </c>
      <c r="BA70">
        <f t="shared" si="105"/>
        <v>0</v>
      </c>
      <c r="BB70">
        <f t="shared" si="105"/>
        <v>0</v>
      </c>
      <c r="BC70">
        <f t="shared" si="105"/>
        <v>0</v>
      </c>
      <c r="BD70">
        <f t="shared" si="105"/>
        <v>0</v>
      </c>
      <c r="BE70">
        <f t="shared" si="105"/>
        <v>0</v>
      </c>
      <c r="BF70">
        <f t="shared" si="105"/>
        <v>0</v>
      </c>
      <c r="BG70">
        <f t="shared" si="105"/>
        <v>0</v>
      </c>
      <c r="BH70">
        <f t="shared" si="105"/>
        <v>0</v>
      </c>
      <c r="BI70">
        <f t="shared" si="105"/>
        <v>0</v>
      </c>
      <c r="BJ70">
        <f t="shared" si="105"/>
        <v>0</v>
      </c>
      <c r="BK70">
        <f t="shared" si="105"/>
        <v>0</v>
      </c>
      <c r="BL70">
        <f t="shared" si="105"/>
        <v>0</v>
      </c>
      <c r="BM70">
        <f>0</f>
        <v>0</v>
      </c>
      <c r="BN70">
        <v>7</v>
      </c>
    </row>
    <row r="71" spans="1:66" x14ac:dyDescent="0.25">
      <c r="A71" s="4" t="s">
        <v>34</v>
      </c>
      <c r="B71" s="5"/>
      <c r="C71" s="5"/>
      <c r="D71" s="5">
        <v>123.38099999999999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>
        <v>123.38099999999999</v>
      </c>
      <c r="AI71" t="s">
        <v>34</v>
      </c>
      <c r="AJ71">
        <f>(0)/123.381</f>
        <v>0</v>
      </c>
      <c r="AK71">
        <f>(0)/123.381</f>
        <v>0</v>
      </c>
      <c r="AL71">
        <v>1</v>
      </c>
      <c r="AM71">
        <f t="shared" ref="AM71:BL71" si="106">(0)/123.381</f>
        <v>0</v>
      </c>
      <c r="AN71">
        <f t="shared" si="106"/>
        <v>0</v>
      </c>
      <c r="AO71">
        <f t="shared" si="106"/>
        <v>0</v>
      </c>
      <c r="AP71">
        <f t="shared" si="106"/>
        <v>0</v>
      </c>
      <c r="AQ71">
        <f t="shared" si="106"/>
        <v>0</v>
      </c>
      <c r="AR71">
        <f t="shared" si="106"/>
        <v>0</v>
      </c>
      <c r="AS71">
        <f t="shared" si="106"/>
        <v>0</v>
      </c>
      <c r="AT71">
        <f t="shared" si="106"/>
        <v>0</v>
      </c>
      <c r="AU71">
        <f t="shared" si="106"/>
        <v>0</v>
      </c>
      <c r="AV71">
        <f t="shared" si="106"/>
        <v>0</v>
      </c>
      <c r="AW71">
        <f t="shared" si="106"/>
        <v>0</v>
      </c>
      <c r="AX71">
        <f t="shared" si="106"/>
        <v>0</v>
      </c>
      <c r="AY71">
        <f t="shared" si="106"/>
        <v>0</v>
      </c>
      <c r="AZ71">
        <f t="shared" si="106"/>
        <v>0</v>
      </c>
      <c r="BA71">
        <f t="shared" si="106"/>
        <v>0</v>
      </c>
      <c r="BB71">
        <f t="shared" si="106"/>
        <v>0</v>
      </c>
      <c r="BC71">
        <f t="shared" si="106"/>
        <v>0</v>
      </c>
      <c r="BD71">
        <f t="shared" si="106"/>
        <v>0</v>
      </c>
      <c r="BE71">
        <f t="shared" si="106"/>
        <v>0</v>
      </c>
      <c r="BF71">
        <f t="shared" si="106"/>
        <v>0</v>
      </c>
      <c r="BG71">
        <f t="shared" si="106"/>
        <v>0</v>
      </c>
      <c r="BH71">
        <f t="shared" si="106"/>
        <v>0</v>
      </c>
      <c r="BI71">
        <f t="shared" si="106"/>
        <v>0</v>
      </c>
      <c r="BJ71">
        <f t="shared" si="106"/>
        <v>0</v>
      </c>
      <c r="BK71">
        <f t="shared" si="106"/>
        <v>0</v>
      </c>
      <c r="BL71">
        <f t="shared" si="106"/>
        <v>0</v>
      </c>
      <c r="BM71">
        <f>0</f>
        <v>0</v>
      </c>
      <c r="BN71">
        <v>123.38099999999999</v>
      </c>
    </row>
    <row r="72" spans="1:66" x14ac:dyDescent="0.25">
      <c r="A72" s="4" t="s">
        <v>32</v>
      </c>
      <c r="B72" s="5"/>
      <c r="C72" s="5"/>
      <c r="D72" s="5">
        <v>11.234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>
        <v>11.234</v>
      </c>
      <c r="AI72" t="s">
        <v>32</v>
      </c>
      <c r="AJ72">
        <f>(0)/11.234</f>
        <v>0</v>
      </c>
      <c r="AK72">
        <f>(0)/11.234</f>
        <v>0</v>
      </c>
      <c r="AL72">
        <v>1</v>
      </c>
      <c r="AM72">
        <f t="shared" ref="AM72:BL72" si="107">(0)/11.234</f>
        <v>0</v>
      </c>
      <c r="AN72">
        <f t="shared" si="107"/>
        <v>0</v>
      </c>
      <c r="AO72">
        <f t="shared" si="107"/>
        <v>0</v>
      </c>
      <c r="AP72">
        <f t="shared" si="107"/>
        <v>0</v>
      </c>
      <c r="AQ72">
        <f t="shared" si="107"/>
        <v>0</v>
      </c>
      <c r="AR72">
        <f t="shared" si="107"/>
        <v>0</v>
      </c>
      <c r="AS72">
        <f t="shared" si="107"/>
        <v>0</v>
      </c>
      <c r="AT72">
        <f t="shared" si="107"/>
        <v>0</v>
      </c>
      <c r="AU72">
        <f t="shared" si="107"/>
        <v>0</v>
      </c>
      <c r="AV72">
        <f t="shared" si="107"/>
        <v>0</v>
      </c>
      <c r="AW72">
        <f t="shared" si="107"/>
        <v>0</v>
      </c>
      <c r="AX72">
        <f t="shared" si="107"/>
        <v>0</v>
      </c>
      <c r="AY72">
        <f t="shared" si="107"/>
        <v>0</v>
      </c>
      <c r="AZ72">
        <f t="shared" si="107"/>
        <v>0</v>
      </c>
      <c r="BA72">
        <f t="shared" si="107"/>
        <v>0</v>
      </c>
      <c r="BB72">
        <f t="shared" si="107"/>
        <v>0</v>
      </c>
      <c r="BC72">
        <f t="shared" si="107"/>
        <v>0</v>
      </c>
      <c r="BD72">
        <f t="shared" si="107"/>
        <v>0</v>
      </c>
      <c r="BE72">
        <f t="shared" si="107"/>
        <v>0</v>
      </c>
      <c r="BF72">
        <f t="shared" si="107"/>
        <v>0</v>
      </c>
      <c r="BG72">
        <f t="shared" si="107"/>
        <v>0</v>
      </c>
      <c r="BH72">
        <f t="shared" si="107"/>
        <v>0</v>
      </c>
      <c r="BI72">
        <f t="shared" si="107"/>
        <v>0</v>
      </c>
      <c r="BJ72">
        <f t="shared" si="107"/>
        <v>0</v>
      </c>
      <c r="BK72">
        <f t="shared" si="107"/>
        <v>0</v>
      </c>
      <c r="BL72">
        <f t="shared" si="107"/>
        <v>0</v>
      </c>
      <c r="BM72">
        <f>0</f>
        <v>0</v>
      </c>
      <c r="BN72">
        <v>11.234</v>
      </c>
    </row>
    <row r="73" spans="1:66" x14ac:dyDescent="0.25">
      <c r="A73" s="4" t="s">
        <v>33</v>
      </c>
      <c r="B73" s="5"/>
      <c r="C73" s="5"/>
      <c r="D73" s="5">
        <v>6.9869999999999992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>
        <v>6.9869999999999992</v>
      </c>
      <c r="AI73" t="s">
        <v>33</v>
      </c>
      <c r="AJ73">
        <f>(0)/6.987</f>
        <v>0</v>
      </c>
      <c r="AK73">
        <f>(0)/6.987</f>
        <v>0</v>
      </c>
      <c r="AL73">
        <v>1</v>
      </c>
      <c r="AM73">
        <f t="shared" ref="AM73:BL73" si="108">(0)/6.987</f>
        <v>0</v>
      </c>
      <c r="AN73">
        <f t="shared" si="108"/>
        <v>0</v>
      </c>
      <c r="AO73">
        <f t="shared" si="108"/>
        <v>0</v>
      </c>
      <c r="AP73">
        <f t="shared" si="108"/>
        <v>0</v>
      </c>
      <c r="AQ73">
        <f t="shared" si="108"/>
        <v>0</v>
      </c>
      <c r="AR73">
        <f t="shared" si="108"/>
        <v>0</v>
      </c>
      <c r="AS73">
        <f t="shared" si="108"/>
        <v>0</v>
      </c>
      <c r="AT73">
        <f t="shared" si="108"/>
        <v>0</v>
      </c>
      <c r="AU73">
        <f t="shared" si="108"/>
        <v>0</v>
      </c>
      <c r="AV73">
        <f t="shared" si="108"/>
        <v>0</v>
      </c>
      <c r="AW73">
        <f t="shared" si="108"/>
        <v>0</v>
      </c>
      <c r="AX73">
        <f t="shared" si="108"/>
        <v>0</v>
      </c>
      <c r="AY73">
        <f t="shared" si="108"/>
        <v>0</v>
      </c>
      <c r="AZ73">
        <f t="shared" si="108"/>
        <v>0</v>
      </c>
      <c r="BA73">
        <f t="shared" si="108"/>
        <v>0</v>
      </c>
      <c r="BB73">
        <f t="shared" si="108"/>
        <v>0</v>
      </c>
      <c r="BC73">
        <f t="shared" si="108"/>
        <v>0</v>
      </c>
      <c r="BD73">
        <f t="shared" si="108"/>
        <v>0</v>
      </c>
      <c r="BE73">
        <f t="shared" si="108"/>
        <v>0</v>
      </c>
      <c r="BF73">
        <f t="shared" si="108"/>
        <v>0</v>
      </c>
      <c r="BG73">
        <f t="shared" si="108"/>
        <v>0</v>
      </c>
      <c r="BH73">
        <f t="shared" si="108"/>
        <v>0</v>
      </c>
      <c r="BI73">
        <f t="shared" si="108"/>
        <v>0</v>
      </c>
      <c r="BJ73">
        <f t="shared" si="108"/>
        <v>0</v>
      </c>
      <c r="BK73">
        <f t="shared" si="108"/>
        <v>0</v>
      </c>
      <c r="BL73">
        <f t="shared" si="108"/>
        <v>0</v>
      </c>
      <c r="BM73">
        <f>0</f>
        <v>0</v>
      </c>
      <c r="BN73">
        <v>6.9869999999999992</v>
      </c>
    </row>
    <row r="74" spans="1:66" x14ac:dyDescent="0.25">
      <c r="A74" s="4" t="s">
        <v>94</v>
      </c>
      <c r="B74" s="5"/>
      <c r="C74" s="5"/>
      <c r="D74" s="5"/>
      <c r="E74" s="5"/>
      <c r="F74" s="5"/>
      <c r="G74" s="5">
        <v>9.4499999999999993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>
        <v>9.4499999999999993</v>
      </c>
      <c r="AI74" t="s">
        <v>94</v>
      </c>
      <c r="AJ74">
        <f>(0)/9.45</f>
        <v>0</v>
      </c>
      <c r="AK74">
        <f>(0)/9.45</f>
        <v>0</v>
      </c>
      <c r="AL74">
        <f>(0)/9.45</f>
        <v>0</v>
      </c>
      <c r="AM74">
        <f>(0)/9.45</f>
        <v>0</v>
      </c>
      <c r="AN74">
        <f>(0)/9.45</f>
        <v>0</v>
      </c>
      <c r="AO74">
        <v>1</v>
      </c>
      <c r="AP74">
        <f t="shared" ref="AP74:BL74" si="109">(0)/9.45</f>
        <v>0</v>
      </c>
      <c r="AQ74">
        <f t="shared" si="109"/>
        <v>0</v>
      </c>
      <c r="AR74">
        <f t="shared" si="109"/>
        <v>0</v>
      </c>
      <c r="AS74">
        <f t="shared" si="109"/>
        <v>0</v>
      </c>
      <c r="AT74">
        <f t="shared" si="109"/>
        <v>0</v>
      </c>
      <c r="AU74">
        <f t="shared" si="109"/>
        <v>0</v>
      </c>
      <c r="AV74">
        <f t="shared" si="109"/>
        <v>0</v>
      </c>
      <c r="AW74">
        <f t="shared" si="109"/>
        <v>0</v>
      </c>
      <c r="AX74">
        <f t="shared" si="109"/>
        <v>0</v>
      </c>
      <c r="AY74">
        <f t="shared" si="109"/>
        <v>0</v>
      </c>
      <c r="AZ74">
        <f t="shared" si="109"/>
        <v>0</v>
      </c>
      <c r="BA74">
        <f t="shared" si="109"/>
        <v>0</v>
      </c>
      <c r="BB74">
        <f t="shared" si="109"/>
        <v>0</v>
      </c>
      <c r="BC74">
        <f t="shared" si="109"/>
        <v>0</v>
      </c>
      <c r="BD74">
        <f t="shared" si="109"/>
        <v>0</v>
      </c>
      <c r="BE74">
        <f t="shared" si="109"/>
        <v>0</v>
      </c>
      <c r="BF74">
        <f t="shared" si="109"/>
        <v>0</v>
      </c>
      <c r="BG74">
        <f t="shared" si="109"/>
        <v>0</v>
      </c>
      <c r="BH74">
        <f t="shared" si="109"/>
        <v>0</v>
      </c>
      <c r="BI74">
        <f t="shared" si="109"/>
        <v>0</v>
      </c>
      <c r="BJ74">
        <f t="shared" si="109"/>
        <v>0</v>
      </c>
      <c r="BK74">
        <f t="shared" si="109"/>
        <v>0</v>
      </c>
      <c r="BL74">
        <f t="shared" si="109"/>
        <v>0</v>
      </c>
      <c r="BM74">
        <f>0</f>
        <v>0</v>
      </c>
      <c r="BN74">
        <v>9.4499999999999993</v>
      </c>
    </row>
    <row r="75" spans="1:66" x14ac:dyDescent="0.25">
      <c r="A75" s="4" t="s">
        <v>95</v>
      </c>
      <c r="B75" s="5"/>
      <c r="C75" s="5"/>
      <c r="D75" s="5"/>
      <c r="E75" s="5"/>
      <c r="F75" s="5"/>
      <c r="G75" s="5">
        <v>7.1400000000000006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>
        <v>7.1400000000000006</v>
      </c>
      <c r="AI75" t="s">
        <v>95</v>
      </c>
      <c r="AJ75">
        <f>(0)/7.14</f>
        <v>0</v>
      </c>
      <c r="AK75">
        <f>(0)/7.14</f>
        <v>0</v>
      </c>
      <c r="AL75">
        <f>(0)/7.14</f>
        <v>0</v>
      </c>
      <c r="AM75">
        <f>(0)/7.14</f>
        <v>0</v>
      </c>
      <c r="AN75">
        <f>(0)/7.14</f>
        <v>0</v>
      </c>
      <c r="AO75">
        <v>1</v>
      </c>
      <c r="AP75">
        <f t="shared" ref="AP75:BL75" si="110">(0)/7.14</f>
        <v>0</v>
      </c>
      <c r="AQ75">
        <f t="shared" si="110"/>
        <v>0</v>
      </c>
      <c r="AR75">
        <f t="shared" si="110"/>
        <v>0</v>
      </c>
      <c r="AS75">
        <f t="shared" si="110"/>
        <v>0</v>
      </c>
      <c r="AT75">
        <f t="shared" si="110"/>
        <v>0</v>
      </c>
      <c r="AU75">
        <f t="shared" si="110"/>
        <v>0</v>
      </c>
      <c r="AV75">
        <f t="shared" si="110"/>
        <v>0</v>
      </c>
      <c r="AW75">
        <f t="shared" si="110"/>
        <v>0</v>
      </c>
      <c r="AX75">
        <f t="shared" si="110"/>
        <v>0</v>
      </c>
      <c r="AY75">
        <f t="shared" si="110"/>
        <v>0</v>
      </c>
      <c r="AZ75">
        <f t="shared" si="110"/>
        <v>0</v>
      </c>
      <c r="BA75">
        <f t="shared" si="110"/>
        <v>0</v>
      </c>
      <c r="BB75">
        <f t="shared" si="110"/>
        <v>0</v>
      </c>
      <c r="BC75">
        <f t="shared" si="110"/>
        <v>0</v>
      </c>
      <c r="BD75">
        <f t="shared" si="110"/>
        <v>0</v>
      </c>
      <c r="BE75">
        <f t="shared" si="110"/>
        <v>0</v>
      </c>
      <c r="BF75">
        <f t="shared" si="110"/>
        <v>0</v>
      </c>
      <c r="BG75">
        <f t="shared" si="110"/>
        <v>0</v>
      </c>
      <c r="BH75">
        <f t="shared" si="110"/>
        <v>0</v>
      </c>
      <c r="BI75">
        <f t="shared" si="110"/>
        <v>0</v>
      </c>
      <c r="BJ75">
        <f t="shared" si="110"/>
        <v>0</v>
      </c>
      <c r="BK75">
        <f t="shared" si="110"/>
        <v>0</v>
      </c>
      <c r="BL75">
        <f t="shared" si="110"/>
        <v>0</v>
      </c>
      <c r="BM75">
        <f>0</f>
        <v>0</v>
      </c>
      <c r="BN75">
        <v>7.1400000000000006</v>
      </c>
    </row>
    <row r="76" spans="1:66" x14ac:dyDescent="0.25">
      <c r="A76" s="4" t="s">
        <v>86</v>
      </c>
      <c r="B76" s="5"/>
      <c r="C76" s="5"/>
      <c r="D76" s="5"/>
      <c r="E76" s="5"/>
      <c r="F76" s="5">
        <v>5761.38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>
        <v>5761.38</v>
      </c>
      <c r="AI76" t="s">
        <v>86</v>
      </c>
      <c r="AJ76">
        <f>(0)/5761.38</f>
        <v>0</v>
      </c>
      <c r="AK76">
        <f>(0)/5761.38</f>
        <v>0</v>
      </c>
      <c r="AL76">
        <f>(0)/5761.38</f>
        <v>0</v>
      </c>
      <c r="AM76">
        <f>(0)/5761.38</f>
        <v>0</v>
      </c>
      <c r="AN76">
        <v>1</v>
      </c>
      <c r="AO76">
        <f t="shared" ref="AO76:BL76" si="111">(0)/5761.38</f>
        <v>0</v>
      </c>
      <c r="AP76">
        <f t="shared" si="111"/>
        <v>0</v>
      </c>
      <c r="AQ76">
        <f t="shared" si="111"/>
        <v>0</v>
      </c>
      <c r="AR76">
        <f t="shared" si="111"/>
        <v>0</v>
      </c>
      <c r="AS76">
        <f t="shared" si="111"/>
        <v>0</v>
      </c>
      <c r="AT76">
        <f t="shared" si="111"/>
        <v>0</v>
      </c>
      <c r="AU76">
        <f t="shared" si="111"/>
        <v>0</v>
      </c>
      <c r="AV76">
        <f t="shared" si="111"/>
        <v>0</v>
      </c>
      <c r="AW76">
        <f t="shared" si="111"/>
        <v>0</v>
      </c>
      <c r="AX76">
        <f t="shared" si="111"/>
        <v>0</v>
      </c>
      <c r="AY76">
        <f t="shared" si="111"/>
        <v>0</v>
      </c>
      <c r="AZ76">
        <f t="shared" si="111"/>
        <v>0</v>
      </c>
      <c r="BA76">
        <f t="shared" si="111"/>
        <v>0</v>
      </c>
      <c r="BB76">
        <f t="shared" si="111"/>
        <v>0</v>
      </c>
      <c r="BC76">
        <f t="shared" si="111"/>
        <v>0</v>
      </c>
      <c r="BD76">
        <f t="shared" si="111"/>
        <v>0</v>
      </c>
      <c r="BE76">
        <f t="shared" si="111"/>
        <v>0</v>
      </c>
      <c r="BF76">
        <f t="shared" si="111"/>
        <v>0</v>
      </c>
      <c r="BG76">
        <f t="shared" si="111"/>
        <v>0</v>
      </c>
      <c r="BH76">
        <f t="shared" si="111"/>
        <v>0</v>
      </c>
      <c r="BI76">
        <f t="shared" si="111"/>
        <v>0</v>
      </c>
      <c r="BJ76">
        <f t="shared" si="111"/>
        <v>0</v>
      </c>
      <c r="BK76">
        <f t="shared" si="111"/>
        <v>0</v>
      </c>
      <c r="BL76">
        <f t="shared" si="111"/>
        <v>0</v>
      </c>
      <c r="BM76">
        <f>0</f>
        <v>0</v>
      </c>
      <c r="BN76">
        <v>5761.38</v>
      </c>
    </row>
    <row r="77" spans="1:66" x14ac:dyDescent="0.25">
      <c r="A77" s="4" t="s">
        <v>73</v>
      </c>
      <c r="B77" s="5"/>
      <c r="C77" s="5"/>
      <c r="D77" s="5"/>
      <c r="E77" s="5"/>
      <c r="F77" s="5">
        <v>8065.9319999999998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>
        <v>8065.9319999999998</v>
      </c>
      <c r="AI77" t="s">
        <v>73</v>
      </c>
      <c r="AJ77">
        <f>(0)/8065.932</f>
        <v>0</v>
      </c>
      <c r="AK77">
        <f>(0)/8065.932</f>
        <v>0</v>
      </c>
      <c r="AL77">
        <f>(0)/8065.932</f>
        <v>0</v>
      </c>
      <c r="AM77">
        <f>(0)/8065.932</f>
        <v>0</v>
      </c>
      <c r="AN77">
        <v>1</v>
      </c>
      <c r="AO77">
        <f t="shared" ref="AO77:BL77" si="112">(0)/8065.932</f>
        <v>0</v>
      </c>
      <c r="AP77">
        <f t="shared" si="112"/>
        <v>0</v>
      </c>
      <c r="AQ77">
        <f t="shared" si="112"/>
        <v>0</v>
      </c>
      <c r="AR77">
        <f t="shared" si="112"/>
        <v>0</v>
      </c>
      <c r="AS77">
        <f t="shared" si="112"/>
        <v>0</v>
      </c>
      <c r="AT77">
        <f t="shared" si="112"/>
        <v>0</v>
      </c>
      <c r="AU77">
        <f t="shared" si="112"/>
        <v>0</v>
      </c>
      <c r="AV77">
        <f t="shared" si="112"/>
        <v>0</v>
      </c>
      <c r="AW77">
        <f t="shared" si="112"/>
        <v>0</v>
      </c>
      <c r="AX77">
        <f t="shared" si="112"/>
        <v>0</v>
      </c>
      <c r="AY77">
        <f t="shared" si="112"/>
        <v>0</v>
      </c>
      <c r="AZ77">
        <f t="shared" si="112"/>
        <v>0</v>
      </c>
      <c r="BA77">
        <f t="shared" si="112"/>
        <v>0</v>
      </c>
      <c r="BB77">
        <f t="shared" si="112"/>
        <v>0</v>
      </c>
      <c r="BC77">
        <f t="shared" si="112"/>
        <v>0</v>
      </c>
      <c r="BD77">
        <f t="shared" si="112"/>
        <v>0</v>
      </c>
      <c r="BE77">
        <f t="shared" si="112"/>
        <v>0</v>
      </c>
      <c r="BF77">
        <f t="shared" si="112"/>
        <v>0</v>
      </c>
      <c r="BG77">
        <f t="shared" si="112"/>
        <v>0</v>
      </c>
      <c r="BH77">
        <f t="shared" si="112"/>
        <v>0</v>
      </c>
      <c r="BI77">
        <f t="shared" si="112"/>
        <v>0</v>
      </c>
      <c r="BJ77">
        <f t="shared" si="112"/>
        <v>0</v>
      </c>
      <c r="BK77">
        <f t="shared" si="112"/>
        <v>0</v>
      </c>
      <c r="BL77">
        <f t="shared" si="112"/>
        <v>0</v>
      </c>
      <c r="BM77">
        <f>0</f>
        <v>0</v>
      </c>
      <c r="BN77">
        <v>8065.9319999999998</v>
      </c>
    </row>
    <row r="78" spans="1:66" x14ac:dyDescent="0.25">
      <c r="A78" s="4" t="s">
        <v>85</v>
      </c>
      <c r="B78" s="5"/>
      <c r="C78" s="5"/>
      <c r="D78" s="5"/>
      <c r="E78" s="5"/>
      <c r="F78" s="5">
        <v>56461.524000000005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>
        <v>56461.524000000005</v>
      </c>
      <c r="AI78" t="s">
        <v>85</v>
      </c>
      <c r="AJ78">
        <f>(0)/56461.524</f>
        <v>0</v>
      </c>
      <c r="AK78">
        <f>(0)/56461.524</f>
        <v>0</v>
      </c>
      <c r="AL78">
        <f>(0)/56461.524</f>
        <v>0</v>
      </c>
      <c r="AM78">
        <f>(0)/56461.524</f>
        <v>0</v>
      </c>
      <c r="AN78">
        <v>1</v>
      </c>
      <c r="AO78">
        <f t="shared" ref="AO78:BL78" si="113">(0)/56461.524</f>
        <v>0</v>
      </c>
      <c r="AP78">
        <f t="shared" si="113"/>
        <v>0</v>
      </c>
      <c r="AQ78">
        <f t="shared" si="113"/>
        <v>0</v>
      </c>
      <c r="AR78">
        <f t="shared" si="113"/>
        <v>0</v>
      </c>
      <c r="AS78">
        <f t="shared" si="113"/>
        <v>0</v>
      </c>
      <c r="AT78">
        <f t="shared" si="113"/>
        <v>0</v>
      </c>
      <c r="AU78">
        <f t="shared" si="113"/>
        <v>0</v>
      </c>
      <c r="AV78">
        <f t="shared" si="113"/>
        <v>0</v>
      </c>
      <c r="AW78">
        <f t="shared" si="113"/>
        <v>0</v>
      </c>
      <c r="AX78">
        <f t="shared" si="113"/>
        <v>0</v>
      </c>
      <c r="AY78">
        <f t="shared" si="113"/>
        <v>0</v>
      </c>
      <c r="AZ78">
        <f t="shared" si="113"/>
        <v>0</v>
      </c>
      <c r="BA78">
        <f t="shared" si="113"/>
        <v>0</v>
      </c>
      <c r="BB78">
        <f t="shared" si="113"/>
        <v>0</v>
      </c>
      <c r="BC78">
        <f t="shared" si="113"/>
        <v>0</v>
      </c>
      <c r="BD78">
        <f t="shared" si="113"/>
        <v>0</v>
      </c>
      <c r="BE78">
        <f t="shared" si="113"/>
        <v>0</v>
      </c>
      <c r="BF78">
        <f t="shared" si="113"/>
        <v>0</v>
      </c>
      <c r="BG78">
        <f t="shared" si="113"/>
        <v>0</v>
      </c>
      <c r="BH78">
        <f t="shared" si="113"/>
        <v>0</v>
      </c>
      <c r="BI78">
        <f t="shared" si="113"/>
        <v>0</v>
      </c>
      <c r="BJ78">
        <f t="shared" si="113"/>
        <v>0</v>
      </c>
      <c r="BK78">
        <f t="shared" si="113"/>
        <v>0</v>
      </c>
      <c r="BL78">
        <f t="shared" si="113"/>
        <v>0</v>
      </c>
      <c r="BM78">
        <f>0</f>
        <v>0</v>
      </c>
      <c r="BN78">
        <v>56461.524000000005</v>
      </c>
    </row>
    <row r="79" spans="1:66" x14ac:dyDescent="0.25">
      <c r="A79" s="4" t="s">
        <v>74</v>
      </c>
      <c r="B79" s="5"/>
      <c r="C79" s="5"/>
      <c r="D79" s="5"/>
      <c r="E79" s="5"/>
      <c r="F79" s="5">
        <v>49547.867999999995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>
        <v>49547.867999999995</v>
      </c>
      <c r="AI79" t="s">
        <v>74</v>
      </c>
      <c r="AJ79">
        <f>(0)/49547.868</f>
        <v>0</v>
      </c>
      <c r="AK79">
        <f>(0)/49547.868</f>
        <v>0</v>
      </c>
      <c r="AL79">
        <f>(0)/49547.868</f>
        <v>0</v>
      </c>
      <c r="AM79">
        <f>(0)/49547.868</f>
        <v>0</v>
      </c>
      <c r="AN79">
        <v>1</v>
      </c>
      <c r="AO79">
        <f t="shared" ref="AO79:BL79" si="114">(0)/49547.868</f>
        <v>0</v>
      </c>
      <c r="AP79">
        <f t="shared" si="114"/>
        <v>0</v>
      </c>
      <c r="AQ79">
        <f t="shared" si="114"/>
        <v>0</v>
      </c>
      <c r="AR79">
        <f t="shared" si="114"/>
        <v>0</v>
      </c>
      <c r="AS79">
        <f t="shared" si="114"/>
        <v>0</v>
      </c>
      <c r="AT79">
        <f t="shared" si="114"/>
        <v>0</v>
      </c>
      <c r="AU79">
        <f t="shared" si="114"/>
        <v>0</v>
      </c>
      <c r="AV79">
        <f t="shared" si="114"/>
        <v>0</v>
      </c>
      <c r="AW79">
        <f t="shared" si="114"/>
        <v>0</v>
      </c>
      <c r="AX79">
        <f t="shared" si="114"/>
        <v>0</v>
      </c>
      <c r="AY79">
        <f t="shared" si="114"/>
        <v>0</v>
      </c>
      <c r="AZ79">
        <f t="shared" si="114"/>
        <v>0</v>
      </c>
      <c r="BA79">
        <f t="shared" si="114"/>
        <v>0</v>
      </c>
      <c r="BB79">
        <f t="shared" si="114"/>
        <v>0</v>
      </c>
      <c r="BC79">
        <f t="shared" si="114"/>
        <v>0</v>
      </c>
      <c r="BD79">
        <f t="shared" si="114"/>
        <v>0</v>
      </c>
      <c r="BE79">
        <f t="shared" si="114"/>
        <v>0</v>
      </c>
      <c r="BF79">
        <f t="shared" si="114"/>
        <v>0</v>
      </c>
      <c r="BG79">
        <f t="shared" si="114"/>
        <v>0</v>
      </c>
      <c r="BH79">
        <f t="shared" si="114"/>
        <v>0</v>
      </c>
      <c r="BI79">
        <f t="shared" si="114"/>
        <v>0</v>
      </c>
      <c r="BJ79">
        <f t="shared" si="114"/>
        <v>0</v>
      </c>
      <c r="BK79">
        <f t="shared" si="114"/>
        <v>0</v>
      </c>
      <c r="BL79">
        <f t="shared" si="114"/>
        <v>0</v>
      </c>
      <c r="BM79">
        <f>0</f>
        <v>0</v>
      </c>
      <c r="BN79">
        <v>49547.867999999995</v>
      </c>
    </row>
    <row r="80" spans="1:66" x14ac:dyDescent="0.25">
      <c r="A80" s="4" t="s">
        <v>75</v>
      </c>
      <c r="B80" s="5"/>
      <c r="C80" s="5"/>
      <c r="D80" s="5"/>
      <c r="E80" s="5"/>
      <c r="F80" s="5">
        <v>57613.8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>
        <v>57613.8</v>
      </c>
      <c r="AI80" t="s">
        <v>75</v>
      </c>
      <c r="AJ80">
        <f>(0)/57613.8</f>
        <v>0</v>
      </c>
      <c r="AK80">
        <f>(0)/57613.8</f>
        <v>0</v>
      </c>
      <c r="AL80">
        <f>(0)/57613.8</f>
        <v>0</v>
      </c>
      <c r="AM80">
        <f>(0)/57613.8</f>
        <v>0</v>
      </c>
      <c r="AN80">
        <v>1</v>
      </c>
      <c r="AO80">
        <f t="shared" ref="AO80:BL80" si="115">(0)/57613.8</f>
        <v>0</v>
      </c>
      <c r="AP80">
        <f t="shared" si="115"/>
        <v>0</v>
      </c>
      <c r="AQ80">
        <f t="shared" si="115"/>
        <v>0</v>
      </c>
      <c r="AR80">
        <f t="shared" si="115"/>
        <v>0</v>
      </c>
      <c r="AS80">
        <f t="shared" si="115"/>
        <v>0</v>
      </c>
      <c r="AT80">
        <f t="shared" si="115"/>
        <v>0</v>
      </c>
      <c r="AU80">
        <f t="shared" si="115"/>
        <v>0</v>
      </c>
      <c r="AV80">
        <f t="shared" si="115"/>
        <v>0</v>
      </c>
      <c r="AW80">
        <f t="shared" si="115"/>
        <v>0</v>
      </c>
      <c r="AX80">
        <f t="shared" si="115"/>
        <v>0</v>
      </c>
      <c r="AY80">
        <f t="shared" si="115"/>
        <v>0</v>
      </c>
      <c r="AZ80">
        <f t="shared" si="115"/>
        <v>0</v>
      </c>
      <c r="BA80">
        <f t="shared" si="115"/>
        <v>0</v>
      </c>
      <c r="BB80">
        <f t="shared" si="115"/>
        <v>0</v>
      </c>
      <c r="BC80">
        <f t="shared" si="115"/>
        <v>0</v>
      </c>
      <c r="BD80">
        <f t="shared" si="115"/>
        <v>0</v>
      </c>
      <c r="BE80">
        <f t="shared" si="115"/>
        <v>0</v>
      </c>
      <c r="BF80">
        <f t="shared" si="115"/>
        <v>0</v>
      </c>
      <c r="BG80">
        <f t="shared" si="115"/>
        <v>0</v>
      </c>
      <c r="BH80">
        <f t="shared" si="115"/>
        <v>0</v>
      </c>
      <c r="BI80">
        <f t="shared" si="115"/>
        <v>0</v>
      </c>
      <c r="BJ80">
        <f t="shared" si="115"/>
        <v>0</v>
      </c>
      <c r="BK80">
        <f t="shared" si="115"/>
        <v>0</v>
      </c>
      <c r="BL80">
        <f t="shared" si="115"/>
        <v>0</v>
      </c>
      <c r="BM80">
        <f>0</f>
        <v>0</v>
      </c>
      <c r="BN80">
        <v>57613.8</v>
      </c>
    </row>
    <row r="81" spans="1:66" x14ac:dyDescent="0.25">
      <c r="A81" s="4" t="s">
        <v>76</v>
      </c>
      <c r="B81" s="5"/>
      <c r="C81" s="5"/>
      <c r="D81" s="5"/>
      <c r="E81" s="5"/>
      <c r="F81" s="5">
        <v>576.13800000000003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>
        <v>576.13800000000003</v>
      </c>
      <c r="AI81" t="s">
        <v>76</v>
      </c>
      <c r="AJ81">
        <f>(0)/576.138</f>
        <v>0</v>
      </c>
      <c r="AK81">
        <f>(0)/576.138</f>
        <v>0</v>
      </c>
      <c r="AL81">
        <f>(0)/576.138</f>
        <v>0</v>
      </c>
      <c r="AM81">
        <f>(0)/576.138</f>
        <v>0</v>
      </c>
      <c r="AN81">
        <v>1</v>
      </c>
      <c r="AO81">
        <f t="shared" ref="AO81:BL81" si="116">(0)/576.138</f>
        <v>0</v>
      </c>
      <c r="AP81">
        <f t="shared" si="116"/>
        <v>0</v>
      </c>
      <c r="AQ81">
        <f t="shared" si="116"/>
        <v>0</v>
      </c>
      <c r="AR81">
        <f t="shared" si="116"/>
        <v>0</v>
      </c>
      <c r="AS81">
        <f t="shared" si="116"/>
        <v>0</v>
      </c>
      <c r="AT81">
        <f t="shared" si="116"/>
        <v>0</v>
      </c>
      <c r="AU81">
        <f t="shared" si="116"/>
        <v>0</v>
      </c>
      <c r="AV81">
        <f t="shared" si="116"/>
        <v>0</v>
      </c>
      <c r="AW81">
        <f t="shared" si="116"/>
        <v>0</v>
      </c>
      <c r="AX81">
        <f t="shared" si="116"/>
        <v>0</v>
      </c>
      <c r="AY81">
        <f t="shared" si="116"/>
        <v>0</v>
      </c>
      <c r="AZ81">
        <f t="shared" si="116"/>
        <v>0</v>
      </c>
      <c r="BA81">
        <f t="shared" si="116"/>
        <v>0</v>
      </c>
      <c r="BB81">
        <f t="shared" si="116"/>
        <v>0</v>
      </c>
      <c r="BC81">
        <f t="shared" si="116"/>
        <v>0</v>
      </c>
      <c r="BD81">
        <f t="shared" si="116"/>
        <v>0</v>
      </c>
      <c r="BE81">
        <f t="shared" si="116"/>
        <v>0</v>
      </c>
      <c r="BF81">
        <f t="shared" si="116"/>
        <v>0</v>
      </c>
      <c r="BG81">
        <f t="shared" si="116"/>
        <v>0</v>
      </c>
      <c r="BH81">
        <f t="shared" si="116"/>
        <v>0</v>
      </c>
      <c r="BI81">
        <f t="shared" si="116"/>
        <v>0</v>
      </c>
      <c r="BJ81">
        <f t="shared" si="116"/>
        <v>0</v>
      </c>
      <c r="BK81">
        <f t="shared" si="116"/>
        <v>0</v>
      </c>
      <c r="BL81">
        <f t="shared" si="116"/>
        <v>0</v>
      </c>
      <c r="BM81">
        <f>0</f>
        <v>0</v>
      </c>
      <c r="BN81">
        <v>576.13800000000003</v>
      </c>
    </row>
    <row r="82" spans="1:66" x14ac:dyDescent="0.25">
      <c r="A82" s="4" t="s">
        <v>77</v>
      </c>
      <c r="B82" s="5"/>
      <c r="C82" s="5"/>
      <c r="D82" s="5"/>
      <c r="E82" s="5"/>
      <c r="F82" s="5">
        <v>42058.074000000001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>
        <v>42058.074000000001</v>
      </c>
      <c r="AI82" t="s">
        <v>77</v>
      </c>
      <c r="AJ82">
        <f>(0)/42058.074</f>
        <v>0</v>
      </c>
      <c r="AK82">
        <f>(0)/42058.074</f>
        <v>0</v>
      </c>
      <c r="AL82">
        <f>(0)/42058.074</f>
        <v>0</v>
      </c>
      <c r="AM82">
        <f>(0)/42058.074</f>
        <v>0</v>
      </c>
      <c r="AN82">
        <v>1</v>
      </c>
      <c r="AO82">
        <f t="shared" ref="AO82:BL82" si="117">(0)/42058.074</f>
        <v>0</v>
      </c>
      <c r="AP82">
        <f t="shared" si="117"/>
        <v>0</v>
      </c>
      <c r="AQ82">
        <f t="shared" si="117"/>
        <v>0</v>
      </c>
      <c r="AR82">
        <f t="shared" si="117"/>
        <v>0</v>
      </c>
      <c r="AS82">
        <f t="shared" si="117"/>
        <v>0</v>
      </c>
      <c r="AT82">
        <f t="shared" si="117"/>
        <v>0</v>
      </c>
      <c r="AU82">
        <f t="shared" si="117"/>
        <v>0</v>
      </c>
      <c r="AV82">
        <f t="shared" si="117"/>
        <v>0</v>
      </c>
      <c r="AW82">
        <f t="shared" si="117"/>
        <v>0</v>
      </c>
      <c r="AX82">
        <f t="shared" si="117"/>
        <v>0</v>
      </c>
      <c r="AY82">
        <f t="shared" si="117"/>
        <v>0</v>
      </c>
      <c r="AZ82">
        <f t="shared" si="117"/>
        <v>0</v>
      </c>
      <c r="BA82">
        <f t="shared" si="117"/>
        <v>0</v>
      </c>
      <c r="BB82">
        <f t="shared" si="117"/>
        <v>0</v>
      </c>
      <c r="BC82">
        <f t="shared" si="117"/>
        <v>0</v>
      </c>
      <c r="BD82">
        <f t="shared" si="117"/>
        <v>0</v>
      </c>
      <c r="BE82">
        <f t="shared" si="117"/>
        <v>0</v>
      </c>
      <c r="BF82">
        <f t="shared" si="117"/>
        <v>0</v>
      </c>
      <c r="BG82">
        <f t="shared" si="117"/>
        <v>0</v>
      </c>
      <c r="BH82">
        <f t="shared" si="117"/>
        <v>0</v>
      </c>
      <c r="BI82">
        <f t="shared" si="117"/>
        <v>0</v>
      </c>
      <c r="BJ82">
        <f t="shared" si="117"/>
        <v>0</v>
      </c>
      <c r="BK82">
        <f t="shared" si="117"/>
        <v>0</v>
      </c>
      <c r="BL82">
        <f t="shared" si="117"/>
        <v>0</v>
      </c>
      <c r="BM82">
        <f>0</f>
        <v>0</v>
      </c>
      <c r="BN82">
        <v>42058.074000000001</v>
      </c>
    </row>
    <row r="83" spans="1:66" x14ac:dyDescent="0.25">
      <c r="A83" s="4" t="s">
        <v>78</v>
      </c>
      <c r="B83" s="5"/>
      <c r="C83" s="5"/>
      <c r="D83" s="5"/>
      <c r="E83" s="5"/>
      <c r="F83" s="5">
        <v>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>
        <v>0</v>
      </c>
      <c r="AI83" t="s">
        <v>78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f>0</f>
        <v>0</v>
      </c>
      <c r="BN83">
        <v>0</v>
      </c>
    </row>
    <row r="84" spans="1:66" x14ac:dyDescent="0.25">
      <c r="A84" s="4" t="s">
        <v>79</v>
      </c>
      <c r="B84" s="5"/>
      <c r="C84" s="5"/>
      <c r="D84" s="5"/>
      <c r="E84" s="5"/>
      <c r="F84" s="5">
        <v>47819.454000000005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>
        <v>47819.454000000005</v>
      </c>
      <c r="AI84" t="s">
        <v>79</v>
      </c>
      <c r="AJ84">
        <f>(0)/47819.454</f>
        <v>0</v>
      </c>
      <c r="AK84">
        <f>(0)/47819.454</f>
        <v>0</v>
      </c>
      <c r="AL84">
        <f>(0)/47819.454</f>
        <v>0</v>
      </c>
      <c r="AM84">
        <f>(0)/47819.454</f>
        <v>0</v>
      </c>
      <c r="AN84">
        <v>1</v>
      </c>
      <c r="AO84">
        <f t="shared" ref="AO84:BL84" si="118">(0)/47819.454</f>
        <v>0</v>
      </c>
      <c r="AP84">
        <f t="shared" si="118"/>
        <v>0</v>
      </c>
      <c r="AQ84">
        <f t="shared" si="118"/>
        <v>0</v>
      </c>
      <c r="AR84">
        <f t="shared" si="118"/>
        <v>0</v>
      </c>
      <c r="AS84">
        <f t="shared" si="118"/>
        <v>0</v>
      </c>
      <c r="AT84">
        <f t="shared" si="118"/>
        <v>0</v>
      </c>
      <c r="AU84">
        <f t="shared" si="118"/>
        <v>0</v>
      </c>
      <c r="AV84">
        <f t="shared" si="118"/>
        <v>0</v>
      </c>
      <c r="AW84">
        <f t="shared" si="118"/>
        <v>0</v>
      </c>
      <c r="AX84">
        <f t="shared" si="118"/>
        <v>0</v>
      </c>
      <c r="AY84">
        <f t="shared" si="118"/>
        <v>0</v>
      </c>
      <c r="AZ84">
        <f t="shared" si="118"/>
        <v>0</v>
      </c>
      <c r="BA84">
        <f t="shared" si="118"/>
        <v>0</v>
      </c>
      <c r="BB84">
        <f t="shared" si="118"/>
        <v>0</v>
      </c>
      <c r="BC84">
        <f t="shared" si="118"/>
        <v>0</v>
      </c>
      <c r="BD84">
        <f t="shared" si="118"/>
        <v>0</v>
      </c>
      <c r="BE84">
        <f t="shared" si="118"/>
        <v>0</v>
      </c>
      <c r="BF84">
        <f t="shared" si="118"/>
        <v>0</v>
      </c>
      <c r="BG84">
        <f t="shared" si="118"/>
        <v>0</v>
      </c>
      <c r="BH84">
        <f t="shared" si="118"/>
        <v>0</v>
      </c>
      <c r="BI84">
        <f t="shared" si="118"/>
        <v>0</v>
      </c>
      <c r="BJ84">
        <f t="shared" si="118"/>
        <v>0</v>
      </c>
      <c r="BK84">
        <f t="shared" si="118"/>
        <v>0</v>
      </c>
      <c r="BL84">
        <f t="shared" si="118"/>
        <v>0</v>
      </c>
      <c r="BM84">
        <f>0</f>
        <v>0</v>
      </c>
      <c r="BN84">
        <v>47819.454000000005</v>
      </c>
    </row>
    <row r="85" spans="1:66" x14ac:dyDescent="0.25">
      <c r="A85" s="4" t="s">
        <v>80</v>
      </c>
      <c r="B85" s="5"/>
      <c r="C85" s="5"/>
      <c r="D85" s="5"/>
      <c r="E85" s="5"/>
      <c r="F85" s="5">
        <v>2304.5520000000001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>
        <v>2304.5520000000001</v>
      </c>
      <c r="AI85" t="s">
        <v>80</v>
      </c>
      <c r="AJ85">
        <f>(0)/2304.552</f>
        <v>0</v>
      </c>
      <c r="AK85">
        <f>(0)/2304.552</f>
        <v>0</v>
      </c>
      <c r="AL85">
        <f>(0)/2304.552</f>
        <v>0</v>
      </c>
      <c r="AM85">
        <f>(0)/2304.552</f>
        <v>0</v>
      </c>
      <c r="AN85">
        <v>1</v>
      </c>
      <c r="AO85">
        <f t="shared" ref="AO85:BL85" si="119">(0)/2304.552</f>
        <v>0</v>
      </c>
      <c r="AP85">
        <f t="shared" si="119"/>
        <v>0</v>
      </c>
      <c r="AQ85">
        <f t="shared" si="119"/>
        <v>0</v>
      </c>
      <c r="AR85">
        <f t="shared" si="119"/>
        <v>0</v>
      </c>
      <c r="AS85">
        <f t="shared" si="119"/>
        <v>0</v>
      </c>
      <c r="AT85">
        <f t="shared" si="119"/>
        <v>0</v>
      </c>
      <c r="AU85">
        <f t="shared" si="119"/>
        <v>0</v>
      </c>
      <c r="AV85">
        <f t="shared" si="119"/>
        <v>0</v>
      </c>
      <c r="AW85">
        <f t="shared" si="119"/>
        <v>0</v>
      </c>
      <c r="AX85">
        <f t="shared" si="119"/>
        <v>0</v>
      </c>
      <c r="AY85">
        <f t="shared" si="119"/>
        <v>0</v>
      </c>
      <c r="AZ85">
        <f t="shared" si="119"/>
        <v>0</v>
      </c>
      <c r="BA85">
        <f t="shared" si="119"/>
        <v>0</v>
      </c>
      <c r="BB85">
        <f t="shared" si="119"/>
        <v>0</v>
      </c>
      <c r="BC85">
        <f t="shared" si="119"/>
        <v>0</v>
      </c>
      <c r="BD85">
        <f t="shared" si="119"/>
        <v>0</v>
      </c>
      <c r="BE85">
        <f t="shared" si="119"/>
        <v>0</v>
      </c>
      <c r="BF85">
        <f t="shared" si="119"/>
        <v>0</v>
      </c>
      <c r="BG85">
        <f t="shared" si="119"/>
        <v>0</v>
      </c>
      <c r="BH85">
        <f t="shared" si="119"/>
        <v>0</v>
      </c>
      <c r="BI85">
        <f t="shared" si="119"/>
        <v>0</v>
      </c>
      <c r="BJ85">
        <f t="shared" si="119"/>
        <v>0</v>
      </c>
      <c r="BK85">
        <f t="shared" si="119"/>
        <v>0</v>
      </c>
      <c r="BL85">
        <f t="shared" si="119"/>
        <v>0</v>
      </c>
      <c r="BM85">
        <f>0</f>
        <v>0</v>
      </c>
      <c r="BN85">
        <v>2304.5520000000001</v>
      </c>
    </row>
    <row r="86" spans="1:66" x14ac:dyDescent="0.25">
      <c r="A86" s="4" t="s">
        <v>81</v>
      </c>
      <c r="B86" s="5"/>
      <c r="C86" s="5"/>
      <c r="D86" s="5"/>
      <c r="E86" s="5"/>
      <c r="F86" s="5">
        <v>6337.518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>
        <v>6337.518</v>
      </c>
      <c r="AI86" t="s">
        <v>81</v>
      </c>
      <c r="AJ86">
        <f>(0)/6337.518</f>
        <v>0</v>
      </c>
      <c r="AK86">
        <f>(0)/6337.518</f>
        <v>0</v>
      </c>
      <c r="AL86">
        <f>(0)/6337.518</f>
        <v>0</v>
      </c>
      <c r="AM86">
        <f>(0)/6337.518</f>
        <v>0</v>
      </c>
      <c r="AN86">
        <v>1</v>
      </c>
      <c r="AO86">
        <f t="shared" ref="AO86:BL86" si="120">(0)/6337.518</f>
        <v>0</v>
      </c>
      <c r="AP86">
        <f t="shared" si="120"/>
        <v>0</v>
      </c>
      <c r="AQ86">
        <f t="shared" si="120"/>
        <v>0</v>
      </c>
      <c r="AR86">
        <f t="shared" si="120"/>
        <v>0</v>
      </c>
      <c r="AS86">
        <f t="shared" si="120"/>
        <v>0</v>
      </c>
      <c r="AT86">
        <f t="shared" si="120"/>
        <v>0</v>
      </c>
      <c r="AU86">
        <f t="shared" si="120"/>
        <v>0</v>
      </c>
      <c r="AV86">
        <f t="shared" si="120"/>
        <v>0</v>
      </c>
      <c r="AW86">
        <f t="shared" si="120"/>
        <v>0</v>
      </c>
      <c r="AX86">
        <f t="shared" si="120"/>
        <v>0</v>
      </c>
      <c r="AY86">
        <f t="shared" si="120"/>
        <v>0</v>
      </c>
      <c r="AZ86">
        <f t="shared" si="120"/>
        <v>0</v>
      </c>
      <c r="BA86">
        <f t="shared" si="120"/>
        <v>0</v>
      </c>
      <c r="BB86">
        <f t="shared" si="120"/>
        <v>0</v>
      </c>
      <c r="BC86">
        <f t="shared" si="120"/>
        <v>0</v>
      </c>
      <c r="BD86">
        <f t="shared" si="120"/>
        <v>0</v>
      </c>
      <c r="BE86">
        <f t="shared" si="120"/>
        <v>0</v>
      </c>
      <c r="BF86">
        <f t="shared" si="120"/>
        <v>0</v>
      </c>
      <c r="BG86">
        <f t="shared" si="120"/>
        <v>0</v>
      </c>
      <c r="BH86">
        <f t="shared" si="120"/>
        <v>0</v>
      </c>
      <c r="BI86">
        <f t="shared" si="120"/>
        <v>0</v>
      </c>
      <c r="BJ86">
        <f t="shared" si="120"/>
        <v>0</v>
      </c>
      <c r="BK86">
        <f t="shared" si="120"/>
        <v>0</v>
      </c>
      <c r="BL86">
        <f t="shared" si="120"/>
        <v>0</v>
      </c>
      <c r="BM86">
        <f>0</f>
        <v>0</v>
      </c>
      <c r="BN86">
        <v>6337.518</v>
      </c>
    </row>
    <row r="87" spans="1:66" x14ac:dyDescent="0.25">
      <c r="A87" s="4" t="s">
        <v>82</v>
      </c>
      <c r="B87" s="5"/>
      <c r="C87" s="5"/>
      <c r="D87" s="5"/>
      <c r="E87" s="5"/>
      <c r="F87" s="5">
        <v>1728.414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>
        <v>1728.414</v>
      </c>
      <c r="AI87" t="s">
        <v>82</v>
      </c>
      <c r="AJ87">
        <f>(0)/1728.414</f>
        <v>0</v>
      </c>
      <c r="AK87">
        <f>(0)/1728.414</f>
        <v>0</v>
      </c>
      <c r="AL87">
        <f>(0)/1728.414</f>
        <v>0</v>
      </c>
      <c r="AM87">
        <f>(0)/1728.414</f>
        <v>0</v>
      </c>
      <c r="AN87">
        <v>1</v>
      </c>
      <c r="AO87">
        <f t="shared" ref="AO87:BL87" si="121">(0)/1728.414</f>
        <v>0</v>
      </c>
      <c r="AP87">
        <f t="shared" si="121"/>
        <v>0</v>
      </c>
      <c r="AQ87">
        <f t="shared" si="121"/>
        <v>0</v>
      </c>
      <c r="AR87">
        <f t="shared" si="121"/>
        <v>0</v>
      </c>
      <c r="AS87">
        <f t="shared" si="121"/>
        <v>0</v>
      </c>
      <c r="AT87">
        <f t="shared" si="121"/>
        <v>0</v>
      </c>
      <c r="AU87">
        <f t="shared" si="121"/>
        <v>0</v>
      </c>
      <c r="AV87">
        <f t="shared" si="121"/>
        <v>0</v>
      </c>
      <c r="AW87">
        <f t="shared" si="121"/>
        <v>0</v>
      </c>
      <c r="AX87">
        <f t="shared" si="121"/>
        <v>0</v>
      </c>
      <c r="AY87">
        <f t="shared" si="121"/>
        <v>0</v>
      </c>
      <c r="AZ87">
        <f t="shared" si="121"/>
        <v>0</v>
      </c>
      <c r="BA87">
        <f t="shared" si="121"/>
        <v>0</v>
      </c>
      <c r="BB87">
        <f t="shared" si="121"/>
        <v>0</v>
      </c>
      <c r="BC87">
        <f t="shared" si="121"/>
        <v>0</v>
      </c>
      <c r="BD87">
        <f t="shared" si="121"/>
        <v>0</v>
      </c>
      <c r="BE87">
        <f t="shared" si="121"/>
        <v>0</v>
      </c>
      <c r="BF87">
        <f t="shared" si="121"/>
        <v>0</v>
      </c>
      <c r="BG87">
        <f t="shared" si="121"/>
        <v>0</v>
      </c>
      <c r="BH87">
        <f t="shared" si="121"/>
        <v>0</v>
      </c>
      <c r="BI87">
        <f t="shared" si="121"/>
        <v>0</v>
      </c>
      <c r="BJ87">
        <f t="shared" si="121"/>
        <v>0</v>
      </c>
      <c r="BK87">
        <f t="shared" si="121"/>
        <v>0</v>
      </c>
      <c r="BL87">
        <f t="shared" si="121"/>
        <v>0</v>
      </c>
      <c r="BM87">
        <f>0</f>
        <v>0</v>
      </c>
      <c r="BN87">
        <v>1728.414</v>
      </c>
    </row>
    <row r="88" spans="1:66" x14ac:dyDescent="0.25">
      <c r="A88" s="4" t="s">
        <v>83</v>
      </c>
      <c r="B88" s="5"/>
      <c r="C88" s="5"/>
      <c r="D88" s="5"/>
      <c r="E88" s="5"/>
      <c r="F88" s="5">
        <v>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>
        <v>0</v>
      </c>
      <c r="AI88" t="s">
        <v>83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f>0</f>
        <v>0</v>
      </c>
      <c r="BN88">
        <v>0</v>
      </c>
    </row>
    <row r="89" spans="1:66" x14ac:dyDescent="0.25">
      <c r="A89" s="4" t="s">
        <v>84</v>
      </c>
      <c r="B89" s="5"/>
      <c r="C89" s="5"/>
      <c r="D89" s="5"/>
      <c r="E89" s="5"/>
      <c r="F89" s="5">
        <v>43210.35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>
        <v>43210.35</v>
      </c>
      <c r="AI89" t="s">
        <v>84</v>
      </c>
      <c r="AJ89">
        <f>(0)/43210.35</f>
        <v>0</v>
      </c>
      <c r="AK89">
        <f>(0)/43210.35</f>
        <v>0</v>
      </c>
      <c r="AL89">
        <f>(0)/43210.35</f>
        <v>0</v>
      </c>
      <c r="AM89">
        <f>(0)/43210.35</f>
        <v>0</v>
      </c>
      <c r="AN89">
        <v>1</v>
      </c>
      <c r="AO89">
        <f t="shared" ref="AO89:BL89" si="122">(0)/43210.35</f>
        <v>0</v>
      </c>
      <c r="AP89">
        <f t="shared" si="122"/>
        <v>0</v>
      </c>
      <c r="AQ89">
        <f t="shared" si="122"/>
        <v>0</v>
      </c>
      <c r="AR89">
        <f t="shared" si="122"/>
        <v>0</v>
      </c>
      <c r="AS89">
        <f t="shared" si="122"/>
        <v>0</v>
      </c>
      <c r="AT89">
        <f t="shared" si="122"/>
        <v>0</v>
      </c>
      <c r="AU89">
        <f t="shared" si="122"/>
        <v>0</v>
      </c>
      <c r="AV89">
        <f t="shared" si="122"/>
        <v>0</v>
      </c>
      <c r="AW89">
        <f t="shared" si="122"/>
        <v>0</v>
      </c>
      <c r="AX89">
        <f t="shared" si="122"/>
        <v>0</v>
      </c>
      <c r="AY89">
        <f t="shared" si="122"/>
        <v>0</v>
      </c>
      <c r="AZ89">
        <f t="shared" si="122"/>
        <v>0</v>
      </c>
      <c r="BA89">
        <f t="shared" si="122"/>
        <v>0</v>
      </c>
      <c r="BB89">
        <f t="shared" si="122"/>
        <v>0</v>
      </c>
      <c r="BC89">
        <f t="shared" si="122"/>
        <v>0</v>
      </c>
      <c r="BD89">
        <f t="shared" si="122"/>
        <v>0</v>
      </c>
      <c r="BE89">
        <f t="shared" si="122"/>
        <v>0</v>
      </c>
      <c r="BF89">
        <f t="shared" si="122"/>
        <v>0</v>
      </c>
      <c r="BG89">
        <f t="shared" si="122"/>
        <v>0</v>
      </c>
      <c r="BH89">
        <f t="shared" si="122"/>
        <v>0</v>
      </c>
      <c r="BI89">
        <f t="shared" si="122"/>
        <v>0</v>
      </c>
      <c r="BJ89">
        <f t="shared" si="122"/>
        <v>0</v>
      </c>
      <c r="BK89">
        <f t="shared" si="122"/>
        <v>0</v>
      </c>
      <c r="BL89">
        <f t="shared" si="122"/>
        <v>0</v>
      </c>
      <c r="BM89">
        <f>0</f>
        <v>0</v>
      </c>
      <c r="BN89">
        <v>43210.35</v>
      </c>
    </row>
    <row r="90" spans="1:66" x14ac:dyDescent="0.25">
      <c r="A90" s="4" t="s">
        <v>470</v>
      </c>
      <c r="B90" s="5" t="e">
        <v>#VALUE!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/>
      <c r="AF90" s="5" t="e">
        <v>#VALUE!</v>
      </c>
      <c r="AI90" t="s">
        <v>470</v>
      </c>
      <c r="AJ90" t="e">
        <v>#VALUE!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N90" t="e">
        <v>#VALUE!</v>
      </c>
    </row>
    <row r="91" spans="1:66" x14ac:dyDescent="0.25">
      <c r="A91" s="4" t="s">
        <v>471</v>
      </c>
      <c r="B91" s="5" t="e">
        <v>#VALUE!</v>
      </c>
      <c r="C91" s="5">
        <v>26</v>
      </c>
      <c r="D91" s="5">
        <v>2666.4769999999999</v>
      </c>
      <c r="E91" s="5">
        <v>501.42900000000009</v>
      </c>
      <c r="F91" s="5">
        <v>321666.82199999999</v>
      </c>
      <c r="G91" s="5">
        <v>205.38</v>
      </c>
      <c r="H91" s="5">
        <v>2</v>
      </c>
      <c r="I91" s="5">
        <v>5</v>
      </c>
      <c r="J91" s="5">
        <v>2757.8919999999998</v>
      </c>
      <c r="K91" s="5">
        <v>166</v>
      </c>
      <c r="L91" s="5">
        <v>26681.793999999998</v>
      </c>
      <c r="M91" s="5">
        <v>489.74</v>
      </c>
      <c r="N91" s="5">
        <v>77</v>
      </c>
      <c r="O91" s="5">
        <v>1072.721</v>
      </c>
      <c r="P91" s="5">
        <v>9475.7529999999988</v>
      </c>
      <c r="Q91" s="5">
        <v>11.992000000000001</v>
      </c>
      <c r="R91" s="5">
        <v>1959.7859999999998</v>
      </c>
      <c r="S91" s="5">
        <v>35</v>
      </c>
      <c r="T91" s="5">
        <v>309</v>
      </c>
      <c r="U91" s="5">
        <v>7725.2900000000009</v>
      </c>
      <c r="V91" s="5">
        <v>7015.2290000000003</v>
      </c>
      <c r="W91" s="5">
        <v>4061.1979999999999</v>
      </c>
      <c r="X91" s="5">
        <v>2</v>
      </c>
      <c r="Y91" s="5">
        <v>745.24399999999991</v>
      </c>
      <c r="Z91" s="5">
        <v>5.9940000000000007</v>
      </c>
      <c r="AA91" s="5">
        <v>1120.999</v>
      </c>
      <c r="AB91" s="5">
        <v>79.984999999999999</v>
      </c>
      <c r="AC91" s="5">
        <v>1195.837</v>
      </c>
      <c r="AD91" s="5">
        <v>109</v>
      </c>
      <c r="AE91" s="5"/>
      <c r="AF91" s="5" t="e">
        <v>#VALUE!</v>
      </c>
      <c r="AI91" t="s">
        <v>471</v>
      </c>
      <c r="AJ91" t="e">
        <v>#VALUE!</v>
      </c>
      <c r="AK91">
        <v>26</v>
      </c>
      <c r="AL91">
        <v>2666.4769999999999</v>
      </c>
      <c r="AM91">
        <v>501.42900000000009</v>
      </c>
      <c r="AN91">
        <v>321666.82199999999</v>
      </c>
      <c r="AO91">
        <v>205.38</v>
      </c>
      <c r="AP91">
        <v>2</v>
      </c>
      <c r="AQ91">
        <v>5</v>
      </c>
      <c r="AR91">
        <v>2757.8919999999998</v>
      </c>
      <c r="AS91">
        <v>166</v>
      </c>
      <c r="AT91">
        <v>26681.793999999998</v>
      </c>
      <c r="AU91">
        <v>489.74</v>
      </c>
      <c r="AV91">
        <v>77</v>
      </c>
      <c r="AW91">
        <v>1072.721</v>
      </c>
      <c r="AX91">
        <v>9475.7529999999988</v>
      </c>
      <c r="AY91">
        <v>11.992000000000001</v>
      </c>
      <c r="AZ91">
        <v>1959.7859999999998</v>
      </c>
      <c r="BA91">
        <v>35</v>
      </c>
      <c r="BB91">
        <v>309</v>
      </c>
      <c r="BC91">
        <v>7725.2900000000009</v>
      </c>
      <c r="BD91">
        <v>7015.2290000000003</v>
      </c>
      <c r="BE91">
        <v>4061.1979999999999</v>
      </c>
      <c r="BF91">
        <v>2</v>
      </c>
      <c r="BG91">
        <v>745.24399999999991</v>
      </c>
      <c r="BH91">
        <v>5.9940000000000007</v>
      </c>
      <c r="BI91">
        <v>1120.999</v>
      </c>
      <c r="BJ91">
        <v>79.984999999999999</v>
      </c>
      <c r="BK91">
        <v>1195.837</v>
      </c>
      <c r="BL91">
        <v>109</v>
      </c>
      <c r="BN91" t="e">
        <v>#VALUE!</v>
      </c>
    </row>
    <row r="94" spans="1:66" x14ac:dyDescent="0.25">
      <c r="AJ94">
        <f>SUM(AF5:AF89)</f>
        <v>390177.55499999999</v>
      </c>
    </row>
    <row r="96" spans="1:66" x14ac:dyDescent="0.25">
      <c r="AI96" t="s">
        <v>130</v>
      </c>
      <c r="AJ96">
        <f>(AF5/AJ$94)*100</f>
        <v>3.9212916796303163E-2</v>
      </c>
      <c r="AK96" s="1">
        <f>MAX(AJ5:BL5)</f>
        <v>0.71241830065359479</v>
      </c>
      <c r="AL96">
        <f>AJ96*AK96</f>
        <v>2.7935999547693102E-2</v>
      </c>
      <c r="AM96" s="5">
        <f>COUNTIF(AJ5:BL5, "&lt;.05") - COUNTIF(AJ5:BL5, "=0")</f>
        <v>1</v>
      </c>
      <c r="AN96">
        <f t="shared" ref="AN96:AN159" si="123">COUNTIF(AJ5:BL5, "&gt;.05")</f>
        <v>3</v>
      </c>
    </row>
    <row r="97" spans="35:40" x14ac:dyDescent="0.25">
      <c r="AI97" t="s">
        <v>315</v>
      </c>
      <c r="AJ97">
        <f t="shared" ref="AJ97:AJ160" si="124">(AF6/AJ$94)*100</f>
        <v>4.8224198852237924E-3</v>
      </c>
      <c r="AK97" s="1">
        <f t="shared" ref="AK97:AK160" si="125">MAX(AJ6:BL6)</f>
        <v>1</v>
      </c>
      <c r="AL97">
        <f t="shared" ref="AL97:AL160" si="126">AJ97*AK97</f>
        <v>4.8224198852237924E-3</v>
      </c>
      <c r="AM97" s="5">
        <f t="shared" ref="AM97:AM160" si="127">COUNTIF(AJ6:BL6, "&lt;.05") - COUNTIF(AJ6:BL6, "=0")</f>
        <v>0</v>
      </c>
      <c r="AN97">
        <f t="shared" si="123"/>
        <v>1</v>
      </c>
    </row>
    <row r="98" spans="35:40" x14ac:dyDescent="0.25">
      <c r="AI98" t="s">
        <v>106</v>
      </c>
      <c r="AJ98">
        <f t="shared" si="124"/>
        <v>4.8977701959304143E-3</v>
      </c>
      <c r="AK98" s="1">
        <f t="shared" si="125"/>
        <v>1</v>
      </c>
      <c r="AL98">
        <f t="shared" si="126"/>
        <v>4.8977701959304143E-3</v>
      </c>
      <c r="AM98" s="5">
        <f t="shared" si="127"/>
        <v>0</v>
      </c>
      <c r="AN98">
        <f t="shared" si="123"/>
        <v>1</v>
      </c>
    </row>
    <row r="99" spans="35:40" x14ac:dyDescent="0.25">
      <c r="AI99" t="s">
        <v>402</v>
      </c>
      <c r="AJ99">
        <f t="shared" si="124"/>
        <v>0.26304665320894738</v>
      </c>
      <c r="AK99" s="1">
        <f t="shared" si="125"/>
        <v>0.96506743807418338</v>
      </c>
      <c r="AL99">
        <f t="shared" si="126"/>
        <v>0.253857759706347</v>
      </c>
      <c r="AM99" s="5">
        <f t="shared" si="127"/>
        <v>1</v>
      </c>
      <c r="AN99">
        <f t="shared" si="123"/>
        <v>1</v>
      </c>
    </row>
    <row r="100" spans="35:40" x14ac:dyDescent="0.25">
      <c r="AI100" t="s">
        <v>10</v>
      </c>
      <c r="AJ100">
        <f t="shared" si="124"/>
        <v>1.5088002691492595E-3</v>
      </c>
      <c r="AK100" s="1">
        <f t="shared" si="125"/>
        <v>0.349923560387294</v>
      </c>
      <c r="AL100">
        <f t="shared" si="126"/>
        <v>5.2796476209401638E-4</v>
      </c>
      <c r="AM100" s="5">
        <f t="shared" si="127"/>
        <v>0</v>
      </c>
      <c r="AN100">
        <f t="shared" si="123"/>
        <v>3</v>
      </c>
    </row>
    <row r="101" spans="35:40" x14ac:dyDescent="0.25">
      <c r="AI101" t="s">
        <v>43</v>
      </c>
      <c r="AJ101">
        <f t="shared" si="124"/>
        <v>0.12531294887016248</v>
      </c>
      <c r="AK101" s="1">
        <f t="shared" si="125"/>
        <v>0.3070051110252115</v>
      </c>
      <c r="AL101">
        <f t="shared" si="126"/>
        <v>3.8471715780780881E-2</v>
      </c>
      <c r="AM101" s="5">
        <f t="shared" si="127"/>
        <v>5</v>
      </c>
      <c r="AN101">
        <f t="shared" si="123"/>
        <v>5</v>
      </c>
    </row>
    <row r="102" spans="35:40" x14ac:dyDescent="0.25">
      <c r="AI102" t="s">
        <v>403</v>
      </c>
      <c r="AJ102">
        <f t="shared" si="124"/>
        <v>1.7571743715498959E-2</v>
      </c>
      <c r="AK102" s="1">
        <f t="shared" si="125"/>
        <v>1</v>
      </c>
      <c r="AL102">
        <f t="shared" si="126"/>
        <v>1.7571743715498959E-2</v>
      </c>
      <c r="AM102" s="5">
        <f t="shared" si="127"/>
        <v>0</v>
      </c>
      <c r="AN102">
        <f t="shared" si="123"/>
        <v>1</v>
      </c>
    </row>
    <row r="103" spans="35:40" x14ac:dyDescent="0.25">
      <c r="AI103" t="s">
        <v>391</v>
      </c>
      <c r="AJ103">
        <f t="shared" si="124"/>
        <v>3.437127489304196E-2</v>
      </c>
      <c r="AK103" s="1">
        <f t="shared" si="125"/>
        <v>0.56751597581072122</v>
      </c>
      <c r="AL103">
        <f t="shared" si="126"/>
        <v>1.9506247610783251E-2</v>
      </c>
      <c r="AM103" s="5">
        <f t="shared" si="127"/>
        <v>0</v>
      </c>
      <c r="AN103">
        <f t="shared" si="123"/>
        <v>2</v>
      </c>
    </row>
    <row r="104" spans="35:40" x14ac:dyDescent="0.25">
      <c r="AI104" t="s">
        <v>379</v>
      </c>
      <c r="AJ104">
        <f t="shared" si="124"/>
        <v>0.10653816311909586</v>
      </c>
      <c r="AK104" s="1">
        <f t="shared" si="125"/>
        <v>0.61546159619714791</v>
      </c>
      <c r="AL104">
        <f t="shared" si="126"/>
        <v>6.5570147929190858E-2</v>
      </c>
      <c r="AM104" s="5">
        <f t="shared" si="127"/>
        <v>0</v>
      </c>
      <c r="AN104">
        <f t="shared" si="123"/>
        <v>2</v>
      </c>
    </row>
    <row r="105" spans="35:40" x14ac:dyDescent="0.25">
      <c r="AI105" t="s">
        <v>341</v>
      </c>
      <c r="AJ105">
        <f t="shared" si="124"/>
        <v>6.2279338441187368E-2</v>
      </c>
      <c r="AK105" s="1">
        <f t="shared" si="125"/>
        <v>1</v>
      </c>
      <c r="AL105">
        <f t="shared" si="126"/>
        <v>6.2279338441187368E-2</v>
      </c>
      <c r="AM105" s="5">
        <f t="shared" si="127"/>
        <v>0</v>
      </c>
      <c r="AN105">
        <f t="shared" si="123"/>
        <v>1</v>
      </c>
    </row>
    <row r="106" spans="35:40" x14ac:dyDescent="0.25">
      <c r="AI106" t="s">
        <v>404</v>
      </c>
      <c r="AJ106">
        <f t="shared" si="124"/>
        <v>4.9007432013868667E-2</v>
      </c>
      <c r="AK106" s="1">
        <f t="shared" si="125"/>
        <v>1</v>
      </c>
      <c r="AL106">
        <f t="shared" si="126"/>
        <v>4.9007432013868667E-2</v>
      </c>
      <c r="AM106" s="5">
        <f t="shared" si="127"/>
        <v>0</v>
      </c>
      <c r="AN106">
        <f t="shared" si="123"/>
        <v>1</v>
      </c>
    </row>
    <row r="107" spans="35:40" x14ac:dyDescent="0.25">
      <c r="AI107" t="s">
        <v>370</v>
      </c>
      <c r="AJ107">
        <f t="shared" si="124"/>
        <v>3.075522885984562E-3</v>
      </c>
      <c r="AK107" s="1">
        <f t="shared" si="125"/>
        <v>1</v>
      </c>
      <c r="AL107">
        <f t="shared" si="126"/>
        <v>3.075522885984562E-3</v>
      </c>
      <c r="AM107" s="5">
        <f t="shared" si="127"/>
        <v>0</v>
      </c>
      <c r="AN107">
        <f t="shared" si="123"/>
        <v>1</v>
      </c>
    </row>
    <row r="108" spans="35:40" x14ac:dyDescent="0.25">
      <c r="AI108" t="s">
        <v>68</v>
      </c>
      <c r="AJ108">
        <f t="shared" si="124"/>
        <v>0.12294172072506837</v>
      </c>
      <c r="AK108" s="1">
        <f t="shared" si="125"/>
        <v>0.32125889374618238</v>
      </c>
      <c r="AL108">
        <f t="shared" si="126"/>
        <v>3.9496121195387569E-2</v>
      </c>
      <c r="AM108" s="5">
        <f t="shared" si="127"/>
        <v>1</v>
      </c>
      <c r="AN108">
        <f t="shared" si="123"/>
        <v>5</v>
      </c>
    </row>
    <row r="109" spans="35:40" x14ac:dyDescent="0.25">
      <c r="AI109" t="s">
        <v>58</v>
      </c>
      <c r="AJ109">
        <f t="shared" si="124"/>
        <v>9.7969756358742874E-2</v>
      </c>
      <c r="AK109" s="1">
        <f t="shared" si="125"/>
        <v>0.42357739316060444</v>
      </c>
      <c r="AL109">
        <f t="shared" si="126"/>
        <v>4.1497774007015854E-2</v>
      </c>
      <c r="AM109" s="5">
        <f t="shared" si="127"/>
        <v>3</v>
      </c>
      <c r="AN109">
        <f t="shared" si="123"/>
        <v>4</v>
      </c>
    </row>
    <row r="110" spans="35:40" x14ac:dyDescent="0.25">
      <c r="AI110" t="s">
        <v>393</v>
      </c>
      <c r="AJ110">
        <f t="shared" si="124"/>
        <v>3.6789917349294987E-2</v>
      </c>
      <c r="AK110" s="1">
        <f t="shared" si="125"/>
        <v>0.7151784097083862</v>
      </c>
      <c r="AL110">
        <f t="shared" si="126"/>
        <v>2.6311354583171756E-2</v>
      </c>
      <c r="AM110" s="5">
        <f t="shared" si="127"/>
        <v>0</v>
      </c>
      <c r="AN110">
        <f t="shared" si="123"/>
        <v>2</v>
      </c>
    </row>
    <row r="111" spans="35:40" x14ac:dyDescent="0.25">
      <c r="AI111" t="s">
        <v>188</v>
      </c>
      <c r="AJ111">
        <f t="shared" si="124"/>
        <v>0.10646947644130887</v>
      </c>
      <c r="AK111" s="1">
        <f t="shared" si="125"/>
        <v>0.52078859948967315</v>
      </c>
      <c r="AL111">
        <f t="shared" si="126"/>
        <v>5.5448089524267996E-2</v>
      </c>
      <c r="AM111" s="5">
        <f t="shared" si="127"/>
        <v>1</v>
      </c>
      <c r="AN111">
        <f t="shared" si="123"/>
        <v>2</v>
      </c>
    </row>
    <row r="112" spans="35:40" x14ac:dyDescent="0.25">
      <c r="AI112" t="s">
        <v>246</v>
      </c>
      <c r="AJ112">
        <f t="shared" si="124"/>
        <v>0.94915326433884717</v>
      </c>
      <c r="AK112" s="1">
        <f t="shared" si="125"/>
        <v>0.89801783936471047</v>
      </c>
      <c r="AL112">
        <f t="shared" si="126"/>
        <v>0.85235656366753343</v>
      </c>
      <c r="AM112" s="5">
        <f t="shared" si="127"/>
        <v>3</v>
      </c>
      <c r="AN112">
        <f t="shared" si="123"/>
        <v>2</v>
      </c>
    </row>
    <row r="113" spans="35:40" x14ac:dyDescent="0.25">
      <c r="AI113" t="s">
        <v>296</v>
      </c>
      <c r="AJ113">
        <f t="shared" si="124"/>
        <v>4.245964378960753E-2</v>
      </c>
      <c r="AK113" s="1">
        <f t="shared" si="125"/>
        <v>0.89335297100224542</v>
      </c>
      <c r="AL113">
        <f t="shared" si="126"/>
        <v>3.7931448927142924E-2</v>
      </c>
      <c r="AM113" s="5">
        <f t="shared" si="127"/>
        <v>1</v>
      </c>
      <c r="AN113">
        <f t="shared" si="123"/>
        <v>2</v>
      </c>
    </row>
    <row r="114" spans="35:40" x14ac:dyDescent="0.25">
      <c r="AI114" t="s">
        <v>406</v>
      </c>
      <c r="AJ114">
        <f t="shared" si="124"/>
        <v>2.5258244288295876E-2</v>
      </c>
      <c r="AK114" s="1">
        <f t="shared" si="125"/>
        <v>1</v>
      </c>
      <c r="AL114">
        <f t="shared" si="126"/>
        <v>2.5258244288295876E-2</v>
      </c>
      <c r="AM114" s="5">
        <f t="shared" si="127"/>
        <v>0</v>
      </c>
      <c r="AN114">
        <f t="shared" si="123"/>
        <v>1</v>
      </c>
    </row>
    <row r="115" spans="35:40" x14ac:dyDescent="0.25">
      <c r="AI115" t="s">
        <v>307</v>
      </c>
      <c r="AJ115">
        <f t="shared" si="124"/>
        <v>1.537761442992281E-3</v>
      </c>
      <c r="AK115" s="1">
        <f t="shared" si="125"/>
        <v>1</v>
      </c>
      <c r="AL115">
        <f t="shared" si="126"/>
        <v>1.537761442992281E-3</v>
      </c>
      <c r="AM115" s="5">
        <f t="shared" si="127"/>
        <v>0</v>
      </c>
      <c r="AN115">
        <f t="shared" si="123"/>
        <v>1</v>
      </c>
    </row>
    <row r="116" spans="35:40" x14ac:dyDescent="0.25">
      <c r="AI116" t="s">
        <v>235</v>
      </c>
      <c r="AJ116">
        <f t="shared" si="124"/>
        <v>1.9734605185067602E-2</v>
      </c>
      <c r="AK116" s="1">
        <f t="shared" si="125"/>
        <v>1</v>
      </c>
      <c r="AL116">
        <f t="shared" si="126"/>
        <v>1.9734605185067602E-2</v>
      </c>
      <c r="AM116" s="5">
        <f t="shared" si="127"/>
        <v>0</v>
      </c>
      <c r="AN116">
        <f t="shared" si="123"/>
        <v>1</v>
      </c>
    </row>
    <row r="117" spans="35:40" x14ac:dyDescent="0.25">
      <c r="AI117" t="s">
        <v>30</v>
      </c>
      <c r="AJ117">
        <f t="shared" si="124"/>
        <v>1.9568014362076774E-3</v>
      </c>
      <c r="AK117" s="1">
        <f t="shared" si="125"/>
        <v>1</v>
      </c>
      <c r="AL117">
        <f t="shared" si="126"/>
        <v>1.9568014362076774E-3</v>
      </c>
      <c r="AM117" s="5">
        <f t="shared" si="127"/>
        <v>0</v>
      </c>
      <c r="AN117">
        <f t="shared" si="123"/>
        <v>1</v>
      </c>
    </row>
    <row r="118" spans="35:40" x14ac:dyDescent="0.25">
      <c r="AI118" t="s">
        <v>27</v>
      </c>
      <c r="AJ118">
        <f t="shared" si="124"/>
        <v>1.0310690475263241E-2</v>
      </c>
      <c r="AK118" s="1">
        <f t="shared" si="125"/>
        <v>1</v>
      </c>
      <c r="AL118">
        <f t="shared" si="126"/>
        <v>1.0310690475263241E-2</v>
      </c>
      <c r="AM118" s="5">
        <f t="shared" si="127"/>
        <v>0</v>
      </c>
      <c r="AN118">
        <f t="shared" si="123"/>
        <v>1</v>
      </c>
    </row>
    <row r="119" spans="35:40" x14ac:dyDescent="0.25">
      <c r="AI119" t="s">
        <v>155</v>
      </c>
      <c r="AJ119">
        <f t="shared" si="124"/>
        <v>1.527022742248718E-2</v>
      </c>
      <c r="AK119" s="1">
        <f t="shared" si="125"/>
        <v>0.61551501317534119</v>
      </c>
      <c r="AL119">
        <f t="shared" si="126"/>
        <v>9.3990542331426532E-3</v>
      </c>
      <c r="AM119" s="5">
        <f t="shared" si="127"/>
        <v>3</v>
      </c>
      <c r="AN119">
        <f t="shared" si="123"/>
        <v>3</v>
      </c>
    </row>
    <row r="120" spans="35:40" x14ac:dyDescent="0.25">
      <c r="AI120" t="s">
        <v>48</v>
      </c>
      <c r="AJ120">
        <f t="shared" si="124"/>
        <v>0.1284658724154443</v>
      </c>
      <c r="AK120" s="1">
        <f t="shared" si="125"/>
        <v>0.70823649113706866</v>
      </c>
      <c r="AL120">
        <f t="shared" si="126"/>
        <v>9.098421871037661E-2</v>
      </c>
      <c r="AM120" s="5">
        <f t="shared" si="127"/>
        <v>3</v>
      </c>
      <c r="AN120">
        <f t="shared" si="123"/>
        <v>2</v>
      </c>
    </row>
    <row r="121" spans="35:40" x14ac:dyDescent="0.25">
      <c r="AI121" t="s">
        <v>23</v>
      </c>
      <c r="AJ121">
        <f t="shared" si="124"/>
        <v>1.1434281502942935E-2</v>
      </c>
      <c r="AK121" s="1">
        <f t="shared" si="125"/>
        <v>0.90173488142735458</v>
      </c>
      <c r="AL121">
        <f t="shared" si="126"/>
        <v>1.0310690475263241E-2</v>
      </c>
      <c r="AM121" s="5">
        <f t="shared" si="127"/>
        <v>1</v>
      </c>
      <c r="AN121">
        <f t="shared" si="123"/>
        <v>2</v>
      </c>
    </row>
    <row r="122" spans="35:40" x14ac:dyDescent="0.25">
      <c r="AI122" t="s">
        <v>22</v>
      </c>
      <c r="AJ122">
        <f t="shared" si="124"/>
        <v>0.19074777379236998</v>
      </c>
      <c r="AK122" s="1">
        <f t="shared" si="125"/>
        <v>1</v>
      </c>
      <c r="AL122">
        <f t="shared" si="126"/>
        <v>0.19074777379236998</v>
      </c>
      <c r="AM122" s="5">
        <f t="shared" si="127"/>
        <v>0</v>
      </c>
      <c r="AN122">
        <f t="shared" si="123"/>
        <v>1</v>
      </c>
    </row>
    <row r="123" spans="35:40" x14ac:dyDescent="0.25">
      <c r="AI123" t="s">
        <v>41</v>
      </c>
      <c r="AJ123">
        <f t="shared" si="124"/>
        <v>3.6433669281668447E-2</v>
      </c>
      <c r="AK123" s="1">
        <f t="shared" si="125"/>
        <v>0.99468189875910973</v>
      </c>
      <c r="AL123">
        <f t="shared" si="126"/>
        <v>3.6239911339851417E-2</v>
      </c>
      <c r="AM123" s="5">
        <f t="shared" si="127"/>
        <v>1</v>
      </c>
      <c r="AN123">
        <f t="shared" si="123"/>
        <v>1</v>
      </c>
    </row>
    <row r="124" spans="35:40" x14ac:dyDescent="0.25">
      <c r="AI124" t="s">
        <v>25</v>
      </c>
      <c r="AJ124">
        <f t="shared" si="124"/>
        <v>8.1117428704990474E-2</v>
      </c>
      <c r="AK124" s="1">
        <f t="shared" si="125"/>
        <v>0.69909510840373834</v>
      </c>
      <c r="AL124">
        <f t="shared" si="126"/>
        <v>5.6708797613947828E-2</v>
      </c>
      <c r="AM124" s="5">
        <f t="shared" si="127"/>
        <v>3</v>
      </c>
      <c r="AN124">
        <f t="shared" si="123"/>
        <v>3</v>
      </c>
    </row>
    <row r="125" spans="35:40" x14ac:dyDescent="0.25">
      <c r="AI125" t="s">
        <v>24</v>
      </c>
      <c r="AJ125">
        <f t="shared" si="124"/>
        <v>0.29901002378263403</v>
      </c>
      <c r="AK125" s="1">
        <f t="shared" si="125"/>
        <v>1</v>
      </c>
      <c r="AL125">
        <f t="shared" si="126"/>
        <v>0.29901002378263403</v>
      </c>
      <c r="AM125" s="5">
        <f t="shared" si="127"/>
        <v>0</v>
      </c>
      <c r="AN125">
        <f t="shared" si="123"/>
        <v>1</v>
      </c>
    </row>
    <row r="126" spans="35:40" x14ac:dyDescent="0.25">
      <c r="AI126" t="s">
        <v>55</v>
      </c>
      <c r="AJ126">
        <f t="shared" si="124"/>
        <v>1.8282509869128689</v>
      </c>
      <c r="AK126" s="1">
        <f t="shared" si="125"/>
        <v>0.68261725608666235</v>
      </c>
      <c r="AL126">
        <f t="shared" si="126"/>
        <v>1.2479956721241949</v>
      </c>
      <c r="AM126" s="5">
        <f t="shared" si="127"/>
        <v>7</v>
      </c>
      <c r="AN126">
        <f t="shared" si="123"/>
        <v>4</v>
      </c>
    </row>
    <row r="127" spans="35:40" x14ac:dyDescent="0.25">
      <c r="AI127" t="s">
        <v>11</v>
      </c>
      <c r="AJ127">
        <f t="shared" si="124"/>
        <v>2.3913471906399125E-2</v>
      </c>
      <c r="AK127" s="1">
        <f t="shared" si="125"/>
        <v>0.73136487862386801</v>
      </c>
      <c r="AL127">
        <f t="shared" si="126"/>
        <v>1.7489473478298875E-2</v>
      </c>
      <c r="AM127" s="5">
        <f t="shared" si="127"/>
        <v>1</v>
      </c>
      <c r="AN127">
        <f t="shared" si="123"/>
        <v>4</v>
      </c>
    </row>
    <row r="128" spans="35:40" x14ac:dyDescent="0.25">
      <c r="AI128" t="s">
        <v>61</v>
      </c>
      <c r="AJ128">
        <f t="shared" si="124"/>
        <v>0.37099340580982421</v>
      </c>
      <c r="AK128" s="1">
        <f t="shared" si="125"/>
        <v>0.40290825839549083</v>
      </c>
      <c r="AL128">
        <f t="shared" si="126"/>
        <v>0.14947630701104783</v>
      </c>
      <c r="AM128" s="5">
        <f t="shared" si="127"/>
        <v>5</v>
      </c>
      <c r="AN128">
        <f t="shared" si="123"/>
        <v>3</v>
      </c>
    </row>
    <row r="129" spans="35:40" x14ac:dyDescent="0.25">
      <c r="AI129" t="s">
        <v>15</v>
      </c>
      <c r="AJ129">
        <f t="shared" si="124"/>
        <v>0.4341579822550275</v>
      </c>
      <c r="AK129" s="1">
        <f t="shared" si="125"/>
        <v>0.41875705067394253</v>
      </c>
      <c r="AL129">
        <f t="shared" si="126"/>
        <v>0.18180671617566518</v>
      </c>
      <c r="AM129" s="5">
        <f t="shared" si="127"/>
        <v>6</v>
      </c>
      <c r="AN129">
        <f t="shared" si="123"/>
        <v>3</v>
      </c>
    </row>
    <row r="130" spans="35:40" x14ac:dyDescent="0.25">
      <c r="AI130" t="s">
        <v>231</v>
      </c>
      <c r="AJ130">
        <f t="shared" si="124"/>
        <v>2.086050285491179E-2</v>
      </c>
      <c r="AK130" s="1">
        <f t="shared" si="125"/>
        <v>0.49149189733760879</v>
      </c>
      <c r="AL130">
        <f t="shared" si="126"/>
        <v>1.0252768127577201E-2</v>
      </c>
      <c r="AM130" s="5">
        <f t="shared" si="127"/>
        <v>2</v>
      </c>
      <c r="AN130">
        <f t="shared" si="123"/>
        <v>4</v>
      </c>
    </row>
    <row r="131" spans="35:40" x14ac:dyDescent="0.25">
      <c r="AI131" t="s">
        <v>120</v>
      </c>
      <c r="AJ131">
        <f t="shared" si="124"/>
        <v>0.2333591433776861</v>
      </c>
      <c r="AK131" s="1">
        <f t="shared" si="125"/>
        <v>0.33139377165669975</v>
      </c>
      <c r="AL131">
        <f t="shared" si="126"/>
        <v>7.7333766674507962E-2</v>
      </c>
      <c r="AM131" s="5">
        <f t="shared" si="127"/>
        <v>2</v>
      </c>
      <c r="AN131">
        <f t="shared" si="123"/>
        <v>4</v>
      </c>
    </row>
    <row r="132" spans="35:40" x14ac:dyDescent="0.25">
      <c r="AI132" t="s">
        <v>171</v>
      </c>
      <c r="AJ132">
        <f t="shared" si="124"/>
        <v>8.9156845528954119E-3</v>
      </c>
      <c r="AK132" s="1">
        <f t="shared" si="125"/>
        <v>0.65044413142840718</v>
      </c>
      <c r="AL132">
        <f t="shared" si="126"/>
        <v>5.7991546950977232E-3</v>
      </c>
      <c r="AM132" s="5">
        <f t="shared" si="127"/>
        <v>0</v>
      </c>
      <c r="AN132">
        <f t="shared" si="123"/>
        <v>3</v>
      </c>
    </row>
    <row r="133" spans="35:40" x14ac:dyDescent="0.25">
      <c r="AI133" t="s">
        <v>169</v>
      </c>
      <c r="AJ133">
        <f t="shared" si="124"/>
        <v>3.9405136976677193E-3</v>
      </c>
      <c r="AK133" s="1">
        <f t="shared" si="125"/>
        <v>0.41001626016260162</v>
      </c>
      <c r="AL133">
        <f t="shared" si="126"/>
        <v>1.6156746894372229E-3</v>
      </c>
      <c r="AM133" s="5">
        <f t="shared" si="127"/>
        <v>0</v>
      </c>
      <c r="AN133">
        <f t="shared" si="123"/>
        <v>3</v>
      </c>
    </row>
    <row r="134" spans="35:40" x14ac:dyDescent="0.25">
      <c r="AI134" t="s">
        <v>112</v>
      </c>
      <c r="AJ134">
        <f t="shared" si="124"/>
        <v>0.62707092415913057</v>
      </c>
      <c r="AK134" s="1">
        <f t="shared" si="125"/>
        <v>0.71810323334791082</v>
      </c>
      <c r="AL134">
        <f t="shared" si="126"/>
        <v>0.45030165817713425</v>
      </c>
      <c r="AM134" s="5">
        <f t="shared" si="127"/>
        <v>3</v>
      </c>
      <c r="AN134">
        <f t="shared" si="123"/>
        <v>2</v>
      </c>
    </row>
    <row r="135" spans="35:40" x14ac:dyDescent="0.25">
      <c r="AI135" t="s">
        <v>90</v>
      </c>
      <c r="AJ135">
        <f t="shared" si="124"/>
        <v>5.4974971586974043E-2</v>
      </c>
      <c r="AK135" s="1">
        <f t="shared" si="125"/>
        <v>0.81585081585081587</v>
      </c>
      <c r="AL135">
        <f t="shared" si="126"/>
        <v>4.4851375420608193E-2</v>
      </c>
      <c r="AM135" s="5">
        <f t="shared" si="127"/>
        <v>0</v>
      </c>
      <c r="AN135">
        <f t="shared" si="123"/>
        <v>2</v>
      </c>
    </row>
    <row r="136" spans="35:40" x14ac:dyDescent="0.25">
      <c r="AI136" t="s">
        <v>50</v>
      </c>
      <c r="AJ136">
        <f t="shared" si="124"/>
        <v>2.6124516567848196E-2</v>
      </c>
      <c r="AK136" s="1">
        <f t="shared" si="125"/>
        <v>0.53690695757956286</v>
      </c>
      <c r="AL136">
        <f t="shared" si="126"/>
        <v>1.4026434708680258E-2</v>
      </c>
      <c r="AM136" s="5">
        <f t="shared" si="127"/>
        <v>1</v>
      </c>
      <c r="AN136">
        <f t="shared" si="123"/>
        <v>2</v>
      </c>
    </row>
    <row r="137" spans="35:40" x14ac:dyDescent="0.25">
      <c r="AI137" t="s">
        <v>62</v>
      </c>
      <c r="AJ137">
        <f t="shared" si="124"/>
        <v>4.2954802974251053E-3</v>
      </c>
      <c r="AK137" s="1">
        <f t="shared" si="125"/>
        <v>0.51551312649164671</v>
      </c>
      <c r="AL137">
        <f t="shared" si="126"/>
        <v>2.2143764779088844E-3</v>
      </c>
      <c r="AM137" s="5">
        <f t="shared" si="127"/>
        <v>0</v>
      </c>
      <c r="AN137">
        <f t="shared" si="123"/>
        <v>2</v>
      </c>
    </row>
    <row r="138" spans="35:40" x14ac:dyDescent="0.25">
      <c r="AI138" t="s">
        <v>107</v>
      </c>
      <c r="AJ138">
        <f t="shared" si="124"/>
        <v>0.26250536118101409</v>
      </c>
      <c r="AK138" s="1">
        <f t="shared" si="125"/>
        <v>0.55155496237687185</v>
      </c>
      <c r="AL138">
        <f t="shared" si="126"/>
        <v>0.14478613460992137</v>
      </c>
      <c r="AM138" s="5">
        <f t="shared" si="127"/>
        <v>3</v>
      </c>
      <c r="AN138">
        <f t="shared" si="123"/>
        <v>3</v>
      </c>
    </row>
    <row r="139" spans="35:40" x14ac:dyDescent="0.25">
      <c r="AI139" t="s">
        <v>54</v>
      </c>
      <c r="AJ139">
        <f t="shared" si="124"/>
        <v>1.8513991662078049</v>
      </c>
      <c r="AK139" s="1">
        <f t="shared" si="125"/>
        <v>0.88517547133453234</v>
      </c>
      <c r="AL139">
        <f t="shared" si="126"/>
        <v>1.6388131295763539</v>
      </c>
      <c r="AM139" s="5">
        <f t="shared" si="127"/>
        <v>5</v>
      </c>
      <c r="AN139">
        <f t="shared" si="123"/>
        <v>2</v>
      </c>
    </row>
    <row r="140" spans="35:40" x14ac:dyDescent="0.25">
      <c r="AI140" t="s">
        <v>285</v>
      </c>
      <c r="AJ140">
        <f t="shared" si="124"/>
        <v>6.0587800853895862E-4</v>
      </c>
      <c r="AK140" s="1">
        <f t="shared" si="125"/>
        <v>1</v>
      </c>
      <c r="AL140">
        <f t="shared" si="126"/>
        <v>6.0587800853895862E-4</v>
      </c>
      <c r="AM140" s="5">
        <f t="shared" si="127"/>
        <v>0</v>
      </c>
      <c r="AN140">
        <f t="shared" si="123"/>
        <v>1</v>
      </c>
    </row>
    <row r="141" spans="35:40" x14ac:dyDescent="0.25">
      <c r="AI141" t="s">
        <v>134</v>
      </c>
      <c r="AJ141">
        <f t="shared" si="124"/>
        <v>0.3056405948312429</v>
      </c>
      <c r="AK141" s="1">
        <f t="shared" si="125"/>
        <v>0.61198231339635278</v>
      </c>
      <c r="AL141">
        <f t="shared" si="126"/>
        <v>0.18704663829266138</v>
      </c>
      <c r="AM141" s="5">
        <f t="shared" si="127"/>
        <v>2</v>
      </c>
      <c r="AN141">
        <f t="shared" si="123"/>
        <v>3</v>
      </c>
    </row>
    <row r="142" spans="35:40" x14ac:dyDescent="0.25">
      <c r="AI142" t="s">
        <v>146</v>
      </c>
      <c r="AJ142">
        <f t="shared" si="124"/>
        <v>1.1273598246828933</v>
      </c>
      <c r="AK142" s="1">
        <f t="shared" si="125"/>
        <v>0.97230116591133076</v>
      </c>
      <c r="AL142">
        <f t="shared" si="126"/>
        <v>1.0961332719407706</v>
      </c>
      <c r="AM142" s="5">
        <f t="shared" si="127"/>
        <v>2</v>
      </c>
      <c r="AN142">
        <f t="shared" si="123"/>
        <v>1</v>
      </c>
    </row>
    <row r="143" spans="35:40" x14ac:dyDescent="0.25">
      <c r="AI143" t="s">
        <v>152</v>
      </c>
      <c r="AJ143">
        <f t="shared" si="124"/>
        <v>2.1883514032476832</v>
      </c>
      <c r="AK143" s="1">
        <f t="shared" si="125"/>
        <v>1</v>
      </c>
      <c r="AL143">
        <f t="shared" si="126"/>
        <v>2.1883514032476832</v>
      </c>
      <c r="AM143" s="5">
        <f t="shared" si="127"/>
        <v>0</v>
      </c>
      <c r="AN143">
        <f t="shared" si="123"/>
        <v>1</v>
      </c>
    </row>
    <row r="144" spans="35:40" x14ac:dyDescent="0.25">
      <c r="AI144" t="s">
        <v>143</v>
      </c>
      <c r="AJ144">
        <f t="shared" si="124"/>
        <v>1.4263062876592174</v>
      </c>
      <c r="AK144" s="1">
        <f t="shared" si="125"/>
        <v>0.82036905896307477</v>
      </c>
      <c r="AL144">
        <f t="shared" si="126"/>
        <v>1.1700975470001087</v>
      </c>
      <c r="AM144" s="5">
        <f t="shared" si="127"/>
        <v>2</v>
      </c>
      <c r="AN144">
        <f t="shared" si="123"/>
        <v>3</v>
      </c>
    </row>
    <row r="145" spans="35:40" x14ac:dyDescent="0.25">
      <c r="AI145" t="s">
        <v>153</v>
      </c>
      <c r="AJ145">
        <f t="shared" si="124"/>
        <v>1.9015009717819369</v>
      </c>
      <c r="AK145" s="1">
        <f t="shared" si="125"/>
        <v>0.63362437881019995</v>
      </c>
      <c r="AL145">
        <f t="shared" si="126"/>
        <v>1.2048373720523213</v>
      </c>
      <c r="AM145" s="5">
        <f t="shared" si="127"/>
        <v>1</v>
      </c>
      <c r="AN145">
        <f t="shared" si="123"/>
        <v>2</v>
      </c>
    </row>
    <row r="146" spans="35:40" x14ac:dyDescent="0.25">
      <c r="AI146" t="s">
        <v>142</v>
      </c>
      <c r="AJ146">
        <f t="shared" si="124"/>
        <v>0.36943719122951607</v>
      </c>
      <c r="AK146" s="1">
        <f t="shared" si="125"/>
        <v>0.95485136261057368</v>
      </c>
      <c r="AL146">
        <f t="shared" si="126"/>
        <v>0.3527576054445265</v>
      </c>
      <c r="AM146" s="5">
        <f t="shared" si="127"/>
        <v>3</v>
      </c>
      <c r="AN146">
        <f t="shared" si="123"/>
        <v>1</v>
      </c>
    </row>
    <row r="147" spans="35:40" x14ac:dyDescent="0.25">
      <c r="AI147" t="s">
        <v>26</v>
      </c>
      <c r="AJ147">
        <f t="shared" si="124"/>
        <v>0.71818405853714473</v>
      </c>
      <c r="AK147" s="1">
        <f t="shared" si="125"/>
        <v>0.31807587842807394</v>
      </c>
      <c r="AL147">
        <f t="shared" si="126"/>
        <v>0.22843702529224158</v>
      </c>
      <c r="AM147" s="5">
        <f t="shared" si="127"/>
        <v>3</v>
      </c>
      <c r="AN147">
        <f t="shared" si="123"/>
        <v>5</v>
      </c>
    </row>
    <row r="148" spans="35:40" x14ac:dyDescent="0.25">
      <c r="AI148" t="s">
        <v>353</v>
      </c>
      <c r="AJ148">
        <f t="shared" si="124"/>
        <v>4.7773122162293529E-4</v>
      </c>
      <c r="AK148" s="1">
        <f t="shared" si="125"/>
        <v>1</v>
      </c>
      <c r="AL148">
        <f t="shared" si="126"/>
        <v>4.7773122162293529E-4</v>
      </c>
      <c r="AM148" s="5">
        <f t="shared" si="127"/>
        <v>0</v>
      </c>
      <c r="AN148">
        <f t="shared" si="123"/>
        <v>1</v>
      </c>
    </row>
    <row r="149" spans="35:40" x14ac:dyDescent="0.25">
      <c r="AI149" t="s">
        <v>66</v>
      </c>
      <c r="AJ149">
        <f t="shared" si="124"/>
        <v>5.7263673201294217E-3</v>
      </c>
      <c r="AK149" s="1">
        <f t="shared" si="125"/>
        <v>0.63693326769010428</v>
      </c>
      <c r="AL149">
        <f t="shared" si="126"/>
        <v>3.647313849203858E-3</v>
      </c>
      <c r="AM149" s="5">
        <f t="shared" si="127"/>
        <v>0</v>
      </c>
      <c r="AN149">
        <f t="shared" si="123"/>
        <v>2</v>
      </c>
    </row>
    <row r="150" spans="35:40" x14ac:dyDescent="0.25">
      <c r="AI150" t="s">
        <v>99</v>
      </c>
      <c r="AJ150">
        <f t="shared" si="124"/>
        <v>5.1258714766409363E-4</v>
      </c>
      <c r="AK150" s="1">
        <f t="shared" si="125"/>
        <v>1</v>
      </c>
      <c r="AL150">
        <f t="shared" si="126"/>
        <v>5.1258714766409363E-4</v>
      </c>
      <c r="AM150" s="5">
        <f t="shared" si="127"/>
        <v>0</v>
      </c>
      <c r="AN150">
        <f t="shared" si="123"/>
        <v>1</v>
      </c>
    </row>
    <row r="151" spans="35:40" x14ac:dyDescent="0.25">
      <c r="AI151" t="s">
        <v>154</v>
      </c>
      <c r="AJ151">
        <f t="shared" si="124"/>
        <v>0.21872990618335286</v>
      </c>
      <c r="AK151" s="1">
        <f t="shared" si="125"/>
        <v>0.3185573593771055</v>
      </c>
      <c r="AL151">
        <f t="shared" si="126"/>
        <v>6.9678021330570911E-2</v>
      </c>
      <c r="AM151" s="5">
        <f t="shared" si="127"/>
        <v>1</v>
      </c>
      <c r="AN151">
        <f t="shared" si="123"/>
        <v>6</v>
      </c>
    </row>
    <row r="152" spans="35:40" x14ac:dyDescent="0.25">
      <c r="AI152" t="s">
        <v>286</v>
      </c>
      <c r="AJ152">
        <f t="shared" si="124"/>
        <v>4.7076003641470356E-3</v>
      </c>
      <c r="AK152" s="1">
        <f t="shared" si="125"/>
        <v>0.68641114982578388</v>
      </c>
      <c r="AL152">
        <f t="shared" si="126"/>
        <v>3.2313493788744458E-3</v>
      </c>
      <c r="AM152" s="5">
        <f t="shared" si="127"/>
        <v>0</v>
      </c>
      <c r="AN152">
        <f t="shared" si="123"/>
        <v>2</v>
      </c>
    </row>
    <row r="153" spans="35:40" x14ac:dyDescent="0.25">
      <c r="AI153" t="s">
        <v>241</v>
      </c>
      <c r="AJ153">
        <f t="shared" si="124"/>
        <v>0.16686813263771672</v>
      </c>
      <c r="AK153" s="1">
        <f t="shared" si="125"/>
        <v>1</v>
      </c>
      <c r="AL153">
        <f t="shared" si="126"/>
        <v>0.16686813263771672</v>
      </c>
      <c r="AM153" s="5">
        <f t="shared" si="127"/>
        <v>0</v>
      </c>
      <c r="AN153">
        <f t="shared" si="123"/>
        <v>1</v>
      </c>
    </row>
    <row r="154" spans="35:40" x14ac:dyDescent="0.25">
      <c r="AI154" t="s">
        <v>124</v>
      </c>
      <c r="AJ154">
        <f t="shared" si="124"/>
        <v>8.5089466512239531E-2</v>
      </c>
      <c r="AK154" s="1">
        <f t="shared" si="125"/>
        <v>1</v>
      </c>
      <c r="AL154">
        <f t="shared" si="126"/>
        <v>8.5089466512239531E-2</v>
      </c>
      <c r="AM154" s="5">
        <f t="shared" si="127"/>
        <v>0</v>
      </c>
      <c r="AN154">
        <f t="shared" si="123"/>
        <v>1</v>
      </c>
    </row>
    <row r="155" spans="35:40" x14ac:dyDescent="0.25">
      <c r="AI155" t="s">
        <v>88</v>
      </c>
      <c r="AJ155">
        <f t="shared" si="124"/>
        <v>2.8983727677518511E-2</v>
      </c>
      <c r="AK155" s="1">
        <f t="shared" si="125"/>
        <v>0.60929541595925285</v>
      </c>
      <c r="AL155">
        <f t="shared" si="126"/>
        <v>1.7659652411323352E-2</v>
      </c>
      <c r="AM155" s="5">
        <f t="shared" si="127"/>
        <v>2</v>
      </c>
      <c r="AN155">
        <f t="shared" si="123"/>
        <v>4</v>
      </c>
    </row>
    <row r="156" spans="35:40" x14ac:dyDescent="0.25">
      <c r="AI156" t="s">
        <v>144</v>
      </c>
      <c r="AJ156">
        <f t="shared" si="124"/>
        <v>3.4582717091453406E-2</v>
      </c>
      <c r="AK156" s="1">
        <f t="shared" si="125"/>
        <v>0.80139179154253193</v>
      </c>
      <c r="AL156">
        <f t="shared" si="126"/>
        <v>2.7714305606328385E-2</v>
      </c>
      <c r="AM156" s="5">
        <f t="shared" si="127"/>
        <v>1</v>
      </c>
      <c r="AN156">
        <f t="shared" si="123"/>
        <v>2</v>
      </c>
    </row>
    <row r="157" spans="35:40" x14ac:dyDescent="0.25">
      <c r="AI157" t="s">
        <v>64</v>
      </c>
      <c r="AJ157">
        <f t="shared" si="124"/>
        <v>0.23743908077951845</v>
      </c>
      <c r="AK157" s="1">
        <f t="shared" si="125"/>
        <v>0.54604537398238839</v>
      </c>
      <c r="AL157">
        <f t="shared" si="126"/>
        <v>0.12965251166228667</v>
      </c>
      <c r="AM157" s="5">
        <f t="shared" si="127"/>
        <v>4</v>
      </c>
      <c r="AN157">
        <f t="shared" si="123"/>
        <v>3</v>
      </c>
    </row>
    <row r="158" spans="35:40" x14ac:dyDescent="0.25">
      <c r="AI158" t="s">
        <v>407</v>
      </c>
      <c r="AJ158">
        <f t="shared" si="124"/>
        <v>4.2847672260389248E-2</v>
      </c>
      <c r="AK158" s="1">
        <f t="shared" si="125"/>
        <v>1</v>
      </c>
      <c r="AL158">
        <f t="shared" si="126"/>
        <v>4.2847672260389248E-2</v>
      </c>
      <c r="AM158" s="5">
        <f t="shared" si="127"/>
        <v>0</v>
      </c>
      <c r="AN158">
        <f t="shared" si="123"/>
        <v>1</v>
      </c>
    </row>
    <row r="159" spans="35:40" x14ac:dyDescent="0.25">
      <c r="AI159" t="s">
        <v>222</v>
      </c>
      <c r="AJ159">
        <f t="shared" si="124"/>
        <v>4.7743904694876674E-2</v>
      </c>
      <c r="AK159" s="1">
        <f t="shared" si="125"/>
        <v>0.42521713923751653</v>
      </c>
      <c r="AL159">
        <f t="shared" si="126"/>
        <v>2.0301526570384094E-2</v>
      </c>
      <c r="AM159" s="5">
        <f t="shared" si="127"/>
        <v>0</v>
      </c>
      <c r="AN159">
        <f t="shared" si="123"/>
        <v>3</v>
      </c>
    </row>
    <row r="160" spans="35:40" x14ac:dyDescent="0.25">
      <c r="AI160" t="s">
        <v>17</v>
      </c>
      <c r="AJ160">
        <f t="shared" si="124"/>
        <v>1.2558385117770294E-2</v>
      </c>
      <c r="AK160" s="1">
        <f t="shared" si="125"/>
        <v>0.44897959183673469</v>
      </c>
      <c r="AL160">
        <f t="shared" si="126"/>
        <v>5.6384586243050294E-3</v>
      </c>
      <c r="AM160" s="5">
        <f t="shared" si="127"/>
        <v>0</v>
      </c>
      <c r="AN160">
        <f t="shared" ref="AN160:AN179" si="128">COUNTIF(AJ69:BL69, "&gt;.05")</f>
        <v>4</v>
      </c>
    </row>
    <row r="161" spans="35:40" x14ac:dyDescent="0.25">
      <c r="AI161" t="s">
        <v>38</v>
      </c>
      <c r="AJ161">
        <f t="shared" ref="AJ161:AJ180" si="129">(AF70/AJ$94)*100</f>
        <v>1.7940550168243277E-3</v>
      </c>
      <c r="AK161" s="1">
        <f t="shared" ref="AK161:AK180" si="130">MAX(AJ70:BL70)</f>
        <v>1</v>
      </c>
      <c r="AL161">
        <f t="shared" ref="AL161:AL180" si="131">AJ161*AK161</f>
        <v>1.7940550168243277E-3</v>
      </c>
      <c r="AM161" s="5">
        <f t="shared" ref="AM161:AM180" si="132">COUNTIF(AJ70:BL70, "&lt;.05") - COUNTIF(AJ70:BL70, "=0")</f>
        <v>0</v>
      </c>
      <c r="AN161">
        <f t="shared" si="128"/>
        <v>1</v>
      </c>
    </row>
    <row r="162" spans="35:40" x14ac:dyDescent="0.25">
      <c r="AI162" t="s">
        <v>34</v>
      </c>
      <c r="AJ162">
        <f t="shared" si="129"/>
        <v>3.1621757432971763E-2</v>
      </c>
      <c r="AK162" s="1">
        <f t="shared" si="130"/>
        <v>1</v>
      </c>
      <c r="AL162">
        <f t="shared" si="131"/>
        <v>3.1621757432971763E-2</v>
      </c>
      <c r="AM162" s="5">
        <f t="shared" si="132"/>
        <v>0</v>
      </c>
      <c r="AN162">
        <f t="shared" si="128"/>
        <v>1</v>
      </c>
    </row>
    <row r="163" spans="35:40" x14ac:dyDescent="0.25">
      <c r="AI163" t="s">
        <v>32</v>
      </c>
      <c r="AJ163">
        <f t="shared" si="129"/>
        <v>2.8792020084292139E-3</v>
      </c>
      <c r="AK163" s="1">
        <f t="shared" si="130"/>
        <v>1</v>
      </c>
      <c r="AL163">
        <f t="shared" si="131"/>
        <v>2.8792020084292139E-3</v>
      </c>
      <c r="AM163" s="5">
        <f t="shared" si="132"/>
        <v>0</v>
      </c>
      <c r="AN163">
        <f t="shared" si="128"/>
        <v>1</v>
      </c>
    </row>
    <row r="164" spans="35:40" x14ac:dyDescent="0.25">
      <c r="AI164" t="s">
        <v>33</v>
      </c>
      <c r="AJ164">
        <f t="shared" si="129"/>
        <v>1.7907232003645109E-3</v>
      </c>
      <c r="AK164" s="1">
        <f t="shared" si="130"/>
        <v>1</v>
      </c>
      <c r="AL164">
        <f t="shared" si="131"/>
        <v>1.7907232003645109E-3</v>
      </c>
      <c r="AM164" s="5">
        <f t="shared" si="132"/>
        <v>0</v>
      </c>
      <c r="AN164">
        <f t="shared" si="128"/>
        <v>1</v>
      </c>
    </row>
    <row r="165" spans="35:40" x14ac:dyDescent="0.25">
      <c r="AI165" t="s">
        <v>94</v>
      </c>
      <c r="AJ165">
        <f t="shared" si="129"/>
        <v>2.4219742727128418E-3</v>
      </c>
      <c r="AK165" s="1">
        <f t="shared" si="130"/>
        <v>1</v>
      </c>
      <c r="AL165">
        <f t="shared" si="131"/>
        <v>2.4219742727128418E-3</v>
      </c>
      <c r="AM165" s="5">
        <f t="shared" si="132"/>
        <v>0</v>
      </c>
      <c r="AN165">
        <f t="shared" si="128"/>
        <v>1</v>
      </c>
    </row>
    <row r="166" spans="35:40" x14ac:dyDescent="0.25">
      <c r="AI166" t="s">
        <v>95</v>
      </c>
      <c r="AJ166">
        <f t="shared" si="129"/>
        <v>1.8299361171608144E-3</v>
      </c>
      <c r="AK166" s="1">
        <f t="shared" si="130"/>
        <v>1</v>
      </c>
      <c r="AL166">
        <f t="shared" si="131"/>
        <v>1.8299361171608144E-3</v>
      </c>
      <c r="AM166" s="5">
        <f t="shared" si="132"/>
        <v>0</v>
      </c>
      <c r="AN166">
        <f t="shared" si="128"/>
        <v>1</v>
      </c>
    </row>
    <row r="167" spans="35:40" x14ac:dyDescent="0.25">
      <c r="AI167" t="s">
        <v>86</v>
      </c>
      <c r="AJ167">
        <f t="shared" si="129"/>
        <v>1.476604670404478</v>
      </c>
      <c r="AK167" s="1">
        <f t="shared" si="130"/>
        <v>1</v>
      </c>
      <c r="AL167">
        <f t="shared" si="131"/>
        <v>1.476604670404478</v>
      </c>
      <c r="AM167" s="5">
        <f t="shared" si="132"/>
        <v>0</v>
      </c>
      <c r="AN167">
        <f t="shared" si="128"/>
        <v>1</v>
      </c>
    </row>
    <row r="168" spans="35:40" x14ac:dyDescent="0.25">
      <c r="AI168" t="s">
        <v>73</v>
      </c>
      <c r="AJ168">
        <f t="shared" si="129"/>
        <v>2.0672465385662688</v>
      </c>
      <c r="AK168" s="1">
        <f t="shared" si="130"/>
        <v>1</v>
      </c>
      <c r="AL168">
        <f t="shared" si="131"/>
        <v>2.0672465385662688</v>
      </c>
      <c r="AM168" s="5">
        <f t="shared" si="132"/>
        <v>0</v>
      </c>
      <c r="AN168">
        <f t="shared" si="128"/>
        <v>1</v>
      </c>
    </row>
    <row r="169" spans="35:40" x14ac:dyDescent="0.25">
      <c r="AI169" t="s">
        <v>85</v>
      </c>
      <c r="AJ169">
        <f t="shared" si="129"/>
        <v>14.470725769963883</v>
      </c>
      <c r="AK169" s="1">
        <f t="shared" si="130"/>
        <v>1</v>
      </c>
      <c r="AL169">
        <f t="shared" si="131"/>
        <v>14.470725769963883</v>
      </c>
      <c r="AM169" s="5">
        <f t="shared" si="132"/>
        <v>0</v>
      </c>
      <c r="AN169">
        <f t="shared" si="128"/>
        <v>1</v>
      </c>
    </row>
    <row r="170" spans="35:40" x14ac:dyDescent="0.25">
      <c r="AI170" t="s">
        <v>74</v>
      </c>
      <c r="AJ170">
        <f t="shared" si="129"/>
        <v>12.698800165478508</v>
      </c>
      <c r="AK170" s="1">
        <f t="shared" si="130"/>
        <v>1</v>
      </c>
      <c r="AL170">
        <f t="shared" si="131"/>
        <v>12.698800165478508</v>
      </c>
      <c r="AM170" s="5">
        <f t="shared" si="132"/>
        <v>0</v>
      </c>
      <c r="AN170">
        <f t="shared" si="128"/>
        <v>1</v>
      </c>
    </row>
    <row r="171" spans="35:40" x14ac:dyDescent="0.25">
      <c r="AI171" t="s">
        <v>75</v>
      </c>
      <c r="AJ171">
        <f t="shared" si="129"/>
        <v>14.766046704044781</v>
      </c>
      <c r="AK171" s="1">
        <f t="shared" si="130"/>
        <v>1</v>
      </c>
      <c r="AL171">
        <f t="shared" si="131"/>
        <v>14.766046704044781</v>
      </c>
      <c r="AM171" s="5">
        <f t="shared" si="132"/>
        <v>0</v>
      </c>
      <c r="AN171">
        <f t="shared" si="128"/>
        <v>1</v>
      </c>
    </row>
    <row r="172" spans="35:40" x14ac:dyDescent="0.25">
      <c r="AI172" t="s">
        <v>76</v>
      </c>
      <c r="AJ172">
        <f t="shared" si="129"/>
        <v>0.14766046704044777</v>
      </c>
      <c r="AK172" s="1">
        <f t="shared" si="130"/>
        <v>1</v>
      </c>
      <c r="AL172">
        <f t="shared" si="131"/>
        <v>0.14766046704044777</v>
      </c>
      <c r="AM172" s="5">
        <f t="shared" si="132"/>
        <v>0</v>
      </c>
      <c r="AN172">
        <f t="shared" si="128"/>
        <v>1</v>
      </c>
    </row>
    <row r="173" spans="35:40" x14ac:dyDescent="0.25">
      <c r="AI173" t="s">
        <v>77</v>
      </c>
      <c r="AJ173">
        <f t="shared" si="129"/>
        <v>10.779214093952689</v>
      </c>
      <c r="AK173" s="1">
        <f t="shared" si="130"/>
        <v>1</v>
      </c>
      <c r="AL173">
        <f t="shared" si="131"/>
        <v>10.779214093952689</v>
      </c>
      <c r="AM173" s="5">
        <f t="shared" si="132"/>
        <v>0</v>
      </c>
      <c r="AN173">
        <f t="shared" si="128"/>
        <v>1</v>
      </c>
    </row>
    <row r="174" spans="35:40" x14ac:dyDescent="0.25">
      <c r="AI174" t="s">
        <v>78</v>
      </c>
      <c r="AJ174">
        <f t="shared" si="129"/>
        <v>0</v>
      </c>
      <c r="AK174" s="1">
        <f t="shared" si="130"/>
        <v>0</v>
      </c>
      <c r="AL174">
        <f t="shared" si="131"/>
        <v>0</v>
      </c>
      <c r="AM174" s="5">
        <f t="shared" si="132"/>
        <v>0</v>
      </c>
      <c r="AN174">
        <f t="shared" si="128"/>
        <v>0</v>
      </c>
    </row>
    <row r="175" spans="35:40" x14ac:dyDescent="0.25">
      <c r="AI175" t="s">
        <v>79</v>
      </c>
      <c r="AJ175">
        <f t="shared" si="129"/>
        <v>12.255818764357167</v>
      </c>
      <c r="AK175" s="1">
        <f t="shared" si="130"/>
        <v>1</v>
      </c>
      <c r="AL175">
        <f t="shared" si="131"/>
        <v>12.255818764357167</v>
      </c>
      <c r="AM175" s="5">
        <f t="shared" si="132"/>
        <v>0</v>
      </c>
      <c r="AN175">
        <f t="shared" si="128"/>
        <v>1</v>
      </c>
    </row>
    <row r="176" spans="35:40" x14ac:dyDescent="0.25">
      <c r="AI176" t="s">
        <v>80</v>
      </c>
      <c r="AJ176">
        <f t="shared" si="129"/>
        <v>0.59064186816179109</v>
      </c>
      <c r="AK176" s="1">
        <f t="shared" si="130"/>
        <v>1</v>
      </c>
      <c r="AL176">
        <f t="shared" si="131"/>
        <v>0.59064186816179109</v>
      </c>
      <c r="AM176" s="5">
        <f t="shared" si="132"/>
        <v>0</v>
      </c>
      <c r="AN176">
        <f t="shared" si="128"/>
        <v>1</v>
      </c>
    </row>
    <row r="177" spans="35:40" x14ac:dyDescent="0.25">
      <c r="AI177" t="s">
        <v>81</v>
      </c>
      <c r="AJ177">
        <f t="shared" si="129"/>
        <v>1.6242651374449257</v>
      </c>
      <c r="AK177" s="1">
        <f t="shared" si="130"/>
        <v>1</v>
      </c>
      <c r="AL177">
        <f t="shared" si="131"/>
        <v>1.6242651374449257</v>
      </c>
      <c r="AM177" s="5">
        <f t="shared" si="132"/>
        <v>0</v>
      </c>
      <c r="AN177">
        <f t="shared" si="128"/>
        <v>1</v>
      </c>
    </row>
    <row r="178" spans="35:40" x14ac:dyDescent="0.25">
      <c r="AI178" t="s">
        <v>82</v>
      </c>
      <c r="AJ178">
        <f t="shared" si="129"/>
        <v>0.44298140112134338</v>
      </c>
      <c r="AK178" s="1">
        <f t="shared" si="130"/>
        <v>1</v>
      </c>
      <c r="AL178">
        <f t="shared" si="131"/>
        <v>0.44298140112134338</v>
      </c>
      <c r="AM178" s="5">
        <f t="shared" si="132"/>
        <v>0</v>
      </c>
      <c r="AN178">
        <f t="shared" si="128"/>
        <v>1</v>
      </c>
    </row>
    <row r="179" spans="35:40" x14ac:dyDescent="0.25">
      <c r="AI179" t="s">
        <v>83</v>
      </c>
      <c r="AJ179">
        <f t="shared" si="129"/>
        <v>0</v>
      </c>
      <c r="AK179" s="1">
        <f t="shared" si="130"/>
        <v>0</v>
      </c>
      <c r="AL179">
        <f t="shared" si="131"/>
        <v>0</v>
      </c>
      <c r="AM179" s="5">
        <f t="shared" si="132"/>
        <v>0</v>
      </c>
      <c r="AN179">
        <f t="shared" si="128"/>
        <v>0</v>
      </c>
    </row>
    <row r="180" spans="35:40" x14ac:dyDescent="0.25">
      <c r="AI180" t="s">
        <v>84</v>
      </c>
      <c r="AJ180">
        <f t="shared" si="129"/>
        <v>11.074535028033583</v>
      </c>
      <c r="AK180" s="1">
        <f t="shared" si="130"/>
        <v>1</v>
      </c>
      <c r="AL180">
        <f t="shared" si="131"/>
        <v>11.074535028033583</v>
      </c>
      <c r="AM180" s="5">
        <f t="shared" si="132"/>
        <v>0</v>
      </c>
      <c r="AN180">
        <f>COUNTIF(AJ89:BL89, "&gt;.05")</f>
        <v>1</v>
      </c>
    </row>
    <row r="181" spans="35:40" x14ac:dyDescent="0.25">
      <c r="AL181">
        <f>SUM(AL96:AL180)</f>
        <v>95.777990356211049</v>
      </c>
      <c r="AM181">
        <f>SUM(AM96:AM180)</f>
        <v>83</v>
      </c>
      <c r="AN181">
        <f>SUM(AN96:AN180)</f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0"/>
  <sheetViews>
    <sheetView workbookViewId="0">
      <selection sqref="A1:F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438</v>
      </c>
      <c r="E2" t="str">
        <f>E1</f>
        <v>Total Lines of Code for Commit</v>
      </c>
      <c r="F2" t="e">
        <f>E2*C2</f>
        <v>#VALUE!</v>
      </c>
    </row>
    <row r="3" spans="1:6" x14ac:dyDescent="0.25">
      <c r="A3" t="str">
        <f t="shared" ref="A3:A6" si="0">A2</f>
        <v>Amalia Hawkins</v>
      </c>
      <c r="B3" t="s">
        <v>9</v>
      </c>
      <c r="E3">
        <v>7</v>
      </c>
      <c r="F3">
        <f t="shared" ref="F3:F66" si="1">E3*C3</f>
        <v>0</v>
      </c>
    </row>
    <row r="4" spans="1:6" x14ac:dyDescent="0.25">
      <c r="A4" t="str">
        <f t="shared" si="0"/>
        <v>Amalia Hawkins</v>
      </c>
      <c r="E4">
        <f t="shared" ref="E4:E7" si="2">E3</f>
        <v>7</v>
      </c>
      <c r="F4">
        <f t="shared" si="1"/>
        <v>0</v>
      </c>
    </row>
    <row r="5" spans="1:6" x14ac:dyDescent="0.25">
      <c r="A5" t="str">
        <f t="shared" si="0"/>
        <v>Amalia Hawkins</v>
      </c>
      <c r="C5">
        <v>0.26100000000000001</v>
      </c>
      <c r="D5" t="s">
        <v>10</v>
      </c>
      <c r="E5">
        <f t="shared" si="2"/>
        <v>7</v>
      </c>
      <c r="F5">
        <f t="shared" si="1"/>
        <v>1.827</v>
      </c>
    </row>
    <row r="6" spans="1:6" x14ac:dyDescent="0.25">
      <c r="A6" t="str">
        <f t="shared" si="0"/>
        <v>Amalia Hawkins</v>
      </c>
      <c r="C6">
        <v>0.73799999999999999</v>
      </c>
      <c r="D6" t="s">
        <v>11</v>
      </c>
      <c r="E6">
        <f t="shared" si="2"/>
        <v>7</v>
      </c>
      <c r="F6">
        <f t="shared" si="1"/>
        <v>5.1660000000000004</v>
      </c>
    </row>
    <row r="7" spans="1:6" x14ac:dyDescent="0.25">
      <c r="A7" t="s">
        <v>439</v>
      </c>
      <c r="E7">
        <f t="shared" si="2"/>
        <v>7</v>
      </c>
      <c r="F7">
        <f t="shared" si="1"/>
        <v>0</v>
      </c>
    </row>
    <row r="8" spans="1:6" x14ac:dyDescent="0.25">
      <c r="A8" t="str">
        <f t="shared" ref="A8:A18" si="3">A7</f>
        <v>Andreas Nilsson</v>
      </c>
      <c r="B8" t="s">
        <v>14</v>
      </c>
      <c r="E8">
        <v>12</v>
      </c>
      <c r="F8">
        <f t="shared" si="1"/>
        <v>0</v>
      </c>
    </row>
    <row r="9" spans="1:6" x14ac:dyDescent="0.25">
      <c r="A9" t="str">
        <f t="shared" si="3"/>
        <v>Andreas Nilsson</v>
      </c>
      <c r="E9">
        <f t="shared" ref="E9:E11" si="4">E8</f>
        <v>12</v>
      </c>
      <c r="F9">
        <f t="shared" si="1"/>
        <v>0</v>
      </c>
    </row>
    <row r="10" spans="1:6" x14ac:dyDescent="0.25">
      <c r="A10" t="str">
        <f t="shared" si="3"/>
        <v>Andreas Nilsson</v>
      </c>
      <c r="C10">
        <v>1</v>
      </c>
      <c r="D10" t="s">
        <v>15</v>
      </c>
      <c r="E10">
        <f t="shared" si="4"/>
        <v>12</v>
      </c>
      <c r="F10">
        <f t="shared" si="1"/>
        <v>12</v>
      </c>
    </row>
    <row r="11" spans="1:6" x14ac:dyDescent="0.25">
      <c r="A11" t="str">
        <f t="shared" si="3"/>
        <v>Andreas Nilsson</v>
      </c>
      <c r="E11">
        <f t="shared" si="4"/>
        <v>12</v>
      </c>
      <c r="F11">
        <f t="shared" si="1"/>
        <v>0</v>
      </c>
    </row>
    <row r="12" spans="1:6" x14ac:dyDescent="0.25">
      <c r="A12" t="str">
        <f t="shared" si="3"/>
        <v>Andreas Nilsson</v>
      </c>
      <c r="B12" t="s">
        <v>16</v>
      </c>
      <c r="E12">
        <v>9</v>
      </c>
      <c r="F12">
        <f t="shared" si="1"/>
        <v>0</v>
      </c>
    </row>
    <row r="13" spans="1:6" x14ac:dyDescent="0.25">
      <c r="A13" t="str">
        <f t="shared" si="3"/>
        <v>Andreas Nilsson</v>
      </c>
      <c r="E13">
        <f t="shared" ref="E13:E15" si="5">E12</f>
        <v>9</v>
      </c>
      <c r="F13">
        <f t="shared" si="1"/>
        <v>0</v>
      </c>
    </row>
    <row r="14" spans="1:6" x14ac:dyDescent="0.25">
      <c r="A14" t="str">
        <f t="shared" si="3"/>
        <v>Andreas Nilsson</v>
      </c>
      <c r="C14">
        <v>1</v>
      </c>
      <c r="D14" t="s">
        <v>17</v>
      </c>
      <c r="E14">
        <f t="shared" si="5"/>
        <v>9</v>
      </c>
      <c r="F14">
        <f t="shared" si="1"/>
        <v>9</v>
      </c>
    </row>
    <row r="15" spans="1:6" x14ac:dyDescent="0.25">
      <c r="A15" t="str">
        <f t="shared" si="3"/>
        <v>Andreas Nilsson</v>
      </c>
      <c r="E15">
        <f t="shared" si="5"/>
        <v>9</v>
      </c>
      <c r="F15">
        <f t="shared" si="1"/>
        <v>0</v>
      </c>
    </row>
    <row r="16" spans="1:6" x14ac:dyDescent="0.25">
      <c r="A16" t="str">
        <f t="shared" si="3"/>
        <v>Andreas Nilsson</v>
      </c>
      <c r="B16" t="s">
        <v>18</v>
      </c>
      <c r="E16">
        <v>5</v>
      </c>
      <c r="F16">
        <f t="shared" si="1"/>
        <v>0</v>
      </c>
    </row>
    <row r="17" spans="1:6" x14ac:dyDescent="0.25">
      <c r="A17" t="str">
        <f t="shared" si="3"/>
        <v>Andreas Nilsson</v>
      </c>
      <c r="E17">
        <f t="shared" ref="E17:E19" si="6">E16</f>
        <v>5</v>
      </c>
      <c r="F17">
        <f t="shared" si="1"/>
        <v>0</v>
      </c>
    </row>
    <row r="18" spans="1:6" x14ac:dyDescent="0.25">
      <c r="A18" t="str">
        <f t="shared" si="3"/>
        <v>Andreas Nilsson</v>
      </c>
      <c r="C18">
        <v>1</v>
      </c>
      <c r="D18" t="s">
        <v>17</v>
      </c>
      <c r="E18">
        <f t="shared" si="6"/>
        <v>5</v>
      </c>
      <c r="F18">
        <f t="shared" si="1"/>
        <v>5</v>
      </c>
    </row>
    <row r="19" spans="1:6" x14ac:dyDescent="0.25">
      <c r="A19" t="s">
        <v>440</v>
      </c>
      <c r="E19">
        <f t="shared" si="6"/>
        <v>5</v>
      </c>
      <c r="F19">
        <f t="shared" si="1"/>
        <v>0</v>
      </c>
    </row>
    <row r="20" spans="1:6" x14ac:dyDescent="0.25">
      <c r="A20" t="str">
        <f t="shared" ref="A20:A51" si="7">A19</f>
        <v>Andrew Morrow</v>
      </c>
      <c r="B20" t="s">
        <v>21</v>
      </c>
      <c r="E20">
        <v>2235</v>
      </c>
      <c r="F20">
        <f t="shared" si="1"/>
        <v>0</v>
      </c>
    </row>
    <row r="21" spans="1:6" x14ac:dyDescent="0.25">
      <c r="A21" t="str">
        <f t="shared" si="7"/>
        <v>Andrew Morrow</v>
      </c>
      <c r="E21">
        <f t="shared" ref="E21:E28" si="8">E20</f>
        <v>2235</v>
      </c>
      <c r="F21">
        <f t="shared" si="1"/>
        <v>0</v>
      </c>
    </row>
    <row r="22" spans="1:6" x14ac:dyDescent="0.25">
      <c r="A22" t="str">
        <f t="shared" si="7"/>
        <v>Andrew Morrow</v>
      </c>
      <c r="C22">
        <v>0.33300000000000002</v>
      </c>
      <c r="D22" t="s">
        <v>22</v>
      </c>
      <c r="E22">
        <f t="shared" si="8"/>
        <v>2235</v>
      </c>
      <c r="F22">
        <f t="shared" si="1"/>
        <v>744.255</v>
      </c>
    </row>
    <row r="23" spans="1:6" x14ac:dyDescent="0.25">
      <c r="A23" t="str">
        <f t="shared" si="7"/>
        <v>Andrew Morrow</v>
      </c>
      <c r="C23">
        <v>1.7999999999999999E-2</v>
      </c>
      <c r="D23" t="s">
        <v>23</v>
      </c>
      <c r="E23">
        <f t="shared" si="8"/>
        <v>2235</v>
      </c>
      <c r="F23">
        <f t="shared" si="1"/>
        <v>40.229999999999997</v>
      </c>
    </row>
    <row r="24" spans="1:6" x14ac:dyDescent="0.25">
      <c r="A24" t="str">
        <f t="shared" si="7"/>
        <v>Andrew Morrow</v>
      </c>
      <c r="C24">
        <v>0.52200000000000002</v>
      </c>
      <c r="D24" t="s">
        <v>24</v>
      </c>
      <c r="E24">
        <f t="shared" si="8"/>
        <v>2235</v>
      </c>
      <c r="F24">
        <f t="shared" si="1"/>
        <v>1166.67</v>
      </c>
    </row>
    <row r="25" spans="1:6" x14ac:dyDescent="0.25">
      <c r="A25" t="str">
        <f t="shared" si="7"/>
        <v>Andrew Morrow</v>
      </c>
      <c r="C25">
        <v>9.9000000000000005E-2</v>
      </c>
      <c r="D25" t="s">
        <v>25</v>
      </c>
      <c r="E25">
        <f t="shared" si="8"/>
        <v>2235</v>
      </c>
      <c r="F25">
        <f t="shared" si="1"/>
        <v>221.26500000000001</v>
      </c>
    </row>
    <row r="26" spans="1:6" x14ac:dyDescent="0.25">
      <c r="A26" t="str">
        <f t="shared" si="7"/>
        <v>Andrew Morrow</v>
      </c>
      <c r="C26">
        <v>3.0000000000000001E-3</v>
      </c>
      <c r="D26" t="s">
        <v>26</v>
      </c>
      <c r="E26">
        <f t="shared" si="8"/>
        <v>2235</v>
      </c>
      <c r="F26">
        <f t="shared" si="1"/>
        <v>6.7050000000000001</v>
      </c>
    </row>
    <row r="27" spans="1:6" x14ac:dyDescent="0.25">
      <c r="A27" t="str">
        <f t="shared" si="7"/>
        <v>Andrew Morrow</v>
      </c>
      <c r="C27">
        <v>1.7999999999999999E-2</v>
      </c>
      <c r="D27" t="s">
        <v>27</v>
      </c>
      <c r="E27">
        <f t="shared" si="8"/>
        <v>2235</v>
      </c>
      <c r="F27">
        <f t="shared" si="1"/>
        <v>40.229999999999997</v>
      </c>
    </row>
    <row r="28" spans="1:6" x14ac:dyDescent="0.25">
      <c r="A28" t="str">
        <f t="shared" si="7"/>
        <v>Andrew Morrow</v>
      </c>
      <c r="E28">
        <f t="shared" si="8"/>
        <v>2235</v>
      </c>
      <c r="F28">
        <f t="shared" si="1"/>
        <v>0</v>
      </c>
    </row>
    <row r="29" spans="1:6" x14ac:dyDescent="0.25">
      <c r="A29" t="str">
        <f t="shared" si="7"/>
        <v>Andrew Morrow</v>
      </c>
      <c r="B29" t="s">
        <v>28</v>
      </c>
      <c r="E29">
        <v>110</v>
      </c>
      <c r="F29">
        <f t="shared" si="1"/>
        <v>0</v>
      </c>
    </row>
    <row r="30" spans="1:6" x14ac:dyDescent="0.25">
      <c r="A30" t="str">
        <f t="shared" si="7"/>
        <v>Andrew Morrow</v>
      </c>
      <c r="E30">
        <f t="shared" ref="E30:E31" si="9">E29</f>
        <v>110</v>
      </c>
      <c r="F30">
        <f t="shared" si="1"/>
        <v>0</v>
      </c>
    </row>
    <row r="31" spans="1:6" x14ac:dyDescent="0.25">
      <c r="A31" t="str">
        <f t="shared" si="7"/>
        <v>Andrew Morrow</v>
      </c>
      <c r="E31">
        <f t="shared" si="9"/>
        <v>110</v>
      </c>
      <c r="F31">
        <f t="shared" si="1"/>
        <v>0</v>
      </c>
    </row>
    <row r="32" spans="1:6" x14ac:dyDescent="0.25">
      <c r="A32" t="str">
        <f t="shared" si="7"/>
        <v>Andrew Morrow</v>
      </c>
      <c r="B32" t="s">
        <v>29</v>
      </c>
      <c r="E32">
        <v>15</v>
      </c>
      <c r="F32">
        <f t="shared" si="1"/>
        <v>0</v>
      </c>
    </row>
    <row r="33" spans="1:6" x14ac:dyDescent="0.25">
      <c r="A33" t="str">
        <f t="shared" si="7"/>
        <v>Andrew Morrow</v>
      </c>
      <c r="E33">
        <f t="shared" ref="E33:E35" si="10">E32</f>
        <v>15</v>
      </c>
      <c r="F33">
        <f t="shared" si="1"/>
        <v>0</v>
      </c>
    </row>
    <row r="34" spans="1:6" x14ac:dyDescent="0.25">
      <c r="A34" t="str">
        <f t="shared" si="7"/>
        <v>Andrew Morrow</v>
      </c>
      <c r="C34">
        <v>0.50900000000000001</v>
      </c>
      <c r="D34" t="s">
        <v>30</v>
      </c>
      <c r="E34">
        <f t="shared" si="10"/>
        <v>15</v>
      </c>
      <c r="F34">
        <f t="shared" si="1"/>
        <v>7.6349999999999998</v>
      </c>
    </row>
    <row r="35" spans="1:6" x14ac:dyDescent="0.25">
      <c r="A35" t="str">
        <f t="shared" si="7"/>
        <v>Andrew Morrow</v>
      </c>
      <c r="E35">
        <f t="shared" si="10"/>
        <v>15</v>
      </c>
      <c r="F35">
        <f t="shared" si="1"/>
        <v>0</v>
      </c>
    </row>
    <row r="36" spans="1:6" x14ac:dyDescent="0.25">
      <c r="A36" t="str">
        <f t="shared" si="7"/>
        <v>Andrew Morrow</v>
      </c>
      <c r="B36" t="s">
        <v>31</v>
      </c>
      <c r="E36">
        <v>137</v>
      </c>
      <c r="F36">
        <f t="shared" si="1"/>
        <v>0</v>
      </c>
    </row>
    <row r="37" spans="1:6" x14ac:dyDescent="0.25">
      <c r="A37" t="str">
        <f t="shared" si="7"/>
        <v>Andrew Morrow</v>
      </c>
      <c r="E37">
        <f t="shared" ref="E37:E41" si="11">E36</f>
        <v>137</v>
      </c>
      <c r="F37">
        <f t="shared" si="1"/>
        <v>0</v>
      </c>
    </row>
    <row r="38" spans="1:6" x14ac:dyDescent="0.25">
      <c r="A38" t="str">
        <f t="shared" si="7"/>
        <v>Andrew Morrow</v>
      </c>
      <c r="C38">
        <v>8.2000000000000003E-2</v>
      </c>
      <c r="D38" t="s">
        <v>32</v>
      </c>
      <c r="E38">
        <f t="shared" si="11"/>
        <v>137</v>
      </c>
      <c r="F38">
        <f t="shared" si="1"/>
        <v>11.234</v>
      </c>
    </row>
    <row r="39" spans="1:6" x14ac:dyDescent="0.25">
      <c r="A39" t="str">
        <f t="shared" si="7"/>
        <v>Andrew Morrow</v>
      </c>
      <c r="C39">
        <v>5.0999999999999997E-2</v>
      </c>
      <c r="D39" t="s">
        <v>33</v>
      </c>
      <c r="E39">
        <f t="shared" si="11"/>
        <v>137</v>
      </c>
      <c r="F39">
        <f t="shared" si="1"/>
        <v>6.9869999999999992</v>
      </c>
    </row>
    <row r="40" spans="1:6" x14ac:dyDescent="0.25">
      <c r="A40" t="str">
        <f t="shared" si="7"/>
        <v>Andrew Morrow</v>
      </c>
      <c r="C40">
        <v>0.81299999999999994</v>
      </c>
      <c r="D40" t="s">
        <v>34</v>
      </c>
      <c r="E40">
        <f t="shared" si="11"/>
        <v>137</v>
      </c>
      <c r="F40">
        <f t="shared" si="1"/>
        <v>111.38099999999999</v>
      </c>
    </row>
    <row r="41" spans="1:6" x14ac:dyDescent="0.25">
      <c r="A41" t="str">
        <f t="shared" si="7"/>
        <v>Andrew Morrow</v>
      </c>
      <c r="E41">
        <f t="shared" si="11"/>
        <v>137</v>
      </c>
      <c r="F41">
        <f t="shared" si="1"/>
        <v>0</v>
      </c>
    </row>
    <row r="42" spans="1:6" x14ac:dyDescent="0.25">
      <c r="A42" t="str">
        <f t="shared" si="7"/>
        <v>Andrew Morrow</v>
      </c>
      <c r="B42" t="s">
        <v>35</v>
      </c>
      <c r="E42">
        <v>102</v>
      </c>
      <c r="F42">
        <f t="shared" si="1"/>
        <v>0</v>
      </c>
    </row>
    <row r="43" spans="1:6" x14ac:dyDescent="0.25">
      <c r="A43" t="str">
        <f t="shared" si="7"/>
        <v>Andrew Morrow</v>
      </c>
      <c r="E43">
        <f t="shared" ref="E43:E44" si="12">E42</f>
        <v>102</v>
      </c>
      <c r="F43">
        <f t="shared" si="1"/>
        <v>0</v>
      </c>
    </row>
    <row r="44" spans="1:6" x14ac:dyDescent="0.25">
      <c r="A44" t="str">
        <f t="shared" si="7"/>
        <v>Andrew Morrow</v>
      </c>
      <c r="E44">
        <f t="shared" si="12"/>
        <v>102</v>
      </c>
      <c r="F44">
        <f t="shared" si="1"/>
        <v>0</v>
      </c>
    </row>
    <row r="45" spans="1:6" x14ac:dyDescent="0.25">
      <c r="A45" t="str">
        <f t="shared" si="7"/>
        <v>Andrew Morrow</v>
      </c>
      <c r="B45" t="s">
        <v>36</v>
      </c>
      <c r="E45">
        <v>70</v>
      </c>
      <c r="F45">
        <f t="shared" si="1"/>
        <v>0</v>
      </c>
    </row>
    <row r="46" spans="1:6" x14ac:dyDescent="0.25">
      <c r="A46" t="str">
        <f t="shared" si="7"/>
        <v>Andrew Morrow</v>
      </c>
      <c r="E46">
        <f t="shared" ref="E46:E47" si="13">E45</f>
        <v>70</v>
      </c>
      <c r="F46">
        <f t="shared" si="1"/>
        <v>0</v>
      </c>
    </row>
    <row r="47" spans="1:6" x14ac:dyDescent="0.25">
      <c r="A47" t="str">
        <f t="shared" si="7"/>
        <v>Andrew Morrow</v>
      </c>
      <c r="E47">
        <f t="shared" si="13"/>
        <v>70</v>
      </c>
      <c r="F47">
        <f t="shared" si="1"/>
        <v>0</v>
      </c>
    </row>
    <row r="48" spans="1:6" x14ac:dyDescent="0.25">
      <c r="A48" t="str">
        <f t="shared" si="7"/>
        <v>Andrew Morrow</v>
      </c>
      <c r="B48" t="s">
        <v>37</v>
      </c>
      <c r="E48">
        <v>5</v>
      </c>
      <c r="F48">
        <f t="shared" si="1"/>
        <v>0</v>
      </c>
    </row>
    <row r="49" spans="1:6" x14ac:dyDescent="0.25">
      <c r="A49" t="str">
        <f t="shared" si="7"/>
        <v>Andrew Morrow</v>
      </c>
      <c r="E49">
        <f t="shared" ref="E49:E51" si="14">E48</f>
        <v>5</v>
      </c>
      <c r="F49">
        <f t="shared" si="1"/>
        <v>0</v>
      </c>
    </row>
    <row r="50" spans="1:6" x14ac:dyDescent="0.25">
      <c r="A50" t="str">
        <f t="shared" si="7"/>
        <v>Andrew Morrow</v>
      </c>
      <c r="C50">
        <v>1</v>
      </c>
      <c r="D50" t="s">
        <v>38</v>
      </c>
      <c r="E50">
        <f t="shared" si="14"/>
        <v>5</v>
      </c>
      <c r="F50">
        <f t="shared" si="1"/>
        <v>5</v>
      </c>
    </row>
    <row r="51" spans="1:6" x14ac:dyDescent="0.25">
      <c r="A51" t="str">
        <f t="shared" si="7"/>
        <v>Andrew Morrow</v>
      </c>
      <c r="E51">
        <f t="shared" si="14"/>
        <v>5</v>
      </c>
      <c r="F51">
        <f t="shared" si="1"/>
        <v>0</v>
      </c>
    </row>
    <row r="52" spans="1:6" x14ac:dyDescent="0.25">
      <c r="A52" t="str">
        <f t="shared" ref="A52:A82" si="15">A51</f>
        <v>Andrew Morrow</v>
      </c>
      <c r="B52" t="s">
        <v>39</v>
      </c>
      <c r="E52">
        <v>12</v>
      </c>
      <c r="F52">
        <f t="shared" si="1"/>
        <v>0</v>
      </c>
    </row>
    <row r="53" spans="1:6" x14ac:dyDescent="0.25">
      <c r="A53" t="str">
        <f t="shared" si="15"/>
        <v>Andrew Morrow</v>
      </c>
      <c r="E53">
        <f t="shared" ref="E53:E55" si="16">E52</f>
        <v>12</v>
      </c>
      <c r="F53">
        <f t="shared" si="1"/>
        <v>0</v>
      </c>
    </row>
    <row r="54" spans="1:6" x14ac:dyDescent="0.25">
      <c r="A54" t="str">
        <f t="shared" si="15"/>
        <v>Andrew Morrow</v>
      </c>
      <c r="C54">
        <v>1</v>
      </c>
      <c r="D54" t="s">
        <v>34</v>
      </c>
      <c r="E54">
        <f t="shared" si="16"/>
        <v>12</v>
      </c>
      <c r="F54">
        <f t="shared" si="1"/>
        <v>12</v>
      </c>
    </row>
    <row r="55" spans="1:6" x14ac:dyDescent="0.25">
      <c r="A55" t="str">
        <f t="shared" si="15"/>
        <v>Andrew Morrow</v>
      </c>
      <c r="E55">
        <f t="shared" si="16"/>
        <v>12</v>
      </c>
      <c r="F55">
        <f t="shared" si="1"/>
        <v>0</v>
      </c>
    </row>
    <row r="56" spans="1:6" x14ac:dyDescent="0.25">
      <c r="A56" t="str">
        <f t="shared" si="15"/>
        <v>Andrew Morrow</v>
      </c>
      <c r="B56" t="s">
        <v>40</v>
      </c>
      <c r="E56">
        <v>8</v>
      </c>
      <c r="F56">
        <f t="shared" si="1"/>
        <v>0</v>
      </c>
    </row>
    <row r="57" spans="1:6" x14ac:dyDescent="0.25">
      <c r="A57" t="str">
        <f t="shared" si="15"/>
        <v>Andrew Morrow</v>
      </c>
      <c r="E57">
        <f t="shared" ref="E57:E59" si="17">E56</f>
        <v>8</v>
      </c>
      <c r="F57">
        <f t="shared" si="1"/>
        <v>0</v>
      </c>
    </row>
    <row r="58" spans="1:6" x14ac:dyDescent="0.25">
      <c r="A58" t="str">
        <f t="shared" si="15"/>
        <v>Andrew Morrow</v>
      </c>
      <c r="C58">
        <v>1</v>
      </c>
      <c r="D58" t="s">
        <v>41</v>
      </c>
      <c r="E58">
        <f t="shared" si="17"/>
        <v>8</v>
      </c>
      <c r="F58">
        <f t="shared" si="1"/>
        <v>8</v>
      </c>
    </row>
    <row r="59" spans="1:6" x14ac:dyDescent="0.25">
      <c r="A59" t="str">
        <f t="shared" si="15"/>
        <v>Andrew Morrow</v>
      </c>
      <c r="E59">
        <f t="shared" si="17"/>
        <v>8</v>
      </c>
      <c r="F59">
        <f t="shared" si="1"/>
        <v>0</v>
      </c>
    </row>
    <row r="60" spans="1:6" x14ac:dyDescent="0.25">
      <c r="A60" t="str">
        <f t="shared" si="15"/>
        <v>Andrew Morrow</v>
      </c>
      <c r="B60" t="s">
        <v>42</v>
      </c>
      <c r="E60">
        <v>30</v>
      </c>
      <c r="F60">
        <f t="shared" si="1"/>
        <v>0</v>
      </c>
    </row>
    <row r="61" spans="1:6" x14ac:dyDescent="0.25">
      <c r="A61" t="str">
        <f t="shared" si="15"/>
        <v>Andrew Morrow</v>
      </c>
      <c r="E61">
        <f t="shared" ref="E61:E64" si="18">E60</f>
        <v>30</v>
      </c>
      <c r="F61">
        <f t="shared" si="1"/>
        <v>0</v>
      </c>
    </row>
    <row r="62" spans="1:6" x14ac:dyDescent="0.25">
      <c r="A62" t="str">
        <f t="shared" si="15"/>
        <v>Andrew Morrow</v>
      </c>
      <c r="C62">
        <v>0.35599999999999998</v>
      </c>
      <c r="D62" t="s">
        <v>43</v>
      </c>
      <c r="E62">
        <f t="shared" si="18"/>
        <v>30</v>
      </c>
      <c r="F62">
        <f t="shared" si="1"/>
        <v>10.68</v>
      </c>
    </row>
    <row r="63" spans="1:6" x14ac:dyDescent="0.25">
      <c r="A63" t="str">
        <f t="shared" si="15"/>
        <v>Andrew Morrow</v>
      </c>
      <c r="C63">
        <v>0.64400000000000002</v>
      </c>
      <c r="D63" t="s">
        <v>41</v>
      </c>
      <c r="E63">
        <f t="shared" si="18"/>
        <v>30</v>
      </c>
      <c r="F63">
        <f t="shared" si="1"/>
        <v>19.32</v>
      </c>
    </row>
    <row r="64" spans="1:6" x14ac:dyDescent="0.25">
      <c r="A64" t="str">
        <f t="shared" si="15"/>
        <v>Andrew Morrow</v>
      </c>
      <c r="E64">
        <f t="shared" si="18"/>
        <v>30</v>
      </c>
      <c r="F64">
        <f t="shared" si="1"/>
        <v>0</v>
      </c>
    </row>
    <row r="65" spans="1:6" x14ac:dyDescent="0.25">
      <c r="A65" t="str">
        <f t="shared" si="15"/>
        <v>Andrew Morrow</v>
      </c>
      <c r="B65" t="s">
        <v>44</v>
      </c>
      <c r="E65">
        <v>4</v>
      </c>
      <c r="F65">
        <f t="shared" si="1"/>
        <v>0</v>
      </c>
    </row>
    <row r="66" spans="1:6" x14ac:dyDescent="0.25">
      <c r="A66" t="str">
        <f t="shared" si="15"/>
        <v>Andrew Morrow</v>
      </c>
      <c r="E66">
        <f t="shared" ref="E66:E67" si="19">E65</f>
        <v>4</v>
      </c>
      <c r="F66">
        <f t="shared" si="1"/>
        <v>0</v>
      </c>
    </row>
    <row r="67" spans="1:6" x14ac:dyDescent="0.25">
      <c r="A67" t="str">
        <f t="shared" si="15"/>
        <v>Andrew Morrow</v>
      </c>
      <c r="E67">
        <f t="shared" si="19"/>
        <v>4</v>
      </c>
      <c r="F67">
        <f t="shared" ref="F67:F130" si="20">E67*C67</f>
        <v>0</v>
      </c>
    </row>
    <row r="68" spans="1:6" x14ac:dyDescent="0.25">
      <c r="A68" t="str">
        <f t="shared" si="15"/>
        <v>Andrew Morrow</v>
      </c>
      <c r="B68" t="s">
        <v>45</v>
      </c>
      <c r="E68">
        <v>2</v>
      </c>
      <c r="F68">
        <f t="shared" si="20"/>
        <v>0</v>
      </c>
    </row>
    <row r="69" spans="1:6" x14ac:dyDescent="0.25">
      <c r="A69" t="str">
        <f t="shared" si="15"/>
        <v>Andrew Morrow</v>
      </c>
      <c r="E69">
        <f t="shared" ref="E69:E71" si="21">E68</f>
        <v>2</v>
      </c>
      <c r="F69">
        <f t="shared" si="20"/>
        <v>0</v>
      </c>
    </row>
    <row r="70" spans="1:6" x14ac:dyDescent="0.25">
      <c r="A70" t="str">
        <f t="shared" si="15"/>
        <v>Andrew Morrow</v>
      </c>
      <c r="C70">
        <v>1</v>
      </c>
      <c r="D70" t="s">
        <v>38</v>
      </c>
      <c r="E70">
        <f t="shared" si="21"/>
        <v>2</v>
      </c>
      <c r="F70">
        <f t="shared" si="20"/>
        <v>2</v>
      </c>
    </row>
    <row r="71" spans="1:6" x14ac:dyDescent="0.25">
      <c r="A71" t="str">
        <f t="shared" si="15"/>
        <v>Andrew Morrow</v>
      </c>
      <c r="E71">
        <f t="shared" si="21"/>
        <v>2</v>
      </c>
      <c r="F71">
        <f t="shared" si="20"/>
        <v>0</v>
      </c>
    </row>
    <row r="72" spans="1:6" x14ac:dyDescent="0.25">
      <c r="A72" t="str">
        <f t="shared" si="15"/>
        <v>Andrew Morrow</v>
      </c>
      <c r="B72" t="s">
        <v>46</v>
      </c>
      <c r="E72">
        <v>36</v>
      </c>
      <c r="F72">
        <f t="shared" si="20"/>
        <v>0</v>
      </c>
    </row>
    <row r="73" spans="1:6" x14ac:dyDescent="0.25">
      <c r="A73" t="str">
        <f t="shared" si="15"/>
        <v>Andrew Morrow</v>
      </c>
      <c r="E73">
        <f t="shared" ref="E73:E74" si="22">E72</f>
        <v>36</v>
      </c>
      <c r="F73">
        <f t="shared" si="20"/>
        <v>0</v>
      </c>
    </row>
    <row r="74" spans="1:6" x14ac:dyDescent="0.25">
      <c r="A74" t="str">
        <f t="shared" si="15"/>
        <v>Andrew Morrow</v>
      </c>
      <c r="E74">
        <f t="shared" si="22"/>
        <v>36</v>
      </c>
      <c r="F74">
        <f t="shared" si="20"/>
        <v>0</v>
      </c>
    </row>
    <row r="75" spans="1:6" x14ac:dyDescent="0.25">
      <c r="A75" t="str">
        <f t="shared" si="15"/>
        <v>Andrew Morrow</v>
      </c>
      <c r="B75" t="s">
        <v>47</v>
      </c>
      <c r="E75">
        <v>138</v>
      </c>
      <c r="F75">
        <f t="shared" si="20"/>
        <v>0</v>
      </c>
    </row>
    <row r="76" spans="1:6" x14ac:dyDescent="0.25">
      <c r="A76" t="str">
        <f t="shared" si="15"/>
        <v>Andrew Morrow</v>
      </c>
      <c r="E76">
        <f t="shared" ref="E76:E78" si="23">E75</f>
        <v>138</v>
      </c>
      <c r="F76">
        <f t="shared" si="20"/>
        <v>0</v>
      </c>
    </row>
    <row r="77" spans="1:6" x14ac:dyDescent="0.25">
      <c r="A77" t="str">
        <f t="shared" si="15"/>
        <v>Andrew Morrow</v>
      </c>
      <c r="C77">
        <v>1</v>
      </c>
      <c r="D77" t="s">
        <v>48</v>
      </c>
      <c r="E77">
        <f t="shared" si="23"/>
        <v>138</v>
      </c>
      <c r="F77">
        <f t="shared" si="20"/>
        <v>138</v>
      </c>
    </row>
    <row r="78" spans="1:6" x14ac:dyDescent="0.25">
      <c r="A78" t="str">
        <f t="shared" si="15"/>
        <v>Andrew Morrow</v>
      </c>
      <c r="E78">
        <f t="shared" si="23"/>
        <v>138</v>
      </c>
      <c r="F78">
        <f t="shared" si="20"/>
        <v>0</v>
      </c>
    </row>
    <row r="79" spans="1:6" x14ac:dyDescent="0.25">
      <c r="A79" t="str">
        <f t="shared" si="15"/>
        <v>Andrew Morrow</v>
      </c>
      <c r="B79" t="s">
        <v>49</v>
      </c>
      <c r="E79">
        <v>115</v>
      </c>
      <c r="F79">
        <f t="shared" si="20"/>
        <v>0</v>
      </c>
    </row>
    <row r="80" spans="1:6" x14ac:dyDescent="0.25">
      <c r="A80" t="str">
        <f t="shared" si="15"/>
        <v>Andrew Morrow</v>
      </c>
      <c r="E80">
        <f t="shared" ref="E80:E83" si="24">E79</f>
        <v>115</v>
      </c>
      <c r="F80">
        <f t="shared" si="20"/>
        <v>0</v>
      </c>
    </row>
    <row r="81" spans="1:6" x14ac:dyDescent="0.25">
      <c r="A81" t="str">
        <f t="shared" si="15"/>
        <v>Andrew Morrow</v>
      </c>
      <c r="C81">
        <v>0.99199999999999999</v>
      </c>
      <c r="D81" t="s">
        <v>41</v>
      </c>
      <c r="E81">
        <f t="shared" si="24"/>
        <v>115</v>
      </c>
      <c r="F81">
        <f t="shared" si="20"/>
        <v>114.08</v>
      </c>
    </row>
    <row r="82" spans="1:6" x14ac:dyDescent="0.25">
      <c r="A82" t="str">
        <f t="shared" si="15"/>
        <v>Andrew Morrow</v>
      </c>
      <c r="C82">
        <v>7.0000000000000001E-3</v>
      </c>
      <c r="D82" t="s">
        <v>50</v>
      </c>
      <c r="E82">
        <f t="shared" si="24"/>
        <v>115</v>
      </c>
      <c r="F82">
        <f t="shared" si="20"/>
        <v>0.80500000000000005</v>
      </c>
    </row>
    <row r="83" spans="1:6" x14ac:dyDescent="0.25">
      <c r="A83" t="s">
        <v>441</v>
      </c>
      <c r="E83">
        <f t="shared" si="24"/>
        <v>115</v>
      </c>
      <c r="F83">
        <f t="shared" si="20"/>
        <v>0</v>
      </c>
    </row>
    <row r="84" spans="1:6" x14ac:dyDescent="0.25">
      <c r="A84" t="str">
        <f t="shared" ref="A84:A120" si="25">A83</f>
        <v>Andy Schwerin</v>
      </c>
      <c r="B84" t="s">
        <v>53</v>
      </c>
      <c r="E84">
        <v>42</v>
      </c>
      <c r="F84">
        <f t="shared" si="20"/>
        <v>0</v>
      </c>
    </row>
    <row r="85" spans="1:6" x14ac:dyDescent="0.25">
      <c r="A85" t="str">
        <f t="shared" si="25"/>
        <v>Andy Schwerin</v>
      </c>
      <c r="E85">
        <f t="shared" ref="E85:E89" si="26">E84</f>
        <v>42</v>
      </c>
      <c r="F85">
        <f t="shared" si="20"/>
        <v>0</v>
      </c>
    </row>
    <row r="86" spans="1:6" x14ac:dyDescent="0.25">
      <c r="A86" t="str">
        <f t="shared" si="25"/>
        <v>Andy Schwerin</v>
      </c>
      <c r="C86">
        <v>6.4000000000000001E-2</v>
      </c>
      <c r="D86" t="s">
        <v>48</v>
      </c>
      <c r="E86">
        <f t="shared" si="26"/>
        <v>42</v>
      </c>
      <c r="F86">
        <f t="shared" si="20"/>
        <v>2.6880000000000002</v>
      </c>
    </row>
    <row r="87" spans="1:6" x14ac:dyDescent="0.25">
      <c r="A87" t="str">
        <f t="shared" si="25"/>
        <v>Andy Schwerin</v>
      </c>
      <c r="C87">
        <v>0.83799999999999997</v>
      </c>
      <c r="D87" t="s">
        <v>54</v>
      </c>
      <c r="E87">
        <f t="shared" si="26"/>
        <v>42</v>
      </c>
      <c r="F87">
        <f t="shared" si="20"/>
        <v>35.195999999999998</v>
      </c>
    </row>
    <row r="88" spans="1:6" x14ac:dyDescent="0.25">
      <c r="A88" t="str">
        <f t="shared" si="25"/>
        <v>Andy Schwerin</v>
      </c>
      <c r="C88">
        <v>9.6000000000000002E-2</v>
      </c>
      <c r="D88" t="s">
        <v>55</v>
      </c>
      <c r="E88">
        <f t="shared" si="26"/>
        <v>42</v>
      </c>
      <c r="F88">
        <f t="shared" si="20"/>
        <v>4.032</v>
      </c>
    </row>
    <row r="89" spans="1:6" x14ac:dyDescent="0.25">
      <c r="A89" t="str">
        <f t="shared" si="25"/>
        <v>Andy Schwerin</v>
      </c>
      <c r="E89">
        <f t="shared" si="26"/>
        <v>42</v>
      </c>
      <c r="F89">
        <f t="shared" si="20"/>
        <v>0</v>
      </c>
    </row>
    <row r="90" spans="1:6" x14ac:dyDescent="0.25">
      <c r="A90" t="str">
        <f t="shared" si="25"/>
        <v>Andy Schwerin</v>
      </c>
      <c r="B90" t="s">
        <v>56</v>
      </c>
      <c r="E90">
        <v>158</v>
      </c>
      <c r="F90">
        <f t="shared" si="20"/>
        <v>0</v>
      </c>
    </row>
    <row r="91" spans="1:6" x14ac:dyDescent="0.25">
      <c r="A91" t="str">
        <f t="shared" si="25"/>
        <v>Andy Schwerin</v>
      </c>
      <c r="E91">
        <f t="shared" ref="E91:E93" si="27">E90</f>
        <v>158</v>
      </c>
      <c r="F91">
        <f t="shared" si="20"/>
        <v>0</v>
      </c>
    </row>
    <row r="92" spans="1:6" x14ac:dyDescent="0.25">
      <c r="A92" t="str">
        <f t="shared" si="25"/>
        <v>Andy Schwerin</v>
      </c>
      <c r="C92">
        <v>1</v>
      </c>
      <c r="D92" t="s">
        <v>55</v>
      </c>
      <c r="E92">
        <f t="shared" si="27"/>
        <v>158</v>
      </c>
      <c r="F92">
        <f t="shared" si="20"/>
        <v>158</v>
      </c>
    </row>
    <row r="93" spans="1:6" x14ac:dyDescent="0.25">
      <c r="A93" t="str">
        <f t="shared" si="25"/>
        <v>Andy Schwerin</v>
      </c>
      <c r="E93">
        <f t="shared" si="27"/>
        <v>158</v>
      </c>
      <c r="F93">
        <f t="shared" si="20"/>
        <v>0</v>
      </c>
    </row>
    <row r="94" spans="1:6" x14ac:dyDescent="0.25">
      <c r="A94" t="str">
        <f t="shared" si="25"/>
        <v>Andy Schwerin</v>
      </c>
      <c r="B94" t="s">
        <v>57</v>
      </c>
      <c r="E94">
        <v>7</v>
      </c>
      <c r="F94">
        <f t="shared" si="20"/>
        <v>0</v>
      </c>
    </row>
    <row r="95" spans="1:6" x14ac:dyDescent="0.25">
      <c r="A95" t="str">
        <f t="shared" si="25"/>
        <v>Andy Schwerin</v>
      </c>
      <c r="E95">
        <f t="shared" ref="E95:E97" si="28">E94</f>
        <v>7</v>
      </c>
      <c r="F95">
        <f t="shared" si="20"/>
        <v>0</v>
      </c>
    </row>
    <row r="96" spans="1:6" x14ac:dyDescent="0.25">
      <c r="A96" t="str">
        <f t="shared" si="25"/>
        <v>Andy Schwerin</v>
      </c>
      <c r="C96">
        <v>1</v>
      </c>
      <c r="D96" t="s">
        <v>58</v>
      </c>
      <c r="E96">
        <f t="shared" si="28"/>
        <v>7</v>
      </c>
      <c r="F96">
        <f t="shared" si="20"/>
        <v>7</v>
      </c>
    </row>
    <row r="97" spans="1:6" x14ac:dyDescent="0.25">
      <c r="A97" t="str">
        <f t="shared" si="25"/>
        <v>Andy Schwerin</v>
      </c>
      <c r="E97">
        <f t="shared" si="28"/>
        <v>7</v>
      </c>
      <c r="F97">
        <f t="shared" si="20"/>
        <v>0</v>
      </c>
    </row>
    <row r="98" spans="1:6" x14ac:dyDescent="0.25">
      <c r="A98" t="str">
        <f t="shared" si="25"/>
        <v>Andy Schwerin</v>
      </c>
      <c r="B98" t="s">
        <v>59</v>
      </c>
      <c r="E98">
        <v>4</v>
      </c>
      <c r="F98">
        <f t="shared" si="20"/>
        <v>0</v>
      </c>
    </row>
    <row r="99" spans="1:6" x14ac:dyDescent="0.25">
      <c r="A99" t="str">
        <f t="shared" si="25"/>
        <v>Andy Schwerin</v>
      </c>
      <c r="E99">
        <f t="shared" ref="E99:E101" si="29">E98</f>
        <v>4</v>
      </c>
      <c r="F99">
        <f t="shared" si="20"/>
        <v>0</v>
      </c>
    </row>
    <row r="100" spans="1:6" x14ac:dyDescent="0.25">
      <c r="A100" t="str">
        <f t="shared" si="25"/>
        <v>Andy Schwerin</v>
      </c>
      <c r="C100">
        <v>1</v>
      </c>
      <c r="D100" t="s">
        <v>55</v>
      </c>
      <c r="E100">
        <f t="shared" si="29"/>
        <v>4</v>
      </c>
      <c r="F100">
        <f t="shared" si="20"/>
        <v>4</v>
      </c>
    </row>
    <row r="101" spans="1:6" x14ac:dyDescent="0.25">
      <c r="A101" t="str">
        <f t="shared" si="25"/>
        <v>Andy Schwerin</v>
      </c>
      <c r="E101">
        <f t="shared" si="29"/>
        <v>4</v>
      </c>
      <c r="F101">
        <f t="shared" si="20"/>
        <v>0</v>
      </c>
    </row>
    <row r="102" spans="1:6" x14ac:dyDescent="0.25">
      <c r="A102" t="str">
        <f t="shared" si="25"/>
        <v>Andy Schwerin</v>
      </c>
      <c r="B102" t="s">
        <v>60</v>
      </c>
      <c r="E102">
        <v>12</v>
      </c>
      <c r="F102">
        <f t="shared" si="20"/>
        <v>0</v>
      </c>
    </row>
    <row r="103" spans="1:6" x14ac:dyDescent="0.25">
      <c r="A103" t="str">
        <f t="shared" si="25"/>
        <v>Andy Schwerin</v>
      </c>
      <c r="E103">
        <f t="shared" ref="E103:E107" si="30">E102</f>
        <v>12</v>
      </c>
      <c r="F103">
        <f t="shared" si="20"/>
        <v>0</v>
      </c>
    </row>
    <row r="104" spans="1:6" x14ac:dyDescent="0.25">
      <c r="A104" t="str">
        <f t="shared" si="25"/>
        <v>Andy Schwerin</v>
      </c>
      <c r="C104">
        <v>0.128</v>
      </c>
      <c r="D104" t="s">
        <v>61</v>
      </c>
      <c r="E104">
        <f t="shared" si="30"/>
        <v>12</v>
      </c>
      <c r="F104">
        <f t="shared" si="20"/>
        <v>1.536</v>
      </c>
    </row>
    <row r="105" spans="1:6" x14ac:dyDescent="0.25">
      <c r="A105" t="str">
        <f t="shared" si="25"/>
        <v>Andy Schwerin</v>
      </c>
      <c r="C105">
        <v>0.72</v>
      </c>
      <c r="D105" t="s">
        <v>62</v>
      </c>
      <c r="E105">
        <f t="shared" si="30"/>
        <v>12</v>
      </c>
      <c r="F105">
        <f t="shared" si="20"/>
        <v>8.64</v>
      </c>
    </row>
    <row r="106" spans="1:6" x14ac:dyDescent="0.25">
      <c r="A106" t="str">
        <f t="shared" si="25"/>
        <v>Andy Schwerin</v>
      </c>
      <c r="C106">
        <v>0.15</v>
      </c>
      <c r="D106" t="s">
        <v>55</v>
      </c>
      <c r="E106">
        <f t="shared" si="30"/>
        <v>12</v>
      </c>
      <c r="F106">
        <f t="shared" si="20"/>
        <v>1.7999999999999998</v>
      </c>
    </row>
    <row r="107" spans="1:6" x14ac:dyDescent="0.25">
      <c r="A107" t="str">
        <f t="shared" si="25"/>
        <v>Andy Schwerin</v>
      </c>
      <c r="E107">
        <f t="shared" si="30"/>
        <v>12</v>
      </c>
      <c r="F107">
        <f t="shared" si="20"/>
        <v>0</v>
      </c>
    </row>
    <row r="108" spans="1:6" x14ac:dyDescent="0.25">
      <c r="A108" t="str">
        <f t="shared" si="25"/>
        <v>Andy Schwerin</v>
      </c>
      <c r="B108" t="s">
        <v>63</v>
      </c>
      <c r="E108">
        <v>45</v>
      </c>
      <c r="F108">
        <f t="shared" si="20"/>
        <v>0</v>
      </c>
    </row>
    <row r="109" spans="1:6" x14ac:dyDescent="0.25">
      <c r="A109" t="str">
        <f t="shared" si="25"/>
        <v>Andy Schwerin</v>
      </c>
      <c r="E109">
        <f t="shared" ref="E109:E111" si="31">E108</f>
        <v>45</v>
      </c>
      <c r="F109">
        <f t="shared" si="20"/>
        <v>0</v>
      </c>
    </row>
    <row r="110" spans="1:6" x14ac:dyDescent="0.25">
      <c r="A110" t="str">
        <f t="shared" si="25"/>
        <v>Andy Schwerin</v>
      </c>
      <c r="C110">
        <v>0.97499999999999998</v>
      </c>
      <c r="D110" t="s">
        <v>64</v>
      </c>
      <c r="E110">
        <f t="shared" si="31"/>
        <v>45</v>
      </c>
      <c r="F110">
        <f t="shared" si="20"/>
        <v>43.875</v>
      </c>
    </row>
    <row r="111" spans="1:6" x14ac:dyDescent="0.25">
      <c r="A111" t="str">
        <f t="shared" si="25"/>
        <v>Andy Schwerin</v>
      </c>
      <c r="E111">
        <f t="shared" si="31"/>
        <v>45</v>
      </c>
      <c r="F111">
        <f t="shared" si="20"/>
        <v>0</v>
      </c>
    </row>
    <row r="112" spans="1:6" x14ac:dyDescent="0.25">
      <c r="A112" t="str">
        <f t="shared" si="25"/>
        <v>Andy Schwerin</v>
      </c>
      <c r="B112" t="s">
        <v>65</v>
      </c>
      <c r="E112">
        <v>169</v>
      </c>
      <c r="F112">
        <f t="shared" si="20"/>
        <v>0</v>
      </c>
    </row>
    <row r="113" spans="1:6" x14ac:dyDescent="0.25">
      <c r="A113" t="str">
        <f t="shared" si="25"/>
        <v>Andy Schwerin</v>
      </c>
      <c r="E113">
        <f t="shared" ref="E113:E117" si="32">E112</f>
        <v>169</v>
      </c>
      <c r="F113">
        <f t="shared" si="20"/>
        <v>0</v>
      </c>
    </row>
    <row r="114" spans="1:6" x14ac:dyDescent="0.25">
      <c r="A114" t="str">
        <f t="shared" si="25"/>
        <v>Andy Schwerin</v>
      </c>
      <c r="C114">
        <v>7.3999999999999996E-2</v>
      </c>
      <c r="D114" t="s">
        <v>55</v>
      </c>
      <c r="E114">
        <f t="shared" si="32"/>
        <v>169</v>
      </c>
      <c r="F114">
        <f t="shared" si="20"/>
        <v>12.506</v>
      </c>
    </row>
    <row r="115" spans="1:6" x14ac:dyDescent="0.25">
      <c r="A115" t="str">
        <f t="shared" si="25"/>
        <v>Andy Schwerin</v>
      </c>
      <c r="C115">
        <v>4.8000000000000001E-2</v>
      </c>
      <c r="D115" t="s">
        <v>66</v>
      </c>
      <c r="E115">
        <f t="shared" si="32"/>
        <v>169</v>
      </c>
      <c r="F115">
        <f t="shared" si="20"/>
        <v>8.1120000000000001</v>
      </c>
    </row>
    <row r="116" spans="1:6" x14ac:dyDescent="0.25">
      <c r="A116" t="str">
        <f t="shared" si="25"/>
        <v>Andy Schwerin</v>
      </c>
      <c r="C116">
        <v>0.876</v>
      </c>
      <c r="D116" t="s">
        <v>64</v>
      </c>
      <c r="E116">
        <f t="shared" si="32"/>
        <v>169</v>
      </c>
      <c r="F116">
        <f t="shared" si="20"/>
        <v>148.04400000000001</v>
      </c>
    </row>
    <row r="117" spans="1:6" x14ac:dyDescent="0.25">
      <c r="A117" t="str">
        <f t="shared" si="25"/>
        <v>Andy Schwerin</v>
      </c>
      <c r="E117">
        <f t="shared" si="32"/>
        <v>169</v>
      </c>
      <c r="F117">
        <f t="shared" si="20"/>
        <v>0</v>
      </c>
    </row>
    <row r="118" spans="1:6" x14ac:dyDescent="0.25">
      <c r="A118" t="str">
        <f t="shared" si="25"/>
        <v>Andy Schwerin</v>
      </c>
      <c r="B118" t="s">
        <v>67</v>
      </c>
      <c r="E118">
        <v>66</v>
      </c>
      <c r="F118">
        <f t="shared" si="20"/>
        <v>0</v>
      </c>
    </row>
    <row r="119" spans="1:6" x14ac:dyDescent="0.25">
      <c r="A119" t="str">
        <f t="shared" si="25"/>
        <v>Andy Schwerin</v>
      </c>
      <c r="E119">
        <f t="shared" ref="E119:E121" si="33">E118</f>
        <v>66</v>
      </c>
      <c r="F119">
        <f t="shared" si="20"/>
        <v>0</v>
      </c>
    </row>
    <row r="120" spans="1:6" x14ac:dyDescent="0.25">
      <c r="A120" t="str">
        <f t="shared" si="25"/>
        <v>Andy Schwerin</v>
      </c>
      <c r="C120">
        <v>1</v>
      </c>
      <c r="D120" t="s">
        <v>68</v>
      </c>
      <c r="E120">
        <f t="shared" si="33"/>
        <v>66</v>
      </c>
      <c r="F120">
        <f t="shared" si="20"/>
        <v>66</v>
      </c>
    </row>
    <row r="121" spans="1:6" x14ac:dyDescent="0.25">
      <c r="A121" t="s">
        <v>442</v>
      </c>
      <c r="E121">
        <f t="shared" si="33"/>
        <v>66</v>
      </c>
      <c r="F121">
        <f t="shared" si="20"/>
        <v>0</v>
      </c>
    </row>
    <row r="122" spans="1:6" x14ac:dyDescent="0.25">
      <c r="A122" t="str">
        <f t="shared" ref="A122:A150" si="34">A121</f>
        <v>Benety Goh</v>
      </c>
      <c r="B122" t="s">
        <v>71</v>
      </c>
      <c r="E122">
        <v>27</v>
      </c>
      <c r="F122">
        <f t="shared" si="20"/>
        <v>0</v>
      </c>
    </row>
    <row r="123" spans="1:6" x14ac:dyDescent="0.25">
      <c r="A123" t="str">
        <f t="shared" si="34"/>
        <v>Benety Goh</v>
      </c>
      <c r="E123">
        <f t="shared" ref="E123:E124" si="35">E122</f>
        <v>27</v>
      </c>
      <c r="F123">
        <f t="shared" si="20"/>
        <v>0</v>
      </c>
    </row>
    <row r="124" spans="1:6" x14ac:dyDescent="0.25">
      <c r="A124" t="str">
        <f t="shared" si="34"/>
        <v>Benety Goh</v>
      </c>
      <c r="E124">
        <f t="shared" si="35"/>
        <v>27</v>
      </c>
      <c r="F124">
        <f t="shared" si="20"/>
        <v>0</v>
      </c>
    </row>
    <row r="125" spans="1:6" x14ac:dyDescent="0.25">
      <c r="A125" t="str">
        <f t="shared" si="34"/>
        <v>Benety Goh</v>
      </c>
      <c r="B125" t="s">
        <v>72</v>
      </c>
      <c r="E125">
        <v>576138</v>
      </c>
      <c r="F125">
        <f t="shared" si="20"/>
        <v>0</v>
      </c>
    </row>
    <row r="126" spans="1:6" x14ac:dyDescent="0.25">
      <c r="A126" t="str">
        <f t="shared" si="34"/>
        <v>Benety Goh</v>
      </c>
      <c r="E126">
        <f t="shared" ref="E126:E141" si="36">E125</f>
        <v>576138</v>
      </c>
      <c r="F126">
        <f t="shared" si="20"/>
        <v>0</v>
      </c>
    </row>
    <row r="127" spans="1:6" x14ac:dyDescent="0.25">
      <c r="A127" t="str">
        <f t="shared" si="34"/>
        <v>Benety Goh</v>
      </c>
      <c r="C127">
        <v>1.4E-2</v>
      </c>
      <c r="D127" t="s">
        <v>73</v>
      </c>
      <c r="E127">
        <f t="shared" si="36"/>
        <v>576138</v>
      </c>
      <c r="F127">
        <f t="shared" si="20"/>
        <v>8065.9319999999998</v>
      </c>
    </row>
    <row r="128" spans="1:6" x14ac:dyDescent="0.25">
      <c r="A128" t="str">
        <f t="shared" si="34"/>
        <v>Benety Goh</v>
      </c>
      <c r="C128">
        <v>8.5999999999999993E-2</v>
      </c>
      <c r="D128" t="s">
        <v>74</v>
      </c>
      <c r="E128">
        <f t="shared" si="36"/>
        <v>576138</v>
      </c>
      <c r="F128">
        <f t="shared" si="20"/>
        <v>49547.867999999995</v>
      </c>
    </row>
    <row r="129" spans="1:6" x14ac:dyDescent="0.25">
      <c r="A129" t="str">
        <f t="shared" si="34"/>
        <v>Benety Goh</v>
      </c>
      <c r="C129">
        <v>0.1</v>
      </c>
      <c r="D129" t="s">
        <v>75</v>
      </c>
      <c r="E129">
        <f t="shared" si="36"/>
        <v>576138</v>
      </c>
      <c r="F129">
        <f t="shared" si="20"/>
        <v>57613.8</v>
      </c>
    </row>
    <row r="130" spans="1:6" x14ac:dyDescent="0.25">
      <c r="A130" t="str">
        <f t="shared" si="34"/>
        <v>Benety Goh</v>
      </c>
      <c r="C130">
        <v>1E-3</v>
      </c>
      <c r="D130" t="s">
        <v>76</v>
      </c>
      <c r="E130">
        <f t="shared" si="36"/>
        <v>576138</v>
      </c>
      <c r="F130">
        <f t="shared" si="20"/>
        <v>576.13800000000003</v>
      </c>
    </row>
    <row r="131" spans="1:6" x14ac:dyDescent="0.25">
      <c r="A131" t="str">
        <f t="shared" si="34"/>
        <v>Benety Goh</v>
      </c>
      <c r="C131">
        <v>7.2999999999999995E-2</v>
      </c>
      <c r="D131" t="s">
        <v>77</v>
      </c>
      <c r="E131">
        <f t="shared" si="36"/>
        <v>576138</v>
      </c>
      <c r="F131">
        <f t="shared" ref="F131:F194" si="37">E131*C131</f>
        <v>42058.074000000001</v>
      </c>
    </row>
    <row r="132" spans="1:6" x14ac:dyDescent="0.25">
      <c r="A132" t="str">
        <f t="shared" si="34"/>
        <v>Benety Goh</v>
      </c>
      <c r="C132">
        <v>0</v>
      </c>
      <c r="D132" t="s">
        <v>78</v>
      </c>
      <c r="E132">
        <f t="shared" si="36"/>
        <v>576138</v>
      </c>
      <c r="F132">
        <f t="shared" si="37"/>
        <v>0</v>
      </c>
    </row>
    <row r="133" spans="1:6" x14ac:dyDescent="0.25">
      <c r="A133" t="str">
        <f t="shared" si="34"/>
        <v>Benety Goh</v>
      </c>
      <c r="C133">
        <v>8.3000000000000004E-2</v>
      </c>
      <c r="D133" t="s">
        <v>79</v>
      </c>
      <c r="E133">
        <f t="shared" si="36"/>
        <v>576138</v>
      </c>
      <c r="F133">
        <f t="shared" si="37"/>
        <v>47819.454000000005</v>
      </c>
    </row>
    <row r="134" spans="1:6" x14ac:dyDescent="0.25">
      <c r="A134" t="str">
        <f t="shared" si="34"/>
        <v>Benety Goh</v>
      </c>
      <c r="C134">
        <v>4.0000000000000001E-3</v>
      </c>
      <c r="D134" t="s">
        <v>80</v>
      </c>
      <c r="E134">
        <f t="shared" si="36"/>
        <v>576138</v>
      </c>
      <c r="F134">
        <f t="shared" si="37"/>
        <v>2304.5520000000001</v>
      </c>
    </row>
    <row r="135" spans="1:6" x14ac:dyDescent="0.25">
      <c r="A135" t="str">
        <f t="shared" si="34"/>
        <v>Benety Goh</v>
      </c>
      <c r="C135">
        <v>1.0999999999999999E-2</v>
      </c>
      <c r="D135" t="s">
        <v>81</v>
      </c>
      <c r="E135">
        <f t="shared" si="36"/>
        <v>576138</v>
      </c>
      <c r="F135">
        <f t="shared" si="37"/>
        <v>6337.518</v>
      </c>
    </row>
    <row r="136" spans="1:6" x14ac:dyDescent="0.25">
      <c r="A136" t="str">
        <f t="shared" si="34"/>
        <v>Benety Goh</v>
      </c>
      <c r="C136">
        <v>3.0000000000000001E-3</v>
      </c>
      <c r="D136" t="s">
        <v>82</v>
      </c>
      <c r="E136">
        <f t="shared" si="36"/>
        <v>576138</v>
      </c>
      <c r="F136">
        <f t="shared" si="37"/>
        <v>1728.414</v>
      </c>
    </row>
    <row r="137" spans="1:6" x14ac:dyDescent="0.25">
      <c r="A137" t="str">
        <f t="shared" si="34"/>
        <v>Benety Goh</v>
      </c>
      <c r="C137">
        <v>0</v>
      </c>
      <c r="D137" t="s">
        <v>83</v>
      </c>
      <c r="E137">
        <f t="shared" si="36"/>
        <v>576138</v>
      </c>
      <c r="F137">
        <f t="shared" si="37"/>
        <v>0</v>
      </c>
    </row>
    <row r="138" spans="1:6" x14ac:dyDescent="0.25">
      <c r="A138" t="str">
        <f t="shared" si="34"/>
        <v>Benety Goh</v>
      </c>
      <c r="C138">
        <v>7.4999999999999997E-2</v>
      </c>
      <c r="D138" t="s">
        <v>84</v>
      </c>
      <c r="E138">
        <f t="shared" si="36"/>
        <v>576138</v>
      </c>
      <c r="F138">
        <f t="shared" si="37"/>
        <v>43210.35</v>
      </c>
    </row>
    <row r="139" spans="1:6" x14ac:dyDescent="0.25">
      <c r="A139" t="str">
        <f t="shared" si="34"/>
        <v>Benety Goh</v>
      </c>
      <c r="C139">
        <v>9.8000000000000004E-2</v>
      </c>
      <c r="D139" t="s">
        <v>85</v>
      </c>
      <c r="E139">
        <f t="shared" si="36"/>
        <v>576138</v>
      </c>
      <c r="F139">
        <f t="shared" si="37"/>
        <v>56461.524000000005</v>
      </c>
    </row>
    <row r="140" spans="1:6" x14ac:dyDescent="0.25">
      <c r="A140" t="str">
        <f t="shared" si="34"/>
        <v>Benety Goh</v>
      </c>
      <c r="C140">
        <v>0.01</v>
      </c>
      <c r="D140" t="s">
        <v>86</v>
      </c>
      <c r="E140">
        <f t="shared" si="36"/>
        <v>576138</v>
      </c>
      <c r="F140">
        <f t="shared" si="37"/>
        <v>5761.38</v>
      </c>
    </row>
    <row r="141" spans="1:6" x14ac:dyDescent="0.25">
      <c r="A141" t="str">
        <f t="shared" si="34"/>
        <v>Benety Goh</v>
      </c>
      <c r="E141">
        <f t="shared" si="36"/>
        <v>576138</v>
      </c>
      <c r="F141">
        <f t="shared" si="37"/>
        <v>0</v>
      </c>
    </row>
    <row r="142" spans="1:6" x14ac:dyDescent="0.25">
      <c r="A142" t="str">
        <f t="shared" si="34"/>
        <v>Benety Goh</v>
      </c>
      <c r="B142" t="s">
        <v>87</v>
      </c>
      <c r="E142">
        <v>132</v>
      </c>
      <c r="F142">
        <f t="shared" si="37"/>
        <v>0</v>
      </c>
    </row>
    <row r="143" spans="1:6" x14ac:dyDescent="0.25">
      <c r="A143" t="str">
        <f t="shared" si="34"/>
        <v>Benety Goh</v>
      </c>
      <c r="E143">
        <f t="shared" ref="E143:E146" si="38">E142</f>
        <v>132</v>
      </c>
      <c r="F143">
        <f t="shared" si="37"/>
        <v>0</v>
      </c>
    </row>
    <row r="144" spans="1:6" x14ac:dyDescent="0.25">
      <c r="A144" t="str">
        <f t="shared" si="34"/>
        <v>Benety Goh</v>
      </c>
      <c r="C144">
        <v>0.47699999999999998</v>
      </c>
      <c r="D144" t="s">
        <v>43</v>
      </c>
      <c r="E144">
        <f t="shared" si="38"/>
        <v>132</v>
      </c>
      <c r="F144">
        <f t="shared" si="37"/>
        <v>62.963999999999999</v>
      </c>
    </row>
    <row r="145" spans="1:6" x14ac:dyDescent="0.25">
      <c r="A145" t="str">
        <f t="shared" si="34"/>
        <v>Benety Goh</v>
      </c>
      <c r="C145">
        <v>0.52200000000000002</v>
      </c>
      <c r="D145" t="s">
        <v>88</v>
      </c>
      <c r="E145">
        <f t="shared" si="38"/>
        <v>132</v>
      </c>
      <c r="F145">
        <f t="shared" si="37"/>
        <v>68.903999999999996</v>
      </c>
    </row>
    <row r="146" spans="1:6" x14ac:dyDescent="0.25">
      <c r="A146" t="str">
        <f t="shared" si="34"/>
        <v>Benety Goh</v>
      </c>
      <c r="E146">
        <f t="shared" si="38"/>
        <v>132</v>
      </c>
      <c r="F146">
        <f t="shared" si="37"/>
        <v>0</v>
      </c>
    </row>
    <row r="147" spans="1:6" x14ac:dyDescent="0.25">
      <c r="A147" t="str">
        <f t="shared" si="34"/>
        <v>Benety Goh</v>
      </c>
      <c r="B147" t="s">
        <v>89</v>
      </c>
      <c r="E147">
        <v>50</v>
      </c>
      <c r="F147">
        <f t="shared" si="37"/>
        <v>0</v>
      </c>
    </row>
    <row r="148" spans="1:6" x14ac:dyDescent="0.25">
      <c r="A148" t="str">
        <f t="shared" si="34"/>
        <v>Benety Goh</v>
      </c>
      <c r="E148">
        <f t="shared" ref="E148:E151" si="39">E147</f>
        <v>50</v>
      </c>
      <c r="F148">
        <f t="shared" si="37"/>
        <v>0</v>
      </c>
    </row>
    <row r="149" spans="1:6" x14ac:dyDescent="0.25">
      <c r="A149" t="str">
        <f t="shared" si="34"/>
        <v>Benety Goh</v>
      </c>
      <c r="C149">
        <v>0.20899999999999999</v>
      </c>
      <c r="D149" t="s">
        <v>43</v>
      </c>
      <c r="E149">
        <f t="shared" si="39"/>
        <v>50</v>
      </c>
      <c r="F149">
        <f t="shared" si="37"/>
        <v>10.45</v>
      </c>
    </row>
    <row r="150" spans="1:6" x14ac:dyDescent="0.25">
      <c r="A150" t="str">
        <f t="shared" si="34"/>
        <v>Benety Goh</v>
      </c>
      <c r="C150">
        <v>0.79</v>
      </c>
      <c r="D150" t="s">
        <v>90</v>
      </c>
      <c r="E150">
        <f t="shared" si="39"/>
        <v>50</v>
      </c>
      <c r="F150">
        <f t="shared" si="37"/>
        <v>39.5</v>
      </c>
    </row>
    <row r="151" spans="1:6" x14ac:dyDescent="0.25">
      <c r="A151" t="s">
        <v>443</v>
      </c>
      <c r="E151">
        <f t="shared" si="39"/>
        <v>50</v>
      </c>
      <c r="F151">
        <f t="shared" si="37"/>
        <v>0</v>
      </c>
    </row>
    <row r="152" spans="1:6" x14ac:dyDescent="0.25">
      <c r="A152" t="str">
        <f t="shared" ref="A152:A156" si="40">A151</f>
        <v>Colin Stolley</v>
      </c>
      <c r="B152" t="s">
        <v>93</v>
      </c>
      <c r="E152">
        <v>210</v>
      </c>
      <c r="F152">
        <f t="shared" si="37"/>
        <v>0</v>
      </c>
    </row>
    <row r="153" spans="1:6" x14ac:dyDescent="0.25">
      <c r="A153" t="str">
        <f t="shared" si="40"/>
        <v>Colin Stolley</v>
      </c>
      <c r="E153">
        <f t="shared" ref="E153:E157" si="41">E152</f>
        <v>210</v>
      </c>
      <c r="F153">
        <f t="shared" si="37"/>
        <v>0</v>
      </c>
    </row>
    <row r="154" spans="1:6" x14ac:dyDescent="0.25">
      <c r="A154" t="str">
        <f t="shared" si="40"/>
        <v>Colin Stolley</v>
      </c>
      <c r="C154">
        <v>0.89900000000000002</v>
      </c>
      <c r="D154" t="s">
        <v>64</v>
      </c>
      <c r="E154">
        <f t="shared" si="41"/>
        <v>210</v>
      </c>
      <c r="F154">
        <f t="shared" si="37"/>
        <v>188.79</v>
      </c>
    </row>
    <row r="155" spans="1:6" x14ac:dyDescent="0.25">
      <c r="A155" t="str">
        <f t="shared" si="40"/>
        <v>Colin Stolley</v>
      </c>
      <c r="C155">
        <v>4.4999999999999998E-2</v>
      </c>
      <c r="D155" t="s">
        <v>94</v>
      </c>
      <c r="E155">
        <f t="shared" si="41"/>
        <v>210</v>
      </c>
      <c r="F155">
        <f t="shared" si="37"/>
        <v>9.4499999999999993</v>
      </c>
    </row>
    <row r="156" spans="1:6" x14ac:dyDescent="0.25">
      <c r="A156" t="str">
        <f t="shared" si="40"/>
        <v>Colin Stolley</v>
      </c>
      <c r="C156">
        <v>3.4000000000000002E-2</v>
      </c>
      <c r="D156" t="s">
        <v>95</v>
      </c>
      <c r="E156">
        <f t="shared" si="41"/>
        <v>210</v>
      </c>
      <c r="F156">
        <f t="shared" si="37"/>
        <v>7.1400000000000006</v>
      </c>
    </row>
    <row r="157" spans="1:6" x14ac:dyDescent="0.25">
      <c r="A157" t="s">
        <v>444</v>
      </c>
      <c r="E157">
        <f t="shared" si="41"/>
        <v>210</v>
      </c>
      <c r="F157">
        <f t="shared" si="37"/>
        <v>0</v>
      </c>
    </row>
    <row r="158" spans="1:6" x14ac:dyDescent="0.25">
      <c r="A158" t="str">
        <f t="shared" ref="A158:A160" si="42">A157</f>
        <v>Corentin Baron</v>
      </c>
      <c r="B158" t="s">
        <v>98</v>
      </c>
      <c r="E158">
        <v>2</v>
      </c>
      <c r="F158">
        <f t="shared" si="37"/>
        <v>0</v>
      </c>
    </row>
    <row r="159" spans="1:6" x14ac:dyDescent="0.25">
      <c r="A159" t="str">
        <f t="shared" si="42"/>
        <v>Corentin Baron</v>
      </c>
      <c r="E159">
        <f t="shared" ref="E159:E161" si="43">E158</f>
        <v>2</v>
      </c>
      <c r="F159">
        <f t="shared" si="37"/>
        <v>0</v>
      </c>
    </row>
    <row r="160" spans="1:6" x14ac:dyDescent="0.25">
      <c r="A160" t="str">
        <f t="shared" si="42"/>
        <v>Corentin Baron</v>
      </c>
      <c r="C160">
        <v>1</v>
      </c>
      <c r="D160" t="s">
        <v>99</v>
      </c>
      <c r="E160">
        <f t="shared" si="43"/>
        <v>2</v>
      </c>
      <c r="F160">
        <f t="shared" si="37"/>
        <v>2</v>
      </c>
    </row>
    <row r="161" spans="1:6" x14ac:dyDescent="0.25">
      <c r="A161" t="s">
        <v>445</v>
      </c>
      <c r="E161">
        <f t="shared" si="43"/>
        <v>2</v>
      </c>
      <c r="F161">
        <f t="shared" si="37"/>
        <v>0</v>
      </c>
    </row>
    <row r="162" spans="1:6" x14ac:dyDescent="0.25">
      <c r="A162" t="str">
        <f t="shared" ref="A162:A164" si="44">A161</f>
        <v>Dan Pasette</v>
      </c>
      <c r="B162" t="s">
        <v>102</v>
      </c>
      <c r="E162">
        <v>5</v>
      </c>
      <c r="F162">
        <f t="shared" si="37"/>
        <v>0</v>
      </c>
    </row>
    <row r="163" spans="1:6" x14ac:dyDescent="0.25">
      <c r="A163" t="str">
        <f t="shared" si="44"/>
        <v>Dan Pasette</v>
      </c>
      <c r="E163">
        <f t="shared" ref="E163:E165" si="45">E162</f>
        <v>5</v>
      </c>
      <c r="F163">
        <f t="shared" si="37"/>
        <v>0</v>
      </c>
    </row>
    <row r="164" spans="1:6" x14ac:dyDescent="0.25">
      <c r="A164" t="str">
        <f t="shared" si="44"/>
        <v>Dan Pasette</v>
      </c>
      <c r="C164">
        <v>1</v>
      </c>
      <c r="D164" t="s">
        <v>61</v>
      </c>
      <c r="E164">
        <f t="shared" si="45"/>
        <v>5</v>
      </c>
      <c r="F164">
        <f t="shared" si="37"/>
        <v>5</v>
      </c>
    </row>
    <row r="165" spans="1:6" x14ac:dyDescent="0.25">
      <c r="A165" t="s">
        <v>446</v>
      </c>
      <c r="E165">
        <f t="shared" si="45"/>
        <v>5</v>
      </c>
      <c r="F165">
        <f t="shared" si="37"/>
        <v>0</v>
      </c>
    </row>
    <row r="166" spans="1:6" x14ac:dyDescent="0.25">
      <c r="A166" t="str">
        <f t="shared" ref="A166:A197" si="46">A165</f>
        <v>David Storch</v>
      </c>
      <c r="B166" t="s">
        <v>105</v>
      </c>
      <c r="E166">
        <v>182</v>
      </c>
      <c r="F166">
        <f t="shared" si="37"/>
        <v>0</v>
      </c>
    </row>
    <row r="167" spans="1:6" x14ac:dyDescent="0.25">
      <c r="A167" t="str">
        <f t="shared" si="46"/>
        <v>David Storch</v>
      </c>
      <c r="E167">
        <f t="shared" ref="E167:E170" si="47">E166</f>
        <v>182</v>
      </c>
      <c r="F167">
        <f t="shared" si="37"/>
        <v>0</v>
      </c>
    </row>
    <row r="168" spans="1:6" x14ac:dyDescent="0.25">
      <c r="A168" t="str">
        <f t="shared" si="46"/>
        <v>David Storch</v>
      </c>
      <c r="C168">
        <v>0.105</v>
      </c>
      <c r="D168" t="s">
        <v>106</v>
      </c>
      <c r="E168">
        <f t="shared" si="47"/>
        <v>182</v>
      </c>
      <c r="F168">
        <f t="shared" si="37"/>
        <v>19.11</v>
      </c>
    </row>
    <row r="169" spans="1:6" x14ac:dyDescent="0.25">
      <c r="A169" t="str">
        <f t="shared" si="46"/>
        <v>David Storch</v>
      </c>
      <c r="C169">
        <v>0.89400000000000002</v>
      </c>
      <c r="D169" t="s">
        <v>107</v>
      </c>
      <c r="E169">
        <f t="shared" si="47"/>
        <v>182</v>
      </c>
      <c r="F169">
        <f t="shared" si="37"/>
        <v>162.708</v>
      </c>
    </row>
    <row r="170" spans="1:6" x14ac:dyDescent="0.25">
      <c r="A170" t="str">
        <f t="shared" si="46"/>
        <v>David Storch</v>
      </c>
      <c r="E170">
        <f t="shared" si="47"/>
        <v>182</v>
      </c>
      <c r="F170">
        <f t="shared" si="37"/>
        <v>0</v>
      </c>
    </row>
    <row r="171" spans="1:6" x14ac:dyDescent="0.25">
      <c r="A171" t="str">
        <f t="shared" si="46"/>
        <v>David Storch</v>
      </c>
      <c r="B171" t="s">
        <v>108</v>
      </c>
      <c r="E171">
        <v>30</v>
      </c>
      <c r="F171">
        <f t="shared" si="37"/>
        <v>0</v>
      </c>
    </row>
    <row r="172" spans="1:6" x14ac:dyDescent="0.25">
      <c r="A172" t="str">
        <f t="shared" si="46"/>
        <v>David Storch</v>
      </c>
      <c r="E172">
        <f t="shared" ref="E172:E174" si="48">E171</f>
        <v>30</v>
      </c>
      <c r="F172">
        <f t="shared" si="37"/>
        <v>0</v>
      </c>
    </row>
    <row r="173" spans="1:6" x14ac:dyDescent="0.25">
      <c r="A173" t="str">
        <f t="shared" si="46"/>
        <v>David Storch</v>
      </c>
      <c r="C173">
        <v>1</v>
      </c>
      <c r="D173" t="s">
        <v>107</v>
      </c>
      <c r="E173">
        <f t="shared" si="48"/>
        <v>30</v>
      </c>
      <c r="F173">
        <f t="shared" si="37"/>
        <v>30</v>
      </c>
    </row>
    <row r="174" spans="1:6" x14ac:dyDescent="0.25">
      <c r="A174" t="str">
        <f t="shared" si="46"/>
        <v>David Storch</v>
      </c>
      <c r="E174">
        <f t="shared" si="48"/>
        <v>30</v>
      </c>
      <c r="F174">
        <f t="shared" si="37"/>
        <v>0</v>
      </c>
    </row>
    <row r="175" spans="1:6" x14ac:dyDescent="0.25">
      <c r="A175" t="str">
        <f t="shared" si="46"/>
        <v>David Storch</v>
      </c>
      <c r="B175" t="s">
        <v>109</v>
      </c>
      <c r="E175">
        <v>96</v>
      </c>
      <c r="F175">
        <f t="shared" si="37"/>
        <v>0</v>
      </c>
    </row>
    <row r="176" spans="1:6" x14ac:dyDescent="0.25">
      <c r="A176" t="str">
        <f t="shared" si="46"/>
        <v>David Storch</v>
      </c>
      <c r="E176">
        <f t="shared" ref="E176:E178" si="49">E175</f>
        <v>96</v>
      </c>
      <c r="F176">
        <f t="shared" si="37"/>
        <v>0</v>
      </c>
    </row>
    <row r="177" spans="1:6" x14ac:dyDescent="0.25">
      <c r="A177" t="str">
        <f t="shared" si="46"/>
        <v>David Storch</v>
      </c>
      <c r="C177">
        <v>1</v>
      </c>
      <c r="D177" t="s">
        <v>90</v>
      </c>
      <c r="E177">
        <f t="shared" si="49"/>
        <v>96</v>
      </c>
      <c r="F177">
        <f t="shared" si="37"/>
        <v>96</v>
      </c>
    </row>
    <row r="178" spans="1:6" x14ac:dyDescent="0.25">
      <c r="A178" t="str">
        <f t="shared" si="46"/>
        <v>David Storch</v>
      </c>
      <c r="E178">
        <f t="shared" si="49"/>
        <v>96</v>
      </c>
      <c r="F178">
        <f t="shared" si="37"/>
        <v>0</v>
      </c>
    </row>
    <row r="179" spans="1:6" x14ac:dyDescent="0.25">
      <c r="A179" t="str">
        <f t="shared" si="46"/>
        <v>David Storch</v>
      </c>
      <c r="B179" t="s">
        <v>110</v>
      </c>
      <c r="E179">
        <v>37</v>
      </c>
      <c r="F179">
        <f t="shared" si="37"/>
        <v>0</v>
      </c>
    </row>
    <row r="180" spans="1:6" x14ac:dyDescent="0.25">
      <c r="A180" t="str">
        <f t="shared" si="46"/>
        <v>David Storch</v>
      </c>
      <c r="E180">
        <f t="shared" ref="E180:E182" si="50">E179</f>
        <v>37</v>
      </c>
      <c r="F180">
        <f t="shared" si="37"/>
        <v>0</v>
      </c>
    </row>
    <row r="181" spans="1:6" x14ac:dyDescent="0.25">
      <c r="A181" t="str">
        <f t="shared" si="46"/>
        <v>David Storch</v>
      </c>
      <c r="C181">
        <v>1</v>
      </c>
      <c r="D181" t="s">
        <v>107</v>
      </c>
      <c r="E181">
        <f t="shared" si="50"/>
        <v>37</v>
      </c>
      <c r="F181">
        <f t="shared" si="37"/>
        <v>37</v>
      </c>
    </row>
    <row r="182" spans="1:6" x14ac:dyDescent="0.25">
      <c r="A182" t="str">
        <f t="shared" si="46"/>
        <v>David Storch</v>
      </c>
      <c r="E182">
        <f t="shared" si="50"/>
        <v>37</v>
      </c>
      <c r="F182">
        <f t="shared" si="37"/>
        <v>0</v>
      </c>
    </row>
    <row r="183" spans="1:6" x14ac:dyDescent="0.25">
      <c r="A183" t="str">
        <f t="shared" si="46"/>
        <v>David Storch</v>
      </c>
      <c r="B183" t="s">
        <v>111</v>
      </c>
      <c r="E183">
        <v>1498</v>
      </c>
      <c r="F183">
        <f t="shared" si="37"/>
        <v>0</v>
      </c>
    </row>
    <row r="184" spans="1:6" x14ac:dyDescent="0.25">
      <c r="A184" t="str">
        <f t="shared" si="46"/>
        <v>David Storch</v>
      </c>
      <c r="E184">
        <f t="shared" ref="E184:E187" si="51">E183</f>
        <v>1498</v>
      </c>
      <c r="F184">
        <f t="shared" si="37"/>
        <v>0</v>
      </c>
    </row>
    <row r="185" spans="1:6" x14ac:dyDescent="0.25">
      <c r="A185" t="str">
        <f t="shared" si="46"/>
        <v>David Storch</v>
      </c>
      <c r="C185">
        <v>0.40400000000000003</v>
      </c>
      <c r="D185" t="s">
        <v>112</v>
      </c>
      <c r="E185">
        <f t="shared" si="51"/>
        <v>1498</v>
      </c>
      <c r="F185">
        <f t="shared" si="37"/>
        <v>605.19200000000001</v>
      </c>
    </row>
    <row r="186" spans="1:6" x14ac:dyDescent="0.25">
      <c r="A186" t="str">
        <f t="shared" si="46"/>
        <v>David Storch</v>
      </c>
      <c r="C186">
        <v>0.59499999999999997</v>
      </c>
      <c r="D186" t="s">
        <v>26</v>
      </c>
      <c r="E186">
        <f t="shared" si="51"/>
        <v>1498</v>
      </c>
      <c r="F186">
        <f t="shared" si="37"/>
        <v>891.31</v>
      </c>
    </row>
    <row r="187" spans="1:6" x14ac:dyDescent="0.25">
      <c r="A187" t="str">
        <f t="shared" si="46"/>
        <v>David Storch</v>
      </c>
      <c r="E187">
        <f t="shared" si="51"/>
        <v>1498</v>
      </c>
      <c r="F187">
        <f t="shared" si="37"/>
        <v>0</v>
      </c>
    </row>
    <row r="188" spans="1:6" x14ac:dyDescent="0.25">
      <c r="A188" t="str">
        <f t="shared" si="46"/>
        <v>David Storch</v>
      </c>
      <c r="B188" t="s">
        <v>113</v>
      </c>
      <c r="E188">
        <v>83</v>
      </c>
      <c r="F188">
        <f t="shared" si="37"/>
        <v>0</v>
      </c>
    </row>
    <row r="189" spans="1:6" x14ac:dyDescent="0.25">
      <c r="A189" t="str">
        <f t="shared" si="46"/>
        <v>David Storch</v>
      </c>
      <c r="E189">
        <f t="shared" ref="E189:E192" si="52">E188</f>
        <v>83</v>
      </c>
      <c r="F189">
        <f t="shared" si="37"/>
        <v>0</v>
      </c>
    </row>
    <row r="190" spans="1:6" x14ac:dyDescent="0.25">
      <c r="A190" t="str">
        <f t="shared" si="46"/>
        <v>David Storch</v>
      </c>
      <c r="C190">
        <v>0.28599999999999998</v>
      </c>
      <c r="D190" t="s">
        <v>43</v>
      </c>
      <c r="E190">
        <f t="shared" si="52"/>
        <v>83</v>
      </c>
      <c r="F190">
        <f t="shared" si="37"/>
        <v>23.738</v>
      </c>
    </row>
    <row r="191" spans="1:6" x14ac:dyDescent="0.25">
      <c r="A191" t="str">
        <f t="shared" si="46"/>
        <v>David Storch</v>
      </c>
      <c r="C191">
        <v>0.71299999999999997</v>
      </c>
      <c r="D191" t="s">
        <v>107</v>
      </c>
      <c r="E191">
        <f t="shared" si="52"/>
        <v>83</v>
      </c>
      <c r="F191">
        <f t="shared" si="37"/>
        <v>59.178999999999995</v>
      </c>
    </row>
    <row r="192" spans="1:6" x14ac:dyDescent="0.25">
      <c r="A192" t="str">
        <f t="shared" si="46"/>
        <v>David Storch</v>
      </c>
      <c r="E192">
        <f t="shared" si="52"/>
        <v>83</v>
      </c>
      <c r="F192">
        <f t="shared" si="37"/>
        <v>0</v>
      </c>
    </row>
    <row r="193" spans="1:6" x14ac:dyDescent="0.25">
      <c r="A193" t="str">
        <f t="shared" si="46"/>
        <v>David Storch</v>
      </c>
      <c r="B193" t="s">
        <v>114</v>
      </c>
      <c r="E193">
        <v>79</v>
      </c>
      <c r="F193">
        <f t="shared" si="37"/>
        <v>0</v>
      </c>
    </row>
    <row r="194" spans="1:6" x14ac:dyDescent="0.25">
      <c r="A194" t="str">
        <f t="shared" si="46"/>
        <v>David Storch</v>
      </c>
      <c r="E194">
        <f t="shared" ref="E194:E196" si="53">E193</f>
        <v>79</v>
      </c>
      <c r="F194">
        <f t="shared" si="37"/>
        <v>0</v>
      </c>
    </row>
    <row r="195" spans="1:6" x14ac:dyDescent="0.25">
      <c r="A195" t="str">
        <f t="shared" si="46"/>
        <v>David Storch</v>
      </c>
      <c r="C195">
        <v>1</v>
      </c>
      <c r="D195" t="s">
        <v>90</v>
      </c>
      <c r="E195">
        <f t="shared" si="53"/>
        <v>79</v>
      </c>
      <c r="F195">
        <f t="shared" ref="F195:F258" si="54">E195*C195</f>
        <v>79</v>
      </c>
    </row>
    <row r="196" spans="1:6" x14ac:dyDescent="0.25">
      <c r="A196" t="str">
        <f t="shared" si="46"/>
        <v>David Storch</v>
      </c>
      <c r="E196">
        <f t="shared" si="53"/>
        <v>79</v>
      </c>
      <c r="F196">
        <f t="shared" si="54"/>
        <v>0</v>
      </c>
    </row>
    <row r="197" spans="1:6" x14ac:dyDescent="0.25">
      <c r="A197" t="str">
        <f t="shared" si="46"/>
        <v>David Storch</v>
      </c>
      <c r="B197" t="s">
        <v>115</v>
      </c>
      <c r="E197">
        <v>12</v>
      </c>
      <c r="F197">
        <f t="shared" si="54"/>
        <v>0</v>
      </c>
    </row>
    <row r="198" spans="1:6" x14ac:dyDescent="0.25">
      <c r="A198" t="str">
        <f t="shared" ref="A198:A229" si="55">A197</f>
        <v>David Storch</v>
      </c>
      <c r="E198">
        <f t="shared" ref="E198:E200" si="56">E197</f>
        <v>12</v>
      </c>
      <c r="F198">
        <f t="shared" si="54"/>
        <v>0</v>
      </c>
    </row>
    <row r="199" spans="1:6" x14ac:dyDescent="0.25">
      <c r="A199" t="str">
        <f t="shared" si="55"/>
        <v>David Storch</v>
      </c>
      <c r="C199">
        <v>1</v>
      </c>
      <c r="D199" t="s">
        <v>107</v>
      </c>
      <c r="E199">
        <f t="shared" si="56"/>
        <v>12</v>
      </c>
      <c r="F199">
        <f t="shared" si="54"/>
        <v>12</v>
      </c>
    </row>
    <row r="200" spans="1:6" x14ac:dyDescent="0.25">
      <c r="A200" t="str">
        <f t="shared" si="55"/>
        <v>David Storch</v>
      </c>
      <c r="E200">
        <f t="shared" si="56"/>
        <v>12</v>
      </c>
      <c r="F200">
        <f t="shared" si="54"/>
        <v>0</v>
      </c>
    </row>
    <row r="201" spans="1:6" x14ac:dyDescent="0.25">
      <c r="A201" t="str">
        <f t="shared" si="55"/>
        <v>David Storch</v>
      </c>
      <c r="B201" t="s">
        <v>116</v>
      </c>
      <c r="E201">
        <v>43</v>
      </c>
      <c r="F201">
        <f t="shared" si="54"/>
        <v>0</v>
      </c>
    </row>
    <row r="202" spans="1:6" x14ac:dyDescent="0.25">
      <c r="A202" t="str">
        <f t="shared" si="55"/>
        <v>David Storch</v>
      </c>
      <c r="E202">
        <f t="shared" ref="E202:E204" si="57">E201</f>
        <v>43</v>
      </c>
      <c r="F202">
        <f t="shared" si="54"/>
        <v>0</v>
      </c>
    </row>
    <row r="203" spans="1:6" x14ac:dyDescent="0.25">
      <c r="A203" t="str">
        <f t="shared" si="55"/>
        <v>David Storch</v>
      </c>
      <c r="C203">
        <v>1</v>
      </c>
      <c r="D203" t="s">
        <v>107</v>
      </c>
      <c r="E203">
        <f t="shared" si="57"/>
        <v>43</v>
      </c>
      <c r="F203">
        <f t="shared" si="54"/>
        <v>43</v>
      </c>
    </row>
    <row r="204" spans="1:6" x14ac:dyDescent="0.25">
      <c r="A204" t="str">
        <f t="shared" si="55"/>
        <v>David Storch</v>
      </c>
      <c r="E204">
        <f t="shared" si="57"/>
        <v>43</v>
      </c>
      <c r="F204">
        <f t="shared" si="54"/>
        <v>0</v>
      </c>
    </row>
    <row r="205" spans="1:6" x14ac:dyDescent="0.25">
      <c r="A205" t="str">
        <f t="shared" si="55"/>
        <v>David Storch</v>
      </c>
      <c r="B205" t="s">
        <v>117</v>
      </c>
      <c r="E205">
        <v>57</v>
      </c>
      <c r="F205">
        <f t="shared" si="54"/>
        <v>0</v>
      </c>
    </row>
    <row r="206" spans="1:6" x14ac:dyDescent="0.25">
      <c r="A206" t="str">
        <f t="shared" si="55"/>
        <v>David Storch</v>
      </c>
      <c r="E206">
        <f t="shared" ref="E206:E208" si="58">E205</f>
        <v>57</v>
      </c>
      <c r="F206">
        <f t="shared" si="54"/>
        <v>0</v>
      </c>
    </row>
    <row r="207" spans="1:6" x14ac:dyDescent="0.25">
      <c r="A207" t="str">
        <f t="shared" si="55"/>
        <v>David Storch</v>
      </c>
      <c r="C207">
        <v>1</v>
      </c>
      <c r="D207" t="s">
        <v>107</v>
      </c>
      <c r="E207">
        <f t="shared" si="58"/>
        <v>57</v>
      </c>
      <c r="F207">
        <f t="shared" si="54"/>
        <v>57</v>
      </c>
    </row>
    <row r="208" spans="1:6" x14ac:dyDescent="0.25">
      <c r="A208" t="str">
        <f t="shared" si="55"/>
        <v>David Storch</v>
      </c>
      <c r="E208">
        <f t="shared" si="58"/>
        <v>57</v>
      </c>
      <c r="F208">
        <f t="shared" si="54"/>
        <v>0</v>
      </c>
    </row>
    <row r="209" spans="1:6" x14ac:dyDescent="0.25">
      <c r="A209" t="str">
        <f t="shared" si="55"/>
        <v>David Storch</v>
      </c>
      <c r="B209" t="s">
        <v>118</v>
      </c>
      <c r="E209">
        <v>86</v>
      </c>
      <c r="F209">
        <f t="shared" si="54"/>
        <v>0</v>
      </c>
    </row>
    <row r="210" spans="1:6" x14ac:dyDescent="0.25">
      <c r="A210" t="str">
        <f t="shared" si="55"/>
        <v>David Storch</v>
      </c>
      <c r="E210">
        <f t="shared" ref="E210:E213" si="59">E209</f>
        <v>86</v>
      </c>
      <c r="F210">
        <f t="shared" si="54"/>
        <v>0</v>
      </c>
    </row>
    <row r="211" spans="1:6" x14ac:dyDescent="0.25">
      <c r="A211" t="str">
        <f t="shared" si="55"/>
        <v>David Storch</v>
      </c>
      <c r="C211">
        <v>0.443</v>
      </c>
      <c r="D211" t="s">
        <v>43</v>
      </c>
      <c r="E211">
        <f t="shared" si="59"/>
        <v>86</v>
      </c>
      <c r="F211">
        <f t="shared" si="54"/>
        <v>38.097999999999999</v>
      </c>
    </row>
    <row r="212" spans="1:6" x14ac:dyDescent="0.25">
      <c r="A212" t="str">
        <f t="shared" si="55"/>
        <v>David Storch</v>
      </c>
      <c r="C212">
        <v>0.55600000000000005</v>
      </c>
      <c r="D212" t="s">
        <v>107</v>
      </c>
      <c r="E212">
        <f t="shared" si="59"/>
        <v>86</v>
      </c>
      <c r="F212">
        <f t="shared" si="54"/>
        <v>47.816000000000003</v>
      </c>
    </row>
    <row r="213" spans="1:6" x14ac:dyDescent="0.25">
      <c r="A213" t="str">
        <f t="shared" si="55"/>
        <v>David Storch</v>
      </c>
      <c r="E213">
        <f t="shared" si="59"/>
        <v>86</v>
      </c>
      <c r="F213">
        <f t="shared" si="54"/>
        <v>0</v>
      </c>
    </row>
    <row r="214" spans="1:6" x14ac:dyDescent="0.25">
      <c r="A214" t="str">
        <f t="shared" si="55"/>
        <v>David Storch</v>
      </c>
      <c r="B214" t="s">
        <v>119</v>
      </c>
      <c r="E214">
        <v>71</v>
      </c>
      <c r="F214">
        <f t="shared" si="54"/>
        <v>0</v>
      </c>
    </row>
    <row r="215" spans="1:6" x14ac:dyDescent="0.25">
      <c r="A215" t="str">
        <f t="shared" si="55"/>
        <v>David Storch</v>
      </c>
      <c r="E215">
        <f t="shared" ref="E215:E218" si="60">E214</f>
        <v>71</v>
      </c>
      <c r="F215">
        <f t="shared" si="54"/>
        <v>0</v>
      </c>
    </row>
    <row r="216" spans="1:6" x14ac:dyDescent="0.25">
      <c r="A216" t="str">
        <f t="shared" si="55"/>
        <v>David Storch</v>
      </c>
      <c r="C216">
        <v>0.82399999999999995</v>
      </c>
      <c r="D216" t="s">
        <v>43</v>
      </c>
      <c r="E216">
        <f t="shared" si="60"/>
        <v>71</v>
      </c>
      <c r="F216">
        <f t="shared" si="54"/>
        <v>58.503999999999998</v>
      </c>
    </row>
    <row r="217" spans="1:6" x14ac:dyDescent="0.25">
      <c r="A217" t="str">
        <f t="shared" si="55"/>
        <v>David Storch</v>
      </c>
      <c r="C217">
        <v>0.17499999999999999</v>
      </c>
      <c r="D217" t="s">
        <v>120</v>
      </c>
      <c r="E217">
        <f t="shared" si="60"/>
        <v>71</v>
      </c>
      <c r="F217">
        <f t="shared" si="54"/>
        <v>12.424999999999999</v>
      </c>
    </row>
    <row r="218" spans="1:6" x14ac:dyDescent="0.25">
      <c r="A218" t="str">
        <f t="shared" si="55"/>
        <v>David Storch</v>
      </c>
      <c r="E218">
        <f t="shared" si="60"/>
        <v>71</v>
      </c>
      <c r="F218">
        <f t="shared" si="54"/>
        <v>0</v>
      </c>
    </row>
    <row r="219" spans="1:6" x14ac:dyDescent="0.25">
      <c r="A219" t="str">
        <f t="shared" si="55"/>
        <v>David Storch</v>
      </c>
      <c r="B219" t="s">
        <v>121</v>
      </c>
      <c r="E219">
        <v>14</v>
      </c>
      <c r="F219">
        <f t="shared" si="54"/>
        <v>0</v>
      </c>
    </row>
    <row r="220" spans="1:6" x14ac:dyDescent="0.25">
      <c r="A220" t="str">
        <f t="shared" si="55"/>
        <v>David Storch</v>
      </c>
      <c r="E220">
        <f t="shared" ref="E220:E222" si="61">E219</f>
        <v>14</v>
      </c>
      <c r="F220">
        <f t="shared" si="54"/>
        <v>0</v>
      </c>
    </row>
    <row r="221" spans="1:6" x14ac:dyDescent="0.25">
      <c r="A221" t="str">
        <f t="shared" si="55"/>
        <v>David Storch</v>
      </c>
      <c r="C221">
        <v>1</v>
      </c>
      <c r="D221" t="s">
        <v>107</v>
      </c>
      <c r="E221">
        <f t="shared" si="61"/>
        <v>14</v>
      </c>
      <c r="F221">
        <f t="shared" si="54"/>
        <v>14</v>
      </c>
    </row>
    <row r="222" spans="1:6" x14ac:dyDescent="0.25">
      <c r="A222" t="str">
        <f t="shared" si="55"/>
        <v>David Storch</v>
      </c>
      <c r="E222">
        <f t="shared" si="61"/>
        <v>14</v>
      </c>
      <c r="F222">
        <f t="shared" si="54"/>
        <v>0</v>
      </c>
    </row>
    <row r="223" spans="1:6" x14ac:dyDescent="0.25">
      <c r="A223" t="str">
        <f t="shared" si="55"/>
        <v>David Storch</v>
      </c>
      <c r="B223" t="s">
        <v>122</v>
      </c>
      <c r="E223">
        <v>48</v>
      </c>
      <c r="F223">
        <f t="shared" si="54"/>
        <v>0</v>
      </c>
    </row>
    <row r="224" spans="1:6" x14ac:dyDescent="0.25">
      <c r="A224" t="str">
        <f t="shared" si="55"/>
        <v>David Storch</v>
      </c>
      <c r="E224">
        <f t="shared" ref="E224:E228" si="62">E223</f>
        <v>48</v>
      </c>
      <c r="F224">
        <f t="shared" si="54"/>
        <v>0</v>
      </c>
    </row>
    <row r="225" spans="1:6" x14ac:dyDescent="0.25">
      <c r="A225" t="str">
        <f t="shared" si="55"/>
        <v>David Storch</v>
      </c>
      <c r="C225">
        <v>0.32500000000000001</v>
      </c>
      <c r="D225" t="s">
        <v>43</v>
      </c>
      <c r="E225">
        <f t="shared" si="62"/>
        <v>48</v>
      </c>
      <c r="F225">
        <f t="shared" si="54"/>
        <v>15.600000000000001</v>
      </c>
    </row>
    <row r="226" spans="1:6" x14ac:dyDescent="0.25">
      <c r="A226" t="str">
        <f t="shared" si="55"/>
        <v>David Storch</v>
      </c>
      <c r="C226">
        <v>0.16300000000000001</v>
      </c>
      <c r="D226" t="s">
        <v>120</v>
      </c>
      <c r="E226">
        <f t="shared" si="62"/>
        <v>48</v>
      </c>
      <c r="F226">
        <f t="shared" si="54"/>
        <v>7.8239999999999998</v>
      </c>
    </row>
    <row r="227" spans="1:6" x14ac:dyDescent="0.25">
      <c r="A227" t="str">
        <f t="shared" si="55"/>
        <v>David Storch</v>
      </c>
      <c r="C227">
        <v>0.51</v>
      </c>
      <c r="D227" t="s">
        <v>107</v>
      </c>
      <c r="E227">
        <f t="shared" si="62"/>
        <v>48</v>
      </c>
      <c r="F227">
        <f t="shared" si="54"/>
        <v>24.48</v>
      </c>
    </row>
    <row r="228" spans="1:6" x14ac:dyDescent="0.25">
      <c r="A228" t="str">
        <f t="shared" si="55"/>
        <v>David Storch</v>
      </c>
      <c r="E228">
        <f t="shared" si="62"/>
        <v>48</v>
      </c>
      <c r="F228">
        <f t="shared" si="54"/>
        <v>0</v>
      </c>
    </row>
    <row r="229" spans="1:6" x14ac:dyDescent="0.25">
      <c r="A229" t="str">
        <f t="shared" si="55"/>
        <v>David Storch</v>
      </c>
      <c r="B229" t="s">
        <v>123</v>
      </c>
      <c r="E229">
        <v>7</v>
      </c>
      <c r="F229">
        <f t="shared" si="54"/>
        <v>0</v>
      </c>
    </row>
    <row r="230" spans="1:6" x14ac:dyDescent="0.25">
      <c r="A230" t="str">
        <f t="shared" ref="A230:A240" si="63">A229</f>
        <v>David Storch</v>
      </c>
      <c r="E230">
        <f t="shared" ref="E230:E232" si="64">E229</f>
        <v>7</v>
      </c>
      <c r="F230">
        <f t="shared" si="54"/>
        <v>0</v>
      </c>
    </row>
    <row r="231" spans="1:6" x14ac:dyDescent="0.25">
      <c r="A231" t="str">
        <f t="shared" si="63"/>
        <v>David Storch</v>
      </c>
      <c r="C231">
        <v>1</v>
      </c>
      <c r="D231" t="s">
        <v>124</v>
      </c>
      <c r="E231">
        <f t="shared" si="64"/>
        <v>7</v>
      </c>
      <c r="F231">
        <f t="shared" si="54"/>
        <v>7</v>
      </c>
    </row>
    <row r="232" spans="1:6" x14ac:dyDescent="0.25">
      <c r="A232" t="str">
        <f t="shared" si="63"/>
        <v>David Storch</v>
      </c>
      <c r="E232">
        <f t="shared" si="64"/>
        <v>7</v>
      </c>
      <c r="F232">
        <f t="shared" si="54"/>
        <v>0</v>
      </c>
    </row>
    <row r="233" spans="1:6" x14ac:dyDescent="0.25">
      <c r="A233" t="str">
        <f t="shared" si="63"/>
        <v>David Storch</v>
      </c>
      <c r="B233" t="s">
        <v>125</v>
      </c>
      <c r="E233">
        <v>325</v>
      </c>
      <c r="F233">
        <f t="shared" si="54"/>
        <v>0</v>
      </c>
    </row>
    <row r="234" spans="1:6" x14ac:dyDescent="0.25">
      <c r="A234" t="str">
        <f t="shared" si="63"/>
        <v>David Storch</v>
      </c>
      <c r="E234">
        <f t="shared" ref="E234:E236" si="65">E233</f>
        <v>325</v>
      </c>
      <c r="F234">
        <f t="shared" si="54"/>
        <v>0</v>
      </c>
    </row>
    <row r="235" spans="1:6" x14ac:dyDescent="0.25">
      <c r="A235" t="str">
        <f t="shared" si="63"/>
        <v>David Storch</v>
      </c>
      <c r="C235">
        <v>1</v>
      </c>
      <c r="D235" t="s">
        <v>124</v>
      </c>
      <c r="E235">
        <f t="shared" si="65"/>
        <v>325</v>
      </c>
      <c r="F235">
        <f t="shared" si="54"/>
        <v>325</v>
      </c>
    </row>
    <row r="236" spans="1:6" x14ac:dyDescent="0.25">
      <c r="A236" t="str">
        <f t="shared" si="63"/>
        <v>David Storch</v>
      </c>
      <c r="E236">
        <f t="shared" si="65"/>
        <v>325</v>
      </c>
      <c r="F236">
        <f t="shared" si="54"/>
        <v>0</v>
      </c>
    </row>
    <row r="237" spans="1:6" x14ac:dyDescent="0.25">
      <c r="A237" t="str">
        <f t="shared" si="63"/>
        <v>David Storch</v>
      </c>
      <c r="B237" t="s">
        <v>126</v>
      </c>
      <c r="E237">
        <v>92</v>
      </c>
      <c r="F237">
        <f t="shared" si="54"/>
        <v>0</v>
      </c>
    </row>
    <row r="238" spans="1:6" x14ac:dyDescent="0.25">
      <c r="A238" t="str">
        <f t="shared" si="63"/>
        <v>David Storch</v>
      </c>
      <c r="E238">
        <f t="shared" ref="E238:E241" si="66">E237</f>
        <v>92</v>
      </c>
      <c r="F238">
        <f t="shared" si="54"/>
        <v>0</v>
      </c>
    </row>
    <row r="239" spans="1:6" x14ac:dyDescent="0.25">
      <c r="A239" t="str">
        <f t="shared" si="63"/>
        <v>David Storch</v>
      </c>
      <c r="C239">
        <v>0.154</v>
      </c>
      <c r="D239" t="s">
        <v>43</v>
      </c>
      <c r="E239">
        <f t="shared" si="66"/>
        <v>92</v>
      </c>
      <c r="F239">
        <f t="shared" si="54"/>
        <v>14.167999999999999</v>
      </c>
    </row>
    <row r="240" spans="1:6" x14ac:dyDescent="0.25">
      <c r="A240" t="str">
        <f t="shared" si="63"/>
        <v>David Storch</v>
      </c>
      <c r="C240">
        <v>0.84499999999999997</v>
      </c>
      <c r="D240" t="s">
        <v>107</v>
      </c>
      <c r="E240">
        <f t="shared" si="66"/>
        <v>92</v>
      </c>
      <c r="F240">
        <f t="shared" si="54"/>
        <v>77.739999999999995</v>
      </c>
    </row>
    <row r="241" spans="1:6" x14ac:dyDescent="0.25">
      <c r="A241" t="s">
        <v>447</v>
      </c>
      <c r="E241">
        <f t="shared" si="66"/>
        <v>92</v>
      </c>
      <c r="F241">
        <f t="shared" si="54"/>
        <v>0</v>
      </c>
    </row>
    <row r="242" spans="1:6" x14ac:dyDescent="0.25">
      <c r="A242" t="str">
        <f t="shared" ref="A242:A268" si="67">A241</f>
        <v xml:space="preserve">dwight </v>
      </c>
      <c r="B242" t="s">
        <v>128</v>
      </c>
      <c r="E242">
        <v>12</v>
      </c>
      <c r="F242">
        <f t="shared" si="54"/>
        <v>0</v>
      </c>
    </row>
    <row r="243" spans="1:6" x14ac:dyDescent="0.25">
      <c r="A243" t="str">
        <f t="shared" si="67"/>
        <v xml:space="preserve">dwight </v>
      </c>
      <c r="E243">
        <f t="shared" ref="E243:E245" si="68">E242</f>
        <v>12</v>
      </c>
      <c r="F243">
        <f t="shared" si="54"/>
        <v>0</v>
      </c>
    </row>
    <row r="244" spans="1:6" x14ac:dyDescent="0.25">
      <c r="A244" t="str">
        <f t="shared" si="67"/>
        <v xml:space="preserve">dwight </v>
      </c>
      <c r="C244">
        <v>1</v>
      </c>
      <c r="D244" t="s">
        <v>64</v>
      </c>
      <c r="E244">
        <f t="shared" si="68"/>
        <v>12</v>
      </c>
      <c r="F244">
        <f t="shared" si="54"/>
        <v>12</v>
      </c>
    </row>
    <row r="245" spans="1:6" x14ac:dyDescent="0.25">
      <c r="A245" t="str">
        <f t="shared" si="67"/>
        <v xml:space="preserve">dwight </v>
      </c>
      <c r="E245">
        <f t="shared" si="68"/>
        <v>12</v>
      </c>
      <c r="F245">
        <f t="shared" si="54"/>
        <v>0</v>
      </c>
    </row>
    <row r="246" spans="1:6" x14ac:dyDescent="0.25">
      <c r="A246" t="str">
        <f t="shared" si="67"/>
        <v xml:space="preserve">dwight </v>
      </c>
      <c r="B246" t="s">
        <v>129</v>
      </c>
      <c r="E246">
        <v>2</v>
      </c>
      <c r="F246">
        <f t="shared" si="54"/>
        <v>0</v>
      </c>
    </row>
    <row r="247" spans="1:6" x14ac:dyDescent="0.25">
      <c r="A247" t="str">
        <f t="shared" si="67"/>
        <v xml:space="preserve">dwight </v>
      </c>
      <c r="E247">
        <f t="shared" ref="E247:E249" si="69">E246</f>
        <v>2</v>
      </c>
      <c r="F247">
        <f t="shared" si="54"/>
        <v>0</v>
      </c>
    </row>
    <row r="248" spans="1:6" x14ac:dyDescent="0.25">
      <c r="A248" t="str">
        <f t="shared" si="67"/>
        <v xml:space="preserve">dwight </v>
      </c>
      <c r="C248">
        <v>1</v>
      </c>
      <c r="D248" t="s">
        <v>130</v>
      </c>
      <c r="E248">
        <f t="shared" si="69"/>
        <v>2</v>
      </c>
      <c r="F248">
        <f t="shared" si="54"/>
        <v>2</v>
      </c>
    </row>
    <row r="249" spans="1:6" x14ac:dyDescent="0.25">
      <c r="A249" t="str">
        <f t="shared" si="67"/>
        <v xml:space="preserve">dwight </v>
      </c>
      <c r="E249">
        <f t="shared" si="69"/>
        <v>2</v>
      </c>
      <c r="F249">
        <f t="shared" si="54"/>
        <v>0</v>
      </c>
    </row>
    <row r="250" spans="1:6" x14ac:dyDescent="0.25">
      <c r="A250" t="str">
        <f t="shared" si="67"/>
        <v xml:space="preserve">dwight </v>
      </c>
      <c r="B250" t="s">
        <v>131</v>
      </c>
      <c r="E250">
        <v>10</v>
      </c>
      <c r="F250">
        <f t="shared" si="54"/>
        <v>0</v>
      </c>
    </row>
    <row r="251" spans="1:6" x14ac:dyDescent="0.25">
      <c r="A251" t="str">
        <f t="shared" si="67"/>
        <v xml:space="preserve">dwight </v>
      </c>
      <c r="E251">
        <f t="shared" ref="E251:E253" si="70">E250</f>
        <v>10</v>
      </c>
      <c r="F251">
        <f t="shared" si="54"/>
        <v>0</v>
      </c>
    </row>
    <row r="252" spans="1:6" x14ac:dyDescent="0.25">
      <c r="A252" t="str">
        <f t="shared" si="67"/>
        <v xml:space="preserve">dwight </v>
      </c>
      <c r="C252">
        <v>1</v>
      </c>
      <c r="D252" t="s">
        <v>55</v>
      </c>
      <c r="E252">
        <f t="shared" si="70"/>
        <v>10</v>
      </c>
      <c r="F252">
        <f t="shared" si="54"/>
        <v>10</v>
      </c>
    </row>
    <row r="253" spans="1:6" x14ac:dyDescent="0.25">
      <c r="A253" t="str">
        <f t="shared" si="67"/>
        <v xml:space="preserve">dwight </v>
      </c>
      <c r="E253">
        <f t="shared" si="70"/>
        <v>10</v>
      </c>
      <c r="F253">
        <f t="shared" si="54"/>
        <v>0</v>
      </c>
    </row>
    <row r="254" spans="1:6" x14ac:dyDescent="0.25">
      <c r="A254" t="str">
        <f t="shared" si="67"/>
        <v xml:space="preserve">dwight </v>
      </c>
      <c r="B254" t="s">
        <v>132</v>
      </c>
      <c r="E254">
        <v>89</v>
      </c>
      <c r="F254">
        <f t="shared" si="54"/>
        <v>0</v>
      </c>
    </row>
    <row r="255" spans="1:6" x14ac:dyDescent="0.25">
      <c r="A255" t="str">
        <f t="shared" si="67"/>
        <v xml:space="preserve">dwight </v>
      </c>
      <c r="E255">
        <f t="shared" ref="E255:E257" si="71">E254</f>
        <v>89</v>
      </c>
      <c r="F255">
        <f t="shared" si="54"/>
        <v>0</v>
      </c>
    </row>
    <row r="256" spans="1:6" x14ac:dyDescent="0.25">
      <c r="A256" t="str">
        <f t="shared" si="67"/>
        <v xml:space="preserve">dwight </v>
      </c>
      <c r="C256">
        <v>1</v>
      </c>
      <c r="D256" t="s">
        <v>55</v>
      </c>
      <c r="E256">
        <f t="shared" si="71"/>
        <v>89</v>
      </c>
      <c r="F256">
        <f t="shared" si="54"/>
        <v>89</v>
      </c>
    </row>
    <row r="257" spans="1:6" x14ac:dyDescent="0.25">
      <c r="A257" t="str">
        <f t="shared" si="67"/>
        <v xml:space="preserve">dwight </v>
      </c>
      <c r="E257">
        <f t="shared" si="71"/>
        <v>89</v>
      </c>
      <c r="F257">
        <f t="shared" si="54"/>
        <v>0</v>
      </c>
    </row>
    <row r="258" spans="1:6" x14ac:dyDescent="0.25">
      <c r="A258" t="str">
        <f t="shared" si="67"/>
        <v xml:space="preserve">dwight </v>
      </c>
      <c r="B258" t="s">
        <v>133</v>
      </c>
      <c r="E258">
        <v>2</v>
      </c>
      <c r="F258">
        <f t="shared" si="54"/>
        <v>0</v>
      </c>
    </row>
    <row r="259" spans="1:6" x14ac:dyDescent="0.25">
      <c r="A259" t="str">
        <f t="shared" si="67"/>
        <v xml:space="preserve">dwight </v>
      </c>
      <c r="E259">
        <f t="shared" ref="E259:E261" si="72">E258</f>
        <v>2</v>
      </c>
      <c r="F259">
        <f t="shared" ref="F259:F322" si="73">E259*C259</f>
        <v>0</v>
      </c>
    </row>
    <row r="260" spans="1:6" x14ac:dyDescent="0.25">
      <c r="A260" t="str">
        <f t="shared" si="67"/>
        <v xml:space="preserve">dwight </v>
      </c>
      <c r="C260">
        <v>1</v>
      </c>
      <c r="D260" t="s">
        <v>134</v>
      </c>
      <c r="E260">
        <f t="shared" si="72"/>
        <v>2</v>
      </c>
      <c r="F260">
        <f t="shared" si="73"/>
        <v>2</v>
      </c>
    </row>
    <row r="261" spans="1:6" x14ac:dyDescent="0.25">
      <c r="A261" t="str">
        <f t="shared" si="67"/>
        <v xml:space="preserve">dwight </v>
      </c>
      <c r="E261">
        <f t="shared" si="72"/>
        <v>2</v>
      </c>
      <c r="F261">
        <f t="shared" si="73"/>
        <v>0</v>
      </c>
    </row>
    <row r="262" spans="1:6" x14ac:dyDescent="0.25">
      <c r="A262" t="str">
        <f t="shared" si="67"/>
        <v xml:space="preserve">dwight </v>
      </c>
      <c r="B262" t="s">
        <v>135</v>
      </c>
      <c r="E262">
        <v>22</v>
      </c>
      <c r="F262">
        <f t="shared" si="73"/>
        <v>0</v>
      </c>
    </row>
    <row r="263" spans="1:6" x14ac:dyDescent="0.25">
      <c r="A263" t="str">
        <f t="shared" si="67"/>
        <v xml:space="preserve">dwight </v>
      </c>
      <c r="E263">
        <f t="shared" ref="E263:E265" si="74">E262</f>
        <v>22</v>
      </c>
      <c r="F263">
        <f t="shared" si="73"/>
        <v>0</v>
      </c>
    </row>
    <row r="264" spans="1:6" x14ac:dyDescent="0.25">
      <c r="A264" t="str">
        <f t="shared" si="67"/>
        <v xml:space="preserve">dwight </v>
      </c>
      <c r="C264">
        <v>1</v>
      </c>
      <c r="D264" t="s">
        <v>55</v>
      </c>
      <c r="E264">
        <f t="shared" si="74"/>
        <v>22</v>
      </c>
      <c r="F264">
        <f t="shared" si="73"/>
        <v>22</v>
      </c>
    </row>
    <row r="265" spans="1:6" x14ac:dyDescent="0.25">
      <c r="A265" t="str">
        <f t="shared" si="67"/>
        <v xml:space="preserve">dwight </v>
      </c>
      <c r="E265">
        <f t="shared" si="74"/>
        <v>22</v>
      </c>
      <c r="F265">
        <f t="shared" si="73"/>
        <v>0</v>
      </c>
    </row>
    <row r="266" spans="1:6" x14ac:dyDescent="0.25">
      <c r="A266" t="str">
        <f t="shared" si="67"/>
        <v xml:space="preserve">dwight </v>
      </c>
      <c r="B266" t="s">
        <v>136</v>
      </c>
      <c r="E266">
        <v>5</v>
      </c>
      <c r="F266">
        <f t="shared" si="73"/>
        <v>0</v>
      </c>
    </row>
    <row r="267" spans="1:6" x14ac:dyDescent="0.25">
      <c r="A267" t="str">
        <f t="shared" si="67"/>
        <v xml:space="preserve">dwight </v>
      </c>
      <c r="E267">
        <f t="shared" ref="E267:E269" si="75">E266</f>
        <v>5</v>
      </c>
      <c r="F267">
        <f t="shared" si="73"/>
        <v>0</v>
      </c>
    </row>
    <row r="268" spans="1:6" x14ac:dyDescent="0.25">
      <c r="A268" t="str">
        <f t="shared" si="67"/>
        <v xml:space="preserve">dwight </v>
      </c>
      <c r="C268">
        <v>1</v>
      </c>
      <c r="D268" t="s">
        <v>55</v>
      </c>
      <c r="E268">
        <f t="shared" si="75"/>
        <v>5</v>
      </c>
      <c r="F268">
        <f t="shared" si="73"/>
        <v>5</v>
      </c>
    </row>
    <row r="269" spans="1:6" x14ac:dyDescent="0.25">
      <c r="A269" t="s">
        <v>448</v>
      </c>
      <c r="E269">
        <f t="shared" si="75"/>
        <v>5</v>
      </c>
      <c r="F269">
        <f t="shared" si="73"/>
        <v>0</v>
      </c>
    </row>
    <row r="270" spans="1:6" x14ac:dyDescent="0.25">
      <c r="A270" t="str">
        <f t="shared" ref="A270:A280" si="76">A269</f>
        <v xml:space="preserve">Dwight </v>
      </c>
      <c r="B270" t="s">
        <v>128</v>
      </c>
      <c r="E270">
        <v>12</v>
      </c>
      <c r="F270">
        <f t="shared" si="73"/>
        <v>0</v>
      </c>
    </row>
    <row r="271" spans="1:6" x14ac:dyDescent="0.25">
      <c r="A271" t="str">
        <f t="shared" si="76"/>
        <v xml:space="preserve">Dwight </v>
      </c>
      <c r="E271">
        <f t="shared" ref="E271:E273" si="77">E270</f>
        <v>12</v>
      </c>
      <c r="F271">
        <f t="shared" si="73"/>
        <v>0</v>
      </c>
    </row>
    <row r="272" spans="1:6" x14ac:dyDescent="0.25">
      <c r="A272" t="str">
        <f t="shared" si="76"/>
        <v xml:space="preserve">Dwight </v>
      </c>
      <c r="C272">
        <v>1</v>
      </c>
      <c r="D272" t="s">
        <v>64</v>
      </c>
      <c r="E272">
        <f t="shared" si="77"/>
        <v>12</v>
      </c>
      <c r="F272">
        <f t="shared" si="73"/>
        <v>12</v>
      </c>
    </row>
    <row r="273" spans="1:6" x14ac:dyDescent="0.25">
      <c r="A273" t="str">
        <f t="shared" si="76"/>
        <v xml:space="preserve">Dwight </v>
      </c>
      <c r="E273">
        <f t="shared" si="77"/>
        <v>12</v>
      </c>
      <c r="F273">
        <f t="shared" si="73"/>
        <v>0</v>
      </c>
    </row>
    <row r="274" spans="1:6" x14ac:dyDescent="0.25">
      <c r="A274" t="str">
        <f t="shared" si="76"/>
        <v xml:space="preserve">Dwight </v>
      </c>
      <c r="B274" t="s">
        <v>129</v>
      </c>
      <c r="E274">
        <v>2</v>
      </c>
      <c r="F274">
        <f t="shared" si="73"/>
        <v>0</v>
      </c>
    </row>
    <row r="275" spans="1:6" x14ac:dyDescent="0.25">
      <c r="A275" t="str">
        <f t="shared" si="76"/>
        <v xml:space="preserve">Dwight </v>
      </c>
      <c r="E275">
        <f t="shared" ref="E275:E277" si="78">E274</f>
        <v>2</v>
      </c>
      <c r="F275">
        <f t="shared" si="73"/>
        <v>0</v>
      </c>
    </row>
    <row r="276" spans="1:6" x14ac:dyDescent="0.25">
      <c r="A276" t="str">
        <f t="shared" si="76"/>
        <v xml:space="preserve">Dwight </v>
      </c>
      <c r="C276">
        <v>1</v>
      </c>
      <c r="D276" t="s">
        <v>130</v>
      </c>
      <c r="E276">
        <f t="shared" si="78"/>
        <v>2</v>
      </c>
      <c r="F276">
        <f t="shared" si="73"/>
        <v>2</v>
      </c>
    </row>
    <row r="277" spans="1:6" x14ac:dyDescent="0.25">
      <c r="A277" t="str">
        <f t="shared" si="76"/>
        <v xml:space="preserve">Dwight </v>
      </c>
      <c r="E277">
        <f t="shared" si="78"/>
        <v>2</v>
      </c>
      <c r="F277">
        <f t="shared" si="73"/>
        <v>0</v>
      </c>
    </row>
    <row r="278" spans="1:6" x14ac:dyDescent="0.25">
      <c r="A278" t="str">
        <f t="shared" si="76"/>
        <v xml:space="preserve">Dwight </v>
      </c>
      <c r="B278" t="s">
        <v>131</v>
      </c>
      <c r="E278">
        <v>10</v>
      </c>
      <c r="F278">
        <f t="shared" si="73"/>
        <v>0</v>
      </c>
    </row>
    <row r="279" spans="1:6" x14ac:dyDescent="0.25">
      <c r="A279" t="str">
        <f t="shared" si="76"/>
        <v xml:space="preserve">Dwight </v>
      </c>
      <c r="E279">
        <f t="shared" ref="E279:E281" si="79">E278</f>
        <v>10</v>
      </c>
      <c r="F279">
        <f t="shared" si="73"/>
        <v>0</v>
      </c>
    </row>
    <row r="280" spans="1:6" x14ac:dyDescent="0.25">
      <c r="A280" t="str">
        <f t="shared" si="76"/>
        <v xml:space="preserve">Dwight </v>
      </c>
      <c r="C280">
        <v>1</v>
      </c>
      <c r="D280" t="s">
        <v>55</v>
      </c>
      <c r="E280">
        <f t="shared" si="79"/>
        <v>10</v>
      </c>
      <c r="F280">
        <f t="shared" si="73"/>
        <v>10</v>
      </c>
    </row>
    <row r="281" spans="1:6" x14ac:dyDescent="0.25">
      <c r="A281" t="s">
        <v>449</v>
      </c>
      <c r="E281">
        <f t="shared" si="79"/>
        <v>10</v>
      </c>
      <c r="F281">
        <f t="shared" si="73"/>
        <v>0</v>
      </c>
    </row>
    <row r="282" spans="1:6" x14ac:dyDescent="0.25">
      <c r="A282" t="str">
        <f t="shared" ref="A282:A345" si="80">A281</f>
        <v>Eliot Horowitz</v>
      </c>
      <c r="B282" t="s">
        <v>140</v>
      </c>
      <c r="E282">
        <v>23</v>
      </c>
      <c r="F282">
        <f t="shared" si="73"/>
        <v>0</v>
      </c>
    </row>
    <row r="283" spans="1:6" x14ac:dyDescent="0.25">
      <c r="A283" t="str">
        <f t="shared" si="80"/>
        <v>Eliot Horowitz</v>
      </c>
      <c r="E283">
        <f t="shared" ref="E283:E285" si="81">E282</f>
        <v>23</v>
      </c>
      <c r="F283">
        <f t="shared" si="73"/>
        <v>0</v>
      </c>
    </row>
    <row r="284" spans="1:6" x14ac:dyDescent="0.25">
      <c r="A284" t="str">
        <f t="shared" si="80"/>
        <v>Eliot Horowitz</v>
      </c>
      <c r="C284">
        <v>1</v>
      </c>
      <c r="D284" t="s">
        <v>55</v>
      </c>
      <c r="E284">
        <f t="shared" si="81"/>
        <v>23</v>
      </c>
      <c r="F284">
        <f t="shared" si="73"/>
        <v>23</v>
      </c>
    </row>
    <row r="285" spans="1:6" x14ac:dyDescent="0.25">
      <c r="A285" t="str">
        <f t="shared" si="80"/>
        <v>Eliot Horowitz</v>
      </c>
      <c r="E285">
        <f t="shared" si="81"/>
        <v>23</v>
      </c>
      <c r="F285">
        <f t="shared" si="73"/>
        <v>0</v>
      </c>
    </row>
    <row r="286" spans="1:6" x14ac:dyDescent="0.25">
      <c r="A286" t="str">
        <f t="shared" si="80"/>
        <v>Eliot Horowitz</v>
      </c>
      <c r="B286" t="s">
        <v>141</v>
      </c>
      <c r="E286">
        <v>64</v>
      </c>
      <c r="F286">
        <f t="shared" si="73"/>
        <v>0</v>
      </c>
    </row>
    <row r="287" spans="1:6" x14ac:dyDescent="0.25">
      <c r="A287" t="str">
        <f t="shared" si="80"/>
        <v>Eliot Horowitz</v>
      </c>
      <c r="E287">
        <f t="shared" ref="E287:E294" si="82">E286</f>
        <v>64</v>
      </c>
      <c r="F287">
        <f t="shared" si="73"/>
        <v>0</v>
      </c>
    </row>
    <row r="288" spans="1:6" x14ac:dyDescent="0.25">
      <c r="A288" t="str">
        <f t="shared" si="80"/>
        <v>Eliot Horowitz</v>
      </c>
      <c r="C288">
        <v>0.11</v>
      </c>
      <c r="D288" t="s">
        <v>15</v>
      </c>
      <c r="E288">
        <f t="shared" si="82"/>
        <v>64</v>
      </c>
      <c r="F288">
        <f t="shared" si="73"/>
        <v>7.04</v>
      </c>
    </row>
    <row r="289" spans="1:6" x14ac:dyDescent="0.25">
      <c r="A289" t="str">
        <f t="shared" si="80"/>
        <v>Eliot Horowitz</v>
      </c>
      <c r="C289">
        <v>0.03</v>
      </c>
      <c r="D289" t="s">
        <v>120</v>
      </c>
      <c r="E289">
        <f t="shared" si="82"/>
        <v>64</v>
      </c>
      <c r="F289">
        <f t="shared" si="73"/>
        <v>1.92</v>
      </c>
    </row>
    <row r="290" spans="1:6" x14ac:dyDescent="0.25">
      <c r="A290" t="str">
        <f t="shared" si="80"/>
        <v>Eliot Horowitz</v>
      </c>
      <c r="C290">
        <v>0.56100000000000005</v>
      </c>
      <c r="D290" t="s">
        <v>134</v>
      </c>
      <c r="E290">
        <f t="shared" si="82"/>
        <v>64</v>
      </c>
      <c r="F290">
        <f t="shared" si="73"/>
        <v>35.904000000000003</v>
      </c>
    </row>
    <row r="291" spans="1:6" x14ac:dyDescent="0.25">
      <c r="A291" t="str">
        <f t="shared" si="80"/>
        <v>Eliot Horowitz</v>
      </c>
      <c r="C291">
        <v>9.6000000000000002E-2</v>
      </c>
      <c r="D291" t="s">
        <v>142</v>
      </c>
      <c r="E291">
        <f t="shared" si="82"/>
        <v>64</v>
      </c>
      <c r="F291">
        <f t="shared" si="73"/>
        <v>6.1440000000000001</v>
      </c>
    </row>
    <row r="292" spans="1:6" x14ac:dyDescent="0.25">
      <c r="A292" t="str">
        <f t="shared" si="80"/>
        <v>Eliot Horowitz</v>
      </c>
      <c r="C292">
        <v>0.16900000000000001</v>
      </c>
      <c r="D292" t="s">
        <v>143</v>
      </c>
      <c r="E292">
        <f t="shared" si="82"/>
        <v>64</v>
      </c>
      <c r="F292">
        <f t="shared" si="73"/>
        <v>10.816000000000001</v>
      </c>
    </row>
    <row r="293" spans="1:6" x14ac:dyDescent="0.25">
      <c r="A293" t="str">
        <f t="shared" si="80"/>
        <v>Eliot Horowitz</v>
      </c>
      <c r="C293">
        <v>0.03</v>
      </c>
      <c r="D293" t="s">
        <v>144</v>
      </c>
      <c r="E293">
        <f t="shared" si="82"/>
        <v>64</v>
      </c>
      <c r="F293">
        <f t="shared" si="73"/>
        <v>1.92</v>
      </c>
    </row>
    <row r="294" spans="1:6" x14ac:dyDescent="0.25">
      <c r="A294" t="str">
        <f t="shared" si="80"/>
        <v>Eliot Horowitz</v>
      </c>
      <c r="E294">
        <f t="shared" si="82"/>
        <v>64</v>
      </c>
      <c r="F294">
        <f t="shared" si="73"/>
        <v>0</v>
      </c>
    </row>
    <row r="295" spans="1:6" x14ac:dyDescent="0.25">
      <c r="A295" t="str">
        <f t="shared" si="80"/>
        <v>Eliot Horowitz</v>
      </c>
      <c r="B295" t="s">
        <v>145</v>
      </c>
      <c r="E295">
        <v>66</v>
      </c>
      <c r="F295">
        <f t="shared" si="73"/>
        <v>0</v>
      </c>
    </row>
    <row r="296" spans="1:6" x14ac:dyDescent="0.25">
      <c r="A296" t="str">
        <f t="shared" si="80"/>
        <v>Eliot Horowitz</v>
      </c>
      <c r="E296">
        <f t="shared" ref="E296:E302" si="83">E295</f>
        <v>66</v>
      </c>
      <c r="F296">
        <f t="shared" si="73"/>
        <v>0</v>
      </c>
    </row>
    <row r="297" spans="1:6" x14ac:dyDescent="0.25">
      <c r="A297" t="str">
        <f t="shared" si="80"/>
        <v>Eliot Horowitz</v>
      </c>
      <c r="C297">
        <v>0.182</v>
      </c>
      <c r="D297" t="s">
        <v>61</v>
      </c>
      <c r="E297">
        <f t="shared" si="83"/>
        <v>66</v>
      </c>
      <c r="F297">
        <f t="shared" si="73"/>
        <v>12.012</v>
      </c>
    </row>
    <row r="298" spans="1:6" x14ac:dyDescent="0.25">
      <c r="A298" t="str">
        <f t="shared" si="80"/>
        <v>Eliot Horowitz</v>
      </c>
      <c r="C298">
        <v>9.1999999999999998E-2</v>
      </c>
      <c r="D298" t="s">
        <v>15</v>
      </c>
      <c r="E298">
        <f t="shared" si="83"/>
        <v>66</v>
      </c>
      <c r="F298">
        <f t="shared" si="73"/>
        <v>6.0720000000000001</v>
      </c>
    </row>
    <row r="299" spans="1:6" x14ac:dyDescent="0.25">
      <c r="A299" t="str">
        <f t="shared" si="80"/>
        <v>Eliot Horowitz</v>
      </c>
      <c r="C299">
        <v>0.18099999999999999</v>
      </c>
      <c r="D299" t="s">
        <v>146</v>
      </c>
      <c r="E299">
        <f t="shared" si="83"/>
        <v>66</v>
      </c>
      <c r="F299">
        <f t="shared" si="73"/>
        <v>11.946</v>
      </c>
    </row>
    <row r="300" spans="1:6" x14ac:dyDescent="0.25">
      <c r="A300" t="str">
        <f t="shared" si="80"/>
        <v>Eliot Horowitz</v>
      </c>
      <c r="C300">
        <v>0.154</v>
      </c>
      <c r="D300" t="s">
        <v>134</v>
      </c>
      <c r="E300">
        <f t="shared" si="83"/>
        <v>66</v>
      </c>
      <c r="F300">
        <f t="shared" si="73"/>
        <v>10.164</v>
      </c>
    </row>
    <row r="301" spans="1:6" x14ac:dyDescent="0.25">
      <c r="A301" t="str">
        <f t="shared" si="80"/>
        <v>Eliot Horowitz</v>
      </c>
      <c r="C301">
        <v>0.38800000000000001</v>
      </c>
      <c r="D301" t="s">
        <v>143</v>
      </c>
      <c r="E301">
        <f t="shared" si="83"/>
        <v>66</v>
      </c>
      <c r="F301">
        <f t="shared" si="73"/>
        <v>25.608000000000001</v>
      </c>
    </row>
    <row r="302" spans="1:6" x14ac:dyDescent="0.25">
      <c r="A302" t="str">
        <f t="shared" si="80"/>
        <v>Eliot Horowitz</v>
      </c>
      <c r="E302">
        <f t="shared" si="83"/>
        <v>66</v>
      </c>
      <c r="F302">
        <f t="shared" si="73"/>
        <v>0</v>
      </c>
    </row>
    <row r="303" spans="1:6" x14ac:dyDescent="0.25">
      <c r="A303" t="str">
        <f t="shared" si="80"/>
        <v>Eliot Horowitz</v>
      </c>
      <c r="B303" t="s">
        <v>147</v>
      </c>
      <c r="E303">
        <v>117</v>
      </c>
      <c r="F303">
        <f t="shared" si="73"/>
        <v>0</v>
      </c>
    </row>
    <row r="304" spans="1:6" x14ac:dyDescent="0.25">
      <c r="A304" t="str">
        <f t="shared" si="80"/>
        <v>Eliot Horowitz</v>
      </c>
      <c r="E304">
        <f t="shared" ref="E304:E308" si="84">E303</f>
        <v>117</v>
      </c>
      <c r="F304">
        <f t="shared" si="73"/>
        <v>0</v>
      </c>
    </row>
    <row r="305" spans="1:6" x14ac:dyDescent="0.25">
      <c r="A305" t="str">
        <f t="shared" si="80"/>
        <v>Eliot Horowitz</v>
      </c>
      <c r="C305">
        <v>0.57499999999999996</v>
      </c>
      <c r="D305" t="s">
        <v>61</v>
      </c>
      <c r="E305">
        <f t="shared" si="84"/>
        <v>117</v>
      </c>
      <c r="F305">
        <f t="shared" si="73"/>
        <v>67.274999999999991</v>
      </c>
    </row>
    <row r="306" spans="1:6" x14ac:dyDescent="0.25">
      <c r="A306" t="str">
        <f t="shared" si="80"/>
        <v>Eliot Horowitz</v>
      </c>
      <c r="C306">
        <v>0.25600000000000001</v>
      </c>
      <c r="D306" t="s">
        <v>142</v>
      </c>
      <c r="E306">
        <f t="shared" si="84"/>
        <v>117</v>
      </c>
      <c r="F306">
        <f t="shared" si="73"/>
        <v>29.952000000000002</v>
      </c>
    </row>
    <row r="307" spans="1:6" x14ac:dyDescent="0.25">
      <c r="A307" t="str">
        <f t="shared" si="80"/>
        <v>Eliot Horowitz</v>
      </c>
      <c r="C307">
        <v>0.16800000000000001</v>
      </c>
      <c r="D307" t="s">
        <v>55</v>
      </c>
      <c r="E307">
        <f t="shared" si="84"/>
        <v>117</v>
      </c>
      <c r="F307">
        <f t="shared" si="73"/>
        <v>19.656000000000002</v>
      </c>
    </row>
    <row r="308" spans="1:6" x14ac:dyDescent="0.25">
      <c r="A308" t="str">
        <f t="shared" si="80"/>
        <v>Eliot Horowitz</v>
      </c>
      <c r="E308">
        <f t="shared" si="84"/>
        <v>117</v>
      </c>
      <c r="F308">
        <f t="shared" si="73"/>
        <v>0</v>
      </c>
    </row>
    <row r="309" spans="1:6" x14ac:dyDescent="0.25">
      <c r="A309" t="str">
        <f t="shared" si="80"/>
        <v>Eliot Horowitz</v>
      </c>
      <c r="B309" t="s">
        <v>148</v>
      </c>
      <c r="E309">
        <v>54</v>
      </c>
      <c r="F309">
        <f t="shared" si="73"/>
        <v>0</v>
      </c>
    </row>
    <row r="310" spans="1:6" x14ac:dyDescent="0.25">
      <c r="A310" t="str">
        <f t="shared" si="80"/>
        <v>Eliot Horowitz</v>
      </c>
      <c r="E310">
        <f t="shared" ref="E310:E314" si="85">E309</f>
        <v>54</v>
      </c>
      <c r="F310">
        <f t="shared" si="73"/>
        <v>0</v>
      </c>
    </row>
    <row r="311" spans="1:6" x14ac:dyDescent="0.25">
      <c r="A311" t="str">
        <f t="shared" si="80"/>
        <v>Eliot Horowitz</v>
      </c>
      <c r="C311">
        <v>1.4E-2</v>
      </c>
      <c r="D311" t="s">
        <v>41</v>
      </c>
      <c r="E311">
        <f t="shared" si="85"/>
        <v>54</v>
      </c>
      <c r="F311">
        <f t="shared" si="73"/>
        <v>0.75600000000000001</v>
      </c>
    </row>
    <row r="312" spans="1:6" x14ac:dyDescent="0.25">
      <c r="A312" t="str">
        <f t="shared" si="80"/>
        <v>Eliot Horowitz</v>
      </c>
      <c r="C312">
        <v>0.54600000000000004</v>
      </c>
      <c r="D312" t="s">
        <v>61</v>
      </c>
      <c r="E312">
        <f t="shared" si="85"/>
        <v>54</v>
      </c>
      <c r="F312">
        <f t="shared" si="73"/>
        <v>29.484000000000002</v>
      </c>
    </row>
    <row r="313" spans="1:6" x14ac:dyDescent="0.25">
      <c r="A313" t="str">
        <f t="shared" si="80"/>
        <v>Eliot Horowitz</v>
      </c>
      <c r="C313">
        <v>0.439</v>
      </c>
      <c r="D313" t="s">
        <v>50</v>
      </c>
      <c r="E313">
        <f t="shared" si="85"/>
        <v>54</v>
      </c>
      <c r="F313">
        <f t="shared" si="73"/>
        <v>23.706</v>
      </c>
    </row>
    <row r="314" spans="1:6" x14ac:dyDescent="0.25">
      <c r="A314" t="str">
        <f t="shared" si="80"/>
        <v>Eliot Horowitz</v>
      </c>
      <c r="E314">
        <f t="shared" si="85"/>
        <v>54</v>
      </c>
      <c r="F314">
        <f t="shared" si="73"/>
        <v>0</v>
      </c>
    </row>
    <row r="315" spans="1:6" x14ac:dyDescent="0.25">
      <c r="A315" t="str">
        <f t="shared" si="80"/>
        <v>Eliot Horowitz</v>
      </c>
      <c r="B315" t="s">
        <v>149</v>
      </c>
      <c r="E315">
        <v>30</v>
      </c>
      <c r="F315">
        <f t="shared" si="73"/>
        <v>0</v>
      </c>
    </row>
    <row r="316" spans="1:6" x14ac:dyDescent="0.25">
      <c r="A316" t="str">
        <f t="shared" si="80"/>
        <v>Eliot Horowitz</v>
      </c>
      <c r="E316">
        <f t="shared" ref="E316:E318" si="86">E315</f>
        <v>30</v>
      </c>
      <c r="F316">
        <f t="shared" si="73"/>
        <v>0</v>
      </c>
    </row>
    <row r="317" spans="1:6" x14ac:dyDescent="0.25">
      <c r="A317" t="str">
        <f t="shared" si="80"/>
        <v>Eliot Horowitz</v>
      </c>
      <c r="C317">
        <v>1</v>
      </c>
      <c r="D317" t="s">
        <v>142</v>
      </c>
      <c r="E317">
        <f t="shared" si="86"/>
        <v>30</v>
      </c>
      <c r="F317">
        <f t="shared" si="73"/>
        <v>30</v>
      </c>
    </row>
    <row r="318" spans="1:6" x14ac:dyDescent="0.25">
      <c r="A318" t="str">
        <f t="shared" si="80"/>
        <v>Eliot Horowitz</v>
      </c>
      <c r="E318">
        <f t="shared" si="86"/>
        <v>30</v>
      </c>
      <c r="F318">
        <f t="shared" si="73"/>
        <v>0</v>
      </c>
    </row>
    <row r="319" spans="1:6" x14ac:dyDescent="0.25">
      <c r="A319" t="str">
        <f t="shared" si="80"/>
        <v>Eliot Horowitz</v>
      </c>
      <c r="B319" t="s">
        <v>150</v>
      </c>
      <c r="E319">
        <v>228</v>
      </c>
      <c r="F319">
        <f t="shared" si="73"/>
        <v>0</v>
      </c>
    </row>
    <row r="320" spans="1:6" x14ac:dyDescent="0.25">
      <c r="A320" t="str">
        <f t="shared" si="80"/>
        <v>Eliot Horowitz</v>
      </c>
      <c r="E320">
        <f t="shared" ref="E320:E325" si="87">E319</f>
        <v>228</v>
      </c>
      <c r="F320">
        <f t="shared" si="73"/>
        <v>0</v>
      </c>
    </row>
    <row r="321" spans="1:6" x14ac:dyDescent="0.25">
      <c r="A321" t="str">
        <f t="shared" si="80"/>
        <v>Eliot Horowitz</v>
      </c>
      <c r="C321">
        <v>6.4000000000000001E-2</v>
      </c>
      <c r="D321" t="s">
        <v>61</v>
      </c>
      <c r="E321">
        <f t="shared" si="87"/>
        <v>228</v>
      </c>
      <c r="F321">
        <f t="shared" si="73"/>
        <v>14.592000000000001</v>
      </c>
    </row>
    <row r="322" spans="1:6" x14ac:dyDescent="0.25">
      <c r="A322" t="str">
        <f t="shared" si="80"/>
        <v>Eliot Horowitz</v>
      </c>
      <c r="C322">
        <v>0.46</v>
      </c>
      <c r="D322" t="s">
        <v>142</v>
      </c>
      <c r="E322">
        <f t="shared" si="87"/>
        <v>228</v>
      </c>
      <c r="F322">
        <f t="shared" si="73"/>
        <v>104.88000000000001</v>
      </c>
    </row>
    <row r="323" spans="1:6" x14ac:dyDescent="0.25">
      <c r="A323" t="str">
        <f t="shared" si="80"/>
        <v>Eliot Horowitz</v>
      </c>
      <c r="C323">
        <v>0.39700000000000002</v>
      </c>
      <c r="D323" t="s">
        <v>143</v>
      </c>
      <c r="E323">
        <f t="shared" si="87"/>
        <v>228</v>
      </c>
      <c r="F323">
        <f t="shared" ref="F323:F386" si="88">E323*C323</f>
        <v>90.516000000000005</v>
      </c>
    </row>
    <row r="324" spans="1:6" x14ac:dyDescent="0.25">
      <c r="A324" t="str">
        <f t="shared" si="80"/>
        <v>Eliot Horowitz</v>
      </c>
      <c r="C324">
        <v>7.5999999999999998E-2</v>
      </c>
      <c r="D324" t="s">
        <v>26</v>
      </c>
      <c r="E324">
        <f t="shared" si="87"/>
        <v>228</v>
      </c>
      <c r="F324">
        <f t="shared" si="88"/>
        <v>17.327999999999999</v>
      </c>
    </row>
    <row r="325" spans="1:6" x14ac:dyDescent="0.25">
      <c r="A325" t="str">
        <f t="shared" si="80"/>
        <v>Eliot Horowitz</v>
      </c>
      <c r="E325">
        <f t="shared" si="87"/>
        <v>228</v>
      </c>
      <c r="F325">
        <f t="shared" si="88"/>
        <v>0</v>
      </c>
    </row>
    <row r="326" spans="1:6" x14ac:dyDescent="0.25">
      <c r="A326" t="str">
        <f t="shared" si="80"/>
        <v>Eliot Horowitz</v>
      </c>
      <c r="B326" t="s">
        <v>151</v>
      </c>
      <c r="E326">
        <v>8616</v>
      </c>
      <c r="F326">
        <f t="shared" si="88"/>
        <v>0</v>
      </c>
    </row>
    <row r="327" spans="1:6" x14ac:dyDescent="0.25">
      <c r="A327" t="str">
        <f t="shared" si="80"/>
        <v>Eliot Horowitz</v>
      </c>
      <c r="E327">
        <f t="shared" ref="E327:E340" si="89">E326</f>
        <v>8616</v>
      </c>
      <c r="F327">
        <f t="shared" si="88"/>
        <v>0</v>
      </c>
    </row>
    <row r="328" spans="1:6" x14ac:dyDescent="0.25">
      <c r="A328" t="str">
        <f t="shared" si="80"/>
        <v>Eliot Horowitz</v>
      </c>
      <c r="C328">
        <v>0</v>
      </c>
      <c r="D328" t="s">
        <v>15</v>
      </c>
      <c r="E328">
        <f t="shared" si="89"/>
        <v>8616</v>
      </c>
      <c r="F328">
        <f t="shared" si="88"/>
        <v>0</v>
      </c>
    </row>
    <row r="329" spans="1:6" x14ac:dyDescent="0.25">
      <c r="A329" t="str">
        <f t="shared" si="80"/>
        <v>Eliot Horowitz</v>
      </c>
      <c r="C329">
        <v>0</v>
      </c>
      <c r="D329" t="s">
        <v>54</v>
      </c>
      <c r="E329">
        <f t="shared" si="89"/>
        <v>8616</v>
      </c>
      <c r="F329">
        <f t="shared" si="88"/>
        <v>0</v>
      </c>
    </row>
    <row r="330" spans="1:6" x14ac:dyDescent="0.25">
      <c r="A330" t="str">
        <f t="shared" si="80"/>
        <v>Eliot Horowitz</v>
      </c>
      <c r="C330">
        <v>0.495</v>
      </c>
      <c r="D330" t="s">
        <v>152</v>
      </c>
      <c r="E330">
        <f t="shared" si="89"/>
        <v>8616</v>
      </c>
      <c r="F330">
        <f t="shared" si="88"/>
        <v>4264.92</v>
      </c>
    </row>
    <row r="331" spans="1:6" x14ac:dyDescent="0.25">
      <c r="A331" t="str">
        <f t="shared" si="80"/>
        <v>Eliot Horowitz</v>
      </c>
      <c r="C331">
        <v>0.495</v>
      </c>
      <c r="D331" t="s">
        <v>146</v>
      </c>
      <c r="E331">
        <f t="shared" si="89"/>
        <v>8616</v>
      </c>
      <c r="F331">
        <f t="shared" si="88"/>
        <v>4264.92</v>
      </c>
    </row>
    <row r="332" spans="1:6" x14ac:dyDescent="0.25">
      <c r="A332" t="str">
        <f t="shared" si="80"/>
        <v>Eliot Horowitz</v>
      </c>
      <c r="C332">
        <v>1E-3</v>
      </c>
      <c r="D332" t="s">
        <v>134</v>
      </c>
      <c r="E332">
        <f t="shared" si="89"/>
        <v>8616</v>
      </c>
      <c r="F332">
        <f t="shared" si="88"/>
        <v>8.6159999999999997</v>
      </c>
    </row>
    <row r="333" spans="1:6" x14ac:dyDescent="0.25">
      <c r="A333" t="str">
        <f t="shared" si="80"/>
        <v>Eliot Horowitz</v>
      </c>
      <c r="C333">
        <v>1E-3</v>
      </c>
      <c r="D333" t="s">
        <v>153</v>
      </c>
      <c r="E333">
        <f t="shared" si="89"/>
        <v>8616</v>
      </c>
      <c r="F333">
        <f t="shared" si="88"/>
        <v>8.6159999999999997</v>
      </c>
    </row>
    <row r="334" spans="1:6" x14ac:dyDescent="0.25">
      <c r="A334" t="str">
        <f t="shared" si="80"/>
        <v>Eliot Horowitz</v>
      </c>
      <c r="C334">
        <v>0</v>
      </c>
      <c r="D334" t="s">
        <v>142</v>
      </c>
      <c r="E334">
        <f t="shared" si="89"/>
        <v>8616</v>
      </c>
      <c r="F334">
        <f t="shared" si="88"/>
        <v>0</v>
      </c>
    </row>
    <row r="335" spans="1:6" x14ac:dyDescent="0.25">
      <c r="A335" t="str">
        <f t="shared" si="80"/>
        <v>Eliot Horowitz</v>
      </c>
      <c r="C335">
        <v>0</v>
      </c>
      <c r="D335" t="s">
        <v>143</v>
      </c>
      <c r="E335">
        <f t="shared" si="89"/>
        <v>8616</v>
      </c>
      <c r="F335">
        <f t="shared" si="88"/>
        <v>0</v>
      </c>
    </row>
    <row r="336" spans="1:6" x14ac:dyDescent="0.25">
      <c r="A336" t="str">
        <f t="shared" si="80"/>
        <v>Eliot Horowitz</v>
      </c>
      <c r="C336">
        <v>1E-3</v>
      </c>
      <c r="D336" t="s">
        <v>55</v>
      </c>
      <c r="E336">
        <f t="shared" si="89"/>
        <v>8616</v>
      </c>
      <c r="F336">
        <f t="shared" si="88"/>
        <v>8.6159999999999997</v>
      </c>
    </row>
    <row r="337" spans="1:6" x14ac:dyDescent="0.25">
      <c r="A337" t="str">
        <f t="shared" si="80"/>
        <v>Eliot Horowitz</v>
      </c>
      <c r="C337">
        <v>0</v>
      </c>
      <c r="D337" t="s">
        <v>26</v>
      </c>
      <c r="E337">
        <f t="shared" si="89"/>
        <v>8616</v>
      </c>
      <c r="F337">
        <f t="shared" si="88"/>
        <v>0</v>
      </c>
    </row>
    <row r="338" spans="1:6" x14ac:dyDescent="0.25">
      <c r="A338" t="str">
        <f t="shared" si="80"/>
        <v>Eliot Horowitz</v>
      </c>
      <c r="C338">
        <v>0</v>
      </c>
      <c r="D338" t="s">
        <v>154</v>
      </c>
      <c r="E338">
        <f t="shared" si="89"/>
        <v>8616</v>
      </c>
      <c r="F338">
        <f t="shared" si="88"/>
        <v>0</v>
      </c>
    </row>
    <row r="339" spans="1:6" x14ac:dyDescent="0.25">
      <c r="A339" t="str">
        <f t="shared" si="80"/>
        <v>Eliot Horowitz</v>
      </c>
      <c r="C339">
        <v>2E-3</v>
      </c>
      <c r="D339" t="s">
        <v>155</v>
      </c>
      <c r="E339">
        <f t="shared" si="89"/>
        <v>8616</v>
      </c>
      <c r="F339">
        <f t="shared" si="88"/>
        <v>17.231999999999999</v>
      </c>
    </row>
    <row r="340" spans="1:6" x14ac:dyDescent="0.25">
      <c r="A340" t="str">
        <f t="shared" si="80"/>
        <v>Eliot Horowitz</v>
      </c>
      <c r="E340">
        <f t="shared" si="89"/>
        <v>8616</v>
      </c>
      <c r="F340">
        <f t="shared" si="88"/>
        <v>0</v>
      </c>
    </row>
    <row r="341" spans="1:6" x14ac:dyDescent="0.25">
      <c r="A341" t="str">
        <f t="shared" si="80"/>
        <v>Eliot Horowitz</v>
      </c>
      <c r="B341" t="s">
        <v>156</v>
      </c>
      <c r="E341">
        <v>114</v>
      </c>
      <c r="F341">
        <f t="shared" si="88"/>
        <v>0</v>
      </c>
    </row>
    <row r="342" spans="1:6" x14ac:dyDescent="0.25">
      <c r="A342" t="str">
        <f t="shared" si="80"/>
        <v>Eliot Horowitz</v>
      </c>
      <c r="E342">
        <f t="shared" ref="E342:E345" si="90">E341</f>
        <v>114</v>
      </c>
      <c r="F342">
        <f t="shared" si="88"/>
        <v>0</v>
      </c>
    </row>
    <row r="343" spans="1:6" x14ac:dyDescent="0.25">
      <c r="A343" t="str">
        <f t="shared" si="80"/>
        <v>Eliot Horowitz</v>
      </c>
      <c r="C343">
        <v>0.2</v>
      </c>
      <c r="D343" t="s">
        <v>142</v>
      </c>
      <c r="E343">
        <f t="shared" si="90"/>
        <v>114</v>
      </c>
      <c r="F343">
        <f t="shared" si="88"/>
        <v>22.8</v>
      </c>
    </row>
    <row r="344" spans="1:6" x14ac:dyDescent="0.25">
      <c r="A344" t="str">
        <f t="shared" si="80"/>
        <v>Eliot Horowitz</v>
      </c>
      <c r="C344">
        <v>0.79900000000000004</v>
      </c>
      <c r="D344" t="s">
        <v>143</v>
      </c>
      <c r="E344">
        <f t="shared" si="90"/>
        <v>114</v>
      </c>
      <c r="F344">
        <f t="shared" si="88"/>
        <v>91.085999999999999</v>
      </c>
    </row>
    <row r="345" spans="1:6" x14ac:dyDescent="0.25">
      <c r="A345" t="str">
        <f t="shared" si="80"/>
        <v>Eliot Horowitz</v>
      </c>
      <c r="E345">
        <f t="shared" si="90"/>
        <v>114</v>
      </c>
      <c r="F345">
        <f t="shared" si="88"/>
        <v>0</v>
      </c>
    </row>
    <row r="346" spans="1:6" x14ac:dyDescent="0.25">
      <c r="A346" t="str">
        <f t="shared" ref="A346:A409" si="91">A345</f>
        <v>Eliot Horowitz</v>
      </c>
      <c r="B346" t="s">
        <v>157</v>
      </c>
      <c r="E346">
        <v>8616</v>
      </c>
      <c r="F346">
        <f t="shared" si="88"/>
        <v>0</v>
      </c>
    </row>
    <row r="347" spans="1:6" x14ac:dyDescent="0.25">
      <c r="A347" t="str">
        <f t="shared" si="91"/>
        <v>Eliot Horowitz</v>
      </c>
      <c r="E347">
        <f t="shared" ref="E347:E359" si="92">E346</f>
        <v>8616</v>
      </c>
      <c r="F347">
        <f t="shared" si="88"/>
        <v>0</v>
      </c>
    </row>
    <row r="348" spans="1:6" x14ac:dyDescent="0.25">
      <c r="A348" t="str">
        <f t="shared" si="91"/>
        <v>Eliot Horowitz</v>
      </c>
      <c r="C348">
        <v>0</v>
      </c>
      <c r="D348" t="s">
        <v>15</v>
      </c>
      <c r="E348">
        <f t="shared" si="92"/>
        <v>8616</v>
      </c>
      <c r="F348">
        <f t="shared" si="88"/>
        <v>0</v>
      </c>
    </row>
    <row r="349" spans="1:6" x14ac:dyDescent="0.25">
      <c r="A349" t="str">
        <f t="shared" si="91"/>
        <v>Eliot Horowitz</v>
      </c>
      <c r="C349">
        <v>0</v>
      </c>
      <c r="D349" t="s">
        <v>54</v>
      </c>
      <c r="E349">
        <f t="shared" si="92"/>
        <v>8616</v>
      </c>
      <c r="F349">
        <f t="shared" si="88"/>
        <v>0</v>
      </c>
    </row>
    <row r="350" spans="1:6" x14ac:dyDescent="0.25">
      <c r="A350" t="str">
        <f t="shared" si="91"/>
        <v>Eliot Horowitz</v>
      </c>
      <c r="C350">
        <v>0.496</v>
      </c>
      <c r="D350" t="s">
        <v>152</v>
      </c>
      <c r="E350">
        <f t="shared" si="92"/>
        <v>8616</v>
      </c>
      <c r="F350">
        <f t="shared" si="88"/>
        <v>4273.5360000000001</v>
      </c>
    </row>
    <row r="351" spans="1:6" x14ac:dyDescent="0.25">
      <c r="A351" t="str">
        <f t="shared" si="91"/>
        <v>Eliot Horowitz</v>
      </c>
      <c r="C351">
        <v>1E-3</v>
      </c>
      <c r="D351" t="s">
        <v>134</v>
      </c>
      <c r="E351">
        <f t="shared" si="92"/>
        <v>8616</v>
      </c>
      <c r="F351">
        <f t="shared" si="88"/>
        <v>8.6159999999999997</v>
      </c>
    </row>
    <row r="352" spans="1:6" x14ac:dyDescent="0.25">
      <c r="A352" t="str">
        <f t="shared" si="91"/>
        <v>Eliot Horowitz</v>
      </c>
      <c r="C352">
        <v>1E-3</v>
      </c>
      <c r="D352" t="s">
        <v>153</v>
      </c>
      <c r="E352">
        <f t="shared" si="92"/>
        <v>8616</v>
      </c>
      <c r="F352">
        <f t="shared" si="88"/>
        <v>8.6159999999999997</v>
      </c>
    </row>
    <row r="353" spans="1:6" x14ac:dyDescent="0.25">
      <c r="A353" t="str">
        <f t="shared" si="91"/>
        <v>Eliot Horowitz</v>
      </c>
      <c r="C353">
        <v>0</v>
      </c>
      <c r="D353" t="s">
        <v>142</v>
      </c>
      <c r="E353">
        <f t="shared" si="92"/>
        <v>8616</v>
      </c>
      <c r="F353">
        <f t="shared" si="88"/>
        <v>0</v>
      </c>
    </row>
    <row r="354" spans="1:6" x14ac:dyDescent="0.25">
      <c r="A354" t="str">
        <f t="shared" si="91"/>
        <v>Eliot Horowitz</v>
      </c>
      <c r="C354">
        <v>0</v>
      </c>
      <c r="D354" t="s">
        <v>143</v>
      </c>
      <c r="E354">
        <f t="shared" si="92"/>
        <v>8616</v>
      </c>
      <c r="F354">
        <f t="shared" si="88"/>
        <v>0</v>
      </c>
    </row>
    <row r="355" spans="1:6" x14ac:dyDescent="0.25">
      <c r="A355" t="str">
        <f t="shared" si="91"/>
        <v>Eliot Horowitz</v>
      </c>
      <c r="C355">
        <v>0.496</v>
      </c>
      <c r="D355" t="s">
        <v>55</v>
      </c>
      <c r="E355">
        <f t="shared" si="92"/>
        <v>8616</v>
      </c>
      <c r="F355">
        <f t="shared" si="88"/>
        <v>4273.5360000000001</v>
      </c>
    </row>
    <row r="356" spans="1:6" x14ac:dyDescent="0.25">
      <c r="A356" t="str">
        <f t="shared" si="91"/>
        <v>Eliot Horowitz</v>
      </c>
      <c r="C356">
        <v>0</v>
      </c>
      <c r="D356" t="s">
        <v>26</v>
      </c>
      <c r="E356">
        <f t="shared" si="92"/>
        <v>8616</v>
      </c>
      <c r="F356">
        <f t="shared" si="88"/>
        <v>0</v>
      </c>
    </row>
    <row r="357" spans="1:6" x14ac:dyDescent="0.25">
      <c r="A357" t="str">
        <f t="shared" si="91"/>
        <v>Eliot Horowitz</v>
      </c>
      <c r="C357">
        <v>0</v>
      </c>
      <c r="D357" t="s">
        <v>154</v>
      </c>
      <c r="E357">
        <f t="shared" si="92"/>
        <v>8616</v>
      </c>
      <c r="F357">
        <f t="shared" si="88"/>
        <v>0</v>
      </c>
    </row>
    <row r="358" spans="1:6" x14ac:dyDescent="0.25">
      <c r="A358" t="str">
        <f t="shared" si="91"/>
        <v>Eliot Horowitz</v>
      </c>
      <c r="C358">
        <v>1E-3</v>
      </c>
      <c r="D358" t="s">
        <v>155</v>
      </c>
      <c r="E358">
        <f t="shared" si="92"/>
        <v>8616</v>
      </c>
      <c r="F358">
        <f t="shared" si="88"/>
        <v>8.6159999999999997</v>
      </c>
    </row>
    <row r="359" spans="1:6" x14ac:dyDescent="0.25">
      <c r="A359" t="str">
        <f t="shared" si="91"/>
        <v>Eliot Horowitz</v>
      </c>
      <c r="E359">
        <f t="shared" si="92"/>
        <v>8616</v>
      </c>
      <c r="F359">
        <f t="shared" si="88"/>
        <v>0</v>
      </c>
    </row>
    <row r="360" spans="1:6" x14ac:dyDescent="0.25">
      <c r="A360" t="str">
        <f t="shared" si="91"/>
        <v>Eliot Horowitz</v>
      </c>
      <c r="B360" t="s">
        <v>158</v>
      </c>
      <c r="E360">
        <v>79</v>
      </c>
      <c r="F360">
        <f t="shared" si="88"/>
        <v>0</v>
      </c>
    </row>
    <row r="361" spans="1:6" x14ac:dyDescent="0.25">
      <c r="A361" t="str">
        <f t="shared" si="91"/>
        <v>Eliot Horowitz</v>
      </c>
      <c r="E361">
        <f t="shared" ref="E361:E367" si="93">E360</f>
        <v>79</v>
      </c>
      <c r="F361">
        <f t="shared" si="88"/>
        <v>0</v>
      </c>
    </row>
    <row r="362" spans="1:6" x14ac:dyDescent="0.25">
      <c r="A362" t="str">
        <f t="shared" si="91"/>
        <v>Eliot Horowitz</v>
      </c>
      <c r="C362">
        <v>5.3999999999999999E-2</v>
      </c>
      <c r="D362" t="s">
        <v>61</v>
      </c>
      <c r="E362">
        <f t="shared" si="93"/>
        <v>79</v>
      </c>
      <c r="F362">
        <f t="shared" si="88"/>
        <v>4.266</v>
      </c>
    </row>
    <row r="363" spans="1:6" x14ac:dyDescent="0.25">
      <c r="A363" t="str">
        <f t="shared" si="91"/>
        <v>Eliot Horowitz</v>
      </c>
      <c r="C363">
        <v>0.10299999999999999</v>
      </c>
      <c r="D363" t="s">
        <v>142</v>
      </c>
      <c r="E363">
        <f t="shared" si="93"/>
        <v>79</v>
      </c>
      <c r="F363">
        <f t="shared" si="88"/>
        <v>8.1369999999999987</v>
      </c>
    </row>
    <row r="364" spans="1:6" x14ac:dyDescent="0.25">
      <c r="A364" t="str">
        <f t="shared" si="91"/>
        <v>Eliot Horowitz</v>
      </c>
      <c r="C364">
        <v>0.42699999999999999</v>
      </c>
      <c r="D364" t="s">
        <v>143</v>
      </c>
      <c r="E364">
        <f t="shared" si="93"/>
        <v>79</v>
      </c>
      <c r="F364">
        <f t="shared" si="88"/>
        <v>33.732999999999997</v>
      </c>
    </row>
    <row r="365" spans="1:6" x14ac:dyDescent="0.25">
      <c r="A365" t="str">
        <f t="shared" si="91"/>
        <v>Eliot Horowitz</v>
      </c>
      <c r="C365">
        <v>3.3000000000000002E-2</v>
      </c>
      <c r="D365" t="s">
        <v>55</v>
      </c>
      <c r="E365">
        <f t="shared" si="93"/>
        <v>79</v>
      </c>
      <c r="F365">
        <f t="shared" si="88"/>
        <v>2.6070000000000002</v>
      </c>
    </row>
    <row r="366" spans="1:6" x14ac:dyDescent="0.25">
      <c r="A366" t="str">
        <f t="shared" si="91"/>
        <v>Eliot Horowitz</v>
      </c>
      <c r="C366">
        <v>0.38</v>
      </c>
      <c r="D366" t="s">
        <v>26</v>
      </c>
      <c r="E366">
        <f t="shared" si="93"/>
        <v>79</v>
      </c>
      <c r="F366">
        <f t="shared" si="88"/>
        <v>30.02</v>
      </c>
    </row>
    <row r="367" spans="1:6" x14ac:dyDescent="0.25">
      <c r="A367" t="str">
        <f t="shared" si="91"/>
        <v>Eliot Horowitz</v>
      </c>
      <c r="E367">
        <f t="shared" si="93"/>
        <v>79</v>
      </c>
      <c r="F367">
        <f t="shared" si="88"/>
        <v>0</v>
      </c>
    </row>
    <row r="368" spans="1:6" x14ac:dyDescent="0.25">
      <c r="A368" t="str">
        <f t="shared" si="91"/>
        <v>Eliot Horowitz</v>
      </c>
      <c r="B368" t="s">
        <v>159</v>
      </c>
      <c r="E368">
        <v>11</v>
      </c>
      <c r="F368">
        <f t="shared" si="88"/>
        <v>0</v>
      </c>
    </row>
    <row r="369" spans="1:6" x14ac:dyDescent="0.25">
      <c r="A369" t="str">
        <f t="shared" si="91"/>
        <v>Eliot Horowitz</v>
      </c>
      <c r="E369">
        <f t="shared" ref="E369:E376" si="94">E368</f>
        <v>11</v>
      </c>
      <c r="F369">
        <f t="shared" si="88"/>
        <v>0</v>
      </c>
    </row>
    <row r="370" spans="1:6" x14ac:dyDescent="0.25">
      <c r="A370" t="str">
        <f t="shared" si="91"/>
        <v>Eliot Horowitz</v>
      </c>
      <c r="C370">
        <v>0.09</v>
      </c>
      <c r="D370" t="s">
        <v>11</v>
      </c>
      <c r="E370">
        <f t="shared" si="94"/>
        <v>11</v>
      </c>
      <c r="F370">
        <f t="shared" si="88"/>
        <v>0.99</v>
      </c>
    </row>
    <row r="371" spans="1:6" x14ac:dyDescent="0.25">
      <c r="A371" t="str">
        <f t="shared" si="91"/>
        <v>Eliot Horowitz</v>
      </c>
      <c r="C371">
        <v>0.27200000000000002</v>
      </c>
      <c r="D371" t="s">
        <v>15</v>
      </c>
      <c r="E371">
        <f t="shared" si="94"/>
        <v>11</v>
      </c>
      <c r="F371">
        <f t="shared" si="88"/>
        <v>2.992</v>
      </c>
    </row>
    <row r="372" spans="1:6" x14ac:dyDescent="0.25">
      <c r="A372" t="str">
        <f t="shared" si="91"/>
        <v>Eliot Horowitz</v>
      </c>
      <c r="C372">
        <v>0.09</v>
      </c>
      <c r="D372" t="s">
        <v>107</v>
      </c>
      <c r="E372">
        <f t="shared" si="94"/>
        <v>11</v>
      </c>
      <c r="F372">
        <f t="shared" si="88"/>
        <v>0.99</v>
      </c>
    </row>
    <row r="373" spans="1:6" x14ac:dyDescent="0.25">
      <c r="A373" t="str">
        <f t="shared" si="91"/>
        <v>Eliot Horowitz</v>
      </c>
      <c r="C373">
        <v>0.27200000000000002</v>
      </c>
      <c r="D373" t="s">
        <v>55</v>
      </c>
      <c r="E373">
        <f t="shared" si="94"/>
        <v>11</v>
      </c>
      <c r="F373">
        <f t="shared" si="88"/>
        <v>2.992</v>
      </c>
    </row>
    <row r="374" spans="1:6" x14ac:dyDescent="0.25">
      <c r="A374" t="str">
        <f t="shared" si="91"/>
        <v>Eliot Horowitz</v>
      </c>
      <c r="C374">
        <v>0.09</v>
      </c>
      <c r="D374" t="s">
        <v>26</v>
      </c>
      <c r="E374">
        <f t="shared" si="94"/>
        <v>11</v>
      </c>
      <c r="F374">
        <f t="shared" si="88"/>
        <v>0.99</v>
      </c>
    </row>
    <row r="375" spans="1:6" x14ac:dyDescent="0.25">
      <c r="A375" t="str">
        <f t="shared" si="91"/>
        <v>Eliot Horowitz</v>
      </c>
      <c r="C375">
        <v>0.18099999999999999</v>
      </c>
      <c r="D375" t="s">
        <v>154</v>
      </c>
      <c r="E375">
        <f t="shared" si="94"/>
        <v>11</v>
      </c>
      <c r="F375">
        <f t="shared" si="88"/>
        <v>1.9909999999999999</v>
      </c>
    </row>
    <row r="376" spans="1:6" x14ac:dyDescent="0.25">
      <c r="A376" t="str">
        <f t="shared" si="91"/>
        <v>Eliot Horowitz</v>
      </c>
      <c r="E376">
        <f t="shared" si="94"/>
        <v>11</v>
      </c>
      <c r="F376">
        <f t="shared" si="88"/>
        <v>0</v>
      </c>
    </row>
    <row r="377" spans="1:6" x14ac:dyDescent="0.25">
      <c r="A377" t="str">
        <f t="shared" si="91"/>
        <v>Eliot Horowitz</v>
      </c>
      <c r="B377" t="s">
        <v>160</v>
      </c>
      <c r="E377">
        <v>147</v>
      </c>
      <c r="F377">
        <f t="shared" si="88"/>
        <v>0</v>
      </c>
    </row>
    <row r="378" spans="1:6" x14ac:dyDescent="0.25">
      <c r="A378" t="str">
        <f t="shared" si="91"/>
        <v>Eliot Horowitz</v>
      </c>
      <c r="E378">
        <f t="shared" ref="E378:E382" si="95">E377</f>
        <v>147</v>
      </c>
      <c r="F378">
        <f t="shared" si="88"/>
        <v>0</v>
      </c>
    </row>
    <row r="379" spans="1:6" x14ac:dyDescent="0.25">
      <c r="A379" t="str">
        <f t="shared" si="91"/>
        <v>Eliot Horowitz</v>
      </c>
      <c r="C379">
        <v>0.04</v>
      </c>
      <c r="D379" t="s">
        <v>61</v>
      </c>
      <c r="E379">
        <f t="shared" si="95"/>
        <v>147</v>
      </c>
      <c r="F379">
        <f t="shared" si="88"/>
        <v>5.88</v>
      </c>
    </row>
    <row r="380" spans="1:6" x14ac:dyDescent="0.25">
      <c r="A380" t="str">
        <f t="shared" si="91"/>
        <v>Eliot Horowitz</v>
      </c>
      <c r="C380">
        <v>0.29899999999999999</v>
      </c>
      <c r="D380" t="s">
        <v>134</v>
      </c>
      <c r="E380">
        <f t="shared" si="95"/>
        <v>147</v>
      </c>
      <c r="F380">
        <f t="shared" si="88"/>
        <v>43.952999999999996</v>
      </c>
    </row>
    <row r="381" spans="1:6" x14ac:dyDescent="0.25">
      <c r="A381" t="str">
        <f t="shared" si="91"/>
        <v>Eliot Horowitz</v>
      </c>
      <c r="C381">
        <v>0.66</v>
      </c>
      <c r="D381" t="s">
        <v>143</v>
      </c>
      <c r="E381">
        <f t="shared" si="95"/>
        <v>147</v>
      </c>
      <c r="F381">
        <f t="shared" si="88"/>
        <v>97.02000000000001</v>
      </c>
    </row>
    <row r="382" spans="1:6" x14ac:dyDescent="0.25">
      <c r="A382" t="str">
        <f t="shared" si="91"/>
        <v>Eliot Horowitz</v>
      </c>
      <c r="E382">
        <f t="shared" si="95"/>
        <v>147</v>
      </c>
      <c r="F382">
        <f t="shared" si="88"/>
        <v>0</v>
      </c>
    </row>
    <row r="383" spans="1:6" x14ac:dyDescent="0.25">
      <c r="A383" t="str">
        <f t="shared" si="91"/>
        <v>Eliot Horowitz</v>
      </c>
      <c r="B383" t="s">
        <v>161</v>
      </c>
      <c r="E383">
        <v>64</v>
      </c>
      <c r="F383">
        <f t="shared" si="88"/>
        <v>0</v>
      </c>
    </row>
    <row r="384" spans="1:6" x14ac:dyDescent="0.25">
      <c r="A384" t="str">
        <f t="shared" si="91"/>
        <v>Eliot Horowitz</v>
      </c>
      <c r="E384">
        <f t="shared" ref="E384:E389" si="96">E383</f>
        <v>64</v>
      </c>
      <c r="F384">
        <f t="shared" si="88"/>
        <v>0</v>
      </c>
    </row>
    <row r="385" spans="1:6" x14ac:dyDescent="0.25">
      <c r="A385" t="str">
        <f t="shared" si="91"/>
        <v>Eliot Horowitz</v>
      </c>
      <c r="C385">
        <v>1.7999999999999999E-2</v>
      </c>
      <c r="D385" t="s">
        <v>61</v>
      </c>
      <c r="E385">
        <f t="shared" si="96"/>
        <v>64</v>
      </c>
      <c r="F385">
        <f t="shared" si="88"/>
        <v>1.1519999999999999</v>
      </c>
    </row>
    <row r="386" spans="1:6" x14ac:dyDescent="0.25">
      <c r="A386" t="str">
        <f t="shared" si="91"/>
        <v>Eliot Horowitz</v>
      </c>
      <c r="C386">
        <v>9.1999999999999998E-2</v>
      </c>
      <c r="D386" t="s">
        <v>134</v>
      </c>
      <c r="E386">
        <f t="shared" si="96"/>
        <v>64</v>
      </c>
      <c r="F386">
        <f t="shared" si="88"/>
        <v>5.8879999999999999</v>
      </c>
    </row>
    <row r="387" spans="1:6" x14ac:dyDescent="0.25">
      <c r="A387" t="str">
        <f t="shared" si="91"/>
        <v>Eliot Horowitz</v>
      </c>
      <c r="C387">
        <v>2.1999999999999999E-2</v>
      </c>
      <c r="D387" t="s">
        <v>142</v>
      </c>
      <c r="E387">
        <f t="shared" si="96"/>
        <v>64</v>
      </c>
      <c r="F387">
        <f t="shared" ref="F387:F450" si="97">E387*C387</f>
        <v>1.4079999999999999</v>
      </c>
    </row>
    <row r="388" spans="1:6" x14ac:dyDescent="0.25">
      <c r="A388" t="str">
        <f t="shared" si="91"/>
        <v>Eliot Horowitz</v>
      </c>
      <c r="C388">
        <v>0.86599999999999999</v>
      </c>
      <c r="D388" t="s">
        <v>143</v>
      </c>
      <c r="E388">
        <f t="shared" si="96"/>
        <v>64</v>
      </c>
      <c r="F388">
        <f t="shared" si="97"/>
        <v>55.423999999999999</v>
      </c>
    </row>
    <row r="389" spans="1:6" x14ac:dyDescent="0.25">
      <c r="A389" t="str">
        <f t="shared" si="91"/>
        <v>Eliot Horowitz</v>
      </c>
      <c r="E389">
        <f t="shared" si="96"/>
        <v>64</v>
      </c>
      <c r="F389">
        <f t="shared" si="97"/>
        <v>0</v>
      </c>
    </row>
    <row r="390" spans="1:6" x14ac:dyDescent="0.25">
      <c r="A390" t="str">
        <f t="shared" si="91"/>
        <v>Eliot Horowitz</v>
      </c>
      <c r="B390" t="s">
        <v>162</v>
      </c>
      <c r="E390">
        <v>126</v>
      </c>
      <c r="F390">
        <f t="shared" si="97"/>
        <v>0</v>
      </c>
    </row>
    <row r="391" spans="1:6" x14ac:dyDescent="0.25">
      <c r="A391" t="str">
        <f t="shared" si="91"/>
        <v>Eliot Horowitz</v>
      </c>
      <c r="E391">
        <f t="shared" ref="E391:E394" si="98">E390</f>
        <v>126</v>
      </c>
      <c r="F391">
        <f t="shared" si="97"/>
        <v>0</v>
      </c>
    </row>
    <row r="392" spans="1:6" x14ac:dyDescent="0.25">
      <c r="A392" t="str">
        <f t="shared" si="91"/>
        <v>Eliot Horowitz</v>
      </c>
      <c r="C392">
        <v>3.7999999999999999E-2</v>
      </c>
      <c r="D392" t="s">
        <v>142</v>
      </c>
      <c r="E392">
        <f t="shared" si="98"/>
        <v>126</v>
      </c>
      <c r="F392">
        <f t="shared" si="97"/>
        <v>4.7880000000000003</v>
      </c>
    </row>
    <row r="393" spans="1:6" x14ac:dyDescent="0.25">
      <c r="A393" t="str">
        <f t="shared" si="91"/>
        <v>Eliot Horowitz</v>
      </c>
      <c r="C393">
        <v>0.96099999999999997</v>
      </c>
      <c r="D393" t="s">
        <v>143</v>
      </c>
      <c r="E393">
        <f t="shared" si="98"/>
        <v>126</v>
      </c>
      <c r="F393">
        <f t="shared" si="97"/>
        <v>121.086</v>
      </c>
    </row>
    <row r="394" spans="1:6" x14ac:dyDescent="0.25">
      <c r="A394" t="str">
        <f t="shared" si="91"/>
        <v>Eliot Horowitz</v>
      </c>
      <c r="E394">
        <f t="shared" si="98"/>
        <v>126</v>
      </c>
      <c r="F394">
        <f t="shared" si="97"/>
        <v>0</v>
      </c>
    </row>
    <row r="395" spans="1:6" x14ac:dyDescent="0.25">
      <c r="A395" t="str">
        <f t="shared" si="91"/>
        <v>Eliot Horowitz</v>
      </c>
      <c r="B395" t="s">
        <v>163</v>
      </c>
      <c r="E395">
        <v>2</v>
      </c>
      <c r="F395">
        <f t="shared" si="97"/>
        <v>0</v>
      </c>
    </row>
    <row r="396" spans="1:6" x14ac:dyDescent="0.25">
      <c r="A396" t="str">
        <f t="shared" si="91"/>
        <v>Eliot Horowitz</v>
      </c>
      <c r="E396">
        <f t="shared" ref="E396:E398" si="99">E395</f>
        <v>2</v>
      </c>
      <c r="F396">
        <f t="shared" si="97"/>
        <v>0</v>
      </c>
    </row>
    <row r="397" spans="1:6" x14ac:dyDescent="0.25">
      <c r="A397" t="str">
        <f t="shared" si="91"/>
        <v>Eliot Horowitz</v>
      </c>
      <c r="C397">
        <v>1</v>
      </c>
      <c r="D397" t="s">
        <v>55</v>
      </c>
      <c r="E397">
        <f t="shared" si="99"/>
        <v>2</v>
      </c>
      <c r="F397">
        <f t="shared" si="97"/>
        <v>2</v>
      </c>
    </row>
    <row r="398" spans="1:6" x14ac:dyDescent="0.25">
      <c r="A398" t="str">
        <f t="shared" si="91"/>
        <v>Eliot Horowitz</v>
      </c>
      <c r="E398">
        <f t="shared" si="99"/>
        <v>2</v>
      </c>
      <c r="F398">
        <f t="shared" si="97"/>
        <v>0</v>
      </c>
    </row>
    <row r="399" spans="1:6" x14ac:dyDescent="0.25">
      <c r="A399" t="str">
        <f t="shared" si="91"/>
        <v>Eliot Horowitz</v>
      </c>
      <c r="B399" t="s">
        <v>164</v>
      </c>
      <c r="E399">
        <v>4</v>
      </c>
      <c r="F399">
        <f t="shared" si="97"/>
        <v>0</v>
      </c>
    </row>
    <row r="400" spans="1:6" x14ac:dyDescent="0.25">
      <c r="A400" t="str">
        <f t="shared" si="91"/>
        <v>Eliot Horowitz</v>
      </c>
      <c r="E400">
        <f t="shared" ref="E400:E402" si="100">E399</f>
        <v>4</v>
      </c>
      <c r="F400">
        <f t="shared" si="97"/>
        <v>0</v>
      </c>
    </row>
    <row r="401" spans="1:6" x14ac:dyDescent="0.25">
      <c r="A401" t="str">
        <f t="shared" si="91"/>
        <v>Eliot Horowitz</v>
      </c>
      <c r="C401">
        <v>1</v>
      </c>
      <c r="D401" t="s">
        <v>55</v>
      </c>
      <c r="E401">
        <f t="shared" si="100"/>
        <v>4</v>
      </c>
      <c r="F401">
        <f t="shared" si="97"/>
        <v>4</v>
      </c>
    </row>
    <row r="402" spans="1:6" x14ac:dyDescent="0.25">
      <c r="A402" t="str">
        <f t="shared" si="91"/>
        <v>Eliot Horowitz</v>
      </c>
      <c r="E402">
        <f t="shared" si="100"/>
        <v>4</v>
      </c>
      <c r="F402">
        <f t="shared" si="97"/>
        <v>0</v>
      </c>
    </row>
    <row r="403" spans="1:6" x14ac:dyDescent="0.25">
      <c r="A403" t="str">
        <f t="shared" si="91"/>
        <v>Eliot Horowitz</v>
      </c>
      <c r="B403" t="s">
        <v>165</v>
      </c>
      <c r="E403">
        <v>304</v>
      </c>
      <c r="F403">
        <f t="shared" si="97"/>
        <v>0</v>
      </c>
    </row>
    <row r="404" spans="1:6" x14ac:dyDescent="0.25">
      <c r="A404" t="str">
        <f t="shared" si="91"/>
        <v>Eliot Horowitz</v>
      </c>
      <c r="E404">
        <f t="shared" ref="E404:E408" si="101">E403</f>
        <v>304</v>
      </c>
      <c r="F404">
        <f t="shared" si="97"/>
        <v>0</v>
      </c>
    </row>
    <row r="405" spans="1:6" x14ac:dyDescent="0.25">
      <c r="A405" t="str">
        <f t="shared" si="91"/>
        <v>Eliot Horowitz</v>
      </c>
      <c r="C405">
        <v>0.19400000000000001</v>
      </c>
      <c r="D405" t="s">
        <v>142</v>
      </c>
      <c r="E405">
        <f t="shared" si="101"/>
        <v>304</v>
      </c>
      <c r="F405">
        <f t="shared" si="97"/>
        <v>58.975999999999999</v>
      </c>
    </row>
    <row r="406" spans="1:6" x14ac:dyDescent="0.25">
      <c r="A406" t="str">
        <f t="shared" si="91"/>
        <v>Eliot Horowitz</v>
      </c>
      <c r="C406">
        <v>0.73599999999999999</v>
      </c>
      <c r="D406" t="s">
        <v>143</v>
      </c>
      <c r="E406">
        <f t="shared" si="101"/>
        <v>304</v>
      </c>
      <c r="F406">
        <f t="shared" si="97"/>
        <v>223.744</v>
      </c>
    </row>
    <row r="407" spans="1:6" x14ac:dyDescent="0.25">
      <c r="A407" t="str">
        <f t="shared" si="91"/>
        <v>Eliot Horowitz</v>
      </c>
      <c r="C407">
        <v>6.9000000000000006E-2</v>
      </c>
      <c r="D407" t="s">
        <v>26</v>
      </c>
      <c r="E407">
        <f t="shared" si="101"/>
        <v>304</v>
      </c>
      <c r="F407">
        <f t="shared" si="97"/>
        <v>20.976000000000003</v>
      </c>
    </row>
    <row r="408" spans="1:6" x14ac:dyDescent="0.25">
      <c r="A408" t="str">
        <f t="shared" si="91"/>
        <v>Eliot Horowitz</v>
      </c>
      <c r="E408">
        <f t="shared" si="101"/>
        <v>304</v>
      </c>
      <c r="F408">
        <f t="shared" si="97"/>
        <v>0</v>
      </c>
    </row>
    <row r="409" spans="1:6" x14ac:dyDescent="0.25">
      <c r="A409" t="str">
        <f t="shared" si="91"/>
        <v>Eliot Horowitz</v>
      </c>
      <c r="B409" t="s">
        <v>166</v>
      </c>
      <c r="E409">
        <v>5</v>
      </c>
      <c r="F409">
        <f t="shared" si="97"/>
        <v>0</v>
      </c>
    </row>
    <row r="410" spans="1:6" x14ac:dyDescent="0.25">
      <c r="A410" t="str">
        <f t="shared" ref="A410:A473" si="102">A409</f>
        <v>Eliot Horowitz</v>
      </c>
      <c r="E410">
        <f t="shared" ref="E410:E412" si="103">E409</f>
        <v>5</v>
      </c>
      <c r="F410">
        <f t="shared" si="97"/>
        <v>0</v>
      </c>
    </row>
    <row r="411" spans="1:6" x14ac:dyDescent="0.25">
      <c r="A411" t="str">
        <f t="shared" si="102"/>
        <v>Eliot Horowitz</v>
      </c>
      <c r="C411">
        <v>1</v>
      </c>
      <c r="D411" t="s">
        <v>134</v>
      </c>
      <c r="E411">
        <f t="shared" si="103"/>
        <v>5</v>
      </c>
      <c r="F411">
        <f t="shared" si="97"/>
        <v>5</v>
      </c>
    </row>
    <row r="412" spans="1:6" x14ac:dyDescent="0.25">
      <c r="A412" t="str">
        <f t="shared" si="102"/>
        <v>Eliot Horowitz</v>
      </c>
      <c r="E412">
        <f t="shared" si="103"/>
        <v>5</v>
      </c>
      <c r="F412">
        <f t="shared" si="97"/>
        <v>0</v>
      </c>
    </row>
    <row r="413" spans="1:6" x14ac:dyDescent="0.25">
      <c r="A413" t="str">
        <f t="shared" si="102"/>
        <v>Eliot Horowitz</v>
      </c>
      <c r="B413" t="s">
        <v>167</v>
      </c>
      <c r="E413">
        <v>12</v>
      </c>
      <c r="F413">
        <f t="shared" si="97"/>
        <v>0</v>
      </c>
    </row>
    <row r="414" spans="1:6" x14ac:dyDescent="0.25">
      <c r="A414" t="str">
        <f t="shared" si="102"/>
        <v>Eliot Horowitz</v>
      </c>
      <c r="E414">
        <f t="shared" ref="E414:E418" si="104">E413</f>
        <v>12</v>
      </c>
      <c r="F414">
        <f t="shared" si="97"/>
        <v>0</v>
      </c>
    </row>
    <row r="415" spans="1:6" x14ac:dyDescent="0.25">
      <c r="A415" t="str">
        <f t="shared" si="102"/>
        <v>Eliot Horowitz</v>
      </c>
      <c r="C415">
        <v>0.14199999999999999</v>
      </c>
      <c r="D415" t="s">
        <v>15</v>
      </c>
      <c r="E415">
        <f t="shared" si="104"/>
        <v>12</v>
      </c>
      <c r="F415">
        <f t="shared" si="97"/>
        <v>1.7039999999999997</v>
      </c>
    </row>
    <row r="416" spans="1:6" x14ac:dyDescent="0.25">
      <c r="A416" t="str">
        <f t="shared" si="102"/>
        <v>Eliot Horowitz</v>
      </c>
      <c r="C416">
        <v>0.21199999999999999</v>
      </c>
      <c r="D416" t="s">
        <v>55</v>
      </c>
      <c r="E416">
        <f t="shared" si="104"/>
        <v>12</v>
      </c>
      <c r="F416">
        <f t="shared" si="97"/>
        <v>2.544</v>
      </c>
    </row>
    <row r="417" spans="1:6" x14ac:dyDescent="0.25">
      <c r="A417" t="str">
        <f t="shared" si="102"/>
        <v>Eliot Horowitz</v>
      </c>
      <c r="C417">
        <v>0.64400000000000002</v>
      </c>
      <c r="D417" t="s">
        <v>154</v>
      </c>
      <c r="E417">
        <f t="shared" si="104"/>
        <v>12</v>
      </c>
      <c r="F417">
        <f t="shared" si="97"/>
        <v>7.7279999999999998</v>
      </c>
    </row>
    <row r="418" spans="1:6" x14ac:dyDescent="0.25">
      <c r="A418" t="str">
        <f t="shared" si="102"/>
        <v>Eliot Horowitz</v>
      </c>
      <c r="E418">
        <f t="shared" si="104"/>
        <v>12</v>
      </c>
      <c r="F418">
        <f t="shared" si="97"/>
        <v>0</v>
      </c>
    </row>
    <row r="419" spans="1:6" x14ac:dyDescent="0.25">
      <c r="A419" t="str">
        <f t="shared" si="102"/>
        <v>Eliot Horowitz</v>
      </c>
      <c r="B419" t="s">
        <v>168</v>
      </c>
      <c r="E419">
        <v>419</v>
      </c>
      <c r="F419">
        <f t="shared" si="97"/>
        <v>0</v>
      </c>
    </row>
    <row r="420" spans="1:6" x14ac:dyDescent="0.25">
      <c r="A420" t="str">
        <f t="shared" si="102"/>
        <v>Eliot Horowitz</v>
      </c>
      <c r="E420">
        <f t="shared" ref="E420:E434" si="105">E419</f>
        <v>419</v>
      </c>
      <c r="F420">
        <f t="shared" si="97"/>
        <v>0</v>
      </c>
    </row>
    <row r="421" spans="1:6" x14ac:dyDescent="0.25">
      <c r="A421" t="str">
        <f t="shared" si="102"/>
        <v>Eliot Horowitz</v>
      </c>
      <c r="C421">
        <v>0</v>
      </c>
      <c r="D421" t="s">
        <v>43</v>
      </c>
      <c r="E421">
        <f t="shared" si="105"/>
        <v>419</v>
      </c>
      <c r="F421">
        <f t="shared" si="97"/>
        <v>0</v>
      </c>
    </row>
    <row r="422" spans="1:6" x14ac:dyDescent="0.25">
      <c r="A422" t="str">
        <f t="shared" si="102"/>
        <v>Eliot Horowitz</v>
      </c>
      <c r="C422">
        <v>1E-3</v>
      </c>
      <c r="D422" t="s">
        <v>61</v>
      </c>
      <c r="E422">
        <f t="shared" si="105"/>
        <v>419</v>
      </c>
      <c r="F422">
        <f t="shared" si="97"/>
        <v>0.41899999999999998</v>
      </c>
    </row>
    <row r="423" spans="1:6" x14ac:dyDescent="0.25">
      <c r="A423" t="str">
        <f t="shared" si="102"/>
        <v>Eliot Horowitz</v>
      </c>
      <c r="C423">
        <v>0.14000000000000001</v>
      </c>
      <c r="D423" t="s">
        <v>15</v>
      </c>
      <c r="E423">
        <f t="shared" si="105"/>
        <v>419</v>
      </c>
      <c r="F423">
        <f t="shared" si="97"/>
        <v>58.660000000000004</v>
      </c>
    </row>
    <row r="424" spans="1:6" x14ac:dyDescent="0.25">
      <c r="A424" t="str">
        <f t="shared" si="102"/>
        <v>Eliot Horowitz</v>
      </c>
      <c r="C424">
        <v>0.106</v>
      </c>
      <c r="D424" t="s">
        <v>120</v>
      </c>
      <c r="E424">
        <f t="shared" si="105"/>
        <v>419</v>
      </c>
      <c r="F424">
        <f t="shared" si="97"/>
        <v>44.414000000000001</v>
      </c>
    </row>
    <row r="425" spans="1:6" x14ac:dyDescent="0.25">
      <c r="A425" t="str">
        <f t="shared" si="102"/>
        <v>Eliot Horowitz</v>
      </c>
      <c r="C425">
        <v>3.0000000000000001E-3</v>
      </c>
      <c r="D425" t="s">
        <v>169</v>
      </c>
      <c r="E425">
        <f t="shared" si="105"/>
        <v>419</v>
      </c>
      <c r="F425">
        <f t="shared" si="97"/>
        <v>1.2570000000000001</v>
      </c>
    </row>
    <row r="426" spans="1:6" x14ac:dyDescent="0.25">
      <c r="A426" t="str">
        <f t="shared" si="102"/>
        <v>Eliot Horowitz</v>
      </c>
      <c r="C426">
        <v>4.9000000000000002E-2</v>
      </c>
      <c r="D426" t="s">
        <v>50</v>
      </c>
      <c r="E426">
        <f t="shared" si="105"/>
        <v>419</v>
      </c>
      <c r="F426">
        <f t="shared" si="97"/>
        <v>20.531000000000002</v>
      </c>
    </row>
    <row r="427" spans="1:6" x14ac:dyDescent="0.25">
      <c r="A427" t="str">
        <f t="shared" si="102"/>
        <v>Eliot Horowitz</v>
      </c>
      <c r="C427">
        <v>1.0999999999999999E-2</v>
      </c>
      <c r="D427" t="s">
        <v>107</v>
      </c>
      <c r="E427">
        <f t="shared" si="105"/>
        <v>419</v>
      </c>
      <c r="F427">
        <f t="shared" si="97"/>
        <v>4.609</v>
      </c>
    </row>
    <row r="428" spans="1:6" x14ac:dyDescent="0.25">
      <c r="A428" t="str">
        <f t="shared" si="102"/>
        <v>Eliot Horowitz</v>
      </c>
      <c r="C428">
        <v>0.155</v>
      </c>
      <c r="D428" t="s">
        <v>54</v>
      </c>
      <c r="E428">
        <f t="shared" si="105"/>
        <v>419</v>
      </c>
      <c r="F428">
        <f t="shared" si="97"/>
        <v>64.944999999999993</v>
      </c>
    </row>
    <row r="429" spans="1:6" x14ac:dyDescent="0.25">
      <c r="A429" t="str">
        <f t="shared" si="102"/>
        <v>Eliot Horowitz</v>
      </c>
      <c r="C429">
        <v>1.6E-2</v>
      </c>
      <c r="D429" t="s">
        <v>134</v>
      </c>
      <c r="E429">
        <f t="shared" si="105"/>
        <v>419</v>
      </c>
      <c r="F429">
        <f t="shared" si="97"/>
        <v>6.7039999999999997</v>
      </c>
    </row>
    <row r="430" spans="1:6" x14ac:dyDescent="0.25">
      <c r="A430" t="str">
        <f t="shared" si="102"/>
        <v>Eliot Horowitz</v>
      </c>
      <c r="C430">
        <v>7.0000000000000001E-3</v>
      </c>
      <c r="D430" t="s">
        <v>142</v>
      </c>
      <c r="E430">
        <f t="shared" si="105"/>
        <v>419</v>
      </c>
      <c r="F430">
        <f t="shared" si="97"/>
        <v>2.9330000000000003</v>
      </c>
    </row>
    <row r="431" spans="1:6" x14ac:dyDescent="0.25">
      <c r="A431" t="str">
        <f t="shared" si="102"/>
        <v>Eliot Horowitz</v>
      </c>
      <c r="C431">
        <v>0.28699999999999998</v>
      </c>
      <c r="D431" t="s">
        <v>55</v>
      </c>
      <c r="E431">
        <f t="shared" si="105"/>
        <v>419</v>
      </c>
      <c r="F431">
        <f t="shared" si="97"/>
        <v>120.25299999999999</v>
      </c>
    </row>
    <row r="432" spans="1:6" x14ac:dyDescent="0.25">
      <c r="A432" t="str">
        <f t="shared" si="102"/>
        <v>Eliot Horowitz</v>
      </c>
      <c r="C432">
        <v>0.13900000000000001</v>
      </c>
      <c r="D432" t="s">
        <v>26</v>
      </c>
      <c r="E432">
        <f t="shared" si="105"/>
        <v>419</v>
      </c>
      <c r="F432">
        <f t="shared" si="97"/>
        <v>58.241000000000007</v>
      </c>
    </row>
    <row r="433" spans="1:6" x14ac:dyDescent="0.25">
      <c r="A433" t="str">
        <f t="shared" si="102"/>
        <v>Eliot Horowitz</v>
      </c>
      <c r="C433">
        <v>7.8E-2</v>
      </c>
      <c r="D433" t="s">
        <v>154</v>
      </c>
      <c r="E433">
        <f t="shared" si="105"/>
        <v>419</v>
      </c>
      <c r="F433">
        <f t="shared" si="97"/>
        <v>32.682000000000002</v>
      </c>
    </row>
    <row r="434" spans="1:6" x14ac:dyDescent="0.25">
      <c r="A434" t="str">
        <f t="shared" si="102"/>
        <v>Eliot Horowitz</v>
      </c>
      <c r="E434">
        <f t="shared" si="105"/>
        <v>419</v>
      </c>
      <c r="F434">
        <f t="shared" si="97"/>
        <v>0</v>
      </c>
    </row>
    <row r="435" spans="1:6" x14ac:dyDescent="0.25">
      <c r="A435" t="str">
        <f t="shared" si="102"/>
        <v>Eliot Horowitz</v>
      </c>
      <c r="B435" t="s">
        <v>170</v>
      </c>
      <c r="E435">
        <v>582</v>
      </c>
      <c r="F435">
        <f t="shared" si="97"/>
        <v>0</v>
      </c>
    </row>
    <row r="436" spans="1:6" x14ac:dyDescent="0.25">
      <c r="A436" t="str">
        <f t="shared" si="102"/>
        <v>Eliot Horowitz</v>
      </c>
      <c r="E436">
        <f t="shared" ref="E436:E448" si="106">E435</f>
        <v>582</v>
      </c>
      <c r="F436">
        <f t="shared" si="97"/>
        <v>0</v>
      </c>
    </row>
    <row r="437" spans="1:6" x14ac:dyDescent="0.25">
      <c r="A437" t="str">
        <f t="shared" si="102"/>
        <v>Eliot Horowitz</v>
      </c>
      <c r="C437">
        <v>3.0000000000000001E-3</v>
      </c>
      <c r="D437" t="s">
        <v>11</v>
      </c>
      <c r="E437">
        <f t="shared" si="106"/>
        <v>582</v>
      </c>
      <c r="F437">
        <f t="shared" si="97"/>
        <v>1.746</v>
      </c>
    </row>
    <row r="438" spans="1:6" x14ac:dyDescent="0.25">
      <c r="A438" t="str">
        <f t="shared" si="102"/>
        <v>Eliot Horowitz</v>
      </c>
      <c r="C438">
        <v>7.8E-2</v>
      </c>
      <c r="D438" t="s">
        <v>61</v>
      </c>
      <c r="E438">
        <f t="shared" si="106"/>
        <v>582</v>
      </c>
      <c r="F438">
        <f t="shared" si="97"/>
        <v>45.396000000000001</v>
      </c>
    </row>
    <row r="439" spans="1:6" x14ac:dyDescent="0.25">
      <c r="A439" t="str">
        <f t="shared" si="102"/>
        <v>Eliot Horowitz</v>
      </c>
      <c r="C439">
        <v>6.0999999999999999E-2</v>
      </c>
      <c r="D439" t="s">
        <v>15</v>
      </c>
      <c r="E439">
        <f t="shared" si="106"/>
        <v>582</v>
      </c>
      <c r="F439">
        <f t="shared" si="97"/>
        <v>35.502000000000002</v>
      </c>
    </row>
    <row r="440" spans="1:6" x14ac:dyDescent="0.25">
      <c r="A440" t="str">
        <f t="shared" si="102"/>
        <v>Eliot Horowitz</v>
      </c>
      <c r="C440">
        <v>0.17699999999999999</v>
      </c>
      <c r="D440" t="s">
        <v>120</v>
      </c>
      <c r="E440">
        <f t="shared" si="106"/>
        <v>582</v>
      </c>
      <c r="F440">
        <f t="shared" si="97"/>
        <v>103.014</v>
      </c>
    </row>
    <row r="441" spans="1:6" x14ac:dyDescent="0.25">
      <c r="A441" t="str">
        <f t="shared" si="102"/>
        <v>Eliot Horowitz</v>
      </c>
      <c r="C441">
        <v>6.0000000000000001E-3</v>
      </c>
      <c r="D441" t="s">
        <v>171</v>
      </c>
      <c r="E441">
        <f t="shared" si="106"/>
        <v>582</v>
      </c>
      <c r="F441">
        <f t="shared" si="97"/>
        <v>3.492</v>
      </c>
    </row>
    <row r="442" spans="1:6" x14ac:dyDescent="0.25">
      <c r="A442" t="str">
        <f t="shared" si="102"/>
        <v>Eliot Horowitz</v>
      </c>
      <c r="C442">
        <v>1.2E-2</v>
      </c>
      <c r="D442" t="s">
        <v>62</v>
      </c>
      <c r="E442">
        <f t="shared" si="106"/>
        <v>582</v>
      </c>
      <c r="F442">
        <f t="shared" si="97"/>
        <v>6.984</v>
      </c>
    </row>
    <row r="443" spans="1:6" x14ac:dyDescent="0.25">
      <c r="A443" t="str">
        <f t="shared" si="102"/>
        <v>Eliot Horowitz</v>
      </c>
      <c r="C443">
        <v>0.32600000000000001</v>
      </c>
      <c r="D443" t="s">
        <v>107</v>
      </c>
      <c r="E443">
        <f t="shared" si="106"/>
        <v>582</v>
      </c>
      <c r="F443">
        <f t="shared" si="97"/>
        <v>189.732</v>
      </c>
    </row>
    <row r="444" spans="1:6" x14ac:dyDescent="0.25">
      <c r="A444" t="str">
        <f t="shared" si="102"/>
        <v>Eliot Horowitz</v>
      </c>
      <c r="C444">
        <v>5.1999999999999998E-2</v>
      </c>
      <c r="D444" t="s">
        <v>54</v>
      </c>
      <c r="E444">
        <f t="shared" si="106"/>
        <v>582</v>
      </c>
      <c r="F444">
        <f t="shared" si="97"/>
        <v>30.263999999999999</v>
      </c>
    </row>
    <row r="445" spans="1:6" x14ac:dyDescent="0.25">
      <c r="A445" t="str">
        <f t="shared" si="102"/>
        <v>Eliot Horowitz</v>
      </c>
      <c r="C445">
        <v>5.0000000000000001E-3</v>
      </c>
      <c r="D445" t="s">
        <v>142</v>
      </c>
      <c r="E445">
        <f t="shared" si="106"/>
        <v>582</v>
      </c>
      <c r="F445">
        <f t="shared" si="97"/>
        <v>2.91</v>
      </c>
    </row>
    <row r="446" spans="1:6" x14ac:dyDescent="0.25">
      <c r="A446" t="str">
        <f t="shared" si="102"/>
        <v>Eliot Horowitz</v>
      </c>
      <c r="C446">
        <v>8.2000000000000003E-2</v>
      </c>
      <c r="D446" t="s">
        <v>55</v>
      </c>
      <c r="E446">
        <f t="shared" si="106"/>
        <v>582</v>
      </c>
      <c r="F446">
        <f t="shared" si="97"/>
        <v>47.724000000000004</v>
      </c>
    </row>
    <row r="447" spans="1:6" x14ac:dyDescent="0.25">
      <c r="A447" t="str">
        <f t="shared" si="102"/>
        <v>Eliot Horowitz</v>
      </c>
      <c r="C447">
        <v>0.192</v>
      </c>
      <c r="D447" t="s">
        <v>26</v>
      </c>
      <c r="E447">
        <f t="shared" si="106"/>
        <v>582</v>
      </c>
      <c r="F447">
        <f t="shared" si="97"/>
        <v>111.744</v>
      </c>
    </row>
    <row r="448" spans="1:6" x14ac:dyDescent="0.25">
      <c r="A448" t="str">
        <f t="shared" si="102"/>
        <v>Eliot Horowitz</v>
      </c>
      <c r="E448">
        <f t="shared" si="106"/>
        <v>582</v>
      </c>
      <c r="F448">
        <f t="shared" si="97"/>
        <v>0</v>
      </c>
    </row>
    <row r="449" spans="1:6" x14ac:dyDescent="0.25">
      <c r="A449" t="str">
        <f t="shared" si="102"/>
        <v>Eliot Horowitz</v>
      </c>
      <c r="B449" t="s">
        <v>172</v>
      </c>
      <c r="E449">
        <v>774</v>
      </c>
      <c r="F449">
        <f t="shared" si="97"/>
        <v>0</v>
      </c>
    </row>
    <row r="450" spans="1:6" x14ac:dyDescent="0.25">
      <c r="A450" t="str">
        <f t="shared" si="102"/>
        <v>Eliot Horowitz</v>
      </c>
      <c r="E450">
        <f t="shared" ref="E450:E455" si="107">E449</f>
        <v>774</v>
      </c>
      <c r="F450">
        <f t="shared" si="97"/>
        <v>0</v>
      </c>
    </row>
    <row r="451" spans="1:6" x14ac:dyDescent="0.25">
      <c r="A451" t="str">
        <f t="shared" si="102"/>
        <v>Eliot Horowitz</v>
      </c>
      <c r="C451">
        <v>7.6999999999999999E-2</v>
      </c>
      <c r="D451" t="s">
        <v>61</v>
      </c>
      <c r="E451">
        <f t="shared" si="107"/>
        <v>774</v>
      </c>
      <c r="F451">
        <f t="shared" ref="F451:F514" si="108">E451*C451</f>
        <v>59.597999999999999</v>
      </c>
    </row>
    <row r="452" spans="1:6" x14ac:dyDescent="0.25">
      <c r="A452" t="str">
        <f t="shared" si="102"/>
        <v>Eliot Horowitz</v>
      </c>
      <c r="C452">
        <v>0.45600000000000002</v>
      </c>
      <c r="D452" t="s">
        <v>15</v>
      </c>
      <c r="E452">
        <f t="shared" si="107"/>
        <v>774</v>
      </c>
      <c r="F452">
        <f t="shared" si="108"/>
        <v>352.94400000000002</v>
      </c>
    </row>
    <row r="453" spans="1:6" x14ac:dyDescent="0.25">
      <c r="A453" t="str">
        <f t="shared" si="102"/>
        <v>Eliot Horowitz</v>
      </c>
      <c r="C453">
        <v>1.9E-2</v>
      </c>
      <c r="D453" t="s">
        <v>134</v>
      </c>
      <c r="E453">
        <f t="shared" si="107"/>
        <v>774</v>
      </c>
      <c r="F453">
        <f t="shared" si="108"/>
        <v>14.706</v>
      </c>
    </row>
    <row r="454" spans="1:6" x14ac:dyDescent="0.25">
      <c r="A454" t="str">
        <f t="shared" si="102"/>
        <v>Eliot Horowitz</v>
      </c>
      <c r="C454">
        <v>0.44600000000000001</v>
      </c>
      <c r="D454" t="s">
        <v>143</v>
      </c>
      <c r="E454">
        <f t="shared" si="107"/>
        <v>774</v>
      </c>
      <c r="F454">
        <f t="shared" si="108"/>
        <v>345.20400000000001</v>
      </c>
    </row>
    <row r="455" spans="1:6" x14ac:dyDescent="0.25">
      <c r="A455" t="str">
        <f t="shared" si="102"/>
        <v>Eliot Horowitz</v>
      </c>
      <c r="E455">
        <f t="shared" si="107"/>
        <v>774</v>
      </c>
      <c r="F455">
        <f t="shared" si="108"/>
        <v>0</v>
      </c>
    </row>
    <row r="456" spans="1:6" x14ac:dyDescent="0.25">
      <c r="A456" t="str">
        <f t="shared" si="102"/>
        <v>Eliot Horowitz</v>
      </c>
      <c r="B456" t="s">
        <v>173</v>
      </c>
      <c r="E456">
        <v>515</v>
      </c>
      <c r="F456">
        <f t="shared" si="108"/>
        <v>0</v>
      </c>
    </row>
    <row r="457" spans="1:6" x14ac:dyDescent="0.25">
      <c r="A457" t="str">
        <f t="shared" si="102"/>
        <v>Eliot Horowitz</v>
      </c>
      <c r="E457">
        <f t="shared" ref="E457:E462" si="109">E456</f>
        <v>515</v>
      </c>
      <c r="F457">
        <f t="shared" si="108"/>
        <v>0</v>
      </c>
    </row>
    <row r="458" spans="1:6" x14ac:dyDescent="0.25">
      <c r="A458" t="str">
        <f t="shared" si="102"/>
        <v>Eliot Horowitz</v>
      </c>
      <c r="C458">
        <v>4.0000000000000001E-3</v>
      </c>
      <c r="D458" t="s">
        <v>10</v>
      </c>
      <c r="E458">
        <f t="shared" si="109"/>
        <v>515</v>
      </c>
      <c r="F458">
        <f t="shared" si="108"/>
        <v>2.06</v>
      </c>
    </row>
    <row r="459" spans="1:6" x14ac:dyDescent="0.25">
      <c r="A459" t="str">
        <f t="shared" si="102"/>
        <v>Eliot Horowitz</v>
      </c>
      <c r="C459">
        <v>0.01</v>
      </c>
      <c r="D459" t="s">
        <v>120</v>
      </c>
      <c r="E459">
        <f t="shared" si="109"/>
        <v>515</v>
      </c>
      <c r="F459">
        <f t="shared" si="108"/>
        <v>5.15</v>
      </c>
    </row>
    <row r="460" spans="1:6" x14ac:dyDescent="0.25">
      <c r="A460" t="str">
        <f t="shared" si="102"/>
        <v>Eliot Horowitz</v>
      </c>
      <c r="C460">
        <v>8.0000000000000002E-3</v>
      </c>
      <c r="D460" t="s">
        <v>134</v>
      </c>
      <c r="E460">
        <f t="shared" si="109"/>
        <v>515</v>
      </c>
      <c r="F460">
        <f t="shared" si="108"/>
        <v>4.12</v>
      </c>
    </row>
    <row r="461" spans="1:6" x14ac:dyDescent="0.25">
      <c r="A461" t="str">
        <f t="shared" si="102"/>
        <v>Eliot Horowitz</v>
      </c>
      <c r="C461">
        <v>0.97599999999999998</v>
      </c>
      <c r="D461" t="s">
        <v>143</v>
      </c>
      <c r="E461">
        <f t="shared" si="109"/>
        <v>515</v>
      </c>
      <c r="F461">
        <f t="shared" si="108"/>
        <v>502.64</v>
      </c>
    </row>
    <row r="462" spans="1:6" x14ac:dyDescent="0.25">
      <c r="A462" t="str">
        <f t="shared" si="102"/>
        <v>Eliot Horowitz</v>
      </c>
      <c r="E462">
        <f t="shared" si="109"/>
        <v>515</v>
      </c>
      <c r="F462">
        <f t="shared" si="108"/>
        <v>0</v>
      </c>
    </row>
    <row r="463" spans="1:6" x14ac:dyDescent="0.25">
      <c r="A463" t="str">
        <f t="shared" si="102"/>
        <v>Eliot Horowitz</v>
      </c>
      <c r="B463" t="s">
        <v>174</v>
      </c>
      <c r="E463">
        <v>44</v>
      </c>
      <c r="F463">
        <f t="shared" si="108"/>
        <v>0</v>
      </c>
    </row>
    <row r="464" spans="1:6" x14ac:dyDescent="0.25">
      <c r="A464" t="str">
        <f t="shared" si="102"/>
        <v>Eliot Horowitz</v>
      </c>
      <c r="E464">
        <f t="shared" ref="E464:E473" si="110">E463</f>
        <v>44</v>
      </c>
      <c r="F464">
        <f t="shared" si="108"/>
        <v>0</v>
      </c>
    </row>
    <row r="465" spans="1:6" x14ac:dyDescent="0.25">
      <c r="A465" t="str">
        <f t="shared" si="102"/>
        <v>Eliot Horowitz</v>
      </c>
      <c r="C465">
        <v>1.4999999999999999E-2</v>
      </c>
      <c r="D465" t="s">
        <v>61</v>
      </c>
      <c r="E465">
        <f t="shared" si="110"/>
        <v>44</v>
      </c>
      <c r="F465">
        <f t="shared" si="108"/>
        <v>0.65999999999999992</v>
      </c>
    </row>
    <row r="466" spans="1:6" x14ac:dyDescent="0.25">
      <c r="A466" t="str">
        <f t="shared" si="102"/>
        <v>Eliot Horowitz</v>
      </c>
      <c r="C466">
        <v>3.1E-2</v>
      </c>
      <c r="D466" t="s">
        <v>15</v>
      </c>
      <c r="E466">
        <f t="shared" si="110"/>
        <v>44</v>
      </c>
      <c r="F466">
        <f t="shared" si="108"/>
        <v>1.3639999999999999</v>
      </c>
    </row>
    <row r="467" spans="1:6" x14ac:dyDescent="0.25">
      <c r="A467" t="str">
        <f t="shared" si="102"/>
        <v>Eliot Horowitz</v>
      </c>
      <c r="C467">
        <v>9.1999999999999998E-2</v>
      </c>
      <c r="D467" t="s">
        <v>120</v>
      </c>
      <c r="E467">
        <f t="shared" si="110"/>
        <v>44</v>
      </c>
      <c r="F467">
        <f t="shared" si="108"/>
        <v>4.048</v>
      </c>
    </row>
    <row r="468" spans="1:6" x14ac:dyDescent="0.25">
      <c r="A468" t="str">
        <f t="shared" si="102"/>
        <v>Eliot Horowitz</v>
      </c>
      <c r="C468">
        <v>0.18</v>
      </c>
      <c r="D468" t="s">
        <v>134</v>
      </c>
      <c r="E468">
        <f t="shared" si="110"/>
        <v>44</v>
      </c>
      <c r="F468">
        <f t="shared" si="108"/>
        <v>7.92</v>
      </c>
    </row>
    <row r="469" spans="1:6" x14ac:dyDescent="0.25">
      <c r="A469" t="str">
        <f t="shared" si="102"/>
        <v>Eliot Horowitz</v>
      </c>
      <c r="C469">
        <v>1.4999999999999999E-2</v>
      </c>
      <c r="D469" t="s">
        <v>142</v>
      </c>
      <c r="E469">
        <f t="shared" si="110"/>
        <v>44</v>
      </c>
      <c r="F469">
        <f t="shared" si="108"/>
        <v>0.65999999999999992</v>
      </c>
    </row>
    <row r="470" spans="1:6" x14ac:dyDescent="0.25">
      <c r="A470" t="str">
        <f t="shared" si="102"/>
        <v>Eliot Horowitz</v>
      </c>
      <c r="C470">
        <v>0.6</v>
      </c>
      <c r="D470" t="s">
        <v>143</v>
      </c>
      <c r="E470">
        <f t="shared" si="110"/>
        <v>44</v>
      </c>
      <c r="F470">
        <f t="shared" si="108"/>
        <v>26.4</v>
      </c>
    </row>
    <row r="471" spans="1:6" x14ac:dyDescent="0.25">
      <c r="A471" t="str">
        <f t="shared" si="102"/>
        <v>Eliot Horowitz</v>
      </c>
      <c r="C471">
        <v>4.7E-2</v>
      </c>
      <c r="D471" t="s">
        <v>26</v>
      </c>
      <c r="E471">
        <f t="shared" si="110"/>
        <v>44</v>
      </c>
      <c r="F471">
        <f t="shared" si="108"/>
        <v>2.0680000000000001</v>
      </c>
    </row>
    <row r="472" spans="1:6" x14ac:dyDescent="0.25">
      <c r="A472" t="str">
        <f t="shared" si="102"/>
        <v>Eliot Horowitz</v>
      </c>
      <c r="C472">
        <v>1.4999999999999999E-2</v>
      </c>
      <c r="D472" t="s">
        <v>144</v>
      </c>
      <c r="E472">
        <f t="shared" si="110"/>
        <v>44</v>
      </c>
      <c r="F472">
        <f t="shared" si="108"/>
        <v>0.65999999999999992</v>
      </c>
    </row>
    <row r="473" spans="1:6" x14ac:dyDescent="0.25">
      <c r="A473" t="str">
        <f t="shared" si="102"/>
        <v>Eliot Horowitz</v>
      </c>
      <c r="E473">
        <f t="shared" si="110"/>
        <v>44</v>
      </c>
      <c r="F473">
        <f t="shared" si="108"/>
        <v>0</v>
      </c>
    </row>
    <row r="474" spans="1:6" x14ac:dyDescent="0.25">
      <c r="A474" t="str">
        <f t="shared" ref="A474:A537" si="111">A473</f>
        <v>Eliot Horowitz</v>
      </c>
      <c r="B474" t="s">
        <v>175</v>
      </c>
      <c r="E474">
        <v>2</v>
      </c>
      <c r="F474">
        <f t="shared" si="108"/>
        <v>0</v>
      </c>
    </row>
    <row r="475" spans="1:6" x14ac:dyDescent="0.25">
      <c r="A475" t="str">
        <f t="shared" si="111"/>
        <v>Eliot Horowitz</v>
      </c>
      <c r="E475">
        <f t="shared" ref="E475:E477" si="112">E474</f>
        <v>2</v>
      </c>
      <c r="F475">
        <f t="shared" si="108"/>
        <v>0</v>
      </c>
    </row>
    <row r="476" spans="1:6" x14ac:dyDescent="0.25">
      <c r="A476" t="str">
        <f t="shared" si="111"/>
        <v>Eliot Horowitz</v>
      </c>
      <c r="C476">
        <v>1</v>
      </c>
      <c r="D476" t="s">
        <v>15</v>
      </c>
      <c r="E476">
        <f t="shared" si="112"/>
        <v>2</v>
      </c>
      <c r="F476">
        <f t="shared" si="108"/>
        <v>2</v>
      </c>
    </row>
    <row r="477" spans="1:6" x14ac:dyDescent="0.25">
      <c r="A477" t="str">
        <f t="shared" si="111"/>
        <v>Eliot Horowitz</v>
      </c>
      <c r="E477">
        <f t="shared" si="112"/>
        <v>2</v>
      </c>
      <c r="F477">
        <f t="shared" si="108"/>
        <v>0</v>
      </c>
    </row>
    <row r="478" spans="1:6" x14ac:dyDescent="0.25">
      <c r="A478" t="str">
        <f t="shared" si="111"/>
        <v>Eliot Horowitz</v>
      </c>
      <c r="B478" t="s">
        <v>176</v>
      </c>
      <c r="E478">
        <v>57</v>
      </c>
      <c r="F478">
        <f t="shared" si="108"/>
        <v>0</v>
      </c>
    </row>
    <row r="479" spans="1:6" x14ac:dyDescent="0.25">
      <c r="A479" t="str">
        <f t="shared" si="111"/>
        <v>Eliot Horowitz</v>
      </c>
      <c r="E479">
        <f t="shared" ref="E479:E483" si="113">E478</f>
        <v>57</v>
      </c>
      <c r="F479">
        <f t="shared" si="108"/>
        <v>0</v>
      </c>
    </row>
    <row r="480" spans="1:6" x14ac:dyDescent="0.25">
      <c r="A480" t="str">
        <f t="shared" si="111"/>
        <v>Eliot Horowitz</v>
      </c>
      <c r="C480">
        <v>0.1</v>
      </c>
      <c r="D480" t="s">
        <v>120</v>
      </c>
      <c r="E480">
        <f t="shared" si="113"/>
        <v>57</v>
      </c>
      <c r="F480">
        <f t="shared" si="108"/>
        <v>5.7</v>
      </c>
    </row>
    <row r="481" spans="1:6" x14ac:dyDescent="0.25">
      <c r="A481" t="str">
        <f t="shared" si="111"/>
        <v>Eliot Horowitz</v>
      </c>
      <c r="C481">
        <v>3.5999999999999997E-2</v>
      </c>
      <c r="D481" t="s">
        <v>107</v>
      </c>
      <c r="E481">
        <f t="shared" si="113"/>
        <v>57</v>
      </c>
      <c r="F481">
        <f t="shared" si="108"/>
        <v>2.052</v>
      </c>
    </row>
    <row r="482" spans="1:6" x14ac:dyDescent="0.25">
      <c r="A482" t="str">
        <f t="shared" si="111"/>
        <v>Eliot Horowitz</v>
      </c>
      <c r="C482">
        <v>0.86299999999999999</v>
      </c>
      <c r="D482" t="s">
        <v>143</v>
      </c>
      <c r="E482">
        <f t="shared" si="113"/>
        <v>57</v>
      </c>
      <c r="F482">
        <f t="shared" si="108"/>
        <v>49.191000000000003</v>
      </c>
    </row>
    <row r="483" spans="1:6" x14ac:dyDescent="0.25">
      <c r="A483" t="str">
        <f t="shared" si="111"/>
        <v>Eliot Horowitz</v>
      </c>
      <c r="E483">
        <f t="shared" si="113"/>
        <v>57</v>
      </c>
      <c r="F483">
        <f t="shared" si="108"/>
        <v>0</v>
      </c>
    </row>
    <row r="484" spans="1:6" x14ac:dyDescent="0.25">
      <c r="A484" t="str">
        <f t="shared" si="111"/>
        <v>Eliot Horowitz</v>
      </c>
      <c r="B484" t="s">
        <v>177</v>
      </c>
      <c r="E484">
        <v>1107</v>
      </c>
      <c r="F484">
        <f t="shared" si="108"/>
        <v>0</v>
      </c>
    </row>
    <row r="485" spans="1:6" x14ac:dyDescent="0.25">
      <c r="A485" t="str">
        <f t="shared" si="111"/>
        <v>Eliot Horowitz</v>
      </c>
      <c r="E485">
        <f t="shared" ref="E485:E493" si="114">E484</f>
        <v>1107</v>
      </c>
      <c r="F485">
        <f t="shared" si="108"/>
        <v>0</v>
      </c>
    </row>
    <row r="486" spans="1:6" x14ac:dyDescent="0.25">
      <c r="A486" t="str">
        <f t="shared" si="111"/>
        <v>Eliot Horowitz</v>
      </c>
      <c r="C486">
        <v>2.1999999999999999E-2</v>
      </c>
      <c r="D486" t="s">
        <v>61</v>
      </c>
      <c r="E486">
        <f t="shared" si="114"/>
        <v>1107</v>
      </c>
      <c r="F486">
        <f t="shared" si="108"/>
        <v>24.353999999999999</v>
      </c>
    </row>
    <row r="487" spans="1:6" x14ac:dyDescent="0.25">
      <c r="A487" t="str">
        <f t="shared" si="111"/>
        <v>Eliot Horowitz</v>
      </c>
      <c r="C487">
        <v>3.0000000000000001E-3</v>
      </c>
      <c r="D487" t="s">
        <v>15</v>
      </c>
      <c r="E487">
        <f t="shared" si="114"/>
        <v>1107</v>
      </c>
      <c r="F487">
        <f t="shared" si="108"/>
        <v>3.3210000000000002</v>
      </c>
    </row>
    <row r="488" spans="1:6" x14ac:dyDescent="0.25">
      <c r="A488" t="str">
        <f t="shared" si="111"/>
        <v>Eliot Horowitz</v>
      </c>
      <c r="C488">
        <v>8.9999999999999993E-3</v>
      </c>
      <c r="D488" t="s">
        <v>120</v>
      </c>
      <c r="E488">
        <f t="shared" si="114"/>
        <v>1107</v>
      </c>
      <c r="F488">
        <f t="shared" si="108"/>
        <v>9.9629999999999992</v>
      </c>
    </row>
    <row r="489" spans="1:6" x14ac:dyDescent="0.25">
      <c r="A489" t="str">
        <f t="shared" si="111"/>
        <v>Eliot Horowitz</v>
      </c>
      <c r="C489">
        <v>0.91100000000000003</v>
      </c>
      <c r="D489" t="s">
        <v>143</v>
      </c>
      <c r="E489">
        <f t="shared" si="114"/>
        <v>1107</v>
      </c>
      <c r="F489">
        <f t="shared" si="108"/>
        <v>1008.4770000000001</v>
      </c>
    </row>
    <row r="490" spans="1:6" x14ac:dyDescent="0.25">
      <c r="A490" t="str">
        <f t="shared" si="111"/>
        <v>Eliot Horowitz</v>
      </c>
      <c r="C490">
        <v>8.9999999999999993E-3</v>
      </c>
      <c r="D490" t="s">
        <v>55</v>
      </c>
      <c r="E490">
        <f t="shared" si="114"/>
        <v>1107</v>
      </c>
      <c r="F490">
        <f t="shared" si="108"/>
        <v>9.9629999999999992</v>
      </c>
    </row>
    <row r="491" spans="1:6" x14ac:dyDescent="0.25">
      <c r="A491" t="str">
        <f t="shared" si="111"/>
        <v>Eliot Horowitz</v>
      </c>
      <c r="C491">
        <v>3.9E-2</v>
      </c>
      <c r="D491" t="s">
        <v>26</v>
      </c>
      <c r="E491">
        <f t="shared" si="114"/>
        <v>1107</v>
      </c>
      <c r="F491">
        <f t="shared" si="108"/>
        <v>43.173000000000002</v>
      </c>
    </row>
    <row r="492" spans="1:6" x14ac:dyDescent="0.25">
      <c r="A492" t="str">
        <f t="shared" si="111"/>
        <v>Eliot Horowitz</v>
      </c>
      <c r="C492">
        <v>4.0000000000000001E-3</v>
      </c>
      <c r="D492" t="s">
        <v>155</v>
      </c>
      <c r="E492">
        <f t="shared" si="114"/>
        <v>1107</v>
      </c>
      <c r="F492">
        <f t="shared" si="108"/>
        <v>4.4279999999999999</v>
      </c>
    </row>
    <row r="493" spans="1:6" x14ac:dyDescent="0.25">
      <c r="A493" t="str">
        <f t="shared" si="111"/>
        <v>Eliot Horowitz</v>
      </c>
      <c r="E493">
        <f t="shared" si="114"/>
        <v>1107</v>
      </c>
      <c r="F493">
        <f t="shared" si="108"/>
        <v>0</v>
      </c>
    </row>
    <row r="494" spans="1:6" x14ac:dyDescent="0.25">
      <c r="A494" t="str">
        <f t="shared" si="111"/>
        <v>Eliot Horowitz</v>
      </c>
      <c r="B494" t="s">
        <v>178</v>
      </c>
      <c r="E494">
        <v>24</v>
      </c>
      <c r="F494">
        <f t="shared" si="108"/>
        <v>0</v>
      </c>
    </row>
    <row r="495" spans="1:6" x14ac:dyDescent="0.25">
      <c r="A495" t="str">
        <f t="shared" si="111"/>
        <v>Eliot Horowitz</v>
      </c>
      <c r="E495">
        <f t="shared" ref="E495:E501" si="115">E494</f>
        <v>24</v>
      </c>
      <c r="F495">
        <f t="shared" si="108"/>
        <v>0</v>
      </c>
    </row>
    <row r="496" spans="1:6" x14ac:dyDescent="0.25">
      <c r="A496" t="str">
        <f t="shared" si="111"/>
        <v>Eliot Horowitz</v>
      </c>
      <c r="C496">
        <v>0.155</v>
      </c>
      <c r="D496" t="s">
        <v>61</v>
      </c>
      <c r="E496">
        <f t="shared" si="115"/>
        <v>24</v>
      </c>
      <c r="F496">
        <f t="shared" si="108"/>
        <v>3.7199999999999998</v>
      </c>
    </row>
    <row r="497" spans="1:6" x14ac:dyDescent="0.25">
      <c r="A497" t="str">
        <f t="shared" si="111"/>
        <v>Eliot Horowitz</v>
      </c>
      <c r="C497">
        <v>0.16</v>
      </c>
      <c r="D497" t="s">
        <v>15</v>
      </c>
      <c r="E497">
        <f t="shared" si="115"/>
        <v>24</v>
      </c>
      <c r="F497">
        <f t="shared" si="108"/>
        <v>3.84</v>
      </c>
    </row>
    <row r="498" spans="1:6" x14ac:dyDescent="0.25">
      <c r="A498" t="str">
        <f t="shared" si="111"/>
        <v>Eliot Horowitz</v>
      </c>
      <c r="C498">
        <v>0.30099999999999999</v>
      </c>
      <c r="D498" t="s">
        <v>143</v>
      </c>
      <c r="E498">
        <f t="shared" si="115"/>
        <v>24</v>
      </c>
      <c r="F498">
        <f t="shared" si="108"/>
        <v>7.2240000000000002</v>
      </c>
    </row>
    <row r="499" spans="1:6" x14ac:dyDescent="0.25">
      <c r="A499" t="str">
        <f t="shared" si="111"/>
        <v>Eliot Horowitz</v>
      </c>
      <c r="C499">
        <v>0.104</v>
      </c>
      <c r="D499" t="s">
        <v>55</v>
      </c>
      <c r="E499">
        <f t="shared" si="115"/>
        <v>24</v>
      </c>
      <c r="F499">
        <f t="shared" si="108"/>
        <v>2.496</v>
      </c>
    </row>
    <row r="500" spans="1:6" x14ac:dyDescent="0.25">
      <c r="A500" t="str">
        <f t="shared" si="111"/>
        <v>Eliot Horowitz</v>
      </c>
      <c r="C500">
        <v>0.27800000000000002</v>
      </c>
      <c r="D500" t="s">
        <v>154</v>
      </c>
      <c r="E500">
        <f t="shared" si="115"/>
        <v>24</v>
      </c>
      <c r="F500">
        <f t="shared" si="108"/>
        <v>6.6720000000000006</v>
      </c>
    </row>
    <row r="501" spans="1:6" x14ac:dyDescent="0.25">
      <c r="A501" t="str">
        <f t="shared" si="111"/>
        <v>Eliot Horowitz</v>
      </c>
      <c r="E501">
        <f t="shared" si="115"/>
        <v>24</v>
      </c>
      <c r="F501">
        <f t="shared" si="108"/>
        <v>0</v>
      </c>
    </row>
    <row r="502" spans="1:6" x14ac:dyDescent="0.25">
      <c r="A502" t="str">
        <f t="shared" si="111"/>
        <v>Eliot Horowitz</v>
      </c>
      <c r="B502" t="s">
        <v>179</v>
      </c>
      <c r="E502">
        <v>6</v>
      </c>
      <c r="F502">
        <f t="shared" si="108"/>
        <v>0</v>
      </c>
    </row>
    <row r="503" spans="1:6" x14ac:dyDescent="0.25">
      <c r="A503" t="str">
        <f t="shared" si="111"/>
        <v>Eliot Horowitz</v>
      </c>
      <c r="E503">
        <f t="shared" ref="E503:E506" si="116">E502</f>
        <v>6</v>
      </c>
      <c r="F503">
        <f t="shared" si="108"/>
        <v>0</v>
      </c>
    </row>
    <row r="504" spans="1:6" x14ac:dyDescent="0.25">
      <c r="A504" t="str">
        <f t="shared" si="111"/>
        <v>Eliot Horowitz</v>
      </c>
      <c r="C504">
        <v>0.81200000000000006</v>
      </c>
      <c r="D504" t="s">
        <v>61</v>
      </c>
      <c r="E504">
        <f t="shared" si="116"/>
        <v>6</v>
      </c>
      <c r="F504">
        <f t="shared" si="108"/>
        <v>4.8719999999999999</v>
      </c>
    </row>
    <row r="505" spans="1:6" x14ac:dyDescent="0.25">
      <c r="A505" t="str">
        <f t="shared" si="111"/>
        <v>Eliot Horowitz</v>
      </c>
      <c r="C505">
        <v>0.187</v>
      </c>
      <c r="D505" t="s">
        <v>153</v>
      </c>
      <c r="E505">
        <f t="shared" si="116"/>
        <v>6</v>
      </c>
      <c r="F505">
        <f t="shared" si="108"/>
        <v>1.1219999999999999</v>
      </c>
    </row>
    <row r="506" spans="1:6" x14ac:dyDescent="0.25">
      <c r="A506" t="str">
        <f t="shared" si="111"/>
        <v>Eliot Horowitz</v>
      </c>
      <c r="E506">
        <f t="shared" si="116"/>
        <v>6</v>
      </c>
      <c r="F506">
        <f t="shared" si="108"/>
        <v>0</v>
      </c>
    </row>
    <row r="507" spans="1:6" x14ac:dyDescent="0.25">
      <c r="A507" t="str">
        <f t="shared" si="111"/>
        <v>Eliot Horowitz</v>
      </c>
      <c r="B507" t="s">
        <v>180</v>
      </c>
      <c r="E507">
        <v>151</v>
      </c>
      <c r="F507">
        <f t="shared" si="108"/>
        <v>0</v>
      </c>
    </row>
    <row r="508" spans="1:6" x14ac:dyDescent="0.25">
      <c r="A508" t="str">
        <f t="shared" si="111"/>
        <v>Eliot Horowitz</v>
      </c>
      <c r="E508">
        <f t="shared" ref="E508:E514" si="117">E507</f>
        <v>151</v>
      </c>
      <c r="F508">
        <f t="shared" si="108"/>
        <v>0</v>
      </c>
    </row>
    <row r="509" spans="1:6" x14ac:dyDescent="0.25">
      <c r="A509" t="str">
        <f t="shared" si="111"/>
        <v>Eliot Horowitz</v>
      </c>
      <c r="C509">
        <v>0.191</v>
      </c>
      <c r="D509" t="s">
        <v>15</v>
      </c>
      <c r="E509">
        <f t="shared" si="117"/>
        <v>151</v>
      </c>
      <c r="F509">
        <f t="shared" si="108"/>
        <v>28.841000000000001</v>
      </c>
    </row>
    <row r="510" spans="1:6" x14ac:dyDescent="0.25">
      <c r="A510" t="str">
        <f t="shared" si="111"/>
        <v>Eliot Horowitz</v>
      </c>
      <c r="C510">
        <v>5.7000000000000002E-2</v>
      </c>
      <c r="D510" t="s">
        <v>134</v>
      </c>
      <c r="E510">
        <f t="shared" si="117"/>
        <v>151</v>
      </c>
      <c r="F510">
        <f t="shared" si="108"/>
        <v>8.6070000000000011</v>
      </c>
    </row>
    <row r="511" spans="1:6" x14ac:dyDescent="0.25">
      <c r="A511" t="str">
        <f t="shared" si="111"/>
        <v>Eliot Horowitz</v>
      </c>
      <c r="C511">
        <v>0.63200000000000001</v>
      </c>
      <c r="D511" t="s">
        <v>143</v>
      </c>
      <c r="E511">
        <f t="shared" si="117"/>
        <v>151</v>
      </c>
      <c r="F511">
        <f t="shared" si="108"/>
        <v>95.432000000000002</v>
      </c>
    </row>
    <row r="512" spans="1:6" x14ac:dyDescent="0.25">
      <c r="A512" t="str">
        <f t="shared" si="111"/>
        <v>Eliot Horowitz</v>
      </c>
      <c r="C512">
        <v>6.0000000000000001E-3</v>
      </c>
      <c r="D512" t="s">
        <v>55</v>
      </c>
      <c r="E512">
        <f t="shared" si="117"/>
        <v>151</v>
      </c>
      <c r="F512">
        <f t="shared" si="108"/>
        <v>0.90600000000000003</v>
      </c>
    </row>
    <row r="513" spans="1:6" x14ac:dyDescent="0.25">
      <c r="A513" t="str">
        <f t="shared" si="111"/>
        <v>Eliot Horowitz</v>
      </c>
      <c r="C513">
        <v>0.112</v>
      </c>
      <c r="D513" t="s">
        <v>26</v>
      </c>
      <c r="E513">
        <f t="shared" si="117"/>
        <v>151</v>
      </c>
      <c r="F513">
        <f t="shared" si="108"/>
        <v>16.911999999999999</v>
      </c>
    </row>
    <row r="514" spans="1:6" x14ac:dyDescent="0.25">
      <c r="A514" t="str">
        <f t="shared" si="111"/>
        <v>Eliot Horowitz</v>
      </c>
      <c r="E514">
        <f t="shared" si="117"/>
        <v>151</v>
      </c>
      <c r="F514">
        <f t="shared" si="108"/>
        <v>0</v>
      </c>
    </row>
    <row r="515" spans="1:6" x14ac:dyDescent="0.25">
      <c r="A515" t="str">
        <f t="shared" si="111"/>
        <v>Eliot Horowitz</v>
      </c>
      <c r="B515" t="s">
        <v>181</v>
      </c>
      <c r="E515">
        <v>13</v>
      </c>
      <c r="F515">
        <f t="shared" ref="F515:F578" si="118">E515*C515</f>
        <v>0</v>
      </c>
    </row>
    <row r="516" spans="1:6" x14ac:dyDescent="0.25">
      <c r="A516" t="str">
        <f t="shared" si="111"/>
        <v>Eliot Horowitz</v>
      </c>
      <c r="E516">
        <f t="shared" ref="E516:E518" si="119">E515</f>
        <v>13</v>
      </c>
      <c r="F516">
        <f t="shared" si="118"/>
        <v>0</v>
      </c>
    </row>
    <row r="517" spans="1:6" x14ac:dyDescent="0.25">
      <c r="A517" t="str">
        <f t="shared" si="111"/>
        <v>Eliot Horowitz</v>
      </c>
      <c r="C517">
        <v>1</v>
      </c>
      <c r="D517" t="s">
        <v>142</v>
      </c>
      <c r="E517">
        <f t="shared" si="119"/>
        <v>13</v>
      </c>
      <c r="F517">
        <f t="shared" si="118"/>
        <v>13</v>
      </c>
    </row>
    <row r="518" spans="1:6" x14ac:dyDescent="0.25">
      <c r="A518" t="str">
        <f t="shared" si="111"/>
        <v>Eliot Horowitz</v>
      </c>
      <c r="E518">
        <f t="shared" si="119"/>
        <v>13</v>
      </c>
      <c r="F518">
        <f t="shared" si="118"/>
        <v>0</v>
      </c>
    </row>
    <row r="519" spans="1:6" x14ac:dyDescent="0.25">
      <c r="A519" t="str">
        <f t="shared" si="111"/>
        <v>Eliot Horowitz</v>
      </c>
      <c r="B519" t="s">
        <v>182</v>
      </c>
      <c r="E519">
        <v>84</v>
      </c>
      <c r="F519">
        <f t="shared" si="118"/>
        <v>0</v>
      </c>
    </row>
    <row r="520" spans="1:6" x14ac:dyDescent="0.25">
      <c r="A520" t="str">
        <f t="shared" si="111"/>
        <v>Eliot Horowitz</v>
      </c>
      <c r="E520">
        <f t="shared" ref="E520:E524" si="120">E519</f>
        <v>84</v>
      </c>
      <c r="F520">
        <f t="shared" si="118"/>
        <v>0</v>
      </c>
    </row>
    <row r="521" spans="1:6" x14ac:dyDescent="0.25">
      <c r="A521" t="str">
        <f t="shared" si="111"/>
        <v>Eliot Horowitz</v>
      </c>
      <c r="C521">
        <v>0.27300000000000002</v>
      </c>
      <c r="D521" t="s">
        <v>142</v>
      </c>
      <c r="E521">
        <f t="shared" si="120"/>
        <v>84</v>
      </c>
      <c r="F521">
        <f t="shared" si="118"/>
        <v>22.932000000000002</v>
      </c>
    </row>
    <row r="522" spans="1:6" x14ac:dyDescent="0.25">
      <c r="A522" t="str">
        <f t="shared" si="111"/>
        <v>Eliot Horowitz</v>
      </c>
      <c r="C522">
        <v>0.71299999999999997</v>
      </c>
      <c r="D522" t="s">
        <v>55</v>
      </c>
      <c r="E522">
        <f t="shared" si="120"/>
        <v>84</v>
      </c>
      <c r="F522">
        <f t="shared" si="118"/>
        <v>59.891999999999996</v>
      </c>
    </row>
    <row r="523" spans="1:6" x14ac:dyDescent="0.25">
      <c r="A523" t="str">
        <f t="shared" si="111"/>
        <v>Eliot Horowitz</v>
      </c>
      <c r="C523">
        <v>1.2E-2</v>
      </c>
      <c r="D523" t="s">
        <v>155</v>
      </c>
      <c r="E523">
        <f t="shared" si="120"/>
        <v>84</v>
      </c>
      <c r="F523">
        <f t="shared" si="118"/>
        <v>1.008</v>
      </c>
    </row>
    <row r="524" spans="1:6" x14ac:dyDescent="0.25">
      <c r="A524" t="str">
        <f t="shared" si="111"/>
        <v>Eliot Horowitz</v>
      </c>
      <c r="E524">
        <f t="shared" si="120"/>
        <v>84</v>
      </c>
      <c r="F524">
        <f t="shared" si="118"/>
        <v>0</v>
      </c>
    </row>
    <row r="525" spans="1:6" x14ac:dyDescent="0.25">
      <c r="A525" t="str">
        <f t="shared" si="111"/>
        <v>Eliot Horowitz</v>
      </c>
      <c r="B525" t="s">
        <v>183</v>
      </c>
      <c r="E525">
        <v>879</v>
      </c>
      <c r="F525">
        <f t="shared" si="118"/>
        <v>0</v>
      </c>
    </row>
    <row r="526" spans="1:6" x14ac:dyDescent="0.25">
      <c r="A526" t="str">
        <f t="shared" si="111"/>
        <v>Eliot Horowitz</v>
      </c>
      <c r="E526">
        <f t="shared" ref="E526:E531" si="121">E525</f>
        <v>879</v>
      </c>
      <c r="F526">
        <f t="shared" si="118"/>
        <v>0</v>
      </c>
    </row>
    <row r="527" spans="1:6" x14ac:dyDescent="0.25">
      <c r="A527" t="str">
        <f t="shared" si="111"/>
        <v>Eliot Horowitz</v>
      </c>
      <c r="C527">
        <v>0.48399999999999999</v>
      </c>
      <c r="D527" t="s">
        <v>142</v>
      </c>
      <c r="E527">
        <f t="shared" si="121"/>
        <v>879</v>
      </c>
      <c r="F527">
        <f t="shared" si="118"/>
        <v>425.43599999999998</v>
      </c>
    </row>
    <row r="528" spans="1:6" x14ac:dyDescent="0.25">
      <c r="A528" t="str">
        <f t="shared" si="111"/>
        <v>Eliot Horowitz</v>
      </c>
      <c r="C528">
        <v>0.50900000000000001</v>
      </c>
      <c r="D528" t="s">
        <v>143</v>
      </c>
      <c r="E528">
        <f t="shared" si="121"/>
        <v>879</v>
      </c>
      <c r="F528">
        <f t="shared" si="118"/>
        <v>447.411</v>
      </c>
    </row>
    <row r="529" spans="1:6" x14ac:dyDescent="0.25">
      <c r="A529" t="str">
        <f t="shared" si="111"/>
        <v>Eliot Horowitz</v>
      </c>
      <c r="C529">
        <v>4.0000000000000001E-3</v>
      </c>
      <c r="D529" t="s">
        <v>26</v>
      </c>
      <c r="E529">
        <f t="shared" si="121"/>
        <v>879</v>
      </c>
      <c r="F529">
        <f t="shared" si="118"/>
        <v>3.516</v>
      </c>
    </row>
    <row r="530" spans="1:6" x14ac:dyDescent="0.25">
      <c r="A530" t="str">
        <f t="shared" si="111"/>
        <v>Eliot Horowitz</v>
      </c>
      <c r="C530">
        <v>1E-3</v>
      </c>
      <c r="D530" t="s">
        <v>155</v>
      </c>
      <c r="E530">
        <f t="shared" si="121"/>
        <v>879</v>
      </c>
      <c r="F530">
        <f t="shared" si="118"/>
        <v>0.879</v>
      </c>
    </row>
    <row r="531" spans="1:6" x14ac:dyDescent="0.25">
      <c r="A531" t="str">
        <f t="shared" si="111"/>
        <v>Eliot Horowitz</v>
      </c>
      <c r="E531">
        <f t="shared" si="121"/>
        <v>879</v>
      </c>
      <c r="F531">
        <f t="shared" si="118"/>
        <v>0</v>
      </c>
    </row>
    <row r="532" spans="1:6" x14ac:dyDescent="0.25">
      <c r="A532" t="str">
        <f t="shared" si="111"/>
        <v>Eliot Horowitz</v>
      </c>
      <c r="B532" t="s">
        <v>184</v>
      </c>
      <c r="E532">
        <v>272</v>
      </c>
      <c r="F532">
        <f t="shared" si="118"/>
        <v>0</v>
      </c>
    </row>
    <row r="533" spans="1:6" x14ac:dyDescent="0.25">
      <c r="A533" t="str">
        <f t="shared" si="111"/>
        <v>Eliot Horowitz</v>
      </c>
      <c r="E533">
        <f t="shared" ref="E533:E537" si="122">E532</f>
        <v>272</v>
      </c>
      <c r="F533">
        <f t="shared" si="118"/>
        <v>0</v>
      </c>
    </row>
    <row r="534" spans="1:6" x14ac:dyDescent="0.25">
      <c r="A534" t="str">
        <f t="shared" si="111"/>
        <v>Eliot Horowitz</v>
      </c>
      <c r="C534">
        <v>6.0000000000000001E-3</v>
      </c>
      <c r="D534" t="s">
        <v>43</v>
      </c>
      <c r="E534">
        <f t="shared" si="122"/>
        <v>272</v>
      </c>
      <c r="F534">
        <f t="shared" si="118"/>
        <v>1.6320000000000001</v>
      </c>
    </row>
    <row r="535" spans="1:6" x14ac:dyDescent="0.25">
      <c r="A535" t="str">
        <f t="shared" si="111"/>
        <v>Eliot Horowitz</v>
      </c>
      <c r="C535">
        <v>0.48499999999999999</v>
      </c>
      <c r="D535" t="s">
        <v>142</v>
      </c>
      <c r="E535">
        <f t="shared" si="122"/>
        <v>272</v>
      </c>
      <c r="F535">
        <f t="shared" si="118"/>
        <v>131.91999999999999</v>
      </c>
    </row>
    <row r="536" spans="1:6" x14ac:dyDescent="0.25">
      <c r="A536" t="str">
        <f t="shared" si="111"/>
        <v>Eliot Horowitz</v>
      </c>
      <c r="C536">
        <v>0.50700000000000001</v>
      </c>
      <c r="D536" t="s">
        <v>143</v>
      </c>
      <c r="E536">
        <f t="shared" si="122"/>
        <v>272</v>
      </c>
      <c r="F536">
        <f t="shared" si="118"/>
        <v>137.904</v>
      </c>
    </row>
    <row r="537" spans="1:6" x14ac:dyDescent="0.25">
      <c r="A537" t="str">
        <f t="shared" si="111"/>
        <v>Eliot Horowitz</v>
      </c>
      <c r="E537">
        <f t="shared" si="122"/>
        <v>272</v>
      </c>
      <c r="F537">
        <f t="shared" si="118"/>
        <v>0</v>
      </c>
    </row>
    <row r="538" spans="1:6" x14ac:dyDescent="0.25">
      <c r="A538" t="str">
        <f t="shared" ref="A538:A601" si="123">A537</f>
        <v>Eliot Horowitz</v>
      </c>
      <c r="B538" t="s">
        <v>185</v>
      </c>
      <c r="E538">
        <v>42</v>
      </c>
      <c r="F538">
        <f t="shared" si="118"/>
        <v>0</v>
      </c>
    </row>
    <row r="539" spans="1:6" x14ac:dyDescent="0.25">
      <c r="A539" t="str">
        <f t="shared" si="123"/>
        <v>Eliot Horowitz</v>
      </c>
      <c r="E539">
        <f t="shared" ref="E539:E545" si="124">E538</f>
        <v>42</v>
      </c>
      <c r="F539">
        <f t="shared" si="118"/>
        <v>0</v>
      </c>
    </row>
    <row r="540" spans="1:6" x14ac:dyDescent="0.25">
      <c r="A540" t="str">
        <f t="shared" si="123"/>
        <v>Eliot Horowitz</v>
      </c>
      <c r="C540">
        <v>0.30099999999999999</v>
      </c>
      <c r="D540" t="s">
        <v>61</v>
      </c>
      <c r="E540">
        <f t="shared" si="124"/>
        <v>42</v>
      </c>
      <c r="F540">
        <f t="shared" si="118"/>
        <v>12.641999999999999</v>
      </c>
    </row>
    <row r="541" spans="1:6" x14ac:dyDescent="0.25">
      <c r="A541" t="str">
        <f t="shared" si="123"/>
        <v>Eliot Horowitz</v>
      </c>
      <c r="C541">
        <v>6.9000000000000006E-2</v>
      </c>
      <c r="D541" t="s">
        <v>15</v>
      </c>
      <c r="E541">
        <f t="shared" si="124"/>
        <v>42</v>
      </c>
      <c r="F541">
        <f t="shared" si="118"/>
        <v>2.8980000000000001</v>
      </c>
    </row>
    <row r="542" spans="1:6" x14ac:dyDescent="0.25">
      <c r="A542" t="str">
        <f t="shared" si="123"/>
        <v>Eliot Horowitz</v>
      </c>
      <c r="C542">
        <v>0.2</v>
      </c>
      <c r="D542" t="s">
        <v>54</v>
      </c>
      <c r="E542">
        <f t="shared" si="124"/>
        <v>42</v>
      </c>
      <c r="F542">
        <f t="shared" si="118"/>
        <v>8.4</v>
      </c>
    </row>
    <row r="543" spans="1:6" x14ac:dyDescent="0.25">
      <c r="A543" t="str">
        <f t="shared" si="123"/>
        <v>Eliot Horowitz</v>
      </c>
      <c r="C543">
        <v>0.27800000000000002</v>
      </c>
      <c r="D543" t="s">
        <v>143</v>
      </c>
      <c r="E543">
        <f t="shared" si="124"/>
        <v>42</v>
      </c>
      <c r="F543">
        <f t="shared" si="118"/>
        <v>11.676000000000002</v>
      </c>
    </row>
    <row r="544" spans="1:6" x14ac:dyDescent="0.25">
      <c r="A544" t="str">
        <f t="shared" si="123"/>
        <v>Eliot Horowitz</v>
      </c>
      <c r="C544">
        <v>0.14899999999999999</v>
      </c>
      <c r="D544" t="s">
        <v>26</v>
      </c>
      <c r="E544">
        <f t="shared" si="124"/>
        <v>42</v>
      </c>
      <c r="F544">
        <f t="shared" si="118"/>
        <v>6.258</v>
      </c>
    </row>
    <row r="545" spans="1:6" x14ac:dyDescent="0.25">
      <c r="A545" t="str">
        <f t="shared" si="123"/>
        <v>Eliot Horowitz</v>
      </c>
      <c r="E545">
        <f t="shared" si="124"/>
        <v>42</v>
      </c>
      <c r="F545">
        <f t="shared" si="118"/>
        <v>0</v>
      </c>
    </row>
    <row r="546" spans="1:6" x14ac:dyDescent="0.25">
      <c r="A546" t="str">
        <f t="shared" si="123"/>
        <v>Eliot Horowitz</v>
      </c>
      <c r="B546" t="s">
        <v>186</v>
      </c>
      <c r="E546">
        <v>47</v>
      </c>
      <c r="F546">
        <f t="shared" si="118"/>
        <v>0</v>
      </c>
    </row>
    <row r="547" spans="1:6" x14ac:dyDescent="0.25">
      <c r="A547" t="str">
        <f t="shared" si="123"/>
        <v>Eliot Horowitz</v>
      </c>
      <c r="E547">
        <f t="shared" ref="E547:E549" si="125">E546</f>
        <v>47</v>
      </c>
      <c r="F547">
        <f t="shared" si="118"/>
        <v>0</v>
      </c>
    </row>
    <row r="548" spans="1:6" x14ac:dyDescent="0.25">
      <c r="A548" t="str">
        <f t="shared" si="123"/>
        <v>Eliot Horowitz</v>
      </c>
      <c r="C548">
        <v>1</v>
      </c>
      <c r="D548" t="s">
        <v>55</v>
      </c>
      <c r="E548">
        <f t="shared" si="125"/>
        <v>47</v>
      </c>
      <c r="F548">
        <f t="shared" si="118"/>
        <v>47</v>
      </c>
    </row>
    <row r="549" spans="1:6" x14ac:dyDescent="0.25">
      <c r="A549" t="str">
        <f t="shared" si="123"/>
        <v>Eliot Horowitz</v>
      </c>
      <c r="E549">
        <f t="shared" si="125"/>
        <v>47</v>
      </c>
      <c r="F549">
        <f t="shared" si="118"/>
        <v>0</v>
      </c>
    </row>
    <row r="550" spans="1:6" x14ac:dyDescent="0.25">
      <c r="A550" t="str">
        <f t="shared" si="123"/>
        <v>Eliot Horowitz</v>
      </c>
      <c r="B550" t="s">
        <v>187</v>
      </c>
      <c r="E550">
        <v>118</v>
      </c>
      <c r="F550">
        <f t="shared" si="118"/>
        <v>0</v>
      </c>
    </row>
    <row r="551" spans="1:6" x14ac:dyDescent="0.25">
      <c r="A551" t="str">
        <f t="shared" si="123"/>
        <v>Eliot Horowitz</v>
      </c>
      <c r="E551">
        <f t="shared" ref="E551:E556" si="126">E550</f>
        <v>118</v>
      </c>
      <c r="F551">
        <f t="shared" si="118"/>
        <v>0</v>
      </c>
    </row>
    <row r="552" spans="1:6" x14ac:dyDescent="0.25">
      <c r="A552" t="str">
        <f t="shared" si="123"/>
        <v>Eliot Horowitz</v>
      </c>
      <c r="C552">
        <v>5.1999999999999998E-2</v>
      </c>
      <c r="D552" t="s">
        <v>188</v>
      </c>
      <c r="E552">
        <f t="shared" si="126"/>
        <v>118</v>
      </c>
      <c r="F552">
        <f t="shared" si="118"/>
        <v>6.1360000000000001</v>
      </c>
    </row>
    <row r="553" spans="1:6" x14ac:dyDescent="0.25">
      <c r="A553" t="str">
        <f t="shared" si="123"/>
        <v>Eliot Horowitz</v>
      </c>
      <c r="C553">
        <v>0.72099999999999997</v>
      </c>
      <c r="D553" t="s">
        <v>61</v>
      </c>
      <c r="E553">
        <f t="shared" si="126"/>
        <v>118</v>
      </c>
      <c r="F553">
        <f t="shared" si="118"/>
        <v>85.078000000000003</v>
      </c>
    </row>
    <row r="554" spans="1:6" x14ac:dyDescent="0.25">
      <c r="A554" t="str">
        <f t="shared" si="123"/>
        <v>Eliot Horowitz</v>
      </c>
      <c r="C554">
        <v>0.20200000000000001</v>
      </c>
      <c r="D554" t="s">
        <v>55</v>
      </c>
      <c r="E554">
        <f t="shared" si="126"/>
        <v>118</v>
      </c>
      <c r="F554">
        <f t="shared" si="118"/>
        <v>23.836000000000002</v>
      </c>
    </row>
    <row r="555" spans="1:6" x14ac:dyDescent="0.25">
      <c r="A555" t="str">
        <f t="shared" si="123"/>
        <v>Eliot Horowitz</v>
      </c>
      <c r="C555">
        <v>2.1999999999999999E-2</v>
      </c>
      <c r="D555" t="s">
        <v>26</v>
      </c>
      <c r="E555">
        <f t="shared" si="126"/>
        <v>118</v>
      </c>
      <c r="F555">
        <f t="shared" si="118"/>
        <v>2.5959999999999996</v>
      </c>
    </row>
    <row r="556" spans="1:6" x14ac:dyDescent="0.25">
      <c r="A556" t="str">
        <f t="shared" si="123"/>
        <v>Eliot Horowitz</v>
      </c>
      <c r="E556">
        <f t="shared" si="126"/>
        <v>118</v>
      </c>
      <c r="F556">
        <f t="shared" si="118"/>
        <v>0</v>
      </c>
    </row>
    <row r="557" spans="1:6" x14ac:dyDescent="0.25">
      <c r="A557" t="str">
        <f t="shared" si="123"/>
        <v>Eliot Horowitz</v>
      </c>
      <c r="B557" t="s">
        <v>189</v>
      </c>
      <c r="E557">
        <v>49</v>
      </c>
      <c r="F557">
        <f t="shared" si="118"/>
        <v>0</v>
      </c>
    </row>
    <row r="558" spans="1:6" x14ac:dyDescent="0.25">
      <c r="A558" t="str">
        <f t="shared" si="123"/>
        <v>Eliot Horowitz</v>
      </c>
      <c r="E558">
        <f t="shared" ref="E558:E562" si="127">E557</f>
        <v>49</v>
      </c>
      <c r="F558">
        <f t="shared" si="118"/>
        <v>0</v>
      </c>
    </row>
    <row r="559" spans="1:6" x14ac:dyDescent="0.25">
      <c r="A559" t="str">
        <f t="shared" si="123"/>
        <v>Eliot Horowitz</v>
      </c>
      <c r="C559">
        <v>9.5000000000000001E-2</v>
      </c>
      <c r="D559" t="s">
        <v>58</v>
      </c>
      <c r="E559">
        <f t="shared" si="127"/>
        <v>49</v>
      </c>
      <c r="F559">
        <f t="shared" si="118"/>
        <v>4.6550000000000002</v>
      </c>
    </row>
    <row r="560" spans="1:6" x14ac:dyDescent="0.25">
      <c r="A560" t="str">
        <f t="shared" si="123"/>
        <v>Eliot Horowitz</v>
      </c>
      <c r="C560">
        <v>0.35199999999999998</v>
      </c>
      <c r="D560" t="s">
        <v>61</v>
      </c>
      <c r="E560">
        <f t="shared" si="127"/>
        <v>49</v>
      </c>
      <c r="F560">
        <f t="shared" si="118"/>
        <v>17.247999999999998</v>
      </c>
    </row>
    <row r="561" spans="1:6" x14ac:dyDescent="0.25">
      <c r="A561" t="str">
        <f t="shared" si="123"/>
        <v>Eliot Horowitz</v>
      </c>
      <c r="C561">
        <v>0.55200000000000005</v>
      </c>
      <c r="D561" t="s">
        <v>55</v>
      </c>
      <c r="E561">
        <f t="shared" si="127"/>
        <v>49</v>
      </c>
      <c r="F561">
        <f t="shared" si="118"/>
        <v>27.048000000000002</v>
      </c>
    </row>
    <row r="562" spans="1:6" x14ac:dyDescent="0.25">
      <c r="A562" t="str">
        <f t="shared" si="123"/>
        <v>Eliot Horowitz</v>
      </c>
      <c r="E562">
        <f t="shared" si="127"/>
        <v>49</v>
      </c>
      <c r="F562">
        <f t="shared" si="118"/>
        <v>0</v>
      </c>
    </row>
    <row r="563" spans="1:6" x14ac:dyDescent="0.25">
      <c r="A563" t="str">
        <f t="shared" si="123"/>
        <v>Eliot Horowitz</v>
      </c>
      <c r="B563" t="s">
        <v>190</v>
      </c>
      <c r="E563">
        <v>94</v>
      </c>
      <c r="F563">
        <f t="shared" si="118"/>
        <v>0</v>
      </c>
    </row>
    <row r="564" spans="1:6" x14ac:dyDescent="0.25">
      <c r="A564" t="str">
        <f t="shared" si="123"/>
        <v>Eliot Horowitz</v>
      </c>
      <c r="E564">
        <f t="shared" ref="E564:E573" si="128">E563</f>
        <v>94</v>
      </c>
      <c r="F564">
        <f t="shared" si="118"/>
        <v>0</v>
      </c>
    </row>
    <row r="565" spans="1:6" x14ac:dyDescent="0.25">
      <c r="A565" t="str">
        <f t="shared" si="123"/>
        <v>Eliot Horowitz</v>
      </c>
      <c r="C565">
        <v>0.32500000000000001</v>
      </c>
      <c r="D565" t="s">
        <v>61</v>
      </c>
      <c r="E565">
        <f t="shared" si="128"/>
        <v>94</v>
      </c>
      <c r="F565">
        <f t="shared" si="118"/>
        <v>30.55</v>
      </c>
    </row>
    <row r="566" spans="1:6" x14ac:dyDescent="0.25">
      <c r="A566" t="str">
        <f t="shared" si="123"/>
        <v>Eliot Horowitz</v>
      </c>
      <c r="C566">
        <v>5.8000000000000003E-2</v>
      </c>
      <c r="D566" t="s">
        <v>15</v>
      </c>
      <c r="E566">
        <f t="shared" si="128"/>
        <v>94</v>
      </c>
      <c r="F566">
        <f t="shared" si="118"/>
        <v>5.452</v>
      </c>
    </row>
    <row r="567" spans="1:6" x14ac:dyDescent="0.25">
      <c r="A567" t="str">
        <f t="shared" si="123"/>
        <v>Eliot Horowitz</v>
      </c>
      <c r="C567">
        <v>8.3000000000000004E-2</v>
      </c>
      <c r="D567" t="s">
        <v>120</v>
      </c>
      <c r="E567">
        <f t="shared" si="128"/>
        <v>94</v>
      </c>
      <c r="F567">
        <f t="shared" si="118"/>
        <v>7.8020000000000005</v>
      </c>
    </row>
    <row r="568" spans="1:6" x14ac:dyDescent="0.25">
      <c r="A568" t="str">
        <f t="shared" si="123"/>
        <v>Eliot Horowitz</v>
      </c>
      <c r="C568">
        <v>2.3E-2</v>
      </c>
      <c r="D568" t="s">
        <v>50</v>
      </c>
      <c r="E568">
        <f t="shared" si="128"/>
        <v>94</v>
      </c>
      <c r="F568">
        <f t="shared" si="118"/>
        <v>2.1619999999999999</v>
      </c>
    </row>
    <row r="569" spans="1:6" x14ac:dyDescent="0.25">
      <c r="A569" t="str">
        <f t="shared" si="123"/>
        <v>Eliot Horowitz</v>
      </c>
      <c r="C569">
        <v>4.5999999999999999E-2</v>
      </c>
      <c r="D569" t="s">
        <v>54</v>
      </c>
      <c r="E569">
        <f t="shared" si="128"/>
        <v>94</v>
      </c>
      <c r="F569">
        <f t="shared" si="118"/>
        <v>4.3239999999999998</v>
      </c>
    </row>
    <row r="570" spans="1:6" x14ac:dyDescent="0.25">
      <c r="A570" t="str">
        <f t="shared" si="123"/>
        <v>Eliot Horowitz</v>
      </c>
      <c r="C570">
        <v>0.114</v>
      </c>
      <c r="D570" t="s">
        <v>143</v>
      </c>
      <c r="E570">
        <f t="shared" si="128"/>
        <v>94</v>
      </c>
      <c r="F570">
        <f t="shared" si="118"/>
        <v>10.716000000000001</v>
      </c>
    </row>
    <row r="571" spans="1:6" x14ac:dyDescent="0.25">
      <c r="A571" t="str">
        <f t="shared" si="123"/>
        <v>Eliot Horowitz</v>
      </c>
      <c r="C571">
        <v>0.23899999999999999</v>
      </c>
      <c r="D571" t="s">
        <v>55</v>
      </c>
      <c r="E571">
        <f t="shared" si="128"/>
        <v>94</v>
      </c>
      <c r="F571">
        <f t="shared" si="118"/>
        <v>22.465999999999998</v>
      </c>
    </row>
    <row r="572" spans="1:6" x14ac:dyDescent="0.25">
      <c r="A572" t="str">
        <f t="shared" si="123"/>
        <v>Eliot Horowitz</v>
      </c>
      <c r="C572">
        <v>0.108</v>
      </c>
      <c r="D572" t="s">
        <v>26</v>
      </c>
      <c r="E572">
        <f t="shared" si="128"/>
        <v>94</v>
      </c>
      <c r="F572">
        <f t="shared" si="118"/>
        <v>10.151999999999999</v>
      </c>
    </row>
    <row r="573" spans="1:6" x14ac:dyDescent="0.25">
      <c r="A573" t="str">
        <f t="shared" si="123"/>
        <v>Eliot Horowitz</v>
      </c>
      <c r="E573">
        <f t="shared" si="128"/>
        <v>94</v>
      </c>
      <c r="F573">
        <f t="shared" si="118"/>
        <v>0</v>
      </c>
    </row>
    <row r="574" spans="1:6" x14ac:dyDescent="0.25">
      <c r="A574" t="str">
        <f t="shared" si="123"/>
        <v>Eliot Horowitz</v>
      </c>
      <c r="B574" t="s">
        <v>191</v>
      </c>
      <c r="E574">
        <v>17</v>
      </c>
      <c r="F574">
        <f t="shared" si="118"/>
        <v>0</v>
      </c>
    </row>
    <row r="575" spans="1:6" x14ac:dyDescent="0.25">
      <c r="A575" t="str">
        <f t="shared" si="123"/>
        <v>Eliot Horowitz</v>
      </c>
      <c r="E575">
        <f t="shared" ref="E575:E577" si="129">E574</f>
        <v>17</v>
      </c>
      <c r="F575">
        <f t="shared" si="118"/>
        <v>0</v>
      </c>
    </row>
    <row r="576" spans="1:6" x14ac:dyDescent="0.25">
      <c r="A576" t="str">
        <f t="shared" si="123"/>
        <v>Eliot Horowitz</v>
      </c>
      <c r="C576">
        <v>1</v>
      </c>
      <c r="D576" t="s">
        <v>54</v>
      </c>
      <c r="E576">
        <f t="shared" si="129"/>
        <v>17</v>
      </c>
      <c r="F576">
        <f t="shared" si="118"/>
        <v>17</v>
      </c>
    </row>
    <row r="577" spans="1:6" x14ac:dyDescent="0.25">
      <c r="A577" t="str">
        <f t="shared" si="123"/>
        <v>Eliot Horowitz</v>
      </c>
      <c r="E577">
        <f t="shared" si="129"/>
        <v>17</v>
      </c>
      <c r="F577">
        <f t="shared" si="118"/>
        <v>0</v>
      </c>
    </row>
    <row r="578" spans="1:6" x14ac:dyDescent="0.25">
      <c r="A578" t="str">
        <f t="shared" si="123"/>
        <v>Eliot Horowitz</v>
      </c>
      <c r="B578" t="s">
        <v>192</v>
      </c>
      <c r="E578">
        <v>189</v>
      </c>
      <c r="F578">
        <f t="shared" si="118"/>
        <v>0</v>
      </c>
    </row>
    <row r="579" spans="1:6" x14ac:dyDescent="0.25">
      <c r="A579" t="str">
        <f t="shared" si="123"/>
        <v>Eliot Horowitz</v>
      </c>
      <c r="E579">
        <f t="shared" ref="E579:E587" si="130">E578</f>
        <v>189</v>
      </c>
      <c r="F579">
        <f t="shared" ref="F579:F642" si="131">E579*C579</f>
        <v>0</v>
      </c>
    </row>
    <row r="580" spans="1:6" x14ac:dyDescent="0.25">
      <c r="A580" t="str">
        <f t="shared" si="123"/>
        <v>Eliot Horowitz</v>
      </c>
      <c r="C580">
        <v>1.9E-2</v>
      </c>
      <c r="D580" t="s">
        <v>43</v>
      </c>
      <c r="E580">
        <f t="shared" si="130"/>
        <v>189</v>
      </c>
      <c r="F580">
        <f t="shared" si="131"/>
        <v>3.5909999999999997</v>
      </c>
    </row>
    <row r="581" spans="1:6" x14ac:dyDescent="0.25">
      <c r="A581" t="str">
        <f t="shared" si="123"/>
        <v>Eliot Horowitz</v>
      </c>
      <c r="C581">
        <v>1.9E-2</v>
      </c>
      <c r="D581" t="s">
        <v>11</v>
      </c>
      <c r="E581">
        <f t="shared" si="130"/>
        <v>189</v>
      </c>
      <c r="F581">
        <f t="shared" si="131"/>
        <v>3.5909999999999997</v>
      </c>
    </row>
    <row r="582" spans="1:6" x14ac:dyDescent="0.25">
      <c r="A582" t="str">
        <f t="shared" si="123"/>
        <v>Eliot Horowitz</v>
      </c>
      <c r="C582">
        <v>0.20399999999999999</v>
      </c>
      <c r="D582" t="s">
        <v>61</v>
      </c>
      <c r="E582">
        <f t="shared" si="130"/>
        <v>189</v>
      </c>
      <c r="F582">
        <f t="shared" si="131"/>
        <v>38.555999999999997</v>
      </c>
    </row>
    <row r="583" spans="1:6" x14ac:dyDescent="0.25">
      <c r="A583" t="str">
        <f t="shared" si="123"/>
        <v>Eliot Horowitz</v>
      </c>
      <c r="C583">
        <v>3.1E-2</v>
      </c>
      <c r="D583" t="s">
        <v>15</v>
      </c>
      <c r="E583">
        <f t="shared" si="130"/>
        <v>189</v>
      </c>
      <c r="F583">
        <f t="shared" si="131"/>
        <v>5.859</v>
      </c>
    </row>
    <row r="584" spans="1:6" x14ac:dyDescent="0.25">
      <c r="A584" t="str">
        <f t="shared" si="123"/>
        <v>Eliot Horowitz</v>
      </c>
      <c r="C584">
        <v>3.9E-2</v>
      </c>
      <c r="D584" t="s">
        <v>54</v>
      </c>
      <c r="E584">
        <f t="shared" si="130"/>
        <v>189</v>
      </c>
      <c r="F584">
        <f t="shared" si="131"/>
        <v>7.3709999999999996</v>
      </c>
    </row>
    <row r="585" spans="1:6" x14ac:dyDescent="0.25">
      <c r="A585" t="str">
        <f t="shared" si="123"/>
        <v>Eliot Horowitz</v>
      </c>
      <c r="C585">
        <v>0.41399999999999998</v>
      </c>
      <c r="D585" t="s">
        <v>142</v>
      </c>
      <c r="E585">
        <f t="shared" si="130"/>
        <v>189</v>
      </c>
      <c r="F585">
        <f t="shared" si="131"/>
        <v>78.245999999999995</v>
      </c>
    </row>
    <row r="586" spans="1:6" x14ac:dyDescent="0.25">
      <c r="A586" t="str">
        <f t="shared" si="123"/>
        <v>Eliot Horowitz</v>
      </c>
      <c r="C586">
        <v>0.27100000000000002</v>
      </c>
      <c r="D586" t="s">
        <v>143</v>
      </c>
      <c r="E586">
        <f t="shared" si="130"/>
        <v>189</v>
      </c>
      <c r="F586">
        <f t="shared" si="131"/>
        <v>51.219000000000001</v>
      </c>
    </row>
    <row r="587" spans="1:6" x14ac:dyDescent="0.25">
      <c r="A587" t="str">
        <f t="shared" si="123"/>
        <v>Eliot Horowitz</v>
      </c>
      <c r="E587">
        <f t="shared" si="130"/>
        <v>189</v>
      </c>
      <c r="F587">
        <f t="shared" si="131"/>
        <v>0</v>
      </c>
    </row>
    <row r="588" spans="1:6" x14ac:dyDescent="0.25">
      <c r="A588" t="str">
        <f t="shared" si="123"/>
        <v>Eliot Horowitz</v>
      </c>
      <c r="B588" t="s">
        <v>193</v>
      </c>
      <c r="E588">
        <v>461</v>
      </c>
      <c r="F588">
        <f t="shared" si="131"/>
        <v>0</v>
      </c>
    </row>
    <row r="589" spans="1:6" x14ac:dyDescent="0.25">
      <c r="A589" t="str">
        <f t="shared" si="123"/>
        <v>Eliot Horowitz</v>
      </c>
      <c r="E589">
        <f t="shared" ref="E589:E594" si="132">E588</f>
        <v>461</v>
      </c>
      <c r="F589">
        <f t="shared" si="131"/>
        <v>0</v>
      </c>
    </row>
    <row r="590" spans="1:6" x14ac:dyDescent="0.25">
      <c r="A590" t="str">
        <f t="shared" si="123"/>
        <v>Eliot Horowitz</v>
      </c>
      <c r="C590">
        <v>3.0000000000000001E-3</v>
      </c>
      <c r="D590" t="s">
        <v>61</v>
      </c>
      <c r="E590">
        <f t="shared" si="132"/>
        <v>461</v>
      </c>
      <c r="F590">
        <f t="shared" si="131"/>
        <v>1.383</v>
      </c>
    </row>
    <row r="591" spans="1:6" x14ac:dyDescent="0.25">
      <c r="A591" t="str">
        <f t="shared" si="123"/>
        <v>Eliot Horowitz</v>
      </c>
      <c r="C591">
        <v>0.27700000000000002</v>
      </c>
      <c r="D591" t="s">
        <v>142</v>
      </c>
      <c r="E591">
        <f t="shared" si="132"/>
        <v>461</v>
      </c>
      <c r="F591">
        <f t="shared" si="131"/>
        <v>127.69700000000002</v>
      </c>
    </row>
    <row r="592" spans="1:6" x14ac:dyDescent="0.25">
      <c r="A592" t="str">
        <f t="shared" si="123"/>
        <v>Eliot Horowitz</v>
      </c>
      <c r="C592">
        <v>0.307</v>
      </c>
      <c r="D592" t="s">
        <v>143</v>
      </c>
      <c r="E592">
        <f t="shared" si="132"/>
        <v>461</v>
      </c>
      <c r="F592">
        <f t="shared" si="131"/>
        <v>141.52699999999999</v>
      </c>
    </row>
    <row r="593" spans="1:6" x14ac:dyDescent="0.25">
      <c r="A593" t="str">
        <f t="shared" si="123"/>
        <v>Eliot Horowitz</v>
      </c>
      <c r="C593">
        <v>0.41</v>
      </c>
      <c r="D593" t="s">
        <v>26</v>
      </c>
      <c r="E593">
        <f t="shared" si="132"/>
        <v>461</v>
      </c>
      <c r="F593">
        <f t="shared" si="131"/>
        <v>189.01</v>
      </c>
    </row>
    <row r="594" spans="1:6" x14ac:dyDescent="0.25">
      <c r="A594" t="str">
        <f t="shared" si="123"/>
        <v>Eliot Horowitz</v>
      </c>
      <c r="E594">
        <f t="shared" si="132"/>
        <v>461</v>
      </c>
      <c r="F594">
        <f t="shared" si="131"/>
        <v>0</v>
      </c>
    </row>
    <row r="595" spans="1:6" x14ac:dyDescent="0.25">
      <c r="A595" t="str">
        <f t="shared" si="123"/>
        <v>Eliot Horowitz</v>
      </c>
      <c r="B595" t="s">
        <v>194</v>
      </c>
      <c r="E595">
        <v>902</v>
      </c>
      <c r="F595">
        <f t="shared" si="131"/>
        <v>0</v>
      </c>
    </row>
    <row r="596" spans="1:6" x14ac:dyDescent="0.25">
      <c r="A596" t="str">
        <f t="shared" si="123"/>
        <v>Eliot Horowitz</v>
      </c>
      <c r="E596">
        <f t="shared" ref="E596:E600" si="133">E595</f>
        <v>902</v>
      </c>
      <c r="F596">
        <f t="shared" si="131"/>
        <v>0</v>
      </c>
    </row>
    <row r="597" spans="1:6" x14ac:dyDescent="0.25">
      <c r="A597" t="str">
        <f t="shared" si="123"/>
        <v>Eliot Horowitz</v>
      </c>
      <c r="C597">
        <v>5.0000000000000001E-3</v>
      </c>
      <c r="D597" t="s">
        <v>61</v>
      </c>
      <c r="E597">
        <f t="shared" si="133"/>
        <v>902</v>
      </c>
      <c r="F597">
        <f t="shared" si="131"/>
        <v>4.51</v>
      </c>
    </row>
    <row r="598" spans="1:6" x14ac:dyDescent="0.25">
      <c r="A598" t="str">
        <f t="shared" si="123"/>
        <v>Eliot Horowitz</v>
      </c>
      <c r="C598">
        <v>0.98799999999999999</v>
      </c>
      <c r="D598" t="s">
        <v>143</v>
      </c>
      <c r="E598">
        <f t="shared" si="133"/>
        <v>902</v>
      </c>
      <c r="F598">
        <f t="shared" si="131"/>
        <v>891.17600000000004</v>
      </c>
    </row>
    <row r="599" spans="1:6" x14ac:dyDescent="0.25">
      <c r="A599" t="str">
        <f t="shared" si="123"/>
        <v>Eliot Horowitz</v>
      </c>
      <c r="C599">
        <v>5.0000000000000001E-3</v>
      </c>
      <c r="D599" t="s">
        <v>155</v>
      </c>
      <c r="E599">
        <f t="shared" si="133"/>
        <v>902</v>
      </c>
      <c r="F599">
        <f t="shared" si="131"/>
        <v>4.51</v>
      </c>
    </row>
    <row r="600" spans="1:6" x14ac:dyDescent="0.25">
      <c r="A600" t="str">
        <f t="shared" si="123"/>
        <v>Eliot Horowitz</v>
      </c>
      <c r="E600">
        <f t="shared" si="133"/>
        <v>902</v>
      </c>
      <c r="F600">
        <f t="shared" si="131"/>
        <v>0</v>
      </c>
    </row>
    <row r="601" spans="1:6" x14ac:dyDescent="0.25">
      <c r="A601" t="str">
        <f t="shared" si="123"/>
        <v>Eliot Horowitz</v>
      </c>
      <c r="B601" t="s">
        <v>195</v>
      </c>
      <c r="E601">
        <v>171</v>
      </c>
      <c r="F601">
        <f t="shared" si="131"/>
        <v>0</v>
      </c>
    </row>
    <row r="602" spans="1:6" x14ac:dyDescent="0.25">
      <c r="A602" t="str">
        <f t="shared" ref="A602:A665" si="134">A601</f>
        <v>Eliot Horowitz</v>
      </c>
      <c r="E602">
        <f t="shared" ref="E602:E606" si="135">E601</f>
        <v>171</v>
      </c>
      <c r="F602">
        <f t="shared" si="131"/>
        <v>0</v>
      </c>
    </row>
    <row r="603" spans="1:6" x14ac:dyDescent="0.25">
      <c r="A603" t="str">
        <f t="shared" si="134"/>
        <v>Eliot Horowitz</v>
      </c>
      <c r="C603">
        <v>0.16400000000000001</v>
      </c>
      <c r="D603" t="s">
        <v>61</v>
      </c>
      <c r="E603">
        <f t="shared" si="135"/>
        <v>171</v>
      </c>
      <c r="F603">
        <f t="shared" si="131"/>
        <v>28.044</v>
      </c>
    </row>
    <row r="604" spans="1:6" x14ac:dyDescent="0.25">
      <c r="A604" t="str">
        <f t="shared" si="134"/>
        <v>Eliot Horowitz</v>
      </c>
      <c r="C604">
        <v>0.50600000000000001</v>
      </c>
      <c r="D604" t="s">
        <v>134</v>
      </c>
      <c r="E604">
        <f t="shared" si="135"/>
        <v>171</v>
      </c>
      <c r="F604">
        <f t="shared" si="131"/>
        <v>86.525999999999996</v>
      </c>
    </row>
    <row r="605" spans="1:6" x14ac:dyDescent="0.25">
      <c r="A605" t="str">
        <f t="shared" si="134"/>
        <v>Eliot Horowitz</v>
      </c>
      <c r="C605">
        <v>0.32900000000000001</v>
      </c>
      <c r="D605" t="s">
        <v>143</v>
      </c>
      <c r="E605">
        <f t="shared" si="135"/>
        <v>171</v>
      </c>
      <c r="F605">
        <f t="shared" si="131"/>
        <v>56.259</v>
      </c>
    </row>
    <row r="606" spans="1:6" x14ac:dyDescent="0.25">
      <c r="A606" t="str">
        <f t="shared" si="134"/>
        <v>Eliot Horowitz</v>
      </c>
      <c r="E606">
        <f t="shared" si="135"/>
        <v>171</v>
      </c>
      <c r="F606">
        <f t="shared" si="131"/>
        <v>0</v>
      </c>
    </row>
    <row r="607" spans="1:6" x14ac:dyDescent="0.25">
      <c r="A607" t="str">
        <f t="shared" si="134"/>
        <v>Eliot Horowitz</v>
      </c>
      <c r="B607" t="s">
        <v>196</v>
      </c>
      <c r="E607">
        <v>102</v>
      </c>
      <c r="F607">
        <f t="shared" si="131"/>
        <v>0</v>
      </c>
    </row>
    <row r="608" spans="1:6" x14ac:dyDescent="0.25">
      <c r="A608" t="str">
        <f t="shared" si="134"/>
        <v>Eliot Horowitz</v>
      </c>
      <c r="E608">
        <f t="shared" ref="E608:E613" si="136">E607</f>
        <v>102</v>
      </c>
      <c r="F608">
        <f t="shared" si="131"/>
        <v>0</v>
      </c>
    </row>
    <row r="609" spans="1:6" x14ac:dyDescent="0.25">
      <c r="A609" t="str">
        <f t="shared" si="134"/>
        <v>Eliot Horowitz</v>
      </c>
      <c r="C609">
        <v>0.57199999999999995</v>
      </c>
      <c r="D609" t="s">
        <v>134</v>
      </c>
      <c r="E609">
        <f t="shared" si="136"/>
        <v>102</v>
      </c>
      <c r="F609">
        <f t="shared" si="131"/>
        <v>58.343999999999994</v>
      </c>
    </row>
    <row r="610" spans="1:6" x14ac:dyDescent="0.25">
      <c r="A610" t="str">
        <f t="shared" si="134"/>
        <v>Eliot Horowitz</v>
      </c>
      <c r="C610">
        <v>0.187</v>
      </c>
      <c r="D610" t="s">
        <v>142</v>
      </c>
      <c r="E610">
        <f t="shared" si="136"/>
        <v>102</v>
      </c>
      <c r="F610">
        <f t="shared" si="131"/>
        <v>19.074000000000002</v>
      </c>
    </row>
    <row r="611" spans="1:6" x14ac:dyDescent="0.25">
      <c r="A611" t="str">
        <f t="shared" si="134"/>
        <v>Eliot Horowitz</v>
      </c>
      <c r="C611">
        <v>6.4000000000000001E-2</v>
      </c>
      <c r="D611" t="s">
        <v>143</v>
      </c>
      <c r="E611">
        <f t="shared" si="136"/>
        <v>102</v>
      </c>
      <c r="F611">
        <f t="shared" si="131"/>
        <v>6.5280000000000005</v>
      </c>
    </row>
    <row r="612" spans="1:6" x14ac:dyDescent="0.25">
      <c r="A612" t="str">
        <f t="shared" si="134"/>
        <v>Eliot Horowitz</v>
      </c>
      <c r="C612">
        <v>0.17399999999999999</v>
      </c>
      <c r="D612" t="s">
        <v>144</v>
      </c>
      <c r="E612">
        <f t="shared" si="136"/>
        <v>102</v>
      </c>
      <c r="F612">
        <f t="shared" si="131"/>
        <v>17.747999999999998</v>
      </c>
    </row>
    <row r="613" spans="1:6" x14ac:dyDescent="0.25">
      <c r="A613" t="str">
        <f t="shared" si="134"/>
        <v>Eliot Horowitz</v>
      </c>
      <c r="E613">
        <f t="shared" si="136"/>
        <v>102</v>
      </c>
      <c r="F613">
        <f t="shared" si="131"/>
        <v>0</v>
      </c>
    </row>
    <row r="614" spans="1:6" x14ac:dyDescent="0.25">
      <c r="A614" t="str">
        <f t="shared" si="134"/>
        <v>Eliot Horowitz</v>
      </c>
      <c r="B614" t="s">
        <v>197</v>
      </c>
      <c r="E614">
        <v>243</v>
      </c>
      <c r="F614">
        <f t="shared" si="131"/>
        <v>0</v>
      </c>
    </row>
    <row r="615" spans="1:6" x14ac:dyDescent="0.25">
      <c r="A615" t="str">
        <f t="shared" si="134"/>
        <v>Eliot Horowitz</v>
      </c>
      <c r="E615">
        <f t="shared" ref="E615:E621" si="137">E614</f>
        <v>243</v>
      </c>
      <c r="F615">
        <f t="shared" si="131"/>
        <v>0</v>
      </c>
    </row>
    <row r="616" spans="1:6" x14ac:dyDescent="0.25">
      <c r="A616" t="str">
        <f t="shared" si="134"/>
        <v>Eliot Horowitz</v>
      </c>
      <c r="C616">
        <v>0.218</v>
      </c>
      <c r="D616" t="s">
        <v>61</v>
      </c>
      <c r="E616">
        <f t="shared" si="137"/>
        <v>243</v>
      </c>
      <c r="F616">
        <f t="shared" si="131"/>
        <v>52.973999999999997</v>
      </c>
    </row>
    <row r="617" spans="1:6" x14ac:dyDescent="0.25">
      <c r="A617" t="str">
        <f t="shared" si="134"/>
        <v>Eliot Horowitz</v>
      </c>
      <c r="C617">
        <v>3.3000000000000002E-2</v>
      </c>
      <c r="D617" t="s">
        <v>112</v>
      </c>
      <c r="E617">
        <f t="shared" si="137"/>
        <v>243</v>
      </c>
      <c r="F617">
        <f t="shared" si="131"/>
        <v>8.0190000000000001</v>
      </c>
    </row>
    <row r="618" spans="1:6" x14ac:dyDescent="0.25">
      <c r="A618" t="str">
        <f t="shared" si="134"/>
        <v>Eliot Horowitz</v>
      </c>
      <c r="C618">
        <v>0.62</v>
      </c>
      <c r="D618" t="s">
        <v>142</v>
      </c>
      <c r="E618">
        <f t="shared" si="137"/>
        <v>243</v>
      </c>
      <c r="F618">
        <f t="shared" si="131"/>
        <v>150.66</v>
      </c>
    </row>
    <row r="619" spans="1:6" x14ac:dyDescent="0.25">
      <c r="A619" t="str">
        <f t="shared" si="134"/>
        <v>Eliot Horowitz</v>
      </c>
      <c r="C619">
        <v>1.9E-2</v>
      </c>
      <c r="D619" t="s">
        <v>55</v>
      </c>
      <c r="E619">
        <f t="shared" si="137"/>
        <v>243</v>
      </c>
      <c r="F619">
        <f t="shared" si="131"/>
        <v>4.617</v>
      </c>
    </row>
    <row r="620" spans="1:6" x14ac:dyDescent="0.25">
      <c r="A620" t="str">
        <f t="shared" si="134"/>
        <v>Eliot Horowitz</v>
      </c>
      <c r="C620">
        <v>0.107</v>
      </c>
      <c r="D620" t="s">
        <v>26</v>
      </c>
      <c r="E620">
        <f t="shared" si="137"/>
        <v>243</v>
      </c>
      <c r="F620">
        <f t="shared" si="131"/>
        <v>26.001000000000001</v>
      </c>
    </row>
    <row r="621" spans="1:6" x14ac:dyDescent="0.25">
      <c r="A621" t="str">
        <f t="shared" si="134"/>
        <v>Eliot Horowitz</v>
      </c>
      <c r="E621">
        <f t="shared" si="137"/>
        <v>243</v>
      </c>
      <c r="F621">
        <f t="shared" si="131"/>
        <v>0</v>
      </c>
    </row>
    <row r="622" spans="1:6" x14ac:dyDescent="0.25">
      <c r="A622" t="str">
        <f t="shared" si="134"/>
        <v>Eliot Horowitz</v>
      </c>
      <c r="B622" t="s">
        <v>198</v>
      </c>
      <c r="E622">
        <v>125</v>
      </c>
      <c r="F622">
        <f t="shared" si="131"/>
        <v>0</v>
      </c>
    </row>
    <row r="623" spans="1:6" x14ac:dyDescent="0.25">
      <c r="A623" t="str">
        <f t="shared" si="134"/>
        <v>Eliot Horowitz</v>
      </c>
      <c r="E623">
        <f t="shared" ref="E623:E629" si="138">E622</f>
        <v>125</v>
      </c>
      <c r="F623">
        <f t="shared" si="131"/>
        <v>0</v>
      </c>
    </row>
    <row r="624" spans="1:6" x14ac:dyDescent="0.25">
      <c r="A624" t="str">
        <f t="shared" si="134"/>
        <v>Eliot Horowitz</v>
      </c>
      <c r="C624">
        <v>0.16700000000000001</v>
      </c>
      <c r="D624" t="s">
        <v>15</v>
      </c>
      <c r="E624">
        <f t="shared" si="138"/>
        <v>125</v>
      </c>
      <c r="F624">
        <f t="shared" si="131"/>
        <v>20.875</v>
      </c>
    </row>
    <row r="625" spans="1:6" x14ac:dyDescent="0.25">
      <c r="A625" t="str">
        <f t="shared" si="134"/>
        <v>Eliot Horowitz</v>
      </c>
      <c r="C625">
        <v>7.5999999999999998E-2</v>
      </c>
      <c r="D625" t="s">
        <v>54</v>
      </c>
      <c r="E625">
        <f t="shared" si="138"/>
        <v>125</v>
      </c>
      <c r="F625">
        <f t="shared" si="131"/>
        <v>9.5</v>
      </c>
    </row>
    <row r="626" spans="1:6" x14ac:dyDescent="0.25">
      <c r="A626" t="str">
        <f t="shared" si="134"/>
        <v>Eliot Horowitz</v>
      </c>
      <c r="C626">
        <v>0.55500000000000005</v>
      </c>
      <c r="D626" t="s">
        <v>55</v>
      </c>
      <c r="E626">
        <f t="shared" si="138"/>
        <v>125</v>
      </c>
      <c r="F626">
        <f t="shared" si="131"/>
        <v>69.375</v>
      </c>
    </row>
    <row r="627" spans="1:6" x14ac:dyDescent="0.25">
      <c r="A627" t="str">
        <f t="shared" si="134"/>
        <v>Eliot Horowitz</v>
      </c>
      <c r="C627">
        <v>0.11600000000000001</v>
      </c>
      <c r="D627" t="s">
        <v>26</v>
      </c>
      <c r="E627">
        <f t="shared" si="138"/>
        <v>125</v>
      </c>
      <c r="F627">
        <f t="shared" si="131"/>
        <v>14.5</v>
      </c>
    </row>
    <row r="628" spans="1:6" x14ac:dyDescent="0.25">
      <c r="A628" t="str">
        <f t="shared" si="134"/>
        <v>Eliot Horowitz</v>
      </c>
      <c r="C628">
        <v>8.3000000000000004E-2</v>
      </c>
      <c r="D628" t="s">
        <v>154</v>
      </c>
      <c r="E628">
        <f t="shared" si="138"/>
        <v>125</v>
      </c>
      <c r="F628">
        <f t="shared" si="131"/>
        <v>10.375</v>
      </c>
    </row>
    <row r="629" spans="1:6" x14ac:dyDescent="0.25">
      <c r="A629" t="str">
        <f t="shared" si="134"/>
        <v>Eliot Horowitz</v>
      </c>
      <c r="E629">
        <f t="shared" si="138"/>
        <v>125</v>
      </c>
      <c r="F629">
        <f t="shared" si="131"/>
        <v>0</v>
      </c>
    </row>
    <row r="630" spans="1:6" x14ac:dyDescent="0.25">
      <c r="A630" t="str">
        <f t="shared" si="134"/>
        <v>Eliot Horowitz</v>
      </c>
      <c r="B630" t="s">
        <v>199</v>
      </c>
      <c r="E630">
        <v>2</v>
      </c>
      <c r="F630">
        <f t="shared" si="131"/>
        <v>0</v>
      </c>
    </row>
    <row r="631" spans="1:6" x14ac:dyDescent="0.25">
      <c r="A631" t="str">
        <f t="shared" si="134"/>
        <v>Eliot Horowitz</v>
      </c>
      <c r="E631">
        <f t="shared" ref="E631:E633" si="139">E630</f>
        <v>2</v>
      </c>
      <c r="F631">
        <f t="shared" si="131"/>
        <v>0</v>
      </c>
    </row>
    <row r="632" spans="1:6" x14ac:dyDescent="0.25">
      <c r="A632" t="str">
        <f t="shared" si="134"/>
        <v>Eliot Horowitz</v>
      </c>
      <c r="C632">
        <v>1</v>
      </c>
      <c r="D632" t="s">
        <v>143</v>
      </c>
      <c r="E632">
        <f t="shared" si="139"/>
        <v>2</v>
      </c>
      <c r="F632">
        <f t="shared" si="131"/>
        <v>2</v>
      </c>
    </row>
    <row r="633" spans="1:6" x14ac:dyDescent="0.25">
      <c r="A633" t="str">
        <f t="shared" si="134"/>
        <v>Eliot Horowitz</v>
      </c>
      <c r="E633">
        <f t="shared" si="139"/>
        <v>2</v>
      </c>
      <c r="F633">
        <f t="shared" si="131"/>
        <v>0</v>
      </c>
    </row>
    <row r="634" spans="1:6" x14ac:dyDescent="0.25">
      <c r="A634" t="str">
        <f t="shared" si="134"/>
        <v>Eliot Horowitz</v>
      </c>
      <c r="B634" t="s">
        <v>200</v>
      </c>
      <c r="E634">
        <v>8</v>
      </c>
      <c r="F634">
        <f t="shared" si="131"/>
        <v>0</v>
      </c>
    </row>
    <row r="635" spans="1:6" x14ac:dyDescent="0.25">
      <c r="A635" t="str">
        <f t="shared" si="134"/>
        <v>Eliot Horowitz</v>
      </c>
      <c r="E635">
        <f t="shared" ref="E635:E637" si="140">E634</f>
        <v>8</v>
      </c>
      <c r="F635">
        <f t="shared" si="131"/>
        <v>0</v>
      </c>
    </row>
    <row r="636" spans="1:6" x14ac:dyDescent="0.25">
      <c r="A636" t="str">
        <f t="shared" si="134"/>
        <v>Eliot Horowitz</v>
      </c>
      <c r="C636">
        <v>1</v>
      </c>
      <c r="D636" t="s">
        <v>134</v>
      </c>
      <c r="E636">
        <f t="shared" si="140"/>
        <v>8</v>
      </c>
      <c r="F636">
        <f t="shared" si="131"/>
        <v>8</v>
      </c>
    </row>
    <row r="637" spans="1:6" x14ac:dyDescent="0.25">
      <c r="A637" t="str">
        <f t="shared" si="134"/>
        <v>Eliot Horowitz</v>
      </c>
      <c r="E637">
        <f t="shared" si="140"/>
        <v>8</v>
      </c>
      <c r="F637">
        <f t="shared" si="131"/>
        <v>0</v>
      </c>
    </row>
    <row r="638" spans="1:6" x14ac:dyDescent="0.25">
      <c r="A638" t="str">
        <f t="shared" si="134"/>
        <v>Eliot Horowitz</v>
      </c>
      <c r="B638" t="s">
        <v>201</v>
      </c>
      <c r="E638">
        <v>16</v>
      </c>
      <c r="F638">
        <f t="shared" si="131"/>
        <v>0</v>
      </c>
    </row>
    <row r="639" spans="1:6" x14ac:dyDescent="0.25">
      <c r="A639" t="str">
        <f t="shared" si="134"/>
        <v>Eliot Horowitz</v>
      </c>
      <c r="E639">
        <f t="shared" ref="E639:E641" si="141">E638</f>
        <v>16</v>
      </c>
      <c r="F639">
        <f t="shared" si="131"/>
        <v>0</v>
      </c>
    </row>
    <row r="640" spans="1:6" x14ac:dyDescent="0.25">
      <c r="A640" t="str">
        <f t="shared" si="134"/>
        <v>Eliot Horowitz</v>
      </c>
      <c r="C640">
        <v>1</v>
      </c>
      <c r="D640" t="s">
        <v>143</v>
      </c>
      <c r="E640">
        <f t="shared" si="141"/>
        <v>16</v>
      </c>
      <c r="F640">
        <f t="shared" si="131"/>
        <v>16</v>
      </c>
    </row>
    <row r="641" spans="1:6" x14ac:dyDescent="0.25">
      <c r="A641" t="str">
        <f t="shared" si="134"/>
        <v>Eliot Horowitz</v>
      </c>
      <c r="E641">
        <f t="shared" si="141"/>
        <v>16</v>
      </c>
      <c r="F641">
        <f t="shared" si="131"/>
        <v>0</v>
      </c>
    </row>
    <row r="642" spans="1:6" x14ac:dyDescent="0.25">
      <c r="A642" t="str">
        <f t="shared" si="134"/>
        <v>Eliot Horowitz</v>
      </c>
      <c r="B642" t="s">
        <v>202</v>
      </c>
      <c r="E642">
        <v>47</v>
      </c>
      <c r="F642">
        <f t="shared" si="131"/>
        <v>0</v>
      </c>
    </row>
    <row r="643" spans="1:6" x14ac:dyDescent="0.25">
      <c r="A643" t="str">
        <f t="shared" si="134"/>
        <v>Eliot Horowitz</v>
      </c>
      <c r="E643">
        <f t="shared" ref="E643:E645" si="142">E642</f>
        <v>47</v>
      </c>
      <c r="F643">
        <f t="shared" ref="F643:F706" si="143">E643*C643</f>
        <v>0</v>
      </c>
    </row>
    <row r="644" spans="1:6" x14ac:dyDescent="0.25">
      <c r="A644" t="str">
        <f t="shared" si="134"/>
        <v>Eliot Horowitz</v>
      </c>
      <c r="C644">
        <v>1</v>
      </c>
      <c r="D644" t="s">
        <v>15</v>
      </c>
      <c r="E644">
        <f t="shared" si="142"/>
        <v>47</v>
      </c>
      <c r="F644">
        <f t="shared" si="143"/>
        <v>47</v>
      </c>
    </row>
    <row r="645" spans="1:6" x14ac:dyDescent="0.25">
      <c r="A645" t="str">
        <f t="shared" si="134"/>
        <v>Eliot Horowitz</v>
      </c>
      <c r="E645">
        <f t="shared" si="142"/>
        <v>47</v>
      </c>
      <c r="F645">
        <f t="shared" si="143"/>
        <v>0</v>
      </c>
    </row>
    <row r="646" spans="1:6" x14ac:dyDescent="0.25">
      <c r="A646" t="str">
        <f t="shared" si="134"/>
        <v>Eliot Horowitz</v>
      </c>
      <c r="B646" t="s">
        <v>203</v>
      </c>
      <c r="E646">
        <v>53</v>
      </c>
      <c r="F646">
        <f t="shared" si="143"/>
        <v>0</v>
      </c>
    </row>
    <row r="647" spans="1:6" x14ac:dyDescent="0.25">
      <c r="A647" t="str">
        <f t="shared" si="134"/>
        <v>Eliot Horowitz</v>
      </c>
      <c r="E647">
        <f t="shared" ref="E647:E657" si="144">E646</f>
        <v>53</v>
      </c>
      <c r="F647">
        <f t="shared" si="143"/>
        <v>0</v>
      </c>
    </row>
    <row r="648" spans="1:6" x14ac:dyDescent="0.25">
      <c r="A648" t="str">
        <f t="shared" si="134"/>
        <v>Eliot Horowitz</v>
      </c>
      <c r="C648">
        <v>0.28699999999999998</v>
      </c>
      <c r="D648" t="s">
        <v>61</v>
      </c>
      <c r="E648">
        <f t="shared" si="144"/>
        <v>53</v>
      </c>
      <c r="F648">
        <f t="shared" si="143"/>
        <v>15.210999999999999</v>
      </c>
    </row>
    <row r="649" spans="1:6" x14ac:dyDescent="0.25">
      <c r="A649" t="str">
        <f t="shared" si="134"/>
        <v>Eliot Horowitz</v>
      </c>
      <c r="C649">
        <v>9.7000000000000003E-2</v>
      </c>
      <c r="D649" t="s">
        <v>15</v>
      </c>
      <c r="E649">
        <f t="shared" si="144"/>
        <v>53</v>
      </c>
      <c r="F649">
        <f t="shared" si="143"/>
        <v>5.141</v>
      </c>
    </row>
    <row r="650" spans="1:6" x14ac:dyDescent="0.25">
      <c r="A650" t="str">
        <f t="shared" si="134"/>
        <v>Eliot Horowitz</v>
      </c>
      <c r="C650">
        <v>0.312</v>
      </c>
      <c r="D650" t="s">
        <v>112</v>
      </c>
      <c r="E650">
        <f t="shared" si="144"/>
        <v>53</v>
      </c>
      <c r="F650">
        <f t="shared" si="143"/>
        <v>16.536000000000001</v>
      </c>
    </row>
    <row r="651" spans="1:6" x14ac:dyDescent="0.25">
      <c r="A651" t="str">
        <f t="shared" si="134"/>
        <v>Eliot Horowitz</v>
      </c>
      <c r="C651">
        <v>6.3E-2</v>
      </c>
      <c r="D651" t="s">
        <v>54</v>
      </c>
      <c r="E651">
        <f t="shared" si="144"/>
        <v>53</v>
      </c>
      <c r="F651">
        <f t="shared" si="143"/>
        <v>3.339</v>
      </c>
    </row>
    <row r="652" spans="1:6" x14ac:dyDescent="0.25">
      <c r="A652" t="str">
        <f t="shared" si="134"/>
        <v>Eliot Horowitz</v>
      </c>
      <c r="C652">
        <v>3.2000000000000001E-2</v>
      </c>
      <c r="D652" t="s">
        <v>142</v>
      </c>
      <c r="E652">
        <f t="shared" si="144"/>
        <v>53</v>
      </c>
      <c r="F652">
        <f t="shared" si="143"/>
        <v>1.696</v>
      </c>
    </row>
    <row r="653" spans="1:6" x14ac:dyDescent="0.25">
      <c r="A653" t="str">
        <f t="shared" si="134"/>
        <v>Eliot Horowitz</v>
      </c>
      <c r="C653">
        <v>0.11899999999999999</v>
      </c>
      <c r="D653" t="s">
        <v>55</v>
      </c>
      <c r="E653">
        <f t="shared" si="144"/>
        <v>53</v>
      </c>
      <c r="F653">
        <f t="shared" si="143"/>
        <v>6.3069999999999995</v>
      </c>
    </row>
    <row r="654" spans="1:6" x14ac:dyDescent="0.25">
      <c r="A654" t="str">
        <f t="shared" si="134"/>
        <v>Eliot Horowitz</v>
      </c>
      <c r="C654">
        <v>2.1000000000000001E-2</v>
      </c>
      <c r="D654" t="s">
        <v>26</v>
      </c>
      <c r="E654">
        <f t="shared" si="144"/>
        <v>53</v>
      </c>
      <c r="F654">
        <f t="shared" si="143"/>
        <v>1.113</v>
      </c>
    </row>
    <row r="655" spans="1:6" x14ac:dyDescent="0.25">
      <c r="A655" t="str">
        <f t="shared" si="134"/>
        <v>Eliot Horowitz</v>
      </c>
      <c r="C655">
        <v>4.2999999999999997E-2</v>
      </c>
      <c r="D655" t="s">
        <v>154</v>
      </c>
      <c r="E655">
        <f t="shared" si="144"/>
        <v>53</v>
      </c>
      <c r="F655">
        <f t="shared" si="143"/>
        <v>2.2789999999999999</v>
      </c>
    </row>
    <row r="656" spans="1:6" x14ac:dyDescent="0.25">
      <c r="A656" t="str">
        <f t="shared" si="134"/>
        <v>Eliot Horowitz</v>
      </c>
      <c r="C656">
        <v>2.1000000000000001E-2</v>
      </c>
      <c r="D656" t="s">
        <v>144</v>
      </c>
      <c r="E656">
        <f t="shared" si="144"/>
        <v>53</v>
      </c>
      <c r="F656">
        <f t="shared" si="143"/>
        <v>1.113</v>
      </c>
    </row>
    <row r="657" spans="1:6" x14ac:dyDescent="0.25">
      <c r="A657" t="str">
        <f t="shared" si="134"/>
        <v>Eliot Horowitz</v>
      </c>
      <c r="E657">
        <f t="shared" si="144"/>
        <v>53</v>
      </c>
      <c r="F657">
        <f t="shared" si="143"/>
        <v>0</v>
      </c>
    </row>
    <row r="658" spans="1:6" x14ac:dyDescent="0.25">
      <c r="A658" t="str">
        <f t="shared" si="134"/>
        <v>Eliot Horowitz</v>
      </c>
      <c r="B658" t="s">
        <v>204</v>
      </c>
      <c r="E658">
        <v>19</v>
      </c>
      <c r="F658">
        <f t="shared" si="143"/>
        <v>0</v>
      </c>
    </row>
    <row r="659" spans="1:6" x14ac:dyDescent="0.25">
      <c r="A659" t="str">
        <f t="shared" si="134"/>
        <v>Eliot Horowitz</v>
      </c>
      <c r="E659">
        <f t="shared" ref="E659:E661" si="145">E658</f>
        <v>19</v>
      </c>
      <c r="F659">
        <f t="shared" si="143"/>
        <v>0</v>
      </c>
    </row>
    <row r="660" spans="1:6" x14ac:dyDescent="0.25">
      <c r="A660" t="str">
        <f t="shared" si="134"/>
        <v>Eliot Horowitz</v>
      </c>
      <c r="C660">
        <v>1</v>
      </c>
      <c r="D660" t="s">
        <v>142</v>
      </c>
      <c r="E660">
        <f t="shared" si="145"/>
        <v>19</v>
      </c>
      <c r="F660">
        <f t="shared" si="143"/>
        <v>19</v>
      </c>
    </row>
    <row r="661" spans="1:6" x14ac:dyDescent="0.25">
      <c r="A661" t="str">
        <f t="shared" si="134"/>
        <v>Eliot Horowitz</v>
      </c>
      <c r="E661">
        <f t="shared" si="145"/>
        <v>19</v>
      </c>
      <c r="F661">
        <f t="shared" si="143"/>
        <v>0</v>
      </c>
    </row>
    <row r="662" spans="1:6" x14ac:dyDescent="0.25">
      <c r="A662" t="str">
        <f t="shared" si="134"/>
        <v>Eliot Horowitz</v>
      </c>
      <c r="B662" t="s">
        <v>205</v>
      </c>
      <c r="E662">
        <v>24</v>
      </c>
      <c r="F662">
        <f t="shared" si="143"/>
        <v>0</v>
      </c>
    </row>
    <row r="663" spans="1:6" x14ac:dyDescent="0.25">
      <c r="A663" t="str">
        <f t="shared" si="134"/>
        <v>Eliot Horowitz</v>
      </c>
      <c r="E663">
        <f t="shared" ref="E663:E667" si="146">E662</f>
        <v>24</v>
      </c>
      <c r="F663">
        <f t="shared" si="143"/>
        <v>0</v>
      </c>
    </row>
    <row r="664" spans="1:6" x14ac:dyDescent="0.25">
      <c r="A664" t="str">
        <f t="shared" si="134"/>
        <v>Eliot Horowitz</v>
      </c>
      <c r="C664">
        <v>0.128</v>
      </c>
      <c r="D664" t="s">
        <v>25</v>
      </c>
      <c r="E664">
        <f t="shared" si="146"/>
        <v>24</v>
      </c>
      <c r="F664">
        <f t="shared" si="143"/>
        <v>3.0720000000000001</v>
      </c>
    </row>
    <row r="665" spans="1:6" x14ac:dyDescent="0.25">
      <c r="A665" t="str">
        <f t="shared" si="134"/>
        <v>Eliot Horowitz</v>
      </c>
      <c r="C665">
        <v>0.77400000000000002</v>
      </c>
      <c r="D665" t="s">
        <v>55</v>
      </c>
      <c r="E665">
        <f t="shared" si="146"/>
        <v>24</v>
      </c>
      <c r="F665">
        <f t="shared" si="143"/>
        <v>18.576000000000001</v>
      </c>
    </row>
    <row r="666" spans="1:6" x14ac:dyDescent="0.25">
      <c r="A666" t="str">
        <f t="shared" ref="A666:A727" si="147">A665</f>
        <v>Eliot Horowitz</v>
      </c>
      <c r="C666">
        <v>9.7000000000000003E-2</v>
      </c>
      <c r="D666" t="s">
        <v>154</v>
      </c>
      <c r="E666">
        <f t="shared" si="146"/>
        <v>24</v>
      </c>
      <c r="F666">
        <f t="shared" si="143"/>
        <v>2.3280000000000003</v>
      </c>
    </row>
    <row r="667" spans="1:6" x14ac:dyDescent="0.25">
      <c r="A667" t="str">
        <f t="shared" si="147"/>
        <v>Eliot Horowitz</v>
      </c>
      <c r="E667">
        <f t="shared" si="146"/>
        <v>24</v>
      </c>
      <c r="F667">
        <f t="shared" si="143"/>
        <v>0</v>
      </c>
    </row>
    <row r="668" spans="1:6" x14ac:dyDescent="0.25">
      <c r="A668" t="str">
        <f t="shared" si="147"/>
        <v>Eliot Horowitz</v>
      </c>
      <c r="B668" t="s">
        <v>206</v>
      </c>
      <c r="E668">
        <v>16</v>
      </c>
      <c r="F668">
        <f t="shared" si="143"/>
        <v>0</v>
      </c>
    </row>
    <row r="669" spans="1:6" x14ac:dyDescent="0.25">
      <c r="A669" t="str">
        <f t="shared" si="147"/>
        <v>Eliot Horowitz</v>
      </c>
      <c r="E669">
        <f t="shared" ref="E669:E672" si="148">E668</f>
        <v>16</v>
      </c>
      <c r="F669">
        <f t="shared" si="143"/>
        <v>0</v>
      </c>
    </row>
    <row r="670" spans="1:6" x14ac:dyDescent="0.25">
      <c r="A670" t="str">
        <f t="shared" si="147"/>
        <v>Eliot Horowitz</v>
      </c>
      <c r="C670">
        <v>0.436</v>
      </c>
      <c r="D670" t="s">
        <v>134</v>
      </c>
      <c r="E670">
        <f t="shared" si="148"/>
        <v>16</v>
      </c>
      <c r="F670">
        <f t="shared" si="143"/>
        <v>6.976</v>
      </c>
    </row>
    <row r="671" spans="1:6" x14ac:dyDescent="0.25">
      <c r="A671" t="str">
        <f t="shared" si="147"/>
        <v>Eliot Horowitz</v>
      </c>
      <c r="C671">
        <v>0.56299999999999994</v>
      </c>
      <c r="D671" t="s">
        <v>55</v>
      </c>
      <c r="E671">
        <f t="shared" si="148"/>
        <v>16</v>
      </c>
      <c r="F671">
        <f t="shared" si="143"/>
        <v>9.0079999999999991</v>
      </c>
    </row>
    <row r="672" spans="1:6" x14ac:dyDescent="0.25">
      <c r="A672" t="str">
        <f t="shared" si="147"/>
        <v>Eliot Horowitz</v>
      </c>
      <c r="E672">
        <f t="shared" si="148"/>
        <v>16</v>
      </c>
      <c r="F672">
        <f t="shared" si="143"/>
        <v>0</v>
      </c>
    </row>
    <row r="673" spans="1:6" x14ac:dyDescent="0.25">
      <c r="A673" t="str">
        <f t="shared" si="147"/>
        <v>Eliot Horowitz</v>
      </c>
      <c r="B673" t="s">
        <v>207</v>
      </c>
      <c r="E673">
        <v>4</v>
      </c>
      <c r="F673">
        <f t="shared" si="143"/>
        <v>0</v>
      </c>
    </row>
    <row r="674" spans="1:6" x14ac:dyDescent="0.25">
      <c r="A674" t="str">
        <f t="shared" si="147"/>
        <v>Eliot Horowitz</v>
      </c>
      <c r="E674">
        <f t="shared" ref="E674:E676" si="149">E673</f>
        <v>4</v>
      </c>
      <c r="F674">
        <f t="shared" si="143"/>
        <v>0</v>
      </c>
    </row>
    <row r="675" spans="1:6" x14ac:dyDescent="0.25">
      <c r="A675" t="str">
        <f t="shared" si="147"/>
        <v>Eliot Horowitz</v>
      </c>
      <c r="C675">
        <v>1</v>
      </c>
      <c r="D675" t="s">
        <v>55</v>
      </c>
      <c r="E675">
        <f t="shared" si="149"/>
        <v>4</v>
      </c>
      <c r="F675">
        <f t="shared" si="143"/>
        <v>4</v>
      </c>
    </row>
    <row r="676" spans="1:6" x14ac:dyDescent="0.25">
      <c r="A676" t="str">
        <f t="shared" si="147"/>
        <v>Eliot Horowitz</v>
      </c>
      <c r="E676">
        <f t="shared" si="149"/>
        <v>4</v>
      </c>
      <c r="F676">
        <f t="shared" si="143"/>
        <v>0</v>
      </c>
    </row>
    <row r="677" spans="1:6" x14ac:dyDescent="0.25">
      <c r="A677" t="str">
        <f t="shared" si="147"/>
        <v>Eliot Horowitz</v>
      </c>
      <c r="B677" t="s">
        <v>208</v>
      </c>
      <c r="E677">
        <v>25</v>
      </c>
      <c r="F677">
        <f t="shared" si="143"/>
        <v>0</v>
      </c>
    </row>
    <row r="678" spans="1:6" x14ac:dyDescent="0.25">
      <c r="A678" t="str">
        <f t="shared" si="147"/>
        <v>Eliot Horowitz</v>
      </c>
      <c r="E678">
        <f t="shared" ref="E678:E687" si="150">E677</f>
        <v>25</v>
      </c>
      <c r="F678">
        <f t="shared" si="143"/>
        <v>0</v>
      </c>
    </row>
    <row r="679" spans="1:6" x14ac:dyDescent="0.25">
      <c r="A679" t="str">
        <f t="shared" si="147"/>
        <v>Eliot Horowitz</v>
      </c>
      <c r="C679">
        <v>6.4000000000000001E-2</v>
      </c>
      <c r="D679" t="s">
        <v>23</v>
      </c>
      <c r="E679">
        <f t="shared" si="150"/>
        <v>25</v>
      </c>
      <c r="F679">
        <f t="shared" si="143"/>
        <v>1.6</v>
      </c>
    </row>
    <row r="680" spans="1:6" x14ac:dyDescent="0.25">
      <c r="A680" t="str">
        <f t="shared" si="147"/>
        <v>Eliot Horowitz</v>
      </c>
      <c r="C680">
        <v>0.20100000000000001</v>
      </c>
      <c r="D680" t="s">
        <v>61</v>
      </c>
      <c r="E680">
        <f t="shared" si="150"/>
        <v>25</v>
      </c>
      <c r="F680">
        <f t="shared" si="143"/>
        <v>5.0250000000000004</v>
      </c>
    </row>
    <row r="681" spans="1:6" x14ac:dyDescent="0.25">
      <c r="A681" t="str">
        <f t="shared" si="147"/>
        <v>Eliot Horowitz</v>
      </c>
      <c r="C681">
        <v>0.121</v>
      </c>
      <c r="D681" t="s">
        <v>15</v>
      </c>
      <c r="E681">
        <f t="shared" si="150"/>
        <v>25</v>
      </c>
      <c r="F681">
        <f t="shared" si="143"/>
        <v>3.0249999999999999</v>
      </c>
    </row>
    <row r="682" spans="1:6" x14ac:dyDescent="0.25">
      <c r="A682" t="str">
        <f t="shared" si="147"/>
        <v>Eliot Horowitz</v>
      </c>
      <c r="C682">
        <v>3.5000000000000003E-2</v>
      </c>
      <c r="D682" t="s">
        <v>120</v>
      </c>
      <c r="E682">
        <f t="shared" si="150"/>
        <v>25</v>
      </c>
      <c r="F682">
        <f t="shared" si="143"/>
        <v>0.87500000000000011</v>
      </c>
    </row>
    <row r="683" spans="1:6" x14ac:dyDescent="0.25">
      <c r="A683" t="str">
        <f t="shared" si="147"/>
        <v>Eliot Horowitz</v>
      </c>
      <c r="C683">
        <v>6.3E-2</v>
      </c>
      <c r="D683" t="s">
        <v>107</v>
      </c>
      <c r="E683">
        <f t="shared" si="150"/>
        <v>25</v>
      </c>
      <c r="F683">
        <f t="shared" si="143"/>
        <v>1.575</v>
      </c>
    </row>
    <row r="684" spans="1:6" x14ac:dyDescent="0.25">
      <c r="A684" t="str">
        <f t="shared" si="147"/>
        <v>Eliot Horowitz</v>
      </c>
      <c r="C684">
        <v>0.13300000000000001</v>
      </c>
      <c r="D684" t="s">
        <v>134</v>
      </c>
      <c r="E684">
        <f t="shared" si="150"/>
        <v>25</v>
      </c>
      <c r="F684">
        <f t="shared" si="143"/>
        <v>3.3250000000000002</v>
      </c>
    </row>
    <row r="685" spans="1:6" x14ac:dyDescent="0.25">
      <c r="A685" t="str">
        <f t="shared" si="147"/>
        <v>Eliot Horowitz</v>
      </c>
      <c r="C685">
        <v>0.105</v>
      </c>
      <c r="D685" t="s">
        <v>143</v>
      </c>
      <c r="E685">
        <f t="shared" si="150"/>
        <v>25</v>
      </c>
      <c r="F685">
        <f t="shared" si="143"/>
        <v>2.625</v>
      </c>
    </row>
    <row r="686" spans="1:6" x14ac:dyDescent="0.25">
      <c r="A686" t="str">
        <f t="shared" si="147"/>
        <v>Eliot Horowitz</v>
      </c>
      <c r="C686">
        <v>0.27400000000000002</v>
      </c>
      <c r="D686" t="s">
        <v>55</v>
      </c>
      <c r="E686">
        <f t="shared" si="150"/>
        <v>25</v>
      </c>
      <c r="F686">
        <f t="shared" si="143"/>
        <v>6.8500000000000005</v>
      </c>
    </row>
    <row r="687" spans="1:6" x14ac:dyDescent="0.25">
      <c r="A687" t="str">
        <f t="shared" si="147"/>
        <v>Eliot Horowitz</v>
      </c>
      <c r="E687">
        <f t="shared" si="150"/>
        <v>25</v>
      </c>
      <c r="F687">
        <f t="shared" si="143"/>
        <v>0</v>
      </c>
    </row>
    <row r="688" spans="1:6" x14ac:dyDescent="0.25">
      <c r="A688" t="str">
        <f t="shared" si="147"/>
        <v>Eliot Horowitz</v>
      </c>
      <c r="B688" t="s">
        <v>209</v>
      </c>
      <c r="E688">
        <v>142</v>
      </c>
      <c r="F688">
        <f t="shared" si="143"/>
        <v>0</v>
      </c>
    </row>
    <row r="689" spans="1:6" x14ac:dyDescent="0.25">
      <c r="A689" t="str">
        <f t="shared" si="147"/>
        <v>Eliot Horowitz</v>
      </c>
      <c r="E689">
        <f t="shared" ref="E689:E703" si="151">E688</f>
        <v>142</v>
      </c>
      <c r="F689">
        <f t="shared" si="143"/>
        <v>0</v>
      </c>
    </row>
    <row r="690" spans="1:6" x14ac:dyDescent="0.25">
      <c r="A690" t="str">
        <f t="shared" si="147"/>
        <v>Eliot Horowitz</v>
      </c>
      <c r="C690">
        <v>4.1000000000000002E-2</v>
      </c>
      <c r="D690" t="s">
        <v>61</v>
      </c>
      <c r="E690">
        <f t="shared" si="151"/>
        <v>142</v>
      </c>
      <c r="F690">
        <f t="shared" si="143"/>
        <v>5.8220000000000001</v>
      </c>
    </row>
    <row r="691" spans="1:6" x14ac:dyDescent="0.25">
      <c r="A691" t="str">
        <f t="shared" si="147"/>
        <v>Eliot Horowitz</v>
      </c>
      <c r="C691">
        <v>3.2000000000000001E-2</v>
      </c>
      <c r="D691" t="s">
        <v>15</v>
      </c>
      <c r="E691">
        <f t="shared" si="151"/>
        <v>142</v>
      </c>
      <c r="F691">
        <f t="shared" si="143"/>
        <v>4.5440000000000005</v>
      </c>
    </row>
    <row r="692" spans="1:6" x14ac:dyDescent="0.25">
      <c r="A692" t="str">
        <f t="shared" si="147"/>
        <v>Eliot Horowitz</v>
      </c>
      <c r="C692">
        <v>0.05</v>
      </c>
      <c r="D692" t="s">
        <v>120</v>
      </c>
      <c r="E692">
        <f t="shared" si="151"/>
        <v>142</v>
      </c>
      <c r="F692">
        <f t="shared" si="143"/>
        <v>7.1000000000000005</v>
      </c>
    </row>
    <row r="693" spans="1:6" x14ac:dyDescent="0.25">
      <c r="A693" t="str">
        <f t="shared" si="147"/>
        <v>Eliot Horowitz</v>
      </c>
      <c r="C693">
        <v>1.2E-2</v>
      </c>
      <c r="D693" t="s">
        <v>169</v>
      </c>
      <c r="E693">
        <f t="shared" si="151"/>
        <v>142</v>
      </c>
      <c r="F693">
        <f t="shared" si="143"/>
        <v>1.704</v>
      </c>
    </row>
    <row r="694" spans="1:6" x14ac:dyDescent="0.25">
      <c r="A694" t="str">
        <f t="shared" si="147"/>
        <v>Eliot Horowitz</v>
      </c>
      <c r="C694">
        <v>8.0000000000000002E-3</v>
      </c>
      <c r="D694" t="s">
        <v>62</v>
      </c>
      <c r="E694">
        <f t="shared" si="151"/>
        <v>142</v>
      </c>
      <c r="F694">
        <f t="shared" si="143"/>
        <v>1.1360000000000001</v>
      </c>
    </row>
    <row r="695" spans="1:6" x14ac:dyDescent="0.25">
      <c r="A695" t="str">
        <f t="shared" si="147"/>
        <v>Eliot Horowitz</v>
      </c>
      <c r="C695">
        <v>1.4E-2</v>
      </c>
      <c r="D695" t="s">
        <v>107</v>
      </c>
      <c r="E695">
        <f t="shared" si="151"/>
        <v>142</v>
      </c>
      <c r="F695">
        <f t="shared" si="143"/>
        <v>1.988</v>
      </c>
    </row>
    <row r="696" spans="1:6" x14ac:dyDescent="0.25">
      <c r="A696" t="str">
        <f t="shared" si="147"/>
        <v>Eliot Horowitz</v>
      </c>
      <c r="C696">
        <v>1.6E-2</v>
      </c>
      <c r="D696" t="s">
        <v>54</v>
      </c>
      <c r="E696">
        <f t="shared" si="151"/>
        <v>142</v>
      </c>
      <c r="F696">
        <f t="shared" si="143"/>
        <v>2.2720000000000002</v>
      </c>
    </row>
    <row r="697" spans="1:6" x14ac:dyDescent="0.25">
      <c r="A697" t="str">
        <f t="shared" si="147"/>
        <v>Eliot Horowitz</v>
      </c>
      <c r="C697">
        <v>4.1000000000000002E-2</v>
      </c>
      <c r="D697" t="s">
        <v>134</v>
      </c>
      <c r="E697">
        <f t="shared" si="151"/>
        <v>142</v>
      </c>
      <c r="F697">
        <f t="shared" si="143"/>
        <v>5.8220000000000001</v>
      </c>
    </row>
    <row r="698" spans="1:6" x14ac:dyDescent="0.25">
      <c r="A698" t="str">
        <f t="shared" si="147"/>
        <v>Eliot Horowitz</v>
      </c>
      <c r="C698">
        <v>0.44800000000000001</v>
      </c>
      <c r="D698" t="s">
        <v>142</v>
      </c>
      <c r="E698">
        <f t="shared" si="151"/>
        <v>142</v>
      </c>
      <c r="F698">
        <f t="shared" si="143"/>
        <v>63.616</v>
      </c>
    </row>
    <row r="699" spans="1:6" x14ac:dyDescent="0.25">
      <c r="A699" t="str">
        <f t="shared" si="147"/>
        <v>Eliot Horowitz</v>
      </c>
      <c r="C699">
        <v>4.8000000000000001E-2</v>
      </c>
      <c r="D699" t="s">
        <v>143</v>
      </c>
      <c r="E699">
        <f t="shared" si="151"/>
        <v>142</v>
      </c>
      <c r="F699">
        <f t="shared" si="143"/>
        <v>6.8159999999999998</v>
      </c>
    </row>
    <row r="700" spans="1:6" x14ac:dyDescent="0.25">
      <c r="A700" t="str">
        <f t="shared" si="147"/>
        <v>Eliot Horowitz</v>
      </c>
      <c r="C700">
        <v>0.223</v>
      </c>
      <c r="D700" t="s">
        <v>55</v>
      </c>
      <c r="E700">
        <f t="shared" si="151"/>
        <v>142</v>
      </c>
      <c r="F700">
        <f t="shared" si="143"/>
        <v>31.666</v>
      </c>
    </row>
    <row r="701" spans="1:6" x14ac:dyDescent="0.25">
      <c r="A701" t="str">
        <f t="shared" si="147"/>
        <v>Eliot Horowitz</v>
      </c>
      <c r="C701">
        <v>5.6000000000000001E-2</v>
      </c>
      <c r="D701" t="s">
        <v>26</v>
      </c>
      <c r="E701">
        <f t="shared" si="151"/>
        <v>142</v>
      </c>
      <c r="F701">
        <f t="shared" si="143"/>
        <v>7.952</v>
      </c>
    </row>
    <row r="702" spans="1:6" x14ac:dyDescent="0.25">
      <c r="A702" t="str">
        <f t="shared" si="147"/>
        <v>Eliot Horowitz</v>
      </c>
      <c r="C702">
        <v>5.0000000000000001E-3</v>
      </c>
      <c r="D702" t="s">
        <v>154</v>
      </c>
      <c r="E702">
        <f t="shared" si="151"/>
        <v>142</v>
      </c>
      <c r="F702">
        <f t="shared" si="143"/>
        <v>0.71</v>
      </c>
    </row>
    <row r="703" spans="1:6" x14ac:dyDescent="0.25">
      <c r="A703" t="str">
        <f t="shared" si="147"/>
        <v>Eliot Horowitz</v>
      </c>
      <c r="E703">
        <f t="shared" si="151"/>
        <v>142</v>
      </c>
      <c r="F703">
        <f t="shared" si="143"/>
        <v>0</v>
      </c>
    </row>
    <row r="704" spans="1:6" x14ac:dyDescent="0.25">
      <c r="A704" t="str">
        <f t="shared" si="147"/>
        <v>Eliot Horowitz</v>
      </c>
      <c r="B704" t="s">
        <v>210</v>
      </c>
      <c r="E704">
        <v>65</v>
      </c>
      <c r="F704">
        <f t="shared" si="143"/>
        <v>0</v>
      </c>
    </row>
    <row r="705" spans="1:6" x14ac:dyDescent="0.25">
      <c r="A705" t="str">
        <f t="shared" si="147"/>
        <v>Eliot Horowitz</v>
      </c>
      <c r="E705">
        <f t="shared" ref="E705:E709" si="152">E704</f>
        <v>65</v>
      </c>
      <c r="F705">
        <f t="shared" si="143"/>
        <v>0</v>
      </c>
    </row>
    <row r="706" spans="1:6" x14ac:dyDescent="0.25">
      <c r="A706" t="str">
        <f t="shared" si="147"/>
        <v>Eliot Horowitz</v>
      </c>
      <c r="C706">
        <v>0.10299999999999999</v>
      </c>
      <c r="D706" t="s">
        <v>61</v>
      </c>
      <c r="E706">
        <f t="shared" si="152"/>
        <v>65</v>
      </c>
      <c r="F706">
        <f t="shared" si="143"/>
        <v>6.6949999999999994</v>
      </c>
    </row>
    <row r="707" spans="1:6" x14ac:dyDescent="0.25">
      <c r="A707" t="str">
        <f t="shared" si="147"/>
        <v>Eliot Horowitz</v>
      </c>
      <c r="C707">
        <v>0.73399999999999999</v>
      </c>
      <c r="D707" t="s">
        <v>142</v>
      </c>
      <c r="E707">
        <f t="shared" si="152"/>
        <v>65</v>
      </c>
      <c r="F707">
        <f t="shared" ref="F707:F770" si="153">E707*C707</f>
        <v>47.71</v>
      </c>
    </row>
    <row r="708" spans="1:6" x14ac:dyDescent="0.25">
      <c r="A708" t="str">
        <f t="shared" si="147"/>
        <v>Eliot Horowitz</v>
      </c>
      <c r="C708">
        <v>0.161</v>
      </c>
      <c r="D708" t="s">
        <v>55</v>
      </c>
      <c r="E708">
        <f t="shared" si="152"/>
        <v>65</v>
      </c>
      <c r="F708">
        <f t="shared" si="153"/>
        <v>10.465</v>
      </c>
    </row>
    <row r="709" spans="1:6" x14ac:dyDescent="0.25">
      <c r="A709" t="str">
        <f t="shared" si="147"/>
        <v>Eliot Horowitz</v>
      </c>
      <c r="E709">
        <f t="shared" si="152"/>
        <v>65</v>
      </c>
      <c r="F709">
        <f t="shared" si="153"/>
        <v>0</v>
      </c>
    </row>
    <row r="710" spans="1:6" x14ac:dyDescent="0.25">
      <c r="A710" t="str">
        <f t="shared" si="147"/>
        <v>Eliot Horowitz</v>
      </c>
      <c r="B710" t="s">
        <v>211</v>
      </c>
      <c r="E710">
        <v>5</v>
      </c>
      <c r="F710">
        <f t="shared" si="153"/>
        <v>0</v>
      </c>
    </row>
    <row r="711" spans="1:6" x14ac:dyDescent="0.25">
      <c r="A711" t="str">
        <f t="shared" si="147"/>
        <v>Eliot Horowitz</v>
      </c>
      <c r="E711">
        <f t="shared" ref="E711:E713" si="154">E710</f>
        <v>5</v>
      </c>
      <c r="F711">
        <f t="shared" si="153"/>
        <v>0</v>
      </c>
    </row>
    <row r="712" spans="1:6" x14ac:dyDescent="0.25">
      <c r="A712" t="str">
        <f t="shared" si="147"/>
        <v>Eliot Horowitz</v>
      </c>
      <c r="C712">
        <v>1</v>
      </c>
      <c r="D712" t="s">
        <v>55</v>
      </c>
      <c r="E712">
        <f t="shared" si="154"/>
        <v>5</v>
      </c>
      <c r="F712">
        <f t="shared" si="153"/>
        <v>5</v>
      </c>
    </row>
    <row r="713" spans="1:6" x14ac:dyDescent="0.25">
      <c r="A713" t="str">
        <f t="shared" si="147"/>
        <v>Eliot Horowitz</v>
      </c>
      <c r="E713">
        <f t="shared" si="154"/>
        <v>5</v>
      </c>
      <c r="F713">
        <f t="shared" si="153"/>
        <v>0</v>
      </c>
    </row>
    <row r="714" spans="1:6" x14ac:dyDescent="0.25">
      <c r="A714" t="str">
        <f t="shared" si="147"/>
        <v>Eliot Horowitz</v>
      </c>
      <c r="B714" t="s">
        <v>212</v>
      </c>
      <c r="E714">
        <v>65</v>
      </c>
      <c r="F714">
        <f t="shared" si="153"/>
        <v>0</v>
      </c>
    </row>
    <row r="715" spans="1:6" x14ac:dyDescent="0.25">
      <c r="A715" t="str">
        <f t="shared" si="147"/>
        <v>Eliot Horowitz</v>
      </c>
      <c r="E715">
        <f t="shared" ref="E715:E717" si="155">E714</f>
        <v>65</v>
      </c>
      <c r="F715">
        <f t="shared" si="153"/>
        <v>0</v>
      </c>
    </row>
    <row r="716" spans="1:6" x14ac:dyDescent="0.25">
      <c r="A716" t="str">
        <f t="shared" si="147"/>
        <v>Eliot Horowitz</v>
      </c>
      <c r="C716">
        <v>1</v>
      </c>
      <c r="D716" t="s">
        <v>26</v>
      </c>
      <c r="E716">
        <f t="shared" si="155"/>
        <v>65</v>
      </c>
      <c r="F716">
        <f t="shared" si="153"/>
        <v>65</v>
      </c>
    </row>
    <row r="717" spans="1:6" x14ac:dyDescent="0.25">
      <c r="A717" t="str">
        <f t="shared" si="147"/>
        <v>Eliot Horowitz</v>
      </c>
      <c r="E717">
        <f t="shared" si="155"/>
        <v>65</v>
      </c>
      <c r="F717">
        <f t="shared" si="153"/>
        <v>0</v>
      </c>
    </row>
    <row r="718" spans="1:6" x14ac:dyDescent="0.25">
      <c r="A718" t="str">
        <f t="shared" si="147"/>
        <v>Eliot Horowitz</v>
      </c>
      <c r="B718" t="s">
        <v>213</v>
      </c>
      <c r="E718">
        <v>129</v>
      </c>
      <c r="F718">
        <f t="shared" si="153"/>
        <v>0</v>
      </c>
    </row>
    <row r="719" spans="1:6" x14ac:dyDescent="0.25">
      <c r="A719" t="str">
        <f t="shared" si="147"/>
        <v>Eliot Horowitz</v>
      </c>
      <c r="E719">
        <f t="shared" ref="E719:E724" si="156">E718</f>
        <v>129</v>
      </c>
      <c r="F719">
        <f t="shared" si="153"/>
        <v>0</v>
      </c>
    </row>
    <row r="720" spans="1:6" x14ac:dyDescent="0.25">
      <c r="A720" t="str">
        <f t="shared" si="147"/>
        <v>Eliot Horowitz</v>
      </c>
      <c r="C720">
        <v>4.4999999999999998E-2</v>
      </c>
      <c r="D720" t="s">
        <v>61</v>
      </c>
      <c r="E720">
        <f t="shared" si="156"/>
        <v>129</v>
      </c>
      <c r="F720">
        <f t="shared" si="153"/>
        <v>5.8049999999999997</v>
      </c>
    </row>
    <row r="721" spans="1:6" x14ac:dyDescent="0.25">
      <c r="A721" t="str">
        <f t="shared" si="147"/>
        <v>Eliot Horowitz</v>
      </c>
      <c r="C721">
        <v>0.85499999999999998</v>
      </c>
      <c r="D721" t="s">
        <v>15</v>
      </c>
      <c r="E721">
        <f t="shared" si="156"/>
        <v>129</v>
      </c>
      <c r="F721">
        <f t="shared" si="153"/>
        <v>110.295</v>
      </c>
    </row>
    <row r="722" spans="1:6" x14ac:dyDescent="0.25">
      <c r="A722" t="str">
        <f t="shared" si="147"/>
        <v>Eliot Horowitz</v>
      </c>
      <c r="C722">
        <v>8.5000000000000006E-2</v>
      </c>
      <c r="D722" t="s">
        <v>120</v>
      </c>
      <c r="E722">
        <f t="shared" si="156"/>
        <v>129</v>
      </c>
      <c r="F722">
        <f t="shared" si="153"/>
        <v>10.965000000000002</v>
      </c>
    </row>
    <row r="723" spans="1:6" x14ac:dyDescent="0.25">
      <c r="A723" t="str">
        <f t="shared" si="147"/>
        <v>Eliot Horowitz</v>
      </c>
      <c r="C723">
        <v>1.4E-2</v>
      </c>
      <c r="D723" t="s">
        <v>142</v>
      </c>
      <c r="E723">
        <f t="shared" si="156"/>
        <v>129</v>
      </c>
      <c r="F723">
        <f t="shared" si="153"/>
        <v>1.806</v>
      </c>
    </row>
    <row r="724" spans="1:6" x14ac:dyDescent="0.25">
      <c r="A724" t="str">
        <f t="shared" si="147"/>
        <v>Eliot Horowitz</v>
      </c>
      <c r="E724">
        <f t="shared" si="156"/>
        <v>129</v>
      </c>
      <c r="F724">
        <f t="shared" si="153"/>
        <v>0</v>
      </c>
    </row>
    <row r="725" spans="1:6" x14ac:dyDescent="0.25">
      <c r="A725" t="str">
        <f t="shared" si="147"/>
        <v>Eliot Horowitz</v>
      </c>
      <c r="B725" t="s">
        <v>214</v>
      </c>
      <c r="E725">
        <v>3</v>
      </c>
      <c r="F725">
        <f t="shared" si="153"/>
        <v>0</v>
      </c>
    </row>
    <row r="726" spans="1:6" x14ac:dyDescent="0.25">
      <c r="A726" t="str">
        <f t="shared" si="147"/>
        <v>Eliot Horowitz</v>
      </c>
      <c r="E726">
        <f t="shared" ref="E726:E728" si="157">E725</f>
        <v>3</v>
      </c>
      <c r="F726">
        <f t="shared" si="153"/>
        <v>0</v>
      </c>
    </row>
    <row r="727" spans="1:6" x14ac:dyDescent="0.25">
      <c r="A727" t="str">
        <f t="shared" si="147"/>
        <v>Eliot Horowitz</v>
      </c>
      <c r="C727">
        <v>1</v>
      </c>
      <c r="D727" t="s">
        <v>55</v>
      </c>
      <c r="E727">
        <f t="shared" si="157"/>
        <v>3</v>
      </c>
      <c r="F727">
        <f t="shared" si="153"/>
        <v>3</v>
      </c>
    </row>
    <row r="728" spans="1:6" x14ac:dyDescent="0.25">
      <c r="A728" t="s">
        <v>450</v>
      </c>
      <c r="E728">
        <f t="shared" si="157"/>
        <v>3</v>
      </c>
      <c r="F728">
        <f t="shared" si="153"/>
        <v>0</v>
      </c>
    </row>
    <row r="729" spans="1:6" x14ac:dyDescent="0.25">
      <c r="A729" t="str">
        <f t="shared" ref="A729:A760" si="158">A728</f>
        <v>Eric Milkie</v>
      </c>
      <c r="B729" t="s">
        <v>217</v>
      </c>
      <c r="E729">
        <v>8</v>
      </c>
      <c r="F729">
        <f t="shared" si="153"/>
        <v>0</v>
      </c>
    </row>
    <row r="730" spans="1:6" x14ac:dyDescent="0.25">
      <c r="A730" t="str">
        <f t="shared" si="158"/>
        <v>Eric Milkie</v>
      </c>
      <c r="E730">
        <f t="shared" ref="E730:E732" si="159">E729</f>
        <v>8</v>
      </c>
      <c r="F730">
        <f t="shared" si="153"/>
        <v>0</v>
      </c>
    </row>
    <row r="731" spans="1:6" x14ac:dyDescent="0.25">
      <c r="A731" t="str">
        <f t="shared" si="158"/>
        <v>Eric Milkie</v>
      </c>
      <c r="C731">
        <v>1</v>
      </c>
      <c r="D731" t="s">
        <v>130</v>
      </c>
      <c r="E731">
        <f t="shared" si="159"/>
        <v>8</v>
      </c>
      <c r="F731">
        <f t="shared" si="153"/>
        <v>8</v>
      </c>
    </row>
    <row r="732" spans="1:6" x14ac:dyDescent="0.25">
      <c r="A732" t="str">
        <f t="shared" si="158"/>
        <v>Eric Milkie</v>
      </c>
      <c r="E732">
        <f t="shared" si="159"/>
        <v>8</v>
      </c>
      <c r="F732">
        <f t="shared" si="153"/>
        <v>0</v>
      </c>
    </row>
    <row r="733" spans="1:6" x14ac:dyDescent="0.25">
      <c r="A733" t="str">
        <f t="shared" si="158"/>
        <v>Eric Milkie</v>
      </c>
      <c r="B733" t="s">
        <v>218</v>
      </c>
      <c r="E733">
        <v>6</v>
      </c>
      <c r="F733">
        <f t="shared" si="153"/>
        <v>0</v>
      </c>
    </row>
    <row r="734" spans="1:6" x14ac:dyDescent="0.25">
      <c r="A734" t="str">
        <f t="shared" si="158"/>
        <v>Eric Milkie</v>
      </c>
      <c r="E734">
        <f t="shared" ref="E734:E736" si="160">E733</f>
        <v>6</v>
      </c>
      <c r="F734">
        <f t="shared" si="153"/>
        <v>0</v>
      </c>
    </row>
    <row r="735" spans="1:6" x14ac:dyDescent="0.25">
      <c r="A735" t="str">
        <f t="shared" si="158"/>
        <v>Eric Milkie</v>
      </c>
      <c r="C735">
        <v>1</v>
      </c>
      <c r="D735" t="s">
        <v>58</v>
      </c>
      <c r="E735">
        <f t="shared" si="160"/>
        <v>6</v>
      </c>
      <c r="F735">
        <f t="shared" si="153"/>
        <v>6</v>
      </c>
    </row>
    <row r="736" spans="1:6" x14ac:dyDescent="0.25">
      <c r="A736" t="str">
        <f t="shared" si="158"/>
        <v>Eric Milkie</v>
      </c>
      <c r="E736">
        <f t="shared" si="160"/>
        <v>6</v>
      </c>
      <c r="F736">
        <f t="shared" si="153"/>
        <v>0</v>
      </c>
    </row>
    <row r="737" spans="1:6" x14ac:dyDescent="0.25">
      <c r="A737" t="str">
        <f t="shared" si="158"/>
        <v>Eric Milkie</v>
      </c>
      <c r="B737" t="s">
        <v>219</v>
      </c>
      <c r="E737">
        <v>8</v>
      </c>
      <c r="F737">
        <f t="shared" si="153"/>
        <v>0</v>
      </c>
    </row>
    <row r="738" spans="1:6" x14ac:dyDescent="0.25">
      <c r="A738" t="str">
        <f t="shared" si="158"/>
        <v>Eric Milkie</v>
      </c>
      <c r="E738">
        <f t="shared" ref="E738:E740" si="161">E737</f>
        <v>8</v>
      </c>
      <c r="F738">
        <f t="shared" si="153"/>
        <v>0</v>
      </c>
    </row>
    <row r="739" spans="1:6" x14ac:dyDescent="0.25">
      <c r="A739" t="str">
        <f t="shared" si="158"/>
        <v>Eric Milkie</v>
      </c>
      <c r="C739">
        <v>1</v>
      </c>
      <c r="D739" t="s">
        <v>54</v>
      </c>
      <c r="E739">
        <f t="shared" si="161"/>
        <v>8</v>
      </c>
      <c r="F739">
        <f t="shared" si="153"/>
        <v>8</v>
      </c>
    </row>
    <row r="740" spans="1:6" x14ac:dyDescent="0.25">
      <c r="A740" t="str">
        <f t="shared" si="158"/>
        <v>Eric Milkie</v>
      </c>
      <c r="E740">
        <f t="shared" si="161"/>
        <v>8</v>
      </c>
      <c r="F740">
        <f t="shared" si="153"/>
        <v>0</v>
      </c>
    </row>
    <row r="741" spans="1:6" x14ac:dyDescent="0.25">
      <c r="A741" t="str">
        <f t="shared" si="158"/>
        <v>Eric Milkie</v>
      </c>
      <c r="B741" t="s">
        <v>220</v>
      </c>
      <c r="E741">
        <v>168</v>
      </c>
      <c r="F741">
        <f t="shared" si="153"/>
        <v>0</v>
      </c>
    </row>
    <row r="742" spans="1:6" x14ac:dyDescent="0.25">
      <c r="A742" t="str">
        <f t="shared" si="158"/>
        <v>Eric Milkie</v>
      </c>
      <c r="E742">
        <f t="shared" ref="E742:E744" si="162">E741</f>
        <v>168</v>
      </c>
      <c r="F742">
        <f t="shared" si="153"/>
        <v>0</v>
      </c>
    </row>
    <row r="743" spans="1:6" x14ac:dyDescent="0.25">
      <c r="A743" t="str">
        <f t="shared" si="158"/>
        <v>Eric Milkie</v>
      </c>
      <c r="C743">
        <v>1</v>
      </c>
      <c r="D743" t="s">
        <v>54</v>
      </c>
      <c r="E743">
        <f t="shared" si="162"/>
        <v>168</v>
      </c>
      <c r="F743">
        <f t="shared" si="153"/>
        <v>168</v>
      </c>
    </row>
    <row r="744" spans="1:6" x14ac:dyDescent="0.25">
      <c r="A744" t="str">
        <f t="shared" si="158"/>
        <v>Eric Milkie</v>
      </c>
      <c r="E744">
        <f t="shared" si="162"/>
        <v>168</v>
      </c>
      <c r="F744">
        <f t="shared" si="153"/>
        <v>0</v>
      </c>
    </row>
    <row r="745" spans="1:6" x14ac:dyDescent="0.25">
      <c r="A745" t="str">
        <f t="shared" si="158"/>
        <v>Eric Milkie</v>
      </c>
      <c r="B745" t="s">
        <v>221</v>
      </c>
      <c r="E745">
        <v>7</v>
      </c>
      <c r="F745">
        <f t="shared" si="153"/>
        <v>0</v>
      </c>
    </row>
    <row r="746" spans="1:6" x14ac:dyDescent="0.25">
      <c r="A746" t="str">
        <f t="shared" si="158"/>
        <v>Eric Milkie</v>
      </c>
      <c r="E746">
        <f t="shared" ref="E746:E748" si="163">E745</f>
        <v>7</v>
      </c>
      <c r="F746">
        <f t="shared" si="153"/>
        <v>0</v>
      </c>
    </row>
    <row r="747" spans="1:6" x14ac:dyDescent="0.25">
      <c r="A747" t="str">
        <f t="shared" si="158"/>
        <v>Eric Milkie</v>
      </c>
      <c r="C747">
        <v>1</v>
      </c>
      <c r="D747" t="s">
        <v>222</v>
      </c>
      <c r="E747">
        <f t="shared" si="163"/>
        <v>7</v>
      </c>
      <c r="F747">
        <f t="shared" si="153"/>
        <v>7</v>
      </c>
    </row>
    <row r="748" spans="1:6" x14ac:dyDescent="0.25">
      <c r="A748" t="str">
        <f t="shared" si="158"/>
        <v>Eric Milkie</v>
      </c>
      <c r="E748">
        <f t="shared" si="163"/>
        <v>7</v>
      </c>
      <c r="F748">
        <f t="shared" si="153"/>
        <v>0</v>
      </c>
    </row>
    <row r="749" spans="1:6" x14ac:dyDescent="0.25">
      <c r="A749" t="str">
        <f t="shared" si="158"/>
        <v>Eric Milkie</v>
      </c>
      <c r="B749" t="s">
        <v>223</v>
      </c>
      <c r="E749">
        <v>14</v>
      </c>
      <c r="F749">
        <f t="shared" si="153"/>
        <v>0</v>
      </c>
    </row>
    <row r="750" spans="1:6" x14ac:dyDescent="0.25">
      <c r="A750" t="str">
        <f t="shared" si="158"/>
        <v>Eric Milkie</v>
      </c>
      <c r="E750">
        <f t="shared" ref="E750:E752" si="164">E749</f>
        <v>14</v>
      </c>
      <c r="F750">
        <f t="shared" si="153"/>
        <v>0</v>
      </c>
    </row>
    <row r="751" spans="1:6" x14ac:dyDescent="0.25">
      <c r="A751" t="str">
        <f t="shared" si="158"/>
        <v>Eric Milkie</v>
      </c>
      <c r="C751">
        <v>1</v>
      </c>
      <c r="D751" t="s">
        <v>54</v>
      </c>
      <c r="E751">
        <f t="shared" si="164"/>
        <v>14</v>
      </c>
      <c r="F751">
        <f t="shared" si="153"/>
        <v>14</v>
      </c>
    </row>
    <row r="752" spans="1:6" x14ac:dyDescent="0.25">
      <c r="A752" t="str">
        <f t="shared" si="158"/>
        <v>Eric Milkie</v>
      </c>
      <c r="E752">
        <f t="shared" si="164"/>
        <v>14</v>
      </c>
      <c r="F752">
        <f t="shared" si="153"/>
        <v>0</v>
      </c>
    </row>
    <row r="753" spans="1:6" x14ac:dyDescent="0.25">
      <c r="A753" t="str">
        <f t="shared" si="158"/>
        <v>Eric Milkie</v>
      </c>
      <c r="B753" t="s">
        <v>224</v>
      </c>
      <c r="E753">
        <v>36</v>
      </c>
      <c r="F753">
        <f t="shared" si="153"/>
        <v>0</v>
      </c>
    </row>
    <row r="754" spans="1:6" x14ac:dyDescent="0.25">
      <c r="A754" t="str">
        <f t="shared" si="158"/>
        <v>Eric Milkie</v>
      </c>
      <c r="E754">
        <f t="shared" ref="E754:E757" si="165">E753</f>
        <v>36</v>
      </c>
      <c r="F754">
        <f t="shared" si="153"/>
        <v>0</v>
      </c>
    </row>
    <row r="755" spans="1:6" x14ac:dyDescent="0.25">
      <c r="A755" t="str">
        <f t="shared" si="158"/>
        <v>Eric Milkie</v>
      </c>
      <c r="C755">
        <v>0.34599999999999997</v>
      </c>
      <c r="D755" t="s">
        <v>54</v>
      </c>
      <c r="E755">
        <f t="shared" si="165"/>
        <v>36</v>
      </c>
      <c r="F755">
        <f t="shared" si="153"/>
        <v>12.456</v>
      </c>
    </row>
    <row r="756" spans="1:6" x14ac:dyDescent="0.25">
      <c r="A756" t="str">
        <f t="shared" si="158"/>
        <v>Eric Milkie</v>
      </c>
      <c r="C756">
        <v>0.65300000000000002</v>
      </c>
      <c r="D756" t="s">
        <v>222</v>
      </c>
      <c r="E756">
        <f t="shared" si="165"/>
        <v>36</v>
      </c>
      <c r="F756">
        <f t="shared" si="153"/>
        <v>23.508000000000003</v>
      </c>
    </row>
    <row r="757" spans="1:6" x14ac:dyDescent="0.25">
      <c r="A757" t="str">
        <f t="shared" si="158"/>
        <v>Eric Milkie</v>
      </c>
      <c r="E757">
        <f t="shared" si="165"/>
        <v>36</v>
      </c>
      <c r="F757">
        <f t="shared" si="153"/>
        <v>0</v>
      </c>
    </row>
    <row r="758" spans="1:6" x14ac:dyDescent="0.25">
      <c r="A758" t="str">
        <f t="shared" si="158"/>
        <v>Eric Milkie</v>
      </c>
      <c r="B758" t="s">
        <v>225</v>
      </c>
      <c r="E758">
        <v>145</v>
      </c>
      <c r="F758">
        <f t="shared" si="153"/>
        <v>0</v>
      </c>
    </row>
    <row r="759" spans="1:6" x14ac:dyDescent="0.25">
      <c r="A759" t="str">
        <f t="shared" si="158"/>
        <v>Eric Milkie</v>
      </c>
      <c r="E759">
        <f t="shared" ref="E759:E762" si="166">E758</f>
        <v>145</v>
      </c>
      <c r="F759">
        <f t="shared" si="153"/>
        <v>0</v>
      </c>
    </row>
    <row r="760" spans="1:6" x14ac:dyDescent="0.25">
      <c r="A760" t="str">
        <f t="shared" si="158"/>
        <v>Eric Milkie</v>
      </c>
      <c r="C760">
        <v>0.96899999999999997</v>
      </c>
      <c r="D760" t="s">
        <v>54</v>
      </c>
      <c r="E760">
        <f t="shared" si="166"/>
        <v>145</v>
      </c>
      <c r="F760">
        <f t="shared" si="153"/>
        <v>140.505</v>
      </c>
    </row>
    <row r="761" spans="1:6" x14ac:dyDescent="0.25">
      <c r="A761" t="str">
        <f t="shared" ref="A761:A785" si="167">A760</f>
        <v>Eric Milkie</v>
      </c>
      <c r="C761">
        <v>0.03</v>
      </c>
      <c r="D761" t="s">
        <v>222</v>
      </c>
      <c r="E761">
        <f t="shared" si="166"/>
        <v>145</v>
      </c>
      <c r="F761">
        <f t="shared" si="153"/>
        <v>4.3499999999999996</v>
      </c>
    </row>
    <row r="762" spans="1:6" x14ac:dyDescent="0.25">
      <c r="A762" t="str">
        <f t="shared" si="167"/>
        <v>Eric Milkie</v>
      </c>
      <c r="E762">
        <f t="shared" si="166"/>
        <v>145</v>
      </c>
      <c r="F762">
        <f t="shared" si="153"/>
        <v>0</v>
      </c>
    </row>
    <row r="763" spans="1:6" x14ac:dyDescent="0.25">
      <c r="A763" t="str">
        <f t="shared" si="167"/>
        <v>Eric Milkie</v>
      </c>
      <c r="B763" t="s">
        <v>226</v>
      </c>
      <c r="E763">
        <v>53</v>
      </c>
      <c r="F763">
        <f t="shared" si="153"/>
        <v>0</v>
      </c>
    </row>
    <row r="764" spans="1:6" x14ac:dyDescent="0.25">
      <c r="A764" t="str">
        <f t="shared" si="167"/>
        <v>Eric Milkie</v>
      </c>
      <c r="E764">
        <f t="shared" ref="E764:E766" si="168">E763</f>
        <v>53</v>
      </c>
      <c r="F764">
        <f t="shared" si="153"/>
        <v>0</v>
      </c>
    </row>
    <row r="765" spans="1:6" x14ac:dyDescent="0.25">
      <c r="A765" t="str">
        <f t="shared" si="167"/>
        <v>Eric Milkie</v>
      </c>
      <c r="C765">
        <v>1</v>
      </c>
      <c r="D765" t="s">
        <v>54</v>
      </c>
      <c r="E765">
        <f t="shared" si="168"/>
        <v>53</v>
      </c>
      <c r="F765">
        <f t="shared" si="153"/>
        <v>53</v>
      </c>
    </row>
    <row r="766" spans="1:6" x14ac:dyDescent="0.25">
      <c r="A766" t="str">
        <f t="shared" si="167"/>
        <v>Eric Milkie</v>
      </c>
      <c r="E766">
        <f t="shared" si="168"/>
        <v>53</v>
      </c>
      <c r="F766">
        <f t="shared" si="153"/>
        <v>0</v>
      </c>
    </row>
    <row r="767" spans="1:6" x14ac:dyDescent="0.25">
      <c r="A767" t="str">
        <f t="shared" si="167"/>
        <v>Eric Milkie</v>
      </c>
      <c r="B767" t="s">
        <v>227</v>
      </c>
      <c r="E767">
        <v>4</v>
      </c>
      <c r="F767">
        <f t="shared" si="153"/>
        <v>0</v>
      </c>
    </row>
    <row r="768" spans="1:6" x14ac:dyDescent="0.25">
      <c r="A768" t="str">
        <f t="shared" si="167"/>
        <v>Eric Milkie</v>
      </c>
      <c r="E768">
        <f t="shared" ref="E768:E771" si="169">E767</f>
        <v>4</v>
      </c>
      <c r="F768">
        <f t="shared" si="153"/>
        <v>0</v>
      </c>
    </row>
    <row r="769" spans="1:6" x14ac:dyDescent="0.25">
      <c r="A769" t="str">
        <f t="shared" si="167"/>
        <v>Eric Milkie</v>
      </c>
      <c r="C769">
        <v>0.57599999999999996</v>
      </c>
      <c r="D769" t="s">
        <v>61</v>
      </c>
      <c r="E769">
        <f t="shared" si="169"/>
        <v>4</v>
      </c>
      <c r="F769">
        <f t="shared" si="153"/>
        <v>2.3039999999999998</v>
      </c>
    </row>
    <row r="770" spans="1:6" x14ac:dyDescent="0.25">
      <c r="A770" t="str">
        <f t="shared" si="167"/>
        <v>Eric Milkie</v>
      </c>
      <c r="C770">
        <v>0.42299999999999999</v>
      </c>
      <c r="D770" t="s">
        <v>55</v>
      </c>
      <c r="E770">
        <f t="shared" si="169"/>
        <v>4</v>
      </c>
      <c r="F770">
        <f t="shared" si="153"/>
        <v>1.6919999999999999</v>
      </c>
    </row>
    <row r="771" spans="1:6" x14ac:dyDescent="0.25">
      <c r="A771" t="str">
        <f t="shared" si="167"/>
        <v>Eric Milkie</v>
      </c>
      <c r="E771">
        <f t="shared" si="169"/>
        <v>4</v>
      </c>
      <c r="F771">
        <f t="shared" ref="F771:F834" si="170">E771*C771</f>
        <v>0</v>
      </c>
    </row>
    <row r="772" spans="1:6" x14ac:dyDescent="0.25">
      <c r="A772" t="str">
        <f t="shared" si="167"/>
        <v>Eric Milkie</v>
      </c>
      <c r="B772" t="s">
        <v>228</v>
      </c>
      <c r="E772">
        <v>25</v>
      </c>
      <c r="F772">
        <f t="shared" si="170"/>
        <v>0</v>
      </c>
    </row>
    <row r="773" spans="1:6" x14ac:dyDescent="0.25">
      <c r="A773" t="str">
        <f t="shared" si="167"/>
        <v>Eric Milkie</v>
      </c>
      <c r="E773">
        <f t="shared" ref="E773:E778" si="171">E772</f>
        <v>25</v>
      </c>
      <c r="F773">
        <f t="shared" si="170"/>
        <v>0</v>
      </c>
    </row>
    <row r="774" spans="1:6" x14ac:dyDescent="0.25">
      <c r="A774" t="str">
        <f t="shared" si="167"/>
        <v>Eric Milkie</v>
      </c>
      <c r="C774">
        <v>0.17499999999999999</v>
      </c>
      <c r="D774" t="s">
        <v>48</v>
      </c>
      <c r="E774">
        <f t="shared" si="171"/>
        <v>25</v>
      </c>
      <c r="F774">
        <f t="shared" si="170"/>
        <v>4.375</v>
      </c>
    </row>
    <row r="775" spans="1:6" x14ac:dyDescent="0.25">
      <c r="A775" t="str">
        <f t="shared" si="167"/>
        <v>Eric Milkie</v>
      </c>
      <c r="C775">
        <v>0.48</v>
      </c>
      <c r="D775" t="s">
        <v>61</v>
      </c>
      <c r="E775">
        <f t="shared" si="171"/>
        <v>25</v>
      </c>
      <c r="F775">
        <f t="shared" si="170"/>
        <v>12</v>
      </c>
    </row>
    <row r="776" spans="1:6" x14ac:dyDescent="0.25">
      <c r="A776" t="str">
        <f t="shared" si="167"/>
        <v>Eric Milkie</v>
      </c>
      <c r="C776">
        <v>0.29799999999999999</v>
      </c>
      <c r="D776" t="s">
        <v>54</v>
      </c>
      <c r="E776">
        <f t="shared" si="171"/>
        <v>25</v>
      </c>
      <c r="F776">
        <f t="shared" si="170"/>
        <v>7.4499999999999993</v>
      </c>
    </row>
    <row r="777" spans="1:6" x14ac:dyDescent="0.25">
      <c r="A777" t="str">
        <f t="shared" si="167"/>
        <v>Eric Milkie</v>
      </c>
      <c r="C777">
        <v>4.3999999999999997E-2</v>
      </c>
      <c r="D777" t="s">
        <v>64</v>
      </c>
      <c r="E777">
        <f t="shared" si="171"/>
        <v>25</v>
      </c>
      <c r="F777">
        <f t="shared" si="170"/>
        <v>1.0999999999999999</v>
      </c>
    </row>
    <row r="778" spans="1:6" x14ac:dyDescent="0.25">
      <c r="A778" t="str">
        <f t="shared" si="167"/>
        <v>Eric Milkie</v>
      </c>
      <c r="E778">
        <f t="shared" si="171"/>
        <v>25</v>
      </c>
      <c r="F778">
        <f t="shared" si="170"/>
        <v>0</v>
      </c>
    </row>
    <row r="779" spans="1:6" x14ac:dyDescent="0.25">
      <c r="A779" t="str">
        <f t="shared" si="167"/>
        <v>Eric Milkie</v>
      </c>
      <c r="B779" t="s">
        <v>229</v>
      </c>
      <c r="E779">
        <v>9</v>
      </c>
      <c r="F779">
        <f t="shared" si="170"/>
        <v>0</v>
      </c>
    </row>
    <row r="780" spans="1:6" x14ac:dyDescent="0.25">
      <c r="A780" t="str">
        <f t="shared" si="167"/>
        <v>Eric Milkie</v>
      </c>
      <c r="E780">
        <f t="shared" ref="E780:E782" si="172">E779</f>
        <v>9</v>
      </c>
      <c r="F780">
        <f t="shared" si="170"/>
        <v>0</v>
      </c>
    </row>
    <row r="781" spans="1:6" x14ac:dyDescent="0.25">
      <c r="A781" t="str">
        <f t="shared" si="167"/>
        <v>Eric Milkie</v>
      </c>
      <c r="C781">
        <v>1</v>
      </c>
      <c r="D781" t="s">
        <v>15</v>
      </c>
      <c r="E781">
        <f t="shared" si="172"/>
        <v>9</v>
      </c>
      <c r="F781">
        <f t="shared" si="170"/>
        <v>9</v>
      </c>
    </row>
    <row r="782" spans="1:6" x14ac:dyDescent="0.25">
      <c r="A782" t="str">
        <f t="shared" si="167"/>
        <v>Eric Milkie</v>
      </c>
      <c r="E782">
        <f t="shared" si="172"/>
        <v>9</v>
      </c>
      <c r="F782">
        <f t="shared" si="170"/>
        <v>0</v>
      </c>
    </row>
    <row r="783" spans="1:6" x14ac:dyDescent="0.25">
      <c r="A783" t="str">
        <f t="shared" si="167"/>
        <v>Eric Milkie</v>
      </c>
      <c r="B783" t="s">
        <v>230</v>
      </c>
      <c r="E783">
        <v>7</v>
      </c>
      <c r="F783">
        <f t="shared" si="170"/>
        <v>0</v>
      </c>
    </row>
    <row r="784" spans="1:6" x14ac:dyDescent="0.25">
      <c r="A784" t="str">
        <f t="shared" si="167"/>
        <v>Eric Milkie</v>
      </c>
      <c r="E784">
        <f t="shared" ref="E784:E786" si="173">E783</f>
        <v>7</v>
      </c>
      <c r="F784">
        <f t="shared" si="170"/>
        <v>0</v>
      </c>
    </row>
    <row r="785" spans="1:6" x14ac:dyDescent="0.25">
      <c r="A785" t="str">
        <f t="shared" si="167"/>
        <v>Eric Milkie</v>
      </c>
      <c r="C785">
        <v>1</v>
      </c>
      <c r="D785" t="s">
        <v>231</v>
      </c>
      <c r="E785">
        <f t="shared" si="173"/>
        <v>7</v>
      </c>
      <c r="F785">
        <f t="shared" si="170"/>
        <v>7</v>
      </c>
    </row>
    <row r="786" spans="1:6" x14ac:dyDescent="0.25">
      <c r="A786" t="s">
        <v>451</v>
      </c>
      <c r="E786">
        <f t="shared" si="173"/>
        <v>7</v>
      </c>
      <c r="F786">
        <f t="shared" si="170"/>
        <v>0</v>
      </c>
    </row>
    <row r="787" spans="1:6" x14ac:dyDescent="0.25">
      <c r="A787" t="str">
        <f t="shared" ref="A787:A793" si="174">A786</f>
        <v>Ernie Hershey</v>
      </c>
      <c r="B787" t="s">
        <v>234</v>
      </c>
      <c r="E787">
        <v>40</v>
      </c>
      <c r="F787">
        <f t="shared" si="170"/>
        <v>0</v>
      </c>
    </row>
    <row r="788" spans="1:6" x14ac:dyDescent="0.25">
      <c r="A788" t="str">
        <f t="shared" si="174"/>
        <v>Ernie Hershey</v>
      </c>
      <c r="E788">
        <f t="shared" ref="E788:E790" si="175">E787</f>
        <v>40</v>
      </c>
      <c r="F788">
        <f t="shared" si="170"/>
        <v>0</v>
      </c>
    </row>
    <row r="789" spans="1:6" x14ac:dyDescent="0.25">
      <c r="A789" t="str">
        <f t="shared" si="174"/>
        <v>Ernie Hershey</v>
      </c>
      <c r="C789">
        <v>1</v>
      </c>
      <c r="D789" t="s">
        <v>235</v>
      </c>
      <c r="E789">
        <f t="shared" si="175"/>
        <v>40</v>
      </c>
      <c r="F789">
        <f t="shared" si="170"/>
        <v>40</v>
      </c>
    </row>
    <row r="790" spans="1:6" x14ac:dyDescent="0.25">
      <c r="A790" t="str">
        <f t="shared" si="174"/>
        <v>Ernie Hershey</v>
      </c>
      <c r="E790">
        <f t="shared" si="175"/>
        <v>40</v>
      </c>
      <c r="F790">
        <f t="shared" si="170"/>
        <v>0</v>
      </c>
    </row>
    <row r="791" spans="1:6" x14ac:dyDescent="0.25">
      <c r="A791" t="str">
        <f t="shared" si="174"/>
        <v>Ernie Hershey</v>
      </c>
      <c r="B791" t="s">
        <v>236</v>
      </c>
      <c r="E791">
        <v>37</v>
      </c>
      <c r="F791">
        <f t="shared" si="170"/>
        <v>0</v>
      </c>
    </row>
    <row r="792" spans="1:6" x14ac:dyDescent="0.25">
      <c r="A792" t="str">
        <f t="shared" si="174"/>
        <v>Ernie Hershey</v>
      </c>
      <c r="E792">
        <f t="shared" ref="E792:E794" si="176">E791</f>
        <v>37</v>
      </c>
      <c r="F792">
        <f t="shared" si="170"/>
        <v>0</v>
      </c>
    </row>
    <row r="793" spans="1:6" x14ac:dyDescent="0.25">
      <c r="A793" t="str">
        <f t="shared" si="174"/>
        <v>Ernie Hershey</v>
      </c>
      <c r="C793">
        <v>1</v>
      </c>
      <c r="D793" t="s">
        <v>235</v>
      </c>
      <c r="E793">
        <f t="shared" si="176"/>
        <v>37</v>
      </c>
      <c r="F793">
        <f t="shared" si="170"/>
        <v>37</v>
      </c>
    </row>
    <row r="794" spans="1:6" x14ac:dyDescent="0.25">
      <c r="A794" t="s">
        <v>452</v>
      </c>
      <c r="E794">
        <f t="shared" si="176"/>
        <v>37</v>
      </c>
      <c r="F794">
        <f t="shared" si="170"/>
        <v>0</v>
      </c>
    </row>
    <row r="795" spans="1:6" x14ac:dyDescent="0.25">
      <c r="A795" t="str">
        <f t="shared" ref="A795:A842" si="177">A794</f>
        <v>Greg Studer</v>
      </c>
      <c r="B795" t="s">
        <v>239</v>
      </c>
      <c r="E795">
        <v>14</v>
      </c>
      <c r="F795">
        <f t="shared" si="170"/>
        <v>0</v>
      </c>
    </row>
    <row r="796" spans="1:6" x14ac:dyDescent="0.25">
      <c r="A796" t="str">
        <f t="shared" si="177"/>
        <v>Greg Studer</v>
      </c>
      <c r="E796">
        <f t="shared" ref="E796:E799" si="178">E795</f>
        <v>14</v>
      </c>
      <c r="F796">
        <f t="shared" si="170"/>
        <v>0</v>
      </c>
    </row>
    <row r="797" spans="1:6" x14ac:dyDescent="0.25">
      <c r="A797" t="str">
        <f t="shared" si="177"/>
        <v>Greg Studer</v>
      </c>
      <c r="C797">
        <v>0.9</v>
      </c>
      <c r="D797" t="s">
        <v>25</v>
      </c>
      <c r="E797">
        <f t="shared" si="178"/>
        <v>14</v>
      </c>
      <c r="F797">
        <f t="shared" si="170"/>
        <v>12.6</v>
      </c>
    </row>
    <row r="798" spans="1:6" x14ac:dyDescent="0.25">
      <c r="A798" t="str">
        <f t="shared" si="177"/>
        <v>Greg Studer</v>
      </c>
      <c r="C798">
        <v>9.9000000000000005E-2</v>
      </c>
      <c r="D798" t="s">
        <v>154</v>
      </c>
      <c r="E798">
        <f t="shared" si="178"/>
        <v>14</v>
      </c>
      <c r="F798">
        <f t="shared" si="170"/>
        <v>1.3860000000000001</v>
      </c>
    </row>
    <row r="799" spans="1:6" x14ac:dyDescent="0.25">
      <c r="A799" t="str">
        <f t="shared" si="177"/>
        <v>Greg Studer</v>
      </c>
      <c r="E799">
        <f t="shared" si="178"/>
        <v>14</v>
      </c>
      <c r="F799">
        <f t="shared" si="170"/>
        <v>0</v>
      </c>
    </row>
    <row r="800" spans="1:6" x14ac:dyDescent="0.25">
      <c r="A800" t="str">
        <f t="shared" si="177"/>
        <v>Greg Studer</v>
      </c>
      <c r="B800" t="s">
        <v>240</v>
      </c>
      <c r="E800">
        <v>20</v>
      </c>
      <c r="F800">
        <f t="shared" si="170"/>
        <v>0</v>
      </c>
    </row>
    <row r="801" spans="1:6" x14ac:dyDescent="0.25">
      <c r="A801" t="str">
        <f t="shared" si="177"/>
        <v>Greg Studer</v>
      </c>
      <c r="E801">
        <f t="shared" ref="E801:E804" si="179">E800</f>
        <v>20</v>
      </c>
      <c r="F801">
        <f t="shared" si="170"/>
        <v>0</v>
      </c>
    </row>
    <row r="802" spans="1:6" x14ac:dyDescent="0.25">
      <c r="A802" t="str">
        <f t="shared" si="177"/>
        <v>Greg Studer</v>
      </c>
      <c r="C802">
        <v>0.20300000000000001</v>
      </c>
      <c r="D802" t="s">
        <v>25</v>
      </c>
      <c r="E802">
        <f t="shared" si="179"/>
        <v>20</v>
      </c>
      <c r="F802">
        <f t="shared" si="170"/>
        <v>4.0600000000000005</v>
      </c>
    </row>
    <row r="803" spans="1:6" x14ac:dyDescent="0.25">
      <c r="A803" t="str">
        <f t="shared" si="177"/>
        <v>Greg Studer</v>
      </c>
      <c r="C803">
        <v>0.79600000000000004</v>
      </c>
      <c r="D803" t="s">
        <v>241</v>
      </c>
      <c r="E803">
        <f t="shared" si="179"/>
        <v>20</v>
      </c>
      <c r="F803">
        <f t="shared" si="170"/>
        <v>15.920000000000002</v>
      </c>
    </row>
    <row r="804" spans="1:6" x14ac:dyDescent="0.25">
      <c r="A804" t="str">
        <f t="shared" si="177"/>
        <v>Greg Studer</v>
      </c>
      <c r="E804">
        <f t="shared" si="179"/>
        <v>20</v>
      </c>
      <c r="F804">
        <f t="shared" si="170"/>
        <v>0</v>
      </c>
    </row>
    <row r="805" spans="1:6" x14ac:dyDescent="0.25">
      <c r="A805" t="str">
        <f t="shared" si="177"/>
        <v>Greg Studer</v>
      </c>
      <c r="B805" t="s">
        <v>242</v>
      </c>
      <c r="E805">
        <v>77</v>
      </c>
      <c r="F805">
        <f t="shared" si="170"/>
        <v>0</v>
      </c>
    </row>
    <row r="806" spans="1:6" x14ac:dyDescent="0.25">
      <c r="A806" t="str">
        <f t="shared" si="177"/>
        <v>Greg Studer</v>
      </c>
      <c r="E806">
        <f t="shared" ref="E806:E809" si="180">E805</f>
        <v>77</v>
      </c>
      <c r="F806">
        <f t="shared" si="170"/>
        <v>0</v>
      </c>
    </row>
    <row r="807" spans="1:6" x14ac:dyDescent="0.25">
      <c r="A807" t="str">
        <f t="shared" si="177"/>
        <v>Greg Studer</v>
      </c>
      <c r="C807">
        <v>0.73399999999999999</v>
      </c>
      <c r="D807" t="s">
        <v>43</v>
      </c>
      <c r="E807">
        <f t="shared" si="180"/>
        <v>77</v>
      </c>
      <c r="F807">
        <f t="shared" si="170"/>
        <v>56.518000000000001</v>
      </c>
    </row>
    <row r="808" spans="1:6" x14ac:dyDescent="0.25">
      <c r="A808" t="str">
        <f t="shared" si="177"/>
        <v>Greg Studer</v>
      </c>
      <c r="C808">
        <v>0.26500000000000001</v>
      </c>
      <c r="D808" t="s">
        <v>120</v>
      </c>
      <c r="E808">
        <f t="shared" si="180"/>
        <v>77</v>
      </c>
      <c r="F808">
        <f t="shared" si="170"/>
        <v>20.405000000000001</v>
      </c>
    </row>
    <row r="809" spans="1:6" x14ac:dyDescent="0.25">
      <c r="A809" t="str">
        <f t="shared" si="177"/>
        <v>Greg Studer</v>
      </c>
      <c r="E809">
        <f t="shared" si="180"/>
        <v>77</v>
      </c>
      <c r="F809">
        <f t="shared" si="170"/>
        <v>0</v>
      </c>
    </row>
    <row r="810" spans="1:6" x14ac:dyDescent="0.25">
      <c r="A810" t="str">
        <f t="shared" si="177"/>
        <v>Greg Studer</v>
      </c>
      <c r="B810" t="s">
        <v>243</v>
      </c>
      <c r="E810">
        <v>35</v>
      </c>
      <c r="F810">
        <f t="shared" si="170"/>
        <v>0</v>
      </c>
    </row>
    <row r="811" spans="1:6" x14ac:dyDescent="0.25">
      <c r="A811" t="str">
        <f t="shared" si="177"/>
        <v>Greg Studer</v>
      </c>
      <c r="E811">
        <f t="shared" ref="E811:E813" si="181">E810</f>
        <v>35</v>
      </c>
      <c r="F811">
        <f t="shared" si="170"/>
        <v>0</v>
      </c>
    </row>
    <row r="812" spans="1:6" x14ac:dyDescent="0.25">
      <c r="A812" t="str">
        <f t="shared" si="177"/>
        <v>Greg Studer</v>
      </c>
      <c r="C812">
        <v>1</v>
      </c>
      <c r="D812" t="s">
        <v>43</v>
      </c>
      <c r="E812">
        <f t="shared" si="181"/>
        <v>35</v>
      </c>
      <c r="F812">
        <f t="shared" si="170"/>
        <v>35</v>
      </c>
    </row>
    <row r="813" spans="1:6" x14ac:dyDescent="0.25">
      <c r="A813" t="str">
        <f t="shared" si="177"/>
        <v>Greg Studer</v>
      </c>
      <c r="E813">
        <f t="shared" si="181"/>
        <v>35</v>
      </c>
      <c r="F813">
        <f t="shared" si="170"/>
        <v>0</v>
      </c>
    </row>
    <row r="814" spans="1:6" x14ac:dyDescent="0.25">
      <c r="A814" t="str">
        <f t="shared" si="177"/>
        <v>Greg Studer</v>
      </c>
      <c r="B814" t="s">
        <v>244</v>
      </c>
      <c r="E814">
        <v>6</v>
      </c>
      <c r="F814">
        <f t="shared" si="170"/>
        <v>0</v>
      </c>
    </row>
    <row r="815" spans="1:6" x14ac:dyDescent="0.25">
      <c r="A815" t="str">
        <f t="shared" si="177"/>
        <v>Greg Studer</v>
      </c>
      <c r="E815">
        <f t="shared" ref="E815:E817" si="182">E814</f>
        <v>6</v>
      </c>
      <c r="F815">
        <f t="shared" si="170"/>
        <v>0</v>
      </c>
    </row>
    <row r="816" spans="1:6" x14ac:dyDescent="0.25">
      <c r="A816" t="str">
        <f t="shared" si="177"/>
        <v>Greg Studer</v>
      </c>
      <c r="C816">
        <v>1</v>
      </c>
      <c r="D816" t="s">
        <v>241</v>
      </c>
      <c r="E816">
        <f t="shared" si="182"/>
        <v>6</v>
      </c>
      <c r="F816">
        <f t="shared" si="170"/>
        <v>6</v>
      </c>
    </row>
    <row r="817" spans="1:6" x14ac:dyDescent="0.25">
      <c r="A817" t="str">
        <f t="shared" si="177"/>
        <v>Greg Studer</v>
      </c>
      <c r="E817">
        <f t="shared" si="182"/>
        <v>6</v>
      </c>
      <c r="F817">
        <f t="shared" si="170"/>
        <v>0</v>
      </c>
    </row>
    <row r="818" spans="1:6" x14ac:dyDescent="0.25">
      <c r="A818" t="str">
        <f t="shared" si="177"/>
        <v>Greg Studer</v>
      </c>
      <c r="B818" t="s">
        <v>245</v>
      </c>
      <c r="E818">
        <v>394</v>
      </c>
      <c r="F818">
        <f t="shared" si="170"/>
        <v>0</v>
      </c>
    </row>
    <row r="819" spans="1:6" x14ac:dyDescent="0.25">
      <c r="A819" t="str">
        <f t="shared" si="177"/>
        <v>Greg Studer</v>
      </c>
      <c r="E819">
        <f t="shared" ref="E819:E823" si="183">E818</f>
        <v>394</v>
      </c>
      <c r="F819">
        <f t="shared" si="170"/>
        <v>0</v>
      </c>
    </row>
    <row r="820" spans="1:6" x14ac:dyDescent="0.25">
      <c r="A820" t="str">
        <f t="shared" si="177"/>
        <v>Greg Studer</v>
      </c>
      <c r="C820">
        <v>0.115</v>
      </c>
      <c r="D820" t="s">
        <v>246</v>
      </c>
      <c r="E820">
        <f t="shared" si="183"/>
        <v>394</v>
      </c>
      <c r="F820">
        <f t="shared" si="170"/>
        <v>45.31</v>
      </c>
    </row>
    <row r="821" spans="1:6" x14ac:dyDescent="0.25">
      <c r="A821" t="str">
        <f t="shared" si="177"/>
        <v>Greg Studer</v>
      </c>
      <c r="C821">
        <v>0.88100000000000001</v>
      </c>
      <c r="D821" t="s">
        <v>241</v>
      </c>
      <c r="E821">
        <f t="shared" si="183"/>
        <v>394</v>
      </c>
      <c r="F821">
        <f t="shared" si="170"/>
        <v>347.11399999999998</v>
      </c>
    </row>
    <row r="822" spans="1:6" x14ac:dyDescent="0.25">
      <c r="A822" t="str">
        <f t="shared" si="177"/>
        <v>Greg Studer</v>
      </c>
      <c r="C822">
        <v>3.0000000000000001E-3</v>
      </c>
      <c r="D822" t="s">
        <v>154</v>
      </c>
      <c r="E822">
        <f t="shared" si="183"/>
        <v>394</v>
      </c>
      <c r="F822">
        <f t="shared" si="170"/>
        <v>1.1819999999999999</v>
      </c>
    </row>
    <row r="823" spans="1:6" x14ac:dyDescent="0.25">
      <c r="A823" t="str">
        <f t="shared" si="177"/>
        <v>Greg Studer</v>
      </c>
      <c r="E823">
        <f t="shared" si="183"/>
        <v>394</v>
      </c>
      <c r="F823">
        <f t="shared" si="170"/>
        <v>0</v>
      </c>
    </row>
    <row r="824" spans="1:6" x14ac:dyDescent="0.25">
      <c r="A824" t="str">
        <f t="shared" si="177"/>
        <v>Greg Studer</v>
      </c>
      <c r="B824" t="s">
        <v>247</v>
      </c>
      <c r="E824">
        <v>156</v>
      </c>
      <c r="F824">
        <f t="shared" si="170"/>
        <v>0</v>
      </c>
    </row>
    <row r="825" spans="1:6" x14ac:dyDescent="0.25">
      <c r="A825" t="str">
        <f t="shared" si="177"/>
        <v>Greg Studer</v>
      </c>
      <c r="E825">
        <f t="shared" ref="E825:E828" si="184">E824</f>
        <v>156</v>
      </c>
      <c r="F825">
        <f t="shared" si="170"/>
        <v>0</v>
      </c>
    </row>
    <row r="826" spans="1:6" x14ac:dyDescent="0.25">
      <c r="A826" t="str">
        <f t="shared" si="177"/>
        <v>Greg Studer</v>
      </c>
      <c r="C826">
        <v>0.93300000000000005</v>
      </c>
      <c r="D826" t="s">
        <v>241</v>
      </c>
      <c r="E826">
        <f t="shared" si="184"/>
        <v>156</v>
      </c>
      <c r="F826">
        <f t="shared" si="170"/>
        <v>145.548</v>
      </c>
    </row>
    <row r="827" spans="1:6" x14ac:dyDescent="0.25">
      <c r="A827" t="str">
        <f t="shared" si="177"/>
        <v>Greg Studer</v>
      </c>
      <c r="C827">
        <v>6.6000000000000003E-2</v>
      </c>
      <c r="D827" t="s">
        <v>154</v>
      </c>
      <c r="E827">
        <f t="shared" si="184"/>
        <v>156</v>
      </c>
      <c r="F827">
        <f t="shared" si="170"/>
        <v>10.296000000000001</v>
      </c>
    </row>
    <row r="828" spans="1:6" x14ac:dyDescent="0.25">
      <c r="A828" t="str">
        <f t="shared" si="177"/>
        <v>Greg Studer</v>
      </c>
      <c r="E828">
        <f t="shared" si="184"/>
        <v>156</v>
      </c>
      <c r="F828">
        <f t="shared" si="170"/>
        <v>0</v>
      </c>
    </row>
    <row r="829" spans="1:6" x14ac:dyDescent="0.25">
      <c r="A829" t="str">
        <f t="shared" si="177"/>
        <v>Greg Studer</v>
      </c>
      <c r="B829" t="s">
        <v>248</v>
      </c>
      <c r="E829">
        <v>27</v>
      </c>
      <c r="F829">
        <f t="shared" si="170"/>
        <v>0</v>
      </c>
    </row>
    <row r="830" spans="1:6" x14ac:dyDescent="0.25">
      <c r="A830" t="str">
        <f t="shared" si="177"/>
        <v>Greg Studer</v>
      </c>
      <c r="E830">
        <f t="shared" ref="E830:E832" si="185">E829</f>
        <v>27</v>
      </c>
      <c r="F830">
        <f t="shared" si="170"/>
        <v>0</v>
      </c>
    </row>
    <row r="831" spans="1:6" x14ac:dyDescent="0.25">
      <c r="A831" t="str">
        <f t="shared" si="177"/>
        <v>Greg Studer</v>
      </c>
      <c r="C831">
        <v>1</v>
      </c>
      <c r="D831" t="s">
        <v>246</v>
      </c>
      <c r="E831">
        <f t="shared" si="185"/>
        <v>27</v>
      </c>
      <c r="F831">
        <f t="shared" si="170"/>
        <v>27</v>
      </c>
    </row>
    <row r="832" spans="1:6" x14ac:dyDescent="0.25">
      <c r="A832" t="str">
        <f t="shared" si="177"/>
        <v>Greg Studer</v>
      </c>
      <c r="E832">
        <f t="shared" si="185"/>
        <v>27</v>
      </c>
      <c r="F832">
        <f t="shared" si="170"/>
        <v>0</v>
      </c>
    </row>
    <row r="833" spans="1:6" x14ac:dyDescent="0.25">
      <c r="A833" t="str">
        <f t="shared" si="177"/>
        <v>Greg Studer</v>
      </c>
      <c r="B833" t="s">
        <v>249</v>
      </c>
      <c r="E833">
        <v>72</v>
      </c>
      <c r="F833">
        <f t="shared" si="170"/>
        <v>0</v>
      </c>
    </row>
    <row r="834" spans="1:6" x14ac:dyDescent="0.25">
      <c r="A834" t="str">
        <f t="shared" si="177"/>
        <v>Greg Studer</v>
      </c>
      <c r="E834">
        <f t="shared" ref="E834:E837" si="186">E833</f>
        <v>72</v>
      </c>
      <c r="F834">
        <f t="shared" si="170"/>
        <v>0</v>
      </c>
    </row>
    <row r="835" spans="1:6" x14ac:dyDescent="0.25">
      <c r="A835" t="str">
        <f t="shared" si="177"/>
        <v>Greg Studer</v>
      </c>
      <c r="C835">
        <v>0.42199999999999999</v>
      </c>
      <c r="D835" t="s">
        <v>246</v>
      </c>
      <c r="E835">
        <f t="shared" si="186"/>
        <v>72</v>
      </c>
      <c r="F835">
        <f t="shared" ref="F835:F898" si="187">E835*C835</f>
        <v>30.384</v>
      </c>
    </row>
    <row r="836" spans="1:6" x14ac:dyDescent="0.25">
      <c r="A836" t="str">
        <f t="shared" si="177"/>
        <v>Greg Studer</v>
      </c>
      <c r="C836">
        <v>0.57699999999999996</v>
      </c>
      <c r="D836" t="s">
        <v>154</v>
      </c>
      <c r="E836">
        <f t="shared" si="186"/>
        <v>72</v>
      </c>
      <c r="F836">
        <f t="shared" si="187"/>
        <v>41.543999999999997</v>
      </c>
    </row>
    <row r="837" spans="1:6" x14ac:dyDescent="0.25">
      <c r="A837" t="str">
        <f t="shared" si="177"/>
        <v>Greg Studer</v>
      </c>
      <c r="E837">
        <f t="shared" si="186"/>
        <v>72</v>
      </c>
      <c r="F837">
        <f t="shared" si="187"/>
        <v>0</v>
      </c>
    </row>
    <row r="838" spans="1:6" x14ac:dyDescent="0.25">
      <c r="A838" t="str">
        <f t="shared" si="177"/>
        <v>Greg Studer</v>
      </c>
      <c r="B838" t="s">
        <v>250</v>
      </c>
      <c r="E838">
        <v>273</v>
      </c>
      <c r="F838">
        <f t="shared" si="187"/>
        <v>0</v>
      </c>
    </row>
    <row r="839" spans="1:6" x14ac:dyDescent="0.25">
      <c r="A839" t="str">
        <f t="shared" si="177"/>
        <v>Greg Studer</v>
      </c>
      <c r="E839">
        <f t="shared" ref="E839:E843" si="188">E838</f>
        <v>273</v>
      </c>
      <c r="F839">
        <f t="shared" si="187"/>
        <v>0</v>
      </c>
    </row>
    <row r="840" spans="1:6" x14ac:dyDescent="0.25">
      <c r="A840" t="str">
        <f t="shared" si="177"/>
        <v>Greg Studer</v>
      </c>
      <c r="C840">
        <v>0.307</v>
      </c>
      <c r="D840" t="s">
        <v>246</v>
      </c>
      <c r="E840">
        <f t="shared" si="188"/>
        <v>273</v>
      </c>
      <c r="F840">
        <f t="shared" si="187"/>
        <v>83.810999999999993</v>
      </c>
    </row>
    <row r="841" spans="1:6" x14ac:dyDescent="0.25">
      <c r="A841" t="str">
        <f t="shared" si="177"/>
        <v>Greg Studer</v>
      </c>
      <c r="C841">
        <v>0.5</v>
      </c>
      <c r="D841" t="s">
        <v>241</v>
      </c>
      <c r="E841">
        <f t="shared" si="188"/>
        <v>273</v>
      </c>
      <c r="F841">
        <f t="shared" si="187"/>
        <v>136.5</v>
      </c>
    </row>
    <row r="842" spans="1:6" x14ac:dyDescent="0.25">
      <c r="A842" t="str">
        <f t="shared" si="177"/>
        <v>Greg Studer</v>
      </c>
      <c r="C842">
        <v>0.191</v>
      </c>
      <c r="D842" t="s">
        <v>154</v>
      </c>
      <c r="E842">
        <f t="shared" si="188"/>
        <v>273</v>
      </c>
      <c r="F842">
        <f t="shared" si="187"/>
        <v>52.143000000000001</v>
      </c>
    </row>
    <row r="843" spans="1:6" x14ac:dyDescent="0.25">
      <c r="A843" t="s">
        <v>453</v>
      </c>
      <c r="E843">
        <f t="shared" si="188"/>
        <v>273</v>
      </c>
      <c r="F843">
        <f t="shared" si="187"/>
        <v>0</v>
      </c>
    </row>
    <row r="844" spans="1:6" x14ac:dyDescent="0.25">
      <c r="A844" t="str">
        <f t="shared" ref="A844:A875" si="189">A843</f>
        <v>Hari Khalsa</v>
      </c>
      <c r="B844" t="s">
        <v>253</v>
      </c>
      <c r="E844">
        <v>15</v>
      </c>
      <c r="F844">
        <f t="shared" si="187"/>
        <v>0</v>
      </c>
    </row>
    <row r="845" spans="1:6" x14ac:dyDescent="0.25">
      <c r="A845" t="str">
        <f t="shared" si="189"/>
        <v>Hari Khalsa</v>
      </c>
      <c r="E845">
        <f t="shared" ref="E845:E848" si="190">E844</f>
        <v>15</v>
      </c>
      <c r="F845">
        <f t="shared" si="187"/>
        <v>0</v>
      </c>
    </row>
    <row r="846" spans="1:6" x14ac:dyDescent="0.25">
      <c r="A846" t="str">
        <f t="shared" si="189"/>
        <v>Hari Khalsa</v>
      </c>
      <c r="C846">
        <v>0.157</v>
      </c>
      <c r="D846" t="s">
        <v>54</v>
      </c>
      <c r="E846">
        <f t="shared" si="190"/>
        <v>15</v>
      </c>
      <c r="F846">
        <f t="shared" si="187"/>
        <v>2.355</v>
      </c>
    </row>
    <row r="847" spans="1:6" x14ac:dyDescent="0.25">
      <c r="A847" t="str">
        <f t="shared" si="189"/>
        <v>Hari Khalsa</v>
      </c>
      <c r="C847">
        <v>0.84199999999999997</v>
      </c>
      <c r="D847" t="s">
        <v>55</v>
      </c>
      <c r="E847">
        <f t="shared" si="190"/>
        <v>15</v>
      </c>
      <c r="F847">
        <f t="shared" si="187"/>
        <v>12.629999999999999</v>
      </c>
    </row>
    <row r="848" spans="1:6" x14ac:dyDescent="0.25">
      <c r="A848" t="str">
        <f t="shared" si="189"/>
        <v>Hari Khalsa</v>
      </c>
      <c r="E848">
        <f t="shared" si="190"/>
        <v>15</v>
      </c>
      <c r="F848">
        <f t="shared" si="187"/>
        <v>0</v>
      </c>
    </row>
    <row r="849" spans="1:6" x14ac:dyDescent="0.25">
      <c r="A849" t="str">
        <f t="shared" si="189"/>
        <v>Hari Khalsa</v>
      </c>
      <c r="B849" t="s">
        <v>254</v>
      </c>
      <c r="E849">
        <v>307</v>
      </c>
      <c r="F849">
        <f t="shared" si="187"/>
        <v>0</v>
      </c>
    </row>
    <row r="850" spans="1:6" x14ac:dyDescent="0.25">
      <c r="A850" t="str">
        <f t="shared" si="189"/>
        <v>Hari Khalsa</v>
      </c>
      <c r="E850">
        <f t="shared" ref="E850:E860" si="191">E849</f>
        <v>307</v>
      </c>
      <c r="F850">
        <f t="shared" si="187"/>
        <v>0</v>
      </c>
    </row>
    <row r="851" spans="1:6" x14ac:dyDescent="0.25">
      <c r="A851" t="str">
        <f t="shared" si="189"/>
        <v>Hari Khalsa</v>
      </c>
      <c r="C851">
        <v>1.2E-2</v>
      </c>
      <c r="D851" t="s">
        <v>11</v>
      </c>
      <c r="E851">
        <f t="shared" si="191"/>
        <v>307</v>
      </c>
      <c r="F851">
        <f t="shared" si="187"/>
        <v>3.6840000000000002</v>
      </c>
    </row>
    <row r="852" spans="1:6" x14ac:dyDescent="0.25">
      <c r="A852" t="str">
        <f t="shared" si="189"/>
        <v>Hari Khalsa</v>
      </c>
      <c r="C852">
        <v>0.74299999999999999</v>
      </c>
      <c r="D852" t="s">
        <v>61</v>
      </c>
      <c r="E852">
        <f t="shared" si="191"/>
        <v>307</v>
      </c>
      <c r="F852">
        <f t="shared" si="187"/>
        <v>228.101</v>
      </c>
    </row>
    <row r="853" spans="1:6" x14ac:dyDescent="0.25">
      <c r="A853" t="str">
        <f t="shared" si="189"/>
        <v>Hari Khalsa</v>
      </c>
      <c r="C853">
        <v>3.0000000000000001E-3</v>
      </c>
      <c r="D853" t="s">
        <v>231</v>
      </c>
      <c r="E853">
        <f t="shared" si="191"/>
        <v>307</v>
      </c>
      <c r="F853">
        <f t="shared" si="187"/>
        <v>0.92100000000000004</v>
      </c>
    </row>
    <row r="854" spans="1:6" x14ac:dyDescent="0.25">
      <c r="A854" t="str">
        <f t="shared" si="189"/>
        <v>Hari Khalsa</v>
      </c>
      <c r="C854">
        <v>5.2999999999999999E-2</v>
      </c>
      <c r="D854" t="s">
        <v>15</v>
      </c>
      <c r="E854">
        <f t="shared" si="191"/>
        <v>307</v>
      </c>
      <c r="F854">
        <f t="shared" si="187"/>
        <v>16.271000000000001</v>
      </c>
    </row>
    <row r="855" spans="1:6" x14ac:dyDescent="0.25">
      <c r="A855" t="str">
        <f t="shared" si="189"/>
        <v>Hari Khalsa</v>
      </c>
      <c r="C855">
        <v>1.4E-2</v>
      </c>
      <c r="D855" t="s">
        <v>54</v>
      </c>
      <c r="E855">
        <f t="shared" si="191"/>
        <v>307</v>
      </c>
      <c r="F855">
        <f t="shared" si="187"/>
        <v>4.298</v>
      </c>
    </row>
    <row r="856" spans="1:6" x14ac:dyDescent="0.25">
      <c r="A856" t="str">
        <f t="shared" si="189"/>
        <v>Hari Khalsa</v>
      </c>
      <c r="C856">
        <v>8.0000000000000002E-3</v>
      </c>
      <c r="D856" t="s">
        <v>143</v>
      </c>
      <c r="E856">
        <f t="shared" si="191"/>
        <v>307</v>
      </c>
      <c r="F856">
        <f t="shared" si="187"/>
        <v>2.456</v>
      </c>
    </row>
    <row r="857" spans="1:6" x14ac:dyDescent="0.25">
      <c r="A857" t="str">
        <f t="shared" si="189"/>
        <v>Hari Khalsa</v>
      </c>
      <c r="C857">
        <v>7.5999999999999998E-2</v>
      </c>
      <c r="D857" t="s">
        <v>55</v>
      </c>
      <c r="E857">
        <f t="shared" si="191"/>
        <v>307</v>
      </c>
      <c r="F857">
        <f t="shared" si="187"/>
        <v>23.332000000000001</v>
      </c>
    </row>
    <row r="858" spans="1:6" x14ac:dyDescent="0.25">
      <c r="A858" t="str">
        <f t="shared" si="189"/>
        <v>Hari Khalsa</v>
      </c>
      <c r="C858">
        <v>8.2000000000000003E-2</v>
      </c>
      <c r="D858" t="s">
        <v>26</v>
      </c>
      <c r="E858">
        <f t="shared" si="191"/>
        <v>307</v>
      </c>
      <c r="F858">
        <f t="shared" si="187"/>
        <v>25.173999999999999</v>
      </c>
    </row>
    <row r="859" spans="1:6" x14ac:dyDescent="0.25">
      <c r="A859" t="str">
        <f t="shared" si="189"/>
        <v>Hari Khalsa</v>
      </c>
      <c r="C859">
        <v>4.0000000000000001E-3</v>
      </c>
      <c r="D859" t="s">
        <v>154</v>
      </c>
      <c r="E859">
        <f t="shared" si="191"/>
        <v>307</v>
      </c>
      <c r="F859">
        <f t="shared" si="187"/>
        <v>1.228</v>
      </c>
    </row>
    <row r="860" spans="1:6" x14ac:dyDescent="0.25">
      <c r="A860" t="str">
        <f t="shared" si="189"/>
        <v>Hari Khalsa</v>
      </c>
      <c r="E860">
        <f t="shared" si="191"/>
        <v>307</v>
      </c>
      <c r="F860">
        <f t="shared" si="187"/>
        <v>0</v>
      </c>
    </row>
    <row r="861" spans="1:6" x14ac:dyDescent="0.25">
      <c r="A861" t="str">
        <f t="shared" si="189"/>
        <v>Hari Khalsa</v>
      </c>
      <c r="B861" t="s">
        <v>255</v>
      </c>
      <c r="E861">
        <v>2057</v>
      </c>
      <c r="F861">
        <f t="shared" si="187"/>
        <v>0</v>
      </c>
    </row>
    <row r="862" spans="1:6" x14ac:dyDescent="0.25">
      <c r="A862" t="str">
        <f t="shared" si="189"/>
        <v>Hari Khalsa</v>
      </c>
      <c r="E862">
        <f t="shared" ref="E862:E879" si="192">E861</f>
        <v>2057</v>
      </c>
      <c r="F862">
        <f t="shared" si="187"/>
        <v>0</v>
      </c>
    </row>
    <row r="863" spans="1:6" x14ac:dyDescent="0.25">
      <c r="A863" t="str">
        <f t="shared" si="189"/>
        <v>Hari Khalsa</v>
      </c>
      <c r="C863">
        <v>0</v>
      </c>
      <c r="D863" t="s">
        <v>43</v>
      </c>
      <c r="E863">
        <f t="shared" si="192"/>
        <v>2057</v>
      </c>
      <c r="F863">
        <f t="shared" si="187"/>
        <v>0</v>
      </c>
    </row>
    <row r="864" spans="1:6" x14ac:dyDescent="0.25">
      <c r="A864" t="str">
        <f t="shared" si="189"/>
        <v>Hari Khalsa</v>
      </c>
      <c r="C864">
        <v>5.0000000000000001E-3</v>
      </c>
      <c r="D864" t="s">
        <v>61</v>
      </c>
      <c r="E864">
        <f t="shared" si="192"/>
        <v>2057</v>
      </c>
      <c r="F864">
        <f t="shared" si="187"/>
        <v>10.285</v>
      </c>
    </row>
    <row r="865" spans="1:6" x14ac:dyDescent="0.25">
      <c r="A865" t="str">
        <f t="shared" si="189"/>
        <v>Hari Khalsa</v>
      </c>
      <c r="C865">
        <v>1.9E-2</v>
      </c>
      <c r="D865" t="s">
        <v>231</v>
      </c>
      <c r="E865">
        <f t="shared" si="192"/>
        <v>2057</v>
      </c>
      <c r="F865">
        <f t="shared" si="187"/>
        <v>39.082999999999998</v>
      </c>
    </row>
    <row r="866" spans="1:6" x14ac:dyDescent="0.25">
      <c r="A866" t="str">
        <f t="shared" si="189"/>
        <v>Hari Khalsa</v>
      </c>
      <c r="C866">
        <v>8.9999999999999993E-3</v>
      </c>
      <c r="D866" t="s">
        <v>15</v>
      </c>
      <c r="E866">
        <f t="shared" si="192"/>
        <v>2057</v>
      </c>
      <c r="F866">
        <f t="shared" si="187"/>
        <v>18.512999999999998</v>
      </c>
    </row>
    <row r="867" spans="1:6" x14ac:dyDescent="0.25">
      <c r="A867" t="str">
        <f t="shared" si="189"/>
        <v>Hari Khalsa</v>
      </c>
      <c r="C867">
        <v>8.6999999999999994E-2</v>
      </c>
      <c r="D867" t="s">
        <v>120</v>
      </c>
      <c r="E867">
        <f t="shared" si="192"/>
        <v>2057</v>
      </c>
      <c r="F867">
        <f t="shared" si="187"/>
        <v>178.95899999999997</v>
      </c>
    </row>
    <row r="868" spans="1:6" x14ac:dyDescent="0.25">
      <c r="A868" t="str">
        <f t="shared" si="189"/>
        <v>Hari Khalsa</v>
      </c>
      <c r="C868">
        <v>1.0999999999999999E-2</v>
      </c>
      <c r="D868" t="s">
        <v>171</v>
      </c>
      <c r="E868">
        <f t="shared" si="192"/>
        <v>2057</v>
      </c>
      <c r="F868">
        <f t="shared" si="187"/>
        <v>22.626999999999999</v>
      </c>
    </row>
    <row r="869" spans="1:6" x14ac:dyDescent="0.25">
      <c r="A869" t="str">
        <f t="shared" si="189"/>
        <v>Hari Khalsa</v>
      </c>
      <c r="C869">
        <v>0</v>
      </c>
      <c r="D869" t="s">
        <v>50</v>
      </c>
      <c r="E869">
        <f t="shared" si="192"/>
        <v>2057</v>
      </c>
      <c r="F869">
        <f t="shared" si="187"/>
        <v>0</v>
      </c>
    </row>
    <row r="870" spans="1:6" x14ac:dyDescent="0.25">
      <c r="A870" t="str">
        <f t="shared" si="189"/>
        <v>Hari Khalsa</v>
      </c>
      <c r="C870">
        <v>5.8000000000000003E-2</v>
      </c>
      <c r="D870" t="s">
        <v>107</v>
      </c>
      <c r="E870">
        <f t="shared" si="192"/>
        <v>2057</v>
      </c>
      <c r="F870">
        <f t="shared" si="187"/>
        <v>119.30600000000001</v>
      </c>
    </row>
    <row r="871" spans="1:6" x14ac:dyDescent="0.25">
      <c r="A871" t="str">
        <f t="shared" si="189"/>
        <v>Hari Khalsa</v>
      </c>
      <c r="C871">
        <v>0</v>
      </c>
      <c r="D871" t="s">
        <v>146</v>
      </c>
      <c r="E871">
        <f t="shared" si="192"/>
        <v>2057</v>
      </c>
      <c r="F871">
        <f t="shared" si="187"/>
        <v>0</v>
      </c>
    </row>
    <row r="872" spans="1:6" x14ac:dyDescent="0.25">
      <c r="A872" t="str">
        <f t="shared" si="189"/>
        <v>Hari Khalsa</v>
      </c>
      <c r="C872">
        <v>0.32200000000000001</v>
      </c>
      <c r="D872" t="s">
        <v>134</v>
      </c>
      <c r="E872">
        <f t="shared" si="192"/>
        <v>2057</v>
      </c>
      <c r="F872">
        <f t="shared" si="187"/>
        <v>662.35400000000004</v>
      </c>
    </row>
    <row r="873" spans="1:6" x14ac:dyDescent="0.25">
      <c r="A873" t="str">
        <f t="shared" si="189"/>
        <v>Hari Khalsa</v>
      </c>
      <c r="C873">
        <v>7.4999999999999997E-2</v>
      </c>
      <c r="D873" t="s">
        <v>153</v>
      </c>
      <c r="E873">
        <f t="shared" si="192"/>
        <v>2057</v>
      </c>
      <c r="F873">
        <f t="shared" si="187"/>
        <v>154.27500000000001</v>
      </c>
    </row>
    <row r="874" spans="1:6" x14ac:dyDescent="0.25">
      <c r="A874" t="str">
        <f t="shared" si="189"/>
        <v>Hari Khalsa</v>
      </c>
      <c r="C874">
        <v>0</v>
      </c>
      <c r="D874" t="s">
        <v>143</v>
      </c>
      <c r="E874">
        <f t="shared" si="192"/>
        <v>2057</v>
      </c>
      <c r="F874">
        <f t="shared" si="187"/>
        <v>0</v>
      </c>
    </row>
    <row r="875" spans="1:6" x14ac:dyDescent="0.25">
      <c r="A875" t="str">
        <f t="shared" si="189"/>
        <v>Hari Khalsa</v>
      </c>
      <c r="C875">
        <v>0.152</v>
      </c>
      <c r="D875" t="s">
        <v>55</v>
      </c>
      <c r="E875">
        <f t="shared" si="192"/>
        <v>2057</v>
      </c>
      <c r="F875">
        <f t="shared" si="187"/>
        <v>312.66399999999999</v>
      </c>
    </row>
    <row r="876" spans="1:6" x14ac:dyDescent="0.25">
      <c r="A876" t="str">
        <f t="shared" ref="A876:A907" si="193">A875</f>
        <v>Hari Khalsa</v>
      </c>
      <c r="C876">
        <v>0.183</v>
      </c>
      <c r="D876" t="s">
        <v>26</v>
      </c>
      <c r="E876">
        <f t="shared" si="192"/>
        <v>2057</v>
      </c>
      <c r="F876">
        <f t="shared" si="187"/>
        <v>376.43099999999998</v>
      </c>
    </row>
    <row r="877" spans="1:6" x14ac:dyDescent="0.25">
      <c r="A877" t="str">
        <f t="shared" si="193"/>
        <v>Hari Khalsa</v>
      </c>
      <c r="C877">
        <v>6.8000000000000005E-2</v>
      </c>
      <c r="D877" t="s">
        <v>154</v>
      </c>
      <c r="E877">
        <f t="shared" si="192"/>
        <v>2057</v>
      </c>
      <c r="F877">
        <f t="shared" si="187"/>
        <v>139.876</v>
      </c>
    </row>
    <row r="878" spans="1:6" x14ac:dyDescent="0.25">
      <c r="A878" t="str">
        <f t="shared" si="193"/>
        <v>Hari Khalsa</v>
      </c>
      <c r="C878">
        <v>1E-3</v>
      </c>
      <c r="D878" t="s">
        <v>155</v>
      </c>
      <c r="E878">
        <f t="shared" si="192"/>
        <v>2057</v>
      </c>
      <c r="F878">
        <f t="shared" si="187"/>
        <v>2.0569999999999999</v>
      </c>
    </row>
    <row r="879" spans="1:6" x14ac:dyDescent="0.25">
      <c r="A879" t="str">
        <f t="shared" si="193"/>
        <v>Hari Khalsa</v>
      </c>
      <c r="E879">
        <f t="shared" si="192"/>
        <v>2057</v>
      </c>
      <c r="F879">
        <f t="shared" si="187"/>
        <v>0</v>
      </c>
    </row>
    <row r="880" spans="1:6" x14ac:dyDescent="0.25">
      <c r="A880" t="str">
        <f t="shared" si="193"/>
        <v>Hari Khalsa</v>
      </c>
      <c r="B880" t="s">
        <v>256</v>
      </c>
      <c r="E880">
        <v>326</v>
      </c>
      <c r="F880">
        <f t="shared" si="187"/>
        <v>0</v>
      </c>
    </row>
    <row r="881" spans="1:6" x14ac:dyDescent="0.25">
      <c r="A881" t="str">
        <f t="shared" si="193"/>
        <v>Hari Khalsa</v>
      </c>
      <c r="E881">
        <f t="shared" ref="E881:E887" si="194">E880</f>
        <v>326</v>
      </c>
      <c r="F881">
        <f t="shared" si="187"/>
        <v>0</v>
      </c>
    </row>
    <row r="882" spans="1:6" x14ac:dyDescent="0.25">
      <c r="A882" t="str">
        <f t="shared" si="193"/>
        <v>Hari Khalsa</v>
      </c>
      <c r="C882">
        <v>0.28000000000000003</v>
      </c>
      <c r="D882" t="s">
        <v>61</v>
      </c>
      <c r="E882">
        <f t="shared" si="194"/>
        <v>326</v>
      </c>
      <c r="F882">
        <f t="shared" si="187"/>
        <v>91.280000000000015</v>
      </c>
    </row>
    <row r="883" spans="1:6" x14ac:dyDescent="0.25">
      <c r="A883" t="str">
        <f t="shared" si="193"/>
        <v>Hari Khalsa</v>
      </c>
      <c r="C883">
        <v>0.433</v>
      </c>
      <c r="D883" t="s">
        <v>112</v>
      </c>
      <c r="E883">
        <f t="shared" si="194"/>
        <v>326</v>
      </c>
      <c r="F883">
        <f t="shared" si="187"/>
        <v>141.15799999999999</v>
      </c>
    </row>
    <row r="884" spans="1:6" x14ac:dyDescent="0.25">
      <c r="A884" t="str">
        <f t="shared" si="193"/>
        <v>Hari Khalsa</v>
      </c>
      <c r="C884">
        <v>0.24199999999999999</v>
      </c>
      <c r="D884" t="s">
        <v>153</v>
      </c>
      <c r="E884">
        <f t="shared" si="194"/>
        <v>326</v>
      </c>
      <c r="F884">
        <f t="shared" si="187"/>
        <v>78.891999999999996</v>
      </c>
    </row>
    <row r="885" spans="1:6" x14ac:dyDescent="0.25">
      <c r="A885" t="str">
        <f t="shared" si="193"/>
        <v>Hari Khalsa</v>
      </c>
      <c r="C885">
        <v>3.5999999999999997E-2</v>
      </c>
      <c r="D885" t="s">
        <v>143</v>
      </c>
      <c r="E885">
        <f t="shared" si="194"/>
        <v>326</v>
      </c>
      <c r="F885">
        <f t="shared" si="187"/>
        <v>11.735999999999999</v>
      </c>
    </row>
    <row r="886" spans="1:6" x14ac:dyDescent="0.25">
      <c r="A886" t="str">
        <f t="shared" si="193"/>
        <v>Hari Khalsa</v>
      </c>
      <c r="C886">
        <v>7.0000000000000001E-3</v>
      </c>
      <c r="D886" t="s">
        <v>55</v>
      </c>
      <c r="E886">
        <f t="shared" si="194"/>
        <v>326</v>
      </c>
      <c r="F886">
        <f t="shared" si="187"/>
        <v>2.282</v>
      </c>
    </row>
    <row r="887" spans="1:6" x14ac:dyDescent="0.25">
      <c r="A887" t="str">
        <f t="shared" si="193"/>
        <v>Hari Khalsa</v>
      </c>
      <c r="E887">
        <f t="shared" si="194"/>
        <v>326</v>
      </c>
      <c r="F887">
        <f t="shared" si="187"/>
        <v>0</v>
      </c>
    </row>
    <row r="888" spans="1:6" x14ac:dyDescent="0.25">
      <c r="A888" t="str">
        <f t="shared" si="193"/>
        <v>Hari Khalsa</v>
      </c>
      <c r="B888" t="s">
        <v>257</v>
      </c>
      <c r="E888">
        <v>9</v>
      </c>
      <c r="F888">
        <f t="shared" si="187"/>
        <v>0</v>
      </c>
    </row>
    <row r="889" spans="1:6" x14ac:dyDescent="0.25">
      <c r="A889" t="str">
        <f t="shared" si="193"/>
        <v>Hari Khalsa</v>
      </c>
      <c r="E889">
        <f t="shared" ref="E889:E891" si="195">E888</f>
        <v>9</v>
      </c>
      <c r="F889">
        <f t="shared" si="187"/>
        <v>0</v>
      </c>
    </row>
    <row r="890" spans="1:6" x14ac:dyDescent="0.25">
      <c r="A890" t="str">
        <f t="shared" si="193"/>
        <v>Hari Khalsa</v>
      </c>
      <c r="C890">
        <v>1</v>
      </c>
      <c r="D890" t="s">
        <v>153</v>
      </c>
      <c r="E890">
        <f t="shared" si="195"/>
        <v>9</v>
      </c>
      <c r="F890">
        <f t="shared" si="187"/>
        <v>9</v>
      </c>
    </row>
    <row r="891" spans="1:6" x14ac:dyDescent="0.25">
      <c r="A891" t="str">
        <f t="shared" si="193"/>
        <v>Hari Khalsa</v>
      </c>
      <c r="E891">
        <f t="shared" si="195"/>
        <v>9</v>
      </c>
      <c r="F891">
        <f t="shared" si="187"/>
        <v>0</v>
      </c>
    </row>
    <row r="892" spans="1:6" x14ac:dyDescent="0.25">
      <c r="A892" t="str">
        <f t="shared" si="193"/>
        <v>Hari Khalsa</v>
      </c>
      <c r="B892" t="s">
        <v>258</v>
      </c>
      <c r="E892">
        <v>481</v>
      </c>
      <c r="F892">
        <f t="shared" si="187"/>
        <v>0</v>
      </c>
    </row>
    <row r="893" spans="1:6" x14ac:dyDescent="0.25">
      <c r="A893" t="str">
        <f t="shared" si="193"/>
        <v>Hari Khalsa</v>
      </c>
      <c r="E893">
        <f t="shared" ref="E893:E897" si="196">E892</f>
        <v>481</v>
      </c>
      <c r="F893">
        <f t="shared" si="187"/>
        <v>0</v>
      </c>
    </row>
    <row r="894" spans="1:6" x14ac:dyDescent="0.25">
      <c r="A894" t="str">
        <f t="shared" si="193"/>
        <v>Hari Khalsa</v>
      </c>
      <c r="C894">
        <v>1E-3</v>
      </c>
      <c r="D894" t="s">
        <v>146</v>
      </c>
      <c r="E894">
        <f t="shared" si="196"/>
        <v>481</v>
      </c>
      <c r="F894">
        <f t="shared" si="187"/>
        <v>0.48099999999999998</v>
      </c>
    </row>
    <row r="895" spans="1:6" x14ac:dyDescent="0.25">
      <c r="A895" t="str">
        <f t="shared" si="193"/>
        <v>Hari Khalsa</v>
      </c>
      <c r="C895">
        <v>6.0000000000000001E-3</v>
      </c>
      <c r="D895" t="s">
        <v>134</v>
      </c>
      <c r="E895">
        <f t="shared" si="196"/>
        <v>481</v>
      </c>
      <c r="F895">
        <f t="shared" si="187"/>
        <v>2.8860000000000001</v>
      </c>
    </row>
    <row r="896" spans="1:6" x14ac:dyDescent="0.25">
      <c r="A896" t="str">
        <f t="shared" si="193"/>
        <v>Hari Khalsa</v>
      </c>
      <c r="C896">
        <v>0.99199999999999999</v>
      </c>
      <c r="D896" t="s">
        <v>153</v>
      </c>
      <c r="E896">
        <f t="shared" si="196"/>
        <v>481</v>
      </c>
      <c r="F896">
        <f t="shared" si="187"/>
        <v>477.15199999999999</v>
      </c>
    </row>
    <row r="897" spans="1:6" x14ac:dyDescent="0.25">
      <c r="A897" t="str">
        <f t="shared" si="193"/>
        <v>Hari Khalsa</v>
      </c>
      <c r="E897">
        <f t="shared" si="196"/>
        <v>481</v>
      </c>
      <c r="F897">
        <f t="shared" si="187"/>
        <v>0</v>
      </c>
    </row>
    <row r="898" spans="1:6" x14ac:dyDescent="0.25">
      <c r="A898" t="str">
        <f t="shared" si="193"/>
        <v>Hari Khalsa</v>
      </c>
      <c r="B898" t="s">
        <v>259</v>
      </c>
      <c r="E898">
        <v>38</v>
      </c>
      <c r="F898">
        <f t="shared" si="187"/>
        <v>0</v>
      </c>
    </row>
    <row r="899" spans="1:6" x14ac:dyDescent="0.25">
      <c r="A899" t="str">
        <f t="shared" si="193"/>
        <v>Hari Khalsa</v>
      </c>
      <c r="E899">
        <f t="shared" ref="E899:E902" si="197">E898</f>
        <v>38</v>
      </c>
      <c r="F899">
        <f t="shared" ref="F899:F962" si="198">E899*C899</f>
        <v>0</v>
      </c>
    </row>
    <row r="900" spans="1:6" x14ac:dyDescent="0.25">
      <c r="A900" t="str">
        <f t="shared" si="193"/>
        <v>Hari Khalsa</v>
      </c>
      <c r="C900">
        <v>0.88500000000000001</v>
      </c>
      <c r="D900" t="s">
        <v>112</v>
      </c>
      <c r="E900">
        <f t="shared" si="197"/>
        <v>38</v>
      </c>
      <c r="F900">
        <f t="shared" si="198"/>
        <v>33.630000000000003</v>
      </c>
    </row>
    <row r="901" spans="1:6" x14ac:dyDescent="0.25">
      <c r="A901" t="str">
        <f t="shared" si="193"/>
        <v>Hari Khalsa</v>
      </c>
      <c r="C901">
        <v>0.114</v>
      </c>
      <c r="D901" t="s">
        <v>153</v>
      </c>
      <c r="E901">
        <f t="shared" si="197"/>
        <v>38</v>
      </c>
      <c r="F901">
        <f t="shared" si="198"/>
        <v>4.3319999999999999</v>
      </c>
    </row>
    <row r="902" spans="1:6" x14ac:dyDescent="0.25">
      <c r="A902" t="str">
        <f t="shared" si="193"/>
        <v>Hari Khalsa</v>
      </c>
      <c r="E902">
        <f t="shared" si="197"/>
        <v>38</v>
      </c>
      <c r="F902">
        <f t="shared" si="198"/>
        <v>0</v>
      </c>
    </row>
    <row r="903" spans="1:6" x14ac:dyDescent="0.25">
      <c r="A903" t="str">
        <f t="shared" si="193"/>
        <v>Hari Khalsa</v>
      </c>
      <c r="B903" t="s">
        <v>260</v>
      </c>
      <c r="E903">
        <v>45</v>
      </c>
      <c r="F903">
        <f t="shared" si="198"/>
        <v>0</v>
      </c>
    </row>
    <row r="904" spans="1:6" x14ac:dyDescent="0.25">
      <c r="A904" t="str">
        <f t="shared" si="193"/>
        <v>Hari Khalsa</v>
      </c>
      <c r="E904">
        <f t="shared" ref="E904:E907" si="199">E903</f>
        <v>45</v>
      </c>
      <c r="F904">
        <f t="shared" si="198"/>
        <v>0</v>
      </c>
    </row>
    <row r="905" spans="1:6" x14ac:dyDescent="0.25">
      <c r="A905" t="str">
        <f t="shared" si="193"/>
        <v>Hari Khalsa</v>
      </c>
      <c r="C905">
        <v>4.3999999999999997E-2</v>
      </c>
      <c r="D905" t="s">
        <v>112</v>
      </c>
      <c r="E905">
        <f t="shared" si="199"/>
        <v>45</v>
      </c>
      <c r="F905">
        <f t="shared" si="198"/>
        <v>1.98</v>
      </c>
    </row>
    <row r="906" spans="1:6" x14ac:dyDescent="0.25">
      <c r="A906" t="str">
        <f t="shared" si="193"/>
        <v>Hari Khalsa</v>
      </c>
      <c r="C906">
        <v>0.95499999999999996</v>
      </c>
      <c r="D906" t="s">
        <v>153</v>
      </c>
      <c r="E906">
        <f t="shared" si="199"/>
        <v>45</v>
      </c>
      <c r="F906">
        <f t="shared" si="198"/>
        <v>42.975000000000001</v>
      </c>
    </row>
    <row r="907" spans="1:6" x14ac:dyDescent="0.25">
      <c r="A907" t="str">
        <f t="shared" si="193"/>
        <v>Hari Khalsa</v>
      </c>
      <c r="E907">
        <f t="shared" si="199"/>
        <v>45</v>
      </c>
      <c r="F907">
        <f t="shared" si="198"/>
        <v>0</v>
      </c>
    </row>
    <row r="908" spans="1:6" x14ac:dyDescent="0.25">
      <c r="A908" t="str">
        <f t="shared" ref="A908:A939" si="200">A907</f>
        <v>Hari Khalsa</v>
      </c>
      <c r="B908" t="s">
        <v>261</v>
      </c>
      <c r="E908">
        <v>192</v>
      </c>
      <c r="F908">
        <f t="shared" si="198"/>
        <v>0</v>
      </c>
    </row>
    <row r="909" spans="1:6" x14ac:dyDescent="0.25">
      <c r="A909" t="str">
        <f t="shared" si="200"/>
        <v>Hari Khalsa</v>
      </c>
      <c r="E909">
        <f t="shared" ref="E909:E911" si="201">E908</f>
        <v>192</v>
      </c>
      <c r="F909">
        <f t="shared" si="198"/>
        <v>0</v>
      </c>
    </row>
    <row r="910" spans="1:6" x14ac:dyDescent="0.25">
      <c r="A910" t="str">
        <f t="shared" si="200"/>
        <v>Hari Khalsa</v>
      </c>
      <c r="C910">
        <v>1</v>
      </c>
      <c r="D910" t="s">
        <v>153</v>
      </c>
      <c r="E910">
        <f t="shared" si="201"/>
        <v>192</v>
      </c>
      <c r="F910">
        <f t="shared" si="198"/>
        <v>192</v>
      </c>
    </row>
    <row r="911" spans="1:6" x14ac:dyDescent="0.25">
      <c r="A911" t="str">
        <f t="shared" si="200"/>
        <v>Hari Khalsa</v>
      </c>
      <c r="E911">
        <f t="shared" si="201"/>
        <v>192</v>
      </c>
      <c r="F911">
        <f t="shared" si="198"/>
        <v>0</v>
      </c>
    </row>
    <row r="912" spans="1:6" x14ac:dyDescent="0.25">
      <c r="A912" t="str">
        <f t="shared" si="200"/>
        <v>Hari Khalsa</v>
      </c>
      <c r="B912" t="s">
        <v>262</v>
      </c>
      <c r="E912">
        <v>166</v>
      </c>
      <c r="F912">
        <f t="shared" si="198"/>
        <v>0</v>
      </c>
    </row>
    <row r="913" spans="1:6" x14ac:dyDescent="0.25">
      <c r="A913" t="str">
        <f t="shared" si="200"/>
        <v>Hari Khalsa</v>
      </c>
      <c r="E913">
        <f t="shared" ref="E913:E917" si="202">E912</f>
        <v>166</v>
      </c>
      <c r="F913">
        <f t="shared" si="198"/>
        <v>0</v>
      </c>
    </row>
    <row r="914" spans="1:6" x14ac:dyDescent="0.25">
      <c r="A914" t="str">
        <f t="shared" si="200"/>
        <v>Hari Khalsa</v>
      </c>
      <c r="C914">
        <v>0.60099999999999998</v>
      </c>
      <c r="D914" t="s">
        <v>146</v>
      </c>
      <c r="E914">
        <f t="shared" si="202"/>
        <v>166</v>
      </c>
      <c r="F914">
        <f t="shared" si="198"/>
        <v>99.765999999999991</v>
      </c>
    </row>
    <row r="915" spans="1:6" x14ac:dyDescent="0.25">
      <c r="A915" t="str">
        <f t="shared" si="200"/>
        <v>Hari Khalsa</v>
      </c>
      <c r="C915">
        <v>0.38900000000000001</v>
      </c>
      <c r="D915" t="s">
        <v>134</v>
      </c>
      <c r="E915">
        <f t="shared" si="202"/>
        <v>166</v>
      </c>
      <c r="F915">
        <f t="shared" si="198"/>
        <v>64.573999999999998</v>
      </c>
    </row>
    <row r="916" spans="1:6" x14ac:dyDescent="0.25">
      <c r="A916" t="str">
        <f t="shared" si="200"/>
        <v>Hari Khalsa</v>
      </c>
      <c r="C916">
        <v>8.9999999999999993E-3</v>
      </c>
      <c r="D916" t="s">
        <v>155</v>
      </c>
      <c r="E916">
        <f t="shared" si="202"/>
        <v>166</v>
      </c>
      <c r="F916">
        <f t="shared" si="198"/>
        <v>1.494</v>
      </c>
    </row>
    <row r="917" spans="1:6" x14ac:dyDescent="0.25">
      <c r="A917" t="str">
        <f t="shared" si="200"/>
        <v>Hari Khalsa</v>
      </c>
      <c r="E917">
        <f t="shared" si="202"/>
        <v>166</v>
      </c>
      <c r="F917">
        <f t="shared" si="198"/>
        <v>0</v>
      </c>
    </row>
    <row r="918" spans="1:6" x14ac:dyDescent="0.25">
      <c r="A918" t="str">
        <f t="shared" si="200"/>
        <v>Hari Khalsa</v>
      </c>
      <c r="B918" t="s">
        <v>263</v>
      </c>
      <c r="E918">
        <v>1343</v>
      </c>
      <c r="F918">
        <f t="shared" si="198"/>
        <v>0</v>
      </c>
    </row>
    <row r="919" spans="1:6" x14ac:dyDescent="0.25">
      <c r="A919" t="str">
        <f t="shared" si="200"/>
        <v>Hari Khalsa</v>
      </c>
      <c r="E919">
        <f t="shared" ref="E919:E927" si="203">E918</f>
        <v>1343</v>
      </c>
      <c r="F919">
        <f t="shared" si="198"/>
        <v>0</v>
      </c>
    </row>
    <row r="920" spans="1:6" x14ac:dyDescent="0.25">
      <c r="A920" t="str">
        <f t="shared" si="200"/>
        <v>Hari Khalsa</v>
      </c>
      <c r="C920">
        <v>8.0000000000000002E-3</v>
      </c>
      <c r="D920" t="s">
        <v>61</v>
      </c>
      <c r="E920">
        <f t="shared" si="203"/>
        <v>1343</v>
      </c>
      <c r="F920">
        <f t="shared" si="198"/>
        <v>10.744</v>
      </c>
    </row>
    <row r="921" spans="1:6" x14ac:dyDescent="0.25">
      <c r="A921" t="str">
        <f t="shared" si="200"/>
        <v>Hari Khalsa</v>
      </c>
      <c r="C921">
        <v>0.51100000000000001</v>
      </c>
      <c r="D921" t="s">
        <v>112</v>
      </c>
      <c r="E921">
        <f t="shared" si="203"/>
        <v>1343</v>
      </c>
      <c r="F921">
        <f t="shared" si="198"/>
        <v>686.27300000000002</v>
      </c>
    </row>
    <row r="922" spans="1:6" x14ac:dyDescent="0.25">
      <c r="A922" t="str">
        <f t="shared" si="200"/>
        <v>Hari Khalsa</v>
      </c>
      <c r="C922">
        <v>1E-3</v>
      </c>
      <c r="D922" t="s">
        <v>107</v>
      </c>
      <c r="E922">
        <f t="shared" si="203"/>
        <v>1343</v>
      </c>
      <c r="F922">
        <f t="shared" si="198"/>
        <v>1.343</v>
      </c>
    </row>
    <row r="923" spans="1:6" x14ac:dyDescent="0.25">
      <c r="A923" t="str">
        <f t="shared" si="200"/>
        <v>Hari Khalsa</v>
      </c>
      <c r="C923">
        <v>0.40200000000000002</v>
      </c>
      <c r="D923" t="s">
        <v>153</v>
      </c>
      <c r="E923">
        <f t="shared" si="203"/>
        <v>1343</v>
      </c>
      <c r="F923">
        <f t="shared" si="198"/>
        <v>539.88600000000008</v>
      </c>
    </row>
    <row r="924" spans="1:6" x14ac:dyDescent="0.25">
      <c r="A924" t="str">
        <f t="shared" si="200"/>
        <v>Hari Khalsa</v>
      </c>
      <c r="C924">
        <v>4.8000000000000001E-2</v>
      </c>
      <c r="D924" t="s">
        <v>55</v>
      </c>
      <c r="E924">
        <f t="shared" si="203"/>
        <v>1343</v>
      </c>
      <c r="F924">
        <f t="shared" si="198"/>
        <v>64.463999999999999</v>
      </c>
    </row>
    <row r="925" spans="1:6" x14ac:dyDescent="0.25">
      <c r="A925" t="str">
        <f t="shared" si="200"/>
        <v>Hari Khalsa</v>
      </c>
      <c r="C925">
        <v>2.4E-2</v>
      </c>
      <c r="D925" t="s">
        <v>26</v>
      </c>
      <c r="E925">
        <f t="shared" si="203"/>
        <v>1343</v>
      </c>
      <c r="F925">
        <f t="shared" si="198"/>
        <v>32.231999999999999</v>
      </c>
    </row>
    <row r="926" spans="1:6" x14ac:dyDescent="0.25">
      <c r="A926" t="str">
        <f t="shared" si="200"/>
        <v>Hari Khalsa</v>
      </c>
      <c r="C926">
        <v>2E-3</v>
      </c>
      <c r="D926" t="s">
        <v>155</v>
      </c>
      <c r="E926">
        <f t="shared" si="203"/>
        <v>1343</v>
      </c>
      <c r="F926">
        <f t="shared" si="198"/>
        <v>2.6859999999999999</v>
      </c>
    </row>
    <row r="927" spans="1:6" x14ac:dyDescent="0.25">
      <c r="A927" t="str">
        <f t="shared" si="200"/>
        <v>Hari Khalsa</v>
      </c>
      <c r="E927">
        <f t="shared" si="203"/>
        <v>1343</v>
      </c>
      <c r="F927">
        <f t="shared" si="198"/>
        <v>0</v>
      </c>
    </row>
    <row r="928" spans="1:6" x14ac:dyDescent="0.25">
      <c r="A928" t="str">
        <f t="shared" si="200"/>
        <v>Hari Khalsa</v>
      </c>
      <c r="B928" t="s">
        <v>264</v>
      </c>
      <c r="E928">
        <v>88</v>
      </c>
      <c r="F928">
        <f t="shared" si="198"/>
        <v>0</v>
      </c>
    </row>
    <row r="929" spans="1:6" x14ac:dyDescent="0.25">
      <c r="A929" t="str">
        <f t="shared" si="200"/>
        <v>Hari Khalsa</v>
      </c>
      <c r="E929">
        <f t="shared" ref="E929:E931" si="204">E928</f>
        <v>88</v>
      </c>
      <c r="F929">
        <f t="shared" si="198"/>
        <v>0</v>
      </c>
    </row>
    <row r="930" spans="1:6" x14ac:dyDescent="0.25">
      <c r="A930" t="str">
        <f t="shared" si="200"/>
        <v>Hari Khalsa</v>
      </c>
      <c r="C930">
        <v>1</v>
      </c>
      <c r="D930" t="s">
        <v>107</v>
      </c>
      <c r="E930">
        <f t="shared" si="204"/>
        <v>88</v>
      </c>
      <c r="F930">
        <f t="shared" si="198"/>
        <v>88</v>
      </c>
    </row>
    <row r="931" spans="1:6" x14ac:dyDescent="0.25">
      <c r="A931" t="str">
        <f t="shared" si="200"/>
        <v>Hari Khalsa</v>
      </c>
      <c r="E931">
        <f t="shared" si="204"/>
        <v>88</v>
      </c>
      <c r="F931">
        <f t="shared" si="198"/>
        <v>0</v>
      </c>
    </row>
    <row r="932" spans="1:6" x14ac:dyDescent="0.25">
      <c r="A932" t="str">
        <f t="shared" si="200"/>
        <v>Hari Khalsa</v>
      </c>
      <c r="B932" t="s">
        <v>265</v>
      </c>
      <c r="E932">
        <v>180</v>
      </c>
      <c r="F932">
        <f t="shared" si="198"/>
        <v>0</v>
      </c>
    </row>
    <row r="933" spans="1:6" x14ac:dyDescent="0.25">
      <c r="A933" t="str">
        <f t="shared" si="200"/>
        <v>Hari Khalsa</v>
      </c>
      <c r="E933">
        <f t="shared" ref="E933:E936" si="205">E932</f>
        <v>180</v>
      </c>
      <c r="F933">
        <f t="shared" si="198"/>
        <v>0</v>
      </c>
    </row>
    <row r="934" spans="1:6" x14ac:dyDescent="0.25">
      <c r="A934" t="str">
        <f t="shared" si="200"/>
        <v>Hari Khalsa</v>
      </c>
      <c r="C934">
        <v>0.52800000000000002</v>
      </c>
      <c r="D934" t="s">
        <v>43</v>
      </c>
      <c r="E934">
        <f t="shared" si="205"/>
        <v>180</v>
      </c>
      <c r="F934">
        <f t="shared" si="198"/>
        <v>95.04</v>
      </c>
    </row>
    <row r="935" spans="1:6" x14ac:dyDescent="0.25">
      <c r="A935" t="str">
        <f t="shared" si="200"/>
        <v>Hari Khalsa</v>
      </c>
      <c r="C935">
        <v>0.47099999999999997</v>
      </c>
      <c r="D935" t="s">
        <v>120</v>
      </c>
      <c r="E935">
        <f t="shared" si="205"/>
        <v>180</v>
      </c>
      <c r="F935">
        <f t="shared" si="198"/>
        <v>84.78</v>
      </c>
    </row>
    <row r="936" spans="1:6" x14ac:dyDescent="0.25">
      <c r="A936" t="str">
        <f t="shared" si="200"/>
        <v>Hari Khalsa</v>
      </c>
      <c r="E936">
        <f t="shared" si="205"/>
        <v>180</v>
      </c>
      <c r="F936">
        <f t="shared" si="198"/>
        <v>0</v>
      </c>
    </row>
    <row r="937" spans="1:6" x14ac:dyDescent="0.25">
      <c r="A937" t="str">
        <f t="shared" si="200"/>
        <v>Hari Khalsa</v>
      </c>
      <c r="B937" t="s">
        <v>266</v>
      </c>
      <c r="E937">
        <v>10</v>
      </c>
      <c r="F937">
        <f t="shared" si="198"/>
        <v>0</v>
      </c>
    </row>
    <row r="938" spans="1:6" x14ac:dyDescent="0.25">
      <c r="A938" t="str">
        <f t="shared" si="200"/>
        <v>Hari Khalsa</v>
      </c>
      <c r="E938">
        <f t="shared" ref="E938:E941" si="206">E937</f>
        <v>10</v>
      </c>
      <c r="F938">
        <f t="shared" si="198"/>
        <v>0</v>
      </c>
    </row>
    <row r="939" spans="1:6" x14ac:dyDescent="0.25">
      <c r="A939" t="str">
        <f t="shared" si="200"/>
        <v>Hari Khalsa</v>
      </c>
      <c r="C939">
        <v>0.38800000000000001</v>
      </c>
      <c r="D939" t="s">
        <v>43</v>
      </c>
      <c r="E939">
        <f t="shared" si="206"/>
        <v>10</v>
      </c>
      <c r="F939">
        <f t="shared" si="198"/>
        <v>3.88</v>
      </c>
    </row>
    <row r="940" spans="1:6" x14ac:dyDescent="0.25">
      <c r="A940" t="str">
        <f t="shared" ref="A940:A968" si="207">A939</f>
        <v>Hari Khalsa</v>
      </c>
      <c r="C940">
        <v>0.61099999999999999</v>
      </c>
      <c r="D940" t="s">
        <v>169</v>
      </c>
      <c r="E940">
        <f t="shared" si="206"/>
        <v>10</v>
      </c>
      <c r="F940">
        <f t="shared" si="198"/>
        <v>6.1099999999999994</v>
      </c>
    </row>
    <row r="941" spans="1:6" x14ac:dyDescent="0.25">
      <c r="A941" t="str">
        <f t="shared" si="207"/>
        <v>Hari Khalsa</v>
      </c>
      <c r="E941">
        <f t="shared" si="206"/>
        <v>10</v>
      </c>
      <c r="F941">
        <f t="shared" si="198"/>
        <v>0</v>
      </c>
    </row>
    <row r="942" spans="1:6" x14ac:dyDescent="0.25">
      <c r="A942" t="str">
        <f t="shared" si="207"/>
        <v>Hari Khalsa</v>
      </c>
      <c r="B942" t="s">
        <v>267</v>
      </c>
      <c r="E942">
        <v>1330</v>
      </c>
      <c r="F942">
        <f t="shared" si="198"/>
        <v>0</v>
      </c>
    </row>
    <row r="943" spans="1:6" x14ac:dyDescent="0.25">
      <c r="A943" t="str">
        <f t="shared" si="207"/>
        <v>Hari Khalsa</v>
      </c>
      <c r="E943">
        <f t="shared" ref="E943:E947" si="208">E942</f>
        <v>1330</v>
      </c>
      <c r="F943">
        <f t="shared" si="198"/>
        <v>0</v>
      </c>
    </row>
    <row r="944" spans="1:6" x14ac:dyDescent="0.25">
      <c r="A944" t="str">
        <f t="shared" si="207"/>
        <v>Hari Khalsa</v>
      </c>
      <c r="C944">
        <v>0.51900000000000002</v>
      </c>
      <c r="D944" t="s">
        <v>112</v>
      </c>
      <c r="E944">
        <f t="shared" si="208"/>
        <v>1330</v>
      </c>
      <c r="F944">
        <f t="shared" si="198"/>
        <v>690.27</v>
      </c>
    </row>
    <row r="945" spans="1:6" x14ac:dyDescent="0.25">
      <c r="A945" t="str">
        <f t="shared" si="207"/>
        <v>Hari Khalsa</v>
      </c>
      <c r="C945">
        <v>0.47899999999999998</v>
      </c>
      <c r="D945" t="s">
        <v>153</v>
      </c>
      <c r="E945">
        <f t="shared" si="208"/>
        <v>1330</v>
      </c>
      <c r="F945">
        <f t="shared" si="198"/>
        <v>637.06999999999994</v>
      </c>
    </row>
    <row r="946" spans="1:6" x14ac:dyDescent="0.25">
      <c r="A946" t="str">
        <f t="shared" si="207"/>
        <v>Hari Khalsa</v>
      </c>
      <c r="C946">
        <v>0</v>
      </c>
      <c r="D946" t="s">
        <v>155</v>
      </c>
      <c r="E946">
        <f t="shared" si="208"/>
        <v>1330</v>
      </c>
      <c r="F946">
        <f t="shared" si="198"/>
        <v>0</v>
      </c>
    </row>
    <row r="947" spans="1:6" x14ac:dyDescent="0.25">
      <c r="A947" t="str">
        <f t="shared" si="207"/>
        <v>Hari Khalsa</v>
      </c>
      <c r="E947">
        <f t="shared" si="208"/>
        <v>1330</v>
      </c>
      <c r="F947">
        <f t="shared" si="198"/>
        <v>0</v>
      </c>
    </row>
    <row r="948" spans="1:6" x14ac:dyDescent="0.25">
      <c r="A948" t="str">
        <f t="shared" si="207"/>
        <v>Hari Khalsa</v>
      </c>
      <c r="B948" t="s">
        <v>268</v>
      </c>
      <c r="E948">
        <v>2841</v>
      </c>
      <c r="F948">
        <f t="shared" si="198"/>
        <v>0</v>
      </c>
    </row>
    <row r="949" spans="1:6" x14ac:dyDescent="0.25">
      <c r="A949" t="str">
        <f t="shared" si="207"/>
        <v>Hari Khalsa</v>
      </c>
      <c r="E949">
        <f t="shared" ref="E949:E957" si="209">E948</f>
        <v>2841</v>
      </c>
      <c r="F949">
        <f t="shared" si="198"/>
        <v>0</v>
      </c>
    </row>
    <row r="950" spans="1:6" x14ac:dyDescent="0.25">
      <c r="A950" t="str">
        <f t="shared" si="207"/>
        <v>Hari Khalsa</v>
      </c>
      <c r="C950">
        <v>0</v>
      </c>
      <c r="D950" t="s">
        <v>48</v>
      </c>
      <c r="E950">
        <f t="shared" si="209"/>
        <v>2841</v>
      </c>
      <c r="F950">
        <f t="shared" si="198"/>
        <v>0</v>
      </c>
    </row>
    <row r="951" spans="1:6" x14ac:dyDescent="0.25">
      <c r="A951" t="str">
        <f t="shared" si="207"/>
        <v>Hari Khalsa</v>
      </c>
      <c r="C951">
        <v>0.01</v>
      </c>
      <c r="D951" t="s">
        <v>61</v>
      </c>
      <c r="E951">
        <f t="shared" si="209"/>
        <v>2841</v>
      </c>
      <c r="F951">
        <f t="shared" si="198"/>
        <v>28.41</v>
      </c>
    </row>
    <row r="952" spans="1:6" x14ac:dyDescent="0.25">
      <c r="A952" t="str">
        <f t="shared" si="207"/>
        <v>Hari Khalsa</v>
      </c>
      <c r="C952">
        <v>6.5000000000000002E-2</v>
      </c>
      <c r="D952" t="s">
        <v>112</v>
      </c>
      <c r="E952">
        <f t="shared" si="209"/>
        <v>2841</v>
      </c>
      <c r="F952">
        <f t="shared" si="198"/>
        <v>184.66500000000002</v>
      </c>
    </row>
    <row r="953" spans="1:6" x14ac:dyDescent="0.25">
      <c r="A953" t="str">
        <f t="shared" si="207"/>
        <v>Hari Khalsa</v>
      </c>
      <c r="C953">
        <v>0.90300000000000002</v>
      </c>
      <c r="D953" t="s">
        <v>153</v>
      </c>
      <c r="E953">
        <f t="shared" si="209"/>
        <v>2841</v>
      </c>
      <c r="F953">
        <f t="shared" si="198"/>
        <v>2565.4230000000002</v>
      </c>
    </row>
    <row r="954" spans="1:6" x14ac:dyDescent="0.25">
      <c r="A954" t="str">
        <f t="shared" si="207"/>
        <v>Hari Khalsa</v>
      </c>
      <c r="C954">
        <v>1.7999999999999999E-2</v>
      </c>
      <c r="D954" t="s">
        <v>143</v>
      </c>
      <c r="E954">
        <f t="shared" si="209"/>
        <v>2841</v>
      </c>
      <c r="F954">
        <f t="shared" si="198"/>
        <v>51.137999999999998</v>
      </c>
    </row>
    <row r="955" spans="1:6" x14ac:dyDescent="0.25">
      <c r="A955" t="str">
        <f t="shared" si="207"/>
        <v>Hari Khalsa</v>
      </c>
      <c r="C955">
        <v>0</v>
      </c>
      <c r="D955" t="s">
        <v>55</v>
      </c>
      <c r="E955">
        <f t="shared" si="209"/>
        <v>2841</v>
      </c>
      <c r="F955">
        <f t="shared" si="198"/>
        <v>0</v>
      </c>
    </row>
    <row r="956" spans="1:6" x14ac:dyDescent="0.25">
      <c r="A956" t="str">
        <f t="shared" si="207"/>
        <v>Hari Khalsa</v>
      </c>
      <c r="C956">
        <v>1E-3</v>
      </c>
      <c r="D956" t="s">
        <v>155</v>
      </c>
      <c r="E956">
        <f t="shared" si="209"/>
        <v>2841</v>
      </c>
      <c r="F956">
        <f t="shared" si="198"/>
        <v>2.8410000000000002</v>
      </c>
    </row>
    <row r="957" spans="1:6" x14ac:dyDescent="0.25">
      <c r="A957" t="str">
        <f t="shared" si="207"/>
        <v>Hari Khalsa</v>
      </c>
      <c r="E957">
        <f t="shared" si="209"/>
        <v>2841</v>
      </c>
      <c r="F957">
        <f t="shared" si="198"/>
        <v>0</v>
      </c>
    </row>
    <row r="958" spans="1:6" x14ac:dyDescent="0.25">
      <c r="A958" t="str">
        <f t="shared" si="207"/>
        <v>Hari Khalsa</v>
      </c>
      <c r="B958" t="s">
        <v>269</v>
      </c>
      <c r="E958">
        <v>19</v>
      </c>
      <c r="F958">
        <f t="shared" si="198"/>
        <v>0</v>
      </c>
    </row>
    <row r="959" spans="1:6" x14ac:dyDescent="0.25">
      <c r="A959" t="str">
        <f t="shared" si="207"/>
        <v>Hari Khalsa</v>
      </c>
      <c r="E959">
        <f t="shared" ref="E959:E961" si="210">E958</f>
        <v>19</v>
      </c>
      <c r="F959">
        <f t="shared" si="198"/>
        <v>0</v>
      </c>
    </row>
    <row r="960" spans="1:6" x14ac:dyDescent="0.25">
      <c r="A960" t="str">
        <f t="shared" si="207"/>
        <v>Hari Khalsa</v>
      </c>
      <c r="C960">
        <v>1</v>
      </c>
      <c r="D960" t="s">
        <v>112</v>
      </c>
      <c r="E960">
        <f t="shared" si="210"/>
        <v>19</v>
      </c>
      <c r="F960">
        <f t="shared" si="198"/>
        <v>19</v>
      </c>
    </row>
    <row r="961" spans="1:6" x14ac:dyDescent="0.25">
      <c r="A961" t="str">
        <f t="shared" si="207"/>
        <v>Hari Khalsa</v>
      </c>
      <c r="E961">
        <f t="shared" si="210"/>
        <v>19</v>
      </c>
      <c r="F961">
        <f t="shared" si="198"/>
        <v>0</v>
      </c>
    </row>
    <row r="962" spans="1:6" x14ac:dyDescent="0.25">
      <c r="A962" t="str">
        <f t="shared" si="207"/>
        <v>Hari Khalsa</v>
      </c>
      <c r="B962" t="s">
        <v>270</v>
      </c>
      <c r="E962">
        <v>38</v>
      </c>
      <c r="F962">
        <f t="shared" si="198"/>
        <v>0</v>
      </c>
    </row>
    <row r="963" spans="1:6" x14ac:dyDescent="0.25">
      <c r="A963" t="str">
        <f t="shared" si="207"/>
        <v>Hari Khalsa</v>
      </c>
      <c r="E963">
        <f t="shared" ref="E963:E965" si="211">E962</f>
        <v>38</v>
      </c>
      <c r="F963">
        <f t="shared" ref="F963:F1026" si="212">E963*C963</f>
        <v>0</v>
      </c>
    </row>
    <row r="964" spans="1:6" x14ac:dyDescent="0.25">
      <c r="A964" t="str">
        <f t="shared" si="207"/>
        <v>Hari Khalsa</v>
      </c>
      <c r="C964">
        <v>1</v>
      </c>
      <c r="D964" t="s">
        <v>120</v>
      </c>
      <c r="E964">
        <f t="shared" si="211"/>
        <v>38</v>
      </c>
      <c r="F964">
        <f t="shared" si="212"/>
        <v>38</v>
      </c>
    </row>
    <row r="965" spans="1:6" x14ac:dyDescent="0.25">
      <c r="A965" t="str">
        <f t="shared" si="207"/>
        <v>Hari Khalsa</v>
      </c>
      <c r="E965">
        <f t="shared" si="211"/>
        <v>38</v>
      </c>
      <c r="F965">
        <f t="shared" si="212"/>
        <v>0</v>
      </c>
    </row>
    <row r="966" spans="1:6" x14ac:dyDescent="0.25">
      <c r="A966" t="str">
        <f t="shared" si="207"/>
        <v>Hari Khalsa</v>
      </c>
      <c r="B966" t="s">
        <v>271</v>
      </c>
      <c r="E966">
        <v>31</v>
      </c>
      <c r="F966">
        <f t="shared" si="212"/>
        <v>0</v>
      </c>
    </row>
    <row r="967" spans="1:6" x14ac:dyDescent="0.25">
      <c r="A967" t="str">
        <f t="shared" si="207"/>
        <v>Hari Khalsa</v>
      </c>
      <c r="E967">
        <f t="shared" ref="E967:E969" si="213">E966</f>
        <v>31</v>
      </c>
      <c r="F967">
        <f t="shared" si="212"/>
        <v>0</v>
      </c>
    </row>
    <row r="968" spans="1:6" x14ac:dyDescent="0.25">
      <c r="A968" t="str">
        <f t="shared" si="207"/>
        <v>Hari Khalsa</v>
      </c>
      <c r="C968">
        <v>1</v>
      </c>
      <c r="D968" t="s">
        <v>15</v>
      </c>
      <c r="E968">
        <f t="shared" si="213"/>
        <v>31</v>
      </c>
      <c r="F968">
        <f t="shared" si="212"/>
        <v>31</v>
      </c>
    </row>
    <row r="969" spans="1:6" x14ac:dyDescent="0.25">
      <c r="A969" t="s">
        <v>454</v>
      </c>
      <c r="E969">
        <f t="shared" si="213"/>
        <v>31</v>
      </c>
      <c r="F969">
        <f t="shared" si="212"/>
        <v>0</v>
      </c>
    </row>
    <row r="970" spans="1:6" x14ac:dyDescent="0.25">
      <c r="A970" t="str">
        <f t="shared" ref="A970:A977" si="214">A969</f>
        <v>Jason Rassi</v>
      </c>
      <c r="B970" t="s">
        <v>274</v>
      </c>
      <c r="E970">
        <v>4</v>
      </c>
      <c r="F970">
        <f t="shared" si="212"/>
        <v>0</v>
      </c>
    </row>
    <row r="971" spans="1:6" x14ac:dyDescent="0.25">
      <c r="A971" t="str">
        <f t="shared" si="214"/>
        <v>Jason Rassi</v>
      </c>
      <c r="E971">
        <f t="shared" ref="E971:E973" si="215">E970</f>
        <v>4</v>
      </c>
      <c r="F971">
        <f t="shared" si="212"/>
        <v>0</v>
      </c>
    </row>
    <row r="972" spans="1:6" x14ac:dyDescent="0.25">
      <c r="A972" t="str">
        <f t="shared" si="214"/>
        <v>Jason Rassi</v>
      </c>
      <c r="C972">
        <v>1</v>
      </c>
      <c r="D972" t="s">
        <v>107</v>
      </c>
      <c r="E972">
        <f t="shared" si="215"/>
        <v>4</v>
      </c>
      <c r="F972">
        <f t="shared" si="212"/>
        <v>4</v>
      </c>
    </row>
    <row r="973" spans="1:6" x14ac:dyDescent="0.25">
      <c r="A973" t="str">
        <f t="shared" si="214"/>
        <v>Jason Rassi</v>
      </c>
      <c r="E973">
        <f t="shared" si="215"/>
        <v>4</v>
      </c>
      <c r="F973">
        <f t="shared" si="212"/>
        <v>0</v>
      </c>
    </row>
    <row r="974" spans="1:6" x14ac:dyDescent="0.25">
      <c r="A974" t="str">
        <f t="shared" si="214"/>
        <v>Jason Rassi</v>
      </c>
      <c r="B974" t="s">
        <v>275</v>
      </c>
      <c r="E974">
        <v>8</v>
      </c>
      <c r="F974">
        <f t="shared" si="212"/>
        <v>0</v>
      </c>
    </row>
    <row r="975" spans="1:6" x14ac:dyDescent="0.25">
      <c r="A975" t="str">
        <f t="shared" si="214"/>
        <v>Jason Rassi</v>
      </c>
      <c r="E975">
        <f t="shared" ref="E975:E978" si="216">E974</f>
        <v>8</v>
      </c>
      <c r="F975">
        <f t="shared" si="212"/>
        <v>0</v>
      </c>
    </row>
    <row r="976" spans="1:6" x14ac:dyDescent="0.25">
      <c r="A976" t="str">
        <f t="shared" si="214"/>
        <v>Jason Rassi</v>
      </c>
      <c r="C976">
        <v>0.36599999999999999</v>
      </c>
      <c r="D976" t="s">
        <v>15</v>
      </c>
      <c r="E976">
        <f t="shared" si="216"/>
        <v>8</v>
      </c>
      <c r="F976">
        <f t="shared" si="212"/>
        <v>2.9279999999999999</v>
      </c>
    </row>
    <row r="977" spans="1:6" x14ac:dyDescent="0.25">
      <c r="A977" t="str">
        <f t="shared" si="214"/>
        <v>Jason Rassi</v>
      </c>
      <c r="C977">
        <v>0.63300000000000001</v>
      </c>
      <c r="D977" t="s">
        <v>143</v>
      </c>
      <c r="E977">
        <f t="shared" si="216"/>
        <v>8</v>
      </c>
      <c r="F977">
        <f t="shared" si="212"/>
        <v>5.0640000000000001</v>
      </c>
    </row>
    <row r="978" spans="1:6" x14ac:dyDescent="0.25">
      <c r="A978" t="s">
        <v>455</v>
      </c>
      <c r="E978">
        <f t="shared" si="216"/>
        <v>8</v>
      </c>
      <c r="F978">
        <f t="shared" si="212"/>
        <v>0</v>
      </c>
    </row>
    <row r="979" spans="1:6" x14ac:dyDescent="0.25">
      <c r="A979" t="str">
        <f t="shared" ref="A979:A1010" si="217">A978</f>
        <v>Kaloian Manassiev</v>
      </c>
      <c r="B979" t="s">
        <v>278</v>
      </c>
      <c r="E979">
        <v>8</v>
      </c>
      <c r="F979">
        <f t="shared" si="212"/>
        <v>0</v>
      </c>
    </row>
    <row r="980" spans="1:6" x14ac:dyDescent="0.25">
      <c r="A980" t="str">
        <f t="shared" si="217"/>
        <v>Kaloian Manassiev</v>
      </c>
      <c r="E980">
        <f t="shared" ref="E980:E982" si="218">E979</f>
        <v>8</v>
      </c>
      <c r="F980">
        <f t="shared" si="212"/>
        <v>0</v>
      </c>
    </row>
    <row r="981" spans="1:6" x14ac:dyDescent="0.25">
      <c r="A981" t="str">
        <f t="shared" si="217"/>
        <v>Kaloian Manassiev</v>
      </c>
      <c r="C981">
        <v>1</v>
      </c>
      <c r="D981" t="s">
        <v>15</v>
      </c>
      <c r="E981">
        <f t="shared" si="218"/>
        <v>8</v>
      </c>
      <c r="F981">
        <f t="shared" si="212"/>
        <v>8</v>
      </c>
    </row>
    <row r="982" spans="1:6" x14ac:dyDescent="0.25">
      <c r="A982" t="str">
        <f t="shared" si="217"/>
        <v>Kaloian Manassiev</v>
      </c>
      <c r="E982">
        <f t="shared" si="218"/>
        <v>8</v>
      </c>
      <c r="F982">
        <f t="shared" si="212"/>
        <v>0</v>
      </c>
    </row>
    <row r="983" spans="1:6" x14ac:dyDescent="0.25">
      <c r="A983" t="str">
        <f t="shared" si="217"/>
        <v>Kaloian Manassiev</v>
      </c>
      <c r="B983" t="s">
        <v>279</v>
      </c>
      <c r="E983">
        <v>187</v>
      </c>
      <c r="F983">
        <f t="shared" si="212"/>
        <v>0</v>
      </c>
    </row>
    <row r="984" spans="1:6" x14ac:dyDescent="0.25">
      <c r="A984" t="str">
        <f t="shared" si="217"/>
        <v>Kaloian Manassiev</v>
      </c>
      <c r="E984">
        <f t="shared" ref="E984:E992" si="219">E983</f>
        <v>187</v>
      </c>
      <c r="F984">
        <f t="shared" si="212"/>
        <v>0</v>
      </c>
    </row>
    <row r="985" spans="1:6" x14ac:dyDescent="0.25">
      <c r="A985" t="str">
        <f t="shared" si="217"/>
        <v>Kaloian Manassiev</v>
      </c>
      <c r="C985">
        <v>0.255</v>
      </c>
      <c r="D985" t="s">
        <v>61</v>
      </c>
      <c r="E985">
        <f t="shared" si="219"/>
        <v>187</v>
      </c>
      <c r="F985">
        <f t="shared" si="212"/>
        <v>47.685000000000002</v>
      </c>
    </row>
    <row r="986" spans="1:6" x14ac:dyDescent="0.25">
      <c r="A986" t="str">
        <f t="shared" si="217"/>
        <v>Kaloian Manassiev</v>
      </c>
      <c r="C986">
        <v>3.5000000000000003E-2</v>
      </c>
      <c r="D986" t="s">
        <v>15</v>
      </c>
      <c r="E986">
        <f t="shared" si="219"/>
        <v>187</v>
      </c>
      <c r="F986">
        <f t="shared" si="212"/>
        <v>6.5450000000000008</v>
      </c>
    </row>
    <row r="987" spans="1:6" x14ac:dyDescent="0.25">
      <c r="A987" t="str">
        <f t="shared" si="217"/>
        <v>Kaloian Manassiev</v>
      </c>
      <c r="C987">
        <v>2.4E-2</v>
      </c>
      <c r="D987" t="s">
        <v>134</v>
      </c>
      <c r="E987">
        <f t="shared" si="219"/>
        <v>187</v>
      </c>
      <c r="F987">
        <f t="shared" si="212"/>
        <v>4.4880000000000004</v>
      </c>
    </row>
    <row r="988" spans="1:6" x14ac:dyDescent="0.25">
      <c r="A988" t="str">
        <f t="shared" si="217"/>
        <v>Kaloian Manassiev</v>
      </c>
      <c r="C988">
        <v>0.104</v>
      </c>
      <c r="D988" t="s">
        <v>142</v>
      </c>
      <c r="E988">
        <f t="shared" si="219"/>
        <v>187</v>
      </c>
      <c r="F988">
        <f t="shared" si="212"/>
        <v>19.448</v>
      </c>
    </row>
    <row r="989" spans="1:6" x14ac:dyDescent="0.25">
      <c r="A989" t="str">
        <f t="shared" si="217"/>
        <v>Kaloian Manassiev</v>
      </c>
      <c r="C989">
        <v>0.113</v>
      </c>
      <c r="D989" t="s">
        <v>55</v>
      </c>
      <c r="E989">
        <f t="shared" si="219"/>
        <v>187</v>
      </c>
      <c r="F989">
        <f t="shared" si="212"/>
        <v>21.131</v>
      </c>
    </row>
    <row r="990" spans="1:6" x14ac:dyDescent="0.25">
      <c r="A990" t="str">
        <f t="shared" si="217"/>
        <v>Kaloian Manassiev</v>
      </c>
      <c r="C990">
        <v>0.45700000000000002</v>
      </c>
      <c r="D990" t="s">
        <v>26</v>
      </c>
      <c r="E990">
        <f t="shared" si="219"/>
        <v>187</v>
      </c>
      <c r="F990">
        <f t="shared" si="212"/>
        <v>85.459000000000003</v>
      </c>
    </row>
    <row r="991" spans="1:6" x14ac:dyDescent="0.25">
      <c r="A991" t="str">
        <f t="shared" si="217"/>
        <v>Kaloian Manassiev</v>
      </c>
      <c r="C991">
        <v>8.9999999999999993E-3</v>
      </c>
      <c r="D991" t="s">
        <v>154</v>
      </c>
      <c r="E991">
        <f t="shared" si="219"/>
        <v>187</v>
      </c>
      <c r="F991">
        <f t="shared" si="212"/>
        <v>1.6829999999999998</v>
      </c>
    </row>
    <row r="992" spans="1:6" x14ac:dyDescent="0.25">
      <c r="A992" t="str">
        <f t="shared" si="217"/>
        <v>Kaloian Manassiev</v>
      </c>
      <c r="E992">
        <f t="shared" si="219"/>
        <v>187</v>
      </c>
      <c r="F992">
        <f t="shared" si="212"/>
        <v>0</v>
      </c>
    </row>
    <row r="993" spans="1:6" x14ac:dyDescent="0.25">
      <c r="A993" t="str">
        <f t="shared" si="217"/>
        <v>Kaloian Manassiev</v>
      </c>
      <c r="B993" t="s">
        <v>280</v>
      </c>
      <c r="E993">
        <v>299</v>
      </c>
      <c r="F993">
        <f t="shared" si="212"/>
        <v>0</v>
      </c>
    </row>
    <row r="994" spans="1:6" x14ac:dyDescent="0.25">
      <c r="A994" t="str">
        <f t="shared" si="217"/>
        <v>Kaloian Manassiev</v>
      </c>
      <c r="E994">
        <f t="shared" ref="E994:E1000" si="220">E993</f>
        <v>299</v>
      </c>
      <c r="F994">
        <f t="shared" si="212"/>
        <v>0</v>
      </c>
    </row>
    <row r="995" spans="1:6" x14ac:dyDescent="0.25">
      <c r="A995" t="str">
        <f t="shared" si="217"/>
        <v>Kaloian Manassiev</v>
      </c>
      <c r="C995">
        <v>1.6E-2</v>
      </c>
      <c r="D995" t="s">
        <v>61</v>
      </c>
      <c r="E995">
        <f t="shared" si="220"/>
        <v>299</v>
      </c>
      <c r="F995">
        <f t="shared" si="212"/>
        <v>4.7839999999999998</v>
      </c>
    </row>
    <row r="996" spans="1:6" x14ac:dyDescent="0.25">
      <c r="A996" t="str">
        <f t="shared" si="217"/>
        <v>Kaloian Manassiev</v>
      </c>
      <c r="C996">
        <v>0.74299999999999999</v>
      </c>
      <c r="D996" t="s">
        <v>120</v>
      </c>
      <c r="E996">
        <f t="shared" si="220"/>
        <v>299</v>
      </c>
      <c r="F996">
        <f t="shared" si="212"/>
        <v>222.15700000000001</v>
      </c>
    </row>
    <row r="997" spans="1:6" x14ac:dyDescent="0.25">
      <c r="A997" t="str">
        <f t="shared" si="217"/>
        <v>Kaloian Manassiev</v>
      </c>
      <c r="C997">
        <v>0.158</v>
      </c>
      <c r="D997" t="s">
        <v>112</v>
      </c>
      <c r="E997">
        <f t="shared" si="220"/>
        <v>299</v>
      </c>
      <c r="F997">
        <f t="shared" si="212"/>
        <v>47.241999999999997</v>
      </c>
    </row>
    <row r="998" spans="1:6" x14ac:dyDescent="0.25">
      <c r="A998" t="str">
        <f t="shared" si="217"/>
        <v>Kaloian Manassiev</v>
      </c>
      <c r="C998">
        <v>2.5999999999999999E-2</v>
      </c>
      <c r="D998" t="s">
        <v>107</v>
      </c>
      <c r="E998">
        <f t="shared" si="220"/>
        <v>299</v>
      </c>
      <c r="F998">
        <f t="shared" si="212"/>
        <v>7.774</v>
      </c>
    </row>
    <row r="999" spans="1:6" x14ac:dyDescent="0.25">
      <c r="A999" t="str">
        <f t="shared" si="217"/>
        <v>Kaloian Manassiev</v>
      </c>
      <c r="C999">
        <v>5.3999999999999999E-2</v>
      </c>
      <c r="D999" t="s">
        <v>26</v>
      </c>
      <c r="E999">
        <f t="shared" si="220"/>
        <v>299</v>
      </c>
      <c r="F999">
        <f t="shared" si="212"/>
        <v>16.146000000000001</v>
      </c>
    </row>
    <row r="1000" spans="1:6" x14ac:dyDescent="0.25">
      <c r="A1000" t="str">
        <f t="shared" si="217"/>
        <v>Kaloian Manassiev</v>
      </c>
      <c r="E1000">
        <f t="shared" si="220"/>
        <v>299</v>
      </c>
      <c r="F1000">
        <f t="shared" si="212"/>
        <v>0</v>
      </c>
    </row>
    <row r="1001" spans="1:6" x14ac:dyDescent="0.25">
      <c r="A1001" t="str">
        <f t="shared" si="217"/>
        <v>Kaloian Manassiev</v>
      </c>
      <c r="B1001" t="s">
        <v>281</v>
      </c>
      <c r="E1001">
        <v>4</v>
      </c>
      <c r="F1001">
        <f t="shared" si="212"/>
        <v>0</v>
      </c>
    </row>
    <row r="1002" spans="1:6" x14ac:dyDescent="0.25">
      <c r="A1002" t="str">
        <f t="shared" si="217"/>
        <v>Kaloian Manassiev</v>
      </c>
      <c r="E1002">
        <f t="shared" ref="E1002:E1004" si="221">E1001</f>
        <v>4</v>
      </c>
      <c r="F1002">
        <f t="shared" si="212"/>
        <v>0</v>
      </c>
    </row>
    <row r="1003" spans="1:6" x14ac:dyDescent="0.25">
      <c r="A1003" t="str">
        <f t="shared" si="217"/>
        <v>Kaloian Manassiev</v>
      </c>
      <c r="C1003">
        <v>1</v>
      </c>
      <c r="D1003" t="s">
        <v>17</v>
      </c>
      <c r="E1003">
        <f t="shared" si="221"/>
        <v>4</v>
      </c>
      <c r="F1003">
        <f t="shared" si="212"/>
        <v>4</v>
      </c>
    </row>
    <row r="1004" spans="1:6" x14ac:dyDescent="0.25">
      <c r="A1004" t="str">
        <f t="shared" si="217"/>
        <v>Kaloian Manassiev</v>
      </c>
      <c r="E1004">
        <f t="shared" si="221"/>
        <v>4</v>
      </c>
      <c r="F1004">
        <f t="shared" si="212"/>
        <v>0</v>
      </c>
    </row>
    <row r="1005" spans="1:6" x14ac:dyDescent="0.25">
      <c r="A1005" t="str">
        <f t="shared" si="217"/>
        <v>Kaloian Manassiev</v>
      </c>
      <c r="B1005" t="s">
        <v>282</v>
      </c>
      <c r="E1005">
        <v>124</v>
      </c>
      <c r="F1005">
        <f t="shared" si="212"/>
        <v>0</v>
      </c>
    </row>
    <row r="1006" spans="1:6" x14ac:dyDescent="0.25">
      <c r="A1006" t="str">
        <f t="shared" si="217"/>
        <v>Kaloian Manassiev</v>
      </c>
      <c r="E1006">
        <f t="shared" ref="E1006:E1010" si="222">E1005</f>
        <v>124</v>
      </c>
      <c r="F1006">
        <f t="shared" si="212"/>
        <v>0</v>
      </c>
    </row>
    <row r="1007" spans="1:6" x14ac:dyDescent="0.25">
      <c r="A1007" t="str">
        <f t="shared" si="217"/>
        <v>Kaloian Manassiev</v>
      </c>
      <c r="C1007">
        <v>0.23100000000000001</v>
      </c>
      <c r="D1007" t="s">
        <v>120</v>
      </c>
      <c r="E1007">
        <f t="shared" si="222"/>
        <v>124</v>
      </c>
      <c r="F1007">
        <f t="shared" si="212"/>
        <v>28.644000000000002</v>
      </c>
    </row>
    <row r="1008" spans="1:6" x14ac:dyDescent="0.25">
      <c r="A1008" t="str">
        <f t="shared" si="217"/>
        <v>Kaloian Manassiev</v>
      </c>
      <c r="C1008">
        <v>0.252</v>
      </c>
      <c r="D1008" t="s">
        <v>107</v>
      </c>
      <c r="E1008">
        <f t="shared" si="222"/>
        <v>124</v>
      </c>
      <c r="F1008">
        <f t="shared" si="212"/>
        <v>31.248000000000001</v>
      </c>
    </row>
    <row r="1009" spans="1:6" x14ac:dyDescent="0.25">
      <c r="A1009" t="str">
        <f t="shared" si="217"/>
        <v>Kaloian Manassiev</v>
      </c>
      <c r="C1009">
        <v>0.51600000000000001</v>
      </c>
      <c r="D1009" t="s">
        <v>26</v>
      </c>
      <c r="E1009">
        <f t="shared" si="222"/>
        <v>124</v>
      </c>
      <c r="F1009">
        <f t="shared" si="212"/>
        <v>63.984000000000002</v>
      </c>
    </row>
    <row r="1010" spans="1:6" x14ac:dyDescent="0.25">
      <c r="A1010" t="str">
        <f t="shared" si="217"/>
        <v>Kaloian Manassiev</v>
      </c>
      <c r="E1010">
        <f t="shared" si="222"/>
        <v>124</v>
      </c>
      <c r="F1010">
        <f t="shared" si="212"/>
        <v>0</v>
      </c>
    </row>
    <row r="1011" spans="1:6" x14ac:dyDescent="0.25">
      <c r="A1011" t="str">
        <f t="shared" ref="A1011:A1036" si="223">A1010</f>
        <v>Kaloian Manassiev</v>
      </c>
      <c r="B1011" t="s">
        <v>283</v>
      </c>
      <c r="E1011">
        <v>405</v>
      </c>
      <c r="F1011">
        <f t="shared" si="212"/>
        <v>0</v>
      </c>
    </row>
    <row r="1012" spans="1:6" x14ac:dyDescent="0.25">
      <c r="A1012" t="str">
        <f t="shared" si="223"/>
        <v>Kaloian Manassiev</v>
      </c>
      <c r="E1012">
        <f t="shared" ref="E1012:E1016" si="224">E1011</f>
        <v>405</v>
      </c>
      <c r="F1012">
        <f t="shared" si="212"/>
        <v>0</v>
      </c>
    </row>
    <row r="1013" spans="1:6" x14ac:dyDescent="0.25">
      <c r="A1013" t="str">
        <f t="shared" si="223"/>
        <v>Kaloian Manassiev</v>
      </c>
      <c r="C1013">
        <v>0.72699999999999998</v>
      </c>
      <c r="D1013" t="s">
        <v>143</v>
      </c>
      <c r="E1013">
        <f t="shared" si="224"/>
        <v>405</v>
      </c>
      <c r="F1013">
        <f t="shared" si="212"/>
        <v>294.435</v>
      </c>
    </row>
    <row r="1014" spans="1:6" x14ac:dyDescent="0.25">
      <c r="A1014" t="str">
        <f t="shared" si="223"/>
        <v>Kaloian Manassiev</v>
      </c>
      <c r="C1014">
        <v>0.26700000000000002</v>
      </c>
      <c r="D1014" t="s">
        <v>144</v>
      </c>
      <c r="E1014">
        <f t="shared" si="224"/>
        <v>405</v>
      </c>
      <c r="F1014">
        <f t="shared" si="212"/>
        <v>108.13500000000001</v>
      </c>
    </row>
    <row r="1015" spans="1:6" x14ac:dyDescent="0.25">
      <c r="A1015" t="str">
        <f t="shared" si="223"/>
        <v>Kaloian Manassiev</v>
      </c>
      <c r="C1015">
        <v>4.0000000000000001E-3</v>
      </c>
      <c r="D1015" t="s">
        <v>155</v>
      </c>
      <c r="E1015">
        <f t="shared" si="224"/>
        <v>405</v>
      </c>
      <c r="F1015">
        <f t="shared" si="212"/>
        <v>1.62</v>
      </c>
    </row>
    <row r="1016" spans="1:6" x14ac:dyDescent="0.25">
      <c r="A1016" t="str">
        <f t="shared" si="223"/>
        <v>Kaloian Manassiev</v>
      </c>
      <c r="E1016">
        <f t="shared" si="224"/>
        <v>405</v>
      </c>
      <c r="F1016">
        <f t="shared" si="212"/>
        <v>0</v>
      </c>
    </row>
    <row r="1017" spans="1:6" x14ac:dyDescent="0.25">
      <c r="A1017" t="str">
        <f t="shared" si="223"/>
        <v>Kaloian Manassiev</v>
      </c>
      <c r="B1017" t="s">
        <v>284</v>
      </c>
      <c r="E1017">
        <v>788</v>
      </c>
      <c r="F1017">
        <f t="shared" si="212"/>
        <v>0</v>
      </c>
    </row>
    <row r="1018" spans="1:6" x14ac:dyDescent="0.25">
      <c r="A1018" t="str">
        <f t="shared" si="223"/>
        <v>Kaloian Manassiev</v>
      </c>
      <c r="E1018">
        <f t="shared" ref="E1018:E1030" si="225">E1017</f>
        <v>788</v>
      </c>
      <c r="F1018">
        <f t="shared" si="212"/>
        <v>0</v>
      </c>
    </row>
    <row r="1019" spans="1:6" x14ac:dyDescent="0.25">
      <c r="A1019" t="str">
        <f t="shared" si="223"/>
        <v>Kaloian Manassiev</v>
      </c>
      <c r="C1019">
        <v>8.0000000000000002E-3</v>
      </c>
      <c r="D1019" t="s">
        <v>231</v>
      </c>
      <c r="E1019">
        <f t="shared" si="225"/>
        <v>788</v>
      </c>
      <c r="F1019">
        <f t="shared" si="212"/>
        <v>6.3040000000000003</v>
      </c>
    </row>
    <row r="1020" spans="1:6" x14ac:dyDescent="0.25">
      <c r="A1020" t="str">
        <f t="shared" si="223"/>
        <v>Kaloian Manassiev</v>
      </c>
      <c r="C1020">
        <v>0.41399999999999998</v>
      </c>
      <c r="D1020" t="s">
        <v>15</v>
      </c>
      <c r="E1020">
        <f t="shared" si="225"/>
        <v>788</v>
      </c>
      <c r="F1020">
        <f t="shared" si="212"/>
        <v>326.23199999999997</v>
      </c>
    </row>
    <row r="1021" spans="1:6" x14ac:dyDescent="0.25">
      <c r="A1021" t="str">
        <f t="shared" si="223"/>
        <v>Kaloian Manassiev</v>
      </c>
      <c r="C1021">
        <v>6.0000000000000001E-3</v>
      </c>
      <c r="D1021" t="s">
        <v>120</v>
      </c>
      <c r="E1021">
        <f t="shared" si="225"/>
        <v>788</v>
      </c>
      <c r="F1021">
        <f t="shared" si="212"/>
        <v>4.7279999999999998</v>
      </c>
    </row>
    <row r="1022" spans="1:6" x14ac:dyDescent="0.25">
      <c r="A1022" t="str">
        <f t="shared" si="223"/>
        <v>Kaloian Manassiev</v>
      </c>
      <c r="C1022">
        <v>1.0999999999999999E-2</v>
      </c>
      <c r="D1022" t="s">
        <v>171</v>
      </c>
      <c r="E1022">
        <f t="shared" si="225"/>
        <v>788</v>
      </c>
      <c r="F1022">
        <f t="shared" si="212"/>
        <v>8.6679999999999993</v>
      </c>
    </row>
    <row r="1023" spans="1:6" x14ac:dyDescent="0.25">
      <c r="A1023" t="str">
        <f t="shared" si="223"/>
        <v>Kaloian Manassiev</v>
      </c>
      <c r="C1023">
        <v>8.0000000000000002E-3</v>
      </c>
      <c r="D1023" t="s">
        <v>169</v>
      </c>
      <c r="E1023">
        <f t="shared" si="225"/>
        <v>788</v>
      </c>
      <c r="F1023">
        <f t="shared" si="212"/>
        <v>6.3040000000000003</v>
      </c>
    </row>
    <row r="1024" spans="1:6" x14ac:dyDescent="0.25">
      <c r="A1024" t="str">
        <f t="shared" si="223"/>
        <v>Kaloian Manassiev</v>
      </c>
      <c r="C1024">
        <v>2.1999999999999999E-2</v>
      </c>
      <c r="D1024" t="s">
        <v>54</v>
      </c>
      <c r="E1024">
        <f t="shared" si="225"/>
        <v>788</v>
      </c>
      <c r="F1024">
        <f t="shared" si="212"/>
        <v>17.335999999999999</v>
      </c>
    </row>
    <row r="1025" spans="1:6" x14ac:dyDescent="0.25">
      <c r="A1025" t="str">
        <f t="shared" si="223"/>
        <v>Kaloian Manassiev</v>
      </c>
      <c r="C1025">
        <v>3.0000000000000001E-3</v>
      </c>
      <c r="D1025" t="s">
        <v>285</v>
      </c>
      <c r="E1025">
        <f t="shared" si="225"/>
        <v>788</v>
      </c>
      <c r="F1025">
        <f t="shared" si="212"/>
        <v>2.3639999999999999</v>
      </c>
    </row>
    <row r="1026" spans="1:6" x14ac:dyDescent="0.25">
      <c r="A1026" t="str">
        <f t="shared" si="223"/>
        <v>Kaloian Manassiev</v>
      </c>
      <c r="C1026">
        <v>0.375</v>
      </c>
      <c r="D1026" t="s">
        <v>55</v>
      </c>
      <c r="E1026">
        <f t="shared" si="225"/>
        <v>788</v>
      </c>
      <c r="F1026">
        <f t="shared" si="212"/>
        <v>295.5</v>
      </c>
    </row>
    <row r="1027" spans="1:6" x14ac:dyDescent="0.25">
      <c r="A1027" t="str">
        <f t="shared" si="223"/>
        <v>Kaloian Manassiev</v>
      </c>
      <c r="C1027">
        <v>1.6E-2</v>
      </c>
      <c r="D1027" t="s">
        <v>286</v>
      </c>
      <c r="E1027">
        <f t="shared" si="225"/>
        <v>788</v>
      </c>
      <c r="F1027">
        <f t="shared" ref="F1027:F1090" si="226">E1027*C1027</f>
        <v>12.608000000000001</v>
      </c>
    </row>
    <row r="1028" spans="1:6" x14ac:dyDescent="0.25">
      <c r="A1028" t="str">
        <f t="shared" si="223"/>
        <v>Kaloian Manassiev</v>
      </c>
      <c r="C1028">
        <v>0.13</v>
      </c>
      <c r="D1028" t="s">
        <v>154</v>
      </c>
      <c r="E1028">
        <f t="shared" si="225"/>
        <v>788</v>
      </c>
      <c r="F1028">
        <f t="shared" si="226"/>
        <v>102.44</v>
      </c>
    </row>
    <row r="1029" spans="1:6" x14ac:dyDescent="0.25">
      <c r="A1029" t="str">
        <f t="shared" si="223"/>
        <v>Kaloian Manassiev</v>
      </c>
      <c r="C1029">
        <v>0</v>
      </c>
      <c r="D1029" t="s">
        <v>155</v>
      </c>
      <c r="E1029">
        <f t="shared" si="225"/>
        <v>788</v>
      </c>
      <c r="F1029">
        <f t="shared" si="226"/>
        <v>0</v>
      </c>
    </row>
    <row r="1030" spans="1:6" x14ac:dyDescent="0.25">
      <c r="A1030" t="str">
        <f t="shared" si="223"/>
        <v>Kaloian Manassiev</v>
      </c>
      <c r="E1030">
        <f t="shared" si="225"/>
        <v>788</v>
      </c>
      <c r="F1030">
        <f t="shared" si="226"/>
        <v>0</v>
      </c>
    </row>
    <row r="1031" spans="1:6" x14ac:dyDescent="0.25">
      <c r="A1031" t="str">
        <f t="shared" si="223"/>
        <v>Kaloian Manassiev</v>
      </c>
      <c r="B1031" t="s">
        <v>287</v>
      </c>
      <c r="E1031">
        <v>153</v>
      </c>
      <c r="F1031">
        <f t="shared" si="226"/>
        <v>0</v>
      </c>
    </row>
    <row r="1032" spans="1:6" x14ac:dyDescent="0.25">
      <c r="A1032" t="str">
        <f t="shared" si="223"/>
        <v>Kaloian Manassiev</v>
      </c>
      <c r="E1032">
        <f t="shared" ref="E1032:E1037" si="227">E1031</f>
        <v>153</v>
      </c>
      <c r="F1032">
        <f t="shared" si="226"/>
        <v>0</v>
      </c>
    </row>
    <row r="1033" spans="1:6" x14ac:dyDescent="0.25">
      <c r="A1033" t="str">
        <f t="shared" si="223"/>
        <v>Kaloian Manassiev</v>
      </c>
      <c r="C1033">
        <v>3.6999999999999998E-2</v>
      </c>
      <c r="D1033" t="s">
        <v>134</v>
      </c>
      <c r="E1033">
        <f t="shared" si="227"/>
        <v>153</v>
      </c>
      <c r="F1033">
        <f t="shared" si="226"/>
        <v>5.6609999999999996</v>
      </c>
    </row>
    <row r="1034" spans="1:6" x14ac:dyDescent="0.25">
      <c r="A1034" t="str">
        <f t="shared" si="223"/>
        <v>Kaloian Manassiev</v>
      </c>
      <c r="C1034">
        <v>0.46300000000000002</v>
      </c>
      <c r="D1034" t="s">
        <v>55</v>
      </c>
      <c r="E1034">
        <f t="shared" si="227"/>
        <v>153</v>
      </c>
      <c r="F1034">
        <f t="shared" si="226"/>
        <v>70.838999999999999</v>
      </c>
    </row>
    <row r="1035" spans="1:6" x14ac:dyDescent="0.25">
      <c r="A1035" t="str">
        <f t="shared" si="223"/>
        <v>Kaloian Manassiev</v>
      </c>
      <c r="C1035">
        <v>2.5999999999999999E-2</v>
      </c>
      <c r="D1035" t="s">
        <v>26</v>
      </c>
      <c r="E1035">
        <f t="shared" si="227"/>
        <v>153</v>
      </c>
      <c r="F1035">
        <f t="shared" si="226"/>
        <v>3.9779999999999998</v>
      </c>
    </row>
    <row r="1036" spans="1:6" x14ac:dyDescent="0.25">
      <c r="A1036" t="str">
        <f t="shared" si="223"/>
        <v>Kaloian Manassiev</v>
      </c>
      <c r="C1036">
        <v>0.47199999999999998</v>
      </c>
      <c r="D1036" t="s">
        <v>222</v>
      </c>
      <c r="E1036">
        <f t="shared" si="227"/>
        <v>153</v>
      </c>
      <c r="F1036">
        <f t="shared" si="226"/>
        <v>72.215999999999994</v>
      </c>
    </row>
    <row r="1037" spans="1:6" x14ac:dyDescent="0.25">
      <c r="A1037" t="s">
        <v>456</v>
      </c>
      <c r="E1037">
        <f t="shared" si="227"/>
        <v>153</v>
      </c>
      <c r="F1037">
        <f t="shared" si="226"/>
        <v>0</v>
      </c>
    </row>
    <row r="1038" spans="1:6" x14ac:dyDescent="0.25">
      <c r="A1038" t="str">
        <f t="shared" ref="A1038:A1044" si="228">A1037</f>
        <v>Kamran Khan</v>
      </c>
      <c r="B1038" t="s">
        <v>290</v>
      </c>
      <c r="E1038">
        <v>32</v>
      </c>
      <c r="F1038">
        <f t="shared" si="226"/>
        <v>0</v>
      </c>
    </row>
    <row r="1039" spans="1:6" x14ac:dyDescent="0.25">
      <c r="A1039" t="str">
        <f t="shared" si="228"/>
        <v>Kamran Khan</v>
      </c>
      <c r="E1039">
        <f t="shared" ref="E1039:E1041" si="229">E1038</f>
        <v>32</v>
      </c>
      <c r="F1039">
        <f t="shared" si="226"/>
        <v>0</v>
      </c>
    </row>
    <row r="1040" spans="1:6" x14ac:dyDescent="0.25">
      <c r="A1040" t="str">
        <f t="shared" si="228"/>
        <v>Kamran Khan</v>
      </c>
      <c r="C1040">
        <v>1</v>
      </c>
      <c r="D1040" t="s">
        <v>130</v>
      </c>
      <c r="E1040">
        <f t="shared" si="229"/>
        <v>32</v>
      </c>
      <c r="F1040">
        <f t="shared" si="226"/>
        <v>32</v>
      </c>
    </row>
    <row r="1041" spans="1:6" x14ac:dyDescent="0.25">
      <c r="A1041" t="str">
        <f t="shared" si="228"/>
        <v>Kamran Khan</v>
      </c>
      <c r="E1041">
        <f t="shared" si="229"/>
        <v>32</v>
      </c>
      <c r="F1041">
        <f t="shared" si="226"/>
        <v>0</v>
      </c>
    </row>
    <row r="1042" spans="1:6" x14ac:dyDescent="0.25">
      <c r="A1042" t="str">
        <f t="shared" si="228"/>
        <v>Kamran Khan</v>
      </c>
      <c r="B1042" t="s">
        <v>291</v>
      </c>
      <c r="E1042">
        <v>3</v>
      </c>
      <c r="F1042">
        <f t="shared" si="226"/>
        <v>0</v>
      </c>
    </row>
    <row r="1043" spans="1:6" x14ac:dyDescent="0.25">
      <c r="A1043" t="str">
        <f t="shared" si="228"/>
        <v>Kamran Khan</v>
      </c>
      <c r="E1043">
        <f t="shared" ref="E1043:E1045" si="230">E1042</f>
        <v>3</v>
      </c>
      <c r="F1043">
        <f t="shared" si="226"/>
        <v>0</v>
      </c>
    </row>
    <row r="1044" spans="1:6" x14ac:dyDescent="0.25">
      <c r="A1044" t="str">
        <f t="shared" si="228"/>
        <v>Kamran Khan</v>
      </c>
      <c r="C1044">
        <v>1</v>
      </c>
      <c r="D1044" t="s">
        <v>231</v>
      </c>
      <c r="E1044">
        <f t="shared" si="230"/>
        <v>3</v>
      </c>
      <c r="F1044">
        <f t="shared" si="226"/>
        <v>3</v>
      </c>
    </row>
    <row r="1045" spans="1:6" x14ac:dyDescent="0.25">
      <c r="A1045" t="s">
        <v>457</v>
      </c>
      <c r="E1045">
        <f t="shared" si="230"/>
        <v>3</v>
      </c>
      <c r="F1045">
        <f t="shared" si="226"/>
        <v>0</v>
      </c>
    </row>
    <row r="1046" spans="1:6" x14ac:dyDescent="0.25">
      <c r="A1046" t="str">
        <f t="shared" ref="A1046:A1057" si="231">A1045</f>
        <v>Mark Benvenuto</v>
      </c>
      <c r="B1046" t="s">
        <v>294</v>
      </c>
      <c r="E1046">
        <v>9</v>
      </c>
      <c r="F1046">
        <f t="shared" si="226"/>
        <v>0</v>
      </c>
    </row>
    <row r="1047" spans="1:6" x14ac:dyDescent="0.25">
      <c r="A1047" t="str">
        <f t="shared" si="231"/>
        <v>Mark Benvenuto</v>
      </c>
      <c r="E1047">
        <f t="shared" ref="E1047:E1049" si="232">E1046</f>
        <v>9</v>
      </c>
      <c r="F1047">
        <f t="shared" si="226"/>
        <v>0</v>
      </c>
    </row>
    <row r="1048" spans="1:6" x14ac:dyDescent="0.25">
      <c r="A1048" t="str">
        <f t="shared" si="231"/>
        <v>Mark Benvenuto</v>
      </c>
      <c r="C1048">
        <v>1</v>
      </c>
      <c r="D1048" t="s">
        <v>17</v>
      </c>
      <c r="E1048">
        <f t="shared" si="232"/>
        <v>9</v>
      </c>
      <c r="F1048">
        <f t="shared" si="226"/>
        <v>9</v>
      </c>
    </row>
    <row r="1049" spans="1:6" x14ac:dyDescent="0.25">
      <c r="A1049" t="str">
        <f t="shared" si="231"/>
        <v>Mark Benvenuto</v>
      </c>
      <c r="E1049">
        <f t="shared" si="232"/>
        <v>9</v>
      </c>
      <c r="F1049">
        <f t="shared" si="226"/>
        <v>0</v>
      </c>
    </row>
    <row r="1050" spans="1:6" x14ac:dyDescent="0.25">
      <c r="A1050" t="str">
        <f t="shared" si="231"/>
        <v>Mark Benvenuto</v>
      </c>
      <c r="B1050" t="s">
        <v>295</v>
      </c>
      <c r="E1050">
        <v>296</v>
      </c>
      <c r="F1050">
        <f t="shared" si="226"/>
        <v>0</v>
      </c>
    </row>
    <row r="1051" spans="1:6" x14ac:dyDescent="0.25">
      <c r="A1051" t="str">
        <f t="shared" si="231"/>
        <v>Mark Benvenuto</v>
      </c>
      <c r="E1051">
        <f t="shared" ref="E1051:E1054" si="233">E1050</f>
        <v>296</v>
      </c>
      <c r="F1051">
        <f t="shared" si="226"/>
        <v>0</v>
      </c>
    </row>
    <row r="1052" spans="1:6" x14ac:dyDescent="0.25">
      <c r="A1052" t="str">
        <f t="shared" si="231"/>
        <v>Mark Benvenuto</v>
      </c>
      <c r="C1052">
        <v>0.5</v>
      </c>
      <c r="D1052" t="s">
        <v>68</v>
      </c>
      <c r="E1052">
        <f t="shared" si="233"/>
        <v>296</v>
      </c>
      <c r="F1052">
        <f t="shared" si="226"/>
        <v>148</v>
      </c>
    </row>
    <row r="1053" spans="1:6" x14ac:dyDescent="0.25">
      <c r="A1053" t="str">
        <f t="shared" si="231"/>
        <v>Mark Benvenuto</v>
      </c>
      <c r="C1053">
        <v>0.5</v>
      </c>
      <c r="D1053" t="s">
        <v>296</v>
      </c>
      <c r="E1053">
        <f t="shared" si="233"/>
        <v>296</v>
      </c>
      <c r="F1053">
        <f t="shared" si="226"/>
        <v>148</v>
      </c>
    </row>
    <row r="1054" spans="1:6" x14ac:dyDescent="0.25">
      <c r="A1054" t="str">
        <f t="shared" si="231"/>
        <v>Mark Benvenuto</v>
      </c>
      <c r="E1054">
        <f t="shared" si="233"/>
        <v>296</v>
      </c>
      <c r="F1054">
        <f t="shared" si="226"/>
        <v>0</v>
      </c>
    </row>
    <row r="1055" spans="1:6" x14ac:dyDescent="0.25">
      <c r="A1055" t="str">
        <f t="shared" si="231"/>
        <v>Mark Benvenuto</v>
      </c>
      <c r="B1055" t="s">
        <v>297</v>
      </c>
      <c r="E1055">
        <v>4</v>
      </c>
      <c r="F1055">
        <f t="shared" si="226"/>
        <v>0</v>
      </c>
    </row>
    <row r="1056" spans="1:6" x14ac:dyDescent="0.25">
      <c r="A1056" t="str">
        <f t="shared" si="231"/>
        <v>Mark Benvenuto</v>
      </c>
      <c r="E1056">
        <f t="shared" ref="E1056:E1058" si="234">E1055</f>
        <v>4</v>
      </c>
      <c r="F1056">
        <f t="shared" si="226"/>
        <v>0</v>
      </c>
    </row>
    <row r="1057" spans="1:6" x14ac:dyDescent="0.25">
      <c r="A1057" t="str">
        <f t="shared" si="231"/>
        <v>Mark Benvenuto</v>
      </c>
      <c r="C1057">
        <v>1</v>
      </c>
      <c r="D1057" t="s">
        <v>26</v>
      </c>
      <c r="E1057">
        <f t="shared" si="234"/>
        <v>4</v>
      </c>
      <c r="F1057">
        <f t="shared" si="226"/>
        <v>4</v>
      </c>
    </row>
    <row r="1058" spans="1:6" x14ac:dyDescent="0.25">
      <c r="A1058" t="s">
        <v>458</v>
      </c>
      <c r="E1058">
        <f t="shared" si="234"/>
        <v>4</v>
      </c>
      <c r="F1058">
        <f t="shared" si="226"/>
        <v>0</v>
      </c>
    </row>
    <row r="1059" spans="1:6" x14ac:dyDescent="0.25">
      <c r="A1059" t="str">
        <f t="shared" ref="A1059:A1090" si="235">A1058</f>
        <v>Mathias Stearn</v>
      </c>
      <c r="B1059" t="s">
        <v>300</v>
      </c>
      <c r="E1059">
        <v>72</v>
      </c>
      <c r="F1059">
        <f t="shared" si="226"/>
        <v>0</v>
      </c>
    </row>
    <row r="1060" spans="1:6" x14ac:dyDescent="0.25">
      <c r="A1060" t="str">
        <f t="shared" si="235"/>
        <v>Mathias Stearn</v>
      </c>
      <c r="E1060">
        <f t="shared" ref="E1060:E1062" si="236">E1059</f>
        <v>72</v>
      </c>
      <c r="F1060">
        <f t="shared" si="226"/>
        <v>0</v>
      </c>
    </row>
    <row r="1061" spans="1:6" x14ac:dyDescent="0.25">
      <c r="A1061" t="str">
        <f t="shared" si="235"/>
        <v>Mathias Stearn</v>
      </c>
      <c r="C1061">
        <v>1</v>
      </c>
      <c r="D1061" t="s">
        <v>15</v>
      </c>
      <c r="E1061">
        <f t="shared" si="236"/>
        <v>72</v>
      </c>
      <c r="F1061">
        <f t="shared" si="226"/>
        <v>72</v>
      </c>
    </row>
    <row r="1062" spans="1:6" x14ac:dyDescent="0.25">
      <c r="A1062" t="str">
        <f t="shared" si="235"/>
        <v>Mathias Stearn</v>
      </c>
      <c r="E1062">
        <f t="shared" si="236"/>
        <v>72</v>
      </c>
      <c r="F1062">
        <f t="shared" si="226"/>
        <v>0</v>
      </c>
    </row>
    <row r="1063" spans="1:6" x14ac:dyDescent="0.25">
      <c r="A1063" t="str">
        <f t="shared" si="235"/>
        <v>Mathias Stearn</v>
      </c>
      <c r="B1063" t="s">
        <v>301</v>
      </c>
      <c r="E1063">
        <v>75</v>
      </c>
      <c r="F1063">
        <f t="shared" si="226"/>
        <v>0</v>
      </c>
    </row>
    <row r="1064" spans="1:6" x14ac:dyDescent="0.25">
      <c r="A1064" t="str">
        <f t="shared" si="235"/>
        <v>Mathias Stearn</v>
      </c>
      <c r="E1064">
        <f t="shared" ref="E1064:E1068" si="237">E1063</f>
        <v>75</v>
      </c>
      <c r="F1064">
        <f t="shared" si="226"/>
        <v>0</v>
      </c>
    </row>
    <row r="1065" spans="1:6" x14ac:dyDescent="0.25">
      <c r="A1065" t="str">
        <f t="shared" si="235"/>
        <v>Mathias Stearn</v>
      </c>
      <c r="C1065">
        <v>0.13800000000000001</v>
      </c>
      <c r="D1065" t="s">
        <v>146</v>
      </c>
      <c r="E1065">
        <f t="shared" si="237"/>
        <v>75</v>
      </c>
      <c r="F1065">
        <f t="shared" si="226"/>
        <v>10.350000000000001</v>
      </c>
    </row>
    <row r="1066" spans="1:6" x14ac:dyDescent="0.25">
      <c r="A1066" t="str">
        <f t="shared" si="235"/>
        <v>Mathias Stearn</v>
      </c>
      <c r="C1066">
        <v>0.17499999999999999</v>
      </c>
      <c r="D1066" t="s">
        <v>134</v>
      </c>
      <c r="E1066">
        <f t="shared" si="237"/>
        <v>75</v>
      </c>
      <c r="F1066">
        <f t="shared" si="226"/>
        <v>13.125</v>
      </c>
    </row>
    <row r="1067" spans="1:6" x14ac:dyDescent="0.25">
      <c r="A1067" t="str">
        <f t="shared" si="235"/>
        <v>Mathias Stearn</v>
      </c>
      <c r="C1067">
        <v>0.68500000000000005</v>
      </c>
      <c r="D1067" t="s">
        <v>55</v>
      </c>
      <c r="E1067">
        <f t="shared" si="237"/>
        <v>75</v>
      </c>
      <c r="F1067">
        <f t="shared" si="226"/>
        <v>51.375000000000007</v>
      </c>
    </row>
    <row r="1068" spans="1:6" x14ac:dyDescent="0.25">
      <c r="A1068" t="str">
        <f t="shared" si="235"/>
        <v>Mathias Stearn</v>
      </c>
      <c r="E1068">
        <f t="shared" si="237"/>
        <v>75</v>
      </c>
      <c r="F1068">
        <f t="shared" si="226"/>
        <v>0</v>
      </c>
    </row>
    <row r="1069" spans="1:6" x14ac:dyDescent="0.25">
      <c r="A1069" t="str">
        <f t="shared" si="235"/>
        <v>Mathias Stearn</v>
      </c>
      <c r="B1069" t="s">
        <v>302</v>
      </c>
      <c r="E1069">
        <v>160</v>
      </c>
      <c r="F1069">
        <f t="shared" si="226"/>
        <v>0</v>
      </c>
    </row>
    <row r="1070" spans="1:6" x14ac:dyDescent="0.25">
      <c r="A1070" t="str">
        <f t="shared" si="235"/>
        <v>Mathias Stearn</v>
      </c>
      <c r="E1070">
        <f t="shared" ref="E1070:E1073" si="238">E1069</f>
        <v>160</v>
      </c>
      <c r="F1070">
        <f t="shared" si="226"/>
        <v>0</v>
      </c>
    </row>
    <row r="1071" spans="1:6" x14ac:dyDescent="0.25">
      <c r="A1071" t="str">
        <f t="shared" si="235"/>
        <v>Mathias Stearn</v>
      </c>
      <c r="C1071">
        <v>9.5000000000000001E-2</v>
      </c>
      <c r="D1071" t="s">
        <v>54</v>
      </c>
      <c r="E1071">
        <f t="shared" si="238"/>
        <v>160</v>
      </c>
      <c r="F1071">
        <f t="shared" si="226"/>
        <v>15.2</v>
      </c>
    </row>
    <row r="1072" spans="1:6" x14ac:dyDescent="0.25">
      <c r="A1072" t="str">
        <f t="shared" si="235"/>
        <v>Mathias Stearn</v>
      </c>
      <c r="C1072">
        <v>0.90400000000000003</v>
      </c>
      <c r="D1072" t="s">
        <v>55</v>
      </c>
      <c r="E1072">
        <f t="shared" si="238"/>
        <v>160</v>
      </c>
      <c r="F1072">
        <f t="shared" si="226"/>
        <v>144.64000000000001</v>
      </c>
    </row>
    <row r="1073" spans="1:6" x14ac:dyDescent="0.25">
      <c r="A1073" t="str">
        <f t="shared" si="235"/>
        <v>Mathias Stearn</v>
      </c>
      <c r="E1073">
        <f t="shared" si="238"/>
        <v>160</v>
      </c>
      <c r="F1073">
        <f t="shared" si="226"/>
        <v>0</v>
      </c>
    </row>
    <row r="1074" spans="1:6" x14ac:dyDescent="0.25">
      <c r="A1074" t="str">
        <f t="shared" si="235"/>
        <v>Mathias Stearn</v>
      </c>
      <c r="B1074" t="s">
        <v>303</v>
      </c>
      <c r="E1074">
        <v>103</v>
      </c>
      <c r="F1074">
        <f t="shared" si="226"/>
        <v>0</v>
      </c>
    </row>
    <row r="1075" spans="1:6" x14ac:dyDescent="0.25">
      <c r="A1075" t="str">
        <f t="shared" si="235"/>
        <v>Mathias Stearn</v>
      </c>
      <c r="E1075">
        <f t="shared" ref="E1075:E1083" si="239">E1074</f>
        <v>103</v>
      </c>
      <c r="F1075">
        <f t="shared" si="226"/>
        <v>0</v>
      </c>
    </row>
    <row r="1076" spans="1:6" x14ac:dyDescent="0.25">
      <c r="A1076" t="str">
        <f t="shared" si="235"/>
        <v>Mathias Stearn</v>
      </c>
      <c r="C1076">
        <v>9.6000000000000002E-2</v>
      </c>
      <c r="D1076" t="s">
        <v>11</v>
      </c>
      <c r="E1076">
        <f t="shared" si="239"/>
        <v>103</v>
      </c>
      <c r="F1076">
        <f t="shared" si="226"/>
        <v>9.8879999999999999</v>
      </c>
    </row>
    <row r="1077" spans="1:6" x14ac:dyDescent="0.25">
      <c r="A1077" t="str">
        <f t="shared" si="235"/>
        <v>Mathias Stearn</v>
      </c>
      <c r="C1077">
        <v>2.1000000000000001E-2</v>
      </c>
      <c r="D1077" t="s">
        <v>61</v>
      </c>
      <c r="E1077">
        <f t="shared" si="239"/>
        <v>103</v>
      </c>
      <c r="F1077">
        <f t="shared" si="226"/>
        <v>2.1630000000000003</v>
      </c>
    </row>
    <row r="1078" spans="1:6" x14ac:dyDescent="0.25">
      <c r="A1078" t="str">
        <f t="shared" si="235"/>
        <v>Mathias Stearn</v>
      </c>
      <c r="C1078">
        <v>0.10100000000000001</v>
      </c>
      <c r="D1078" t="s">
        <v>15</v>
      </c>
      <c r="E1078">
        <f t="shared" si="239"/>
        <v>103</v>
      </c>
      <c r="F1078">
        <f t="shared" si="226"/>
        <v>10.403</v>
      </c>
    </row>
    <row r="1079" spans="1:6" x14ac:dyDescent="0.25">
      <c r="A1079" t="str">
        <f t="shared" si="235"/>
        <v>Mathias Stearn</v>
      </c>
      <c r="C1079">
        <v>0.22800000000000001</v>
      </c>
      <c r="D1079" t="s">
        <v>54</v>
      </c>
      <c r="E1079">
        <f t="shared" si="239"/>
        <v>103</v>
      </c>
      <c r="F1079">
        <f t="shared" si="226"/>
        <v>23.484000000000002</v>
      </c>
    </row>
    <row r="1080" spans="1:6" x14ac:dyDescent="0.25">
      <c r="A1080" t="str">
        <f t="shared" si="235"/>
        <v>Mathias Stearn</v>
      </c>
      <c r="C1080">
        <v>0.46400000000000002</v>
      </c>
      <c r="D1080" t="s">
        <v>55</v>
      </c>
      <c r="E1080">
        <f t="shared" si="239"/>
        <v>103</v>
      </c>
      <c r="F1080">
        <f t="shared" si="226"/>
        <v>47.792000000000002</v>
      </c>
    </row>
    <row r="1081" spans="1:6" x14ac:dyDescent="0.25">
      <c r="A1081" t="str">
        <f t="shared" si="235"/>
        <v>Mathias Stearn</v>
      </c>
      <c r="C1081">
        <v>3.3000000000000002E-2</v>
      </c>
      <c r="D1081" t="s">
        <v>26</v>
      </c>
      <c r="E1081">
        <f t="shared" si="239"/>
        <v>103</v>
      </c>
      <c r="F1081">
        <f t="shared" si="226"/>
        <v>3.399</v>
      </c>
    </row>
    <row r="1082" spans="1:6" x14ac:dyDescent="0.25">
      <c r="A1082" t="str">
        <f t="shared" si="235"/>
        <v>Mathias Stearn</v>
      </c>
      <c r="C1082">
        <v>5.3999999999999999E-2</v>
      </c>
      <c r="D1082" t="s">
        <v>154</v>
      </c>
      <c r="E1082">
        <f t="shared" si="239"/>
        <v>103</v>
      </c>
      <c r="F1082">
        <f t="shared" si="226"/>
        <v>5.5620000000000003</v>
      </c>
    </row>
    <row r="1083" spans="1:6" x14ac:dyDescent="0.25">
      <c r="A1083" t="str">
        <f t="shared" si="235"/>
        <v>Mathias Stearn</v>
      </c>
      <c r="E1083">
        <f t="shared" si="239"/>
        <v>103</v>
      </c>
      <c r="F1083">
        <f t="shared" si="226"/>
        <v>0</v>
      </c>
    </row>
    <row r="1084" spans="1:6" x14ac:dyDescent="0.25">
      <c r="A1084" t="str">
        <f t="shared" si="235"/>
        <v>Mathias Stearn</v>
      </c>
      <c r="B1084" t="s">
        <v>304</v>
      </c>
      <c r="E1084">
        <v>240</v>
      </c>
      <c r="F1084">
        <f t="shared" si="226"/>
        <v>0</v>
      </c>
    </row>
    <row r="1085" spans="1:6" x14ac:dyDescent="0.25">
      <c r="A1085" t="str">
        <f t="shared" si="235"/>
        <v>Mathias Stearn</v>
      </c>
      <c r="E1085">
        <f t="shared" ref="E1085:E1092" si="240">E1084</f>
        <v>240</v>
      </c>
      <c r="F1085">
        <f t="shared" si="226"/>
        <v>0</v>
      </c>
    </row>
    <row r="1086" spans="1:6" x14ac:dyDescent="0.25">
      <c r="A1086" t="str">
        <f t="shared" si="235"/>
        <v>Mathias Stearn</v>
      </c>
      <c r="C1086">
        <v>1.9E-2</v>
      </c>
      <c r="D1086" t="s">
        <v>231</v>
      </c>
      <c r="E1086">
        <f t="shared" si="240"/>
        <v>240</v>
      </c>
      <c r="F1086">
        <f t="shared" si="226"/>
        <v>4.5599999999999996</v>
      </c>
    </row>
    <row r="1087" spans="1:6" x14ac:dyDescent="0.25">
      <c r="A1087" t="str">
        <f t="shared" si="235"/>
        <v>Mathias Stearn</v>
      </c>
      <c r="C1087">
        <v>0.72599999999999998</v>
      </c>
      <c r="D1087" t="s">
        <v>15</v>
      </c>
      <c r="E1087">
        <f t="shared" si="240"/>
        <v>240</v>
      </c>
      <c r="F1087">
        <f t="shared" si="226"/>
        <v>174.24</v>
      </c>
    </row>
    <row r="1088" spans="1:6" x14ac:dyDescent="0.25">
      <c r="A1088" t="str">
        <f t="shared" si="235"/>
        <v>Mathias Stearn</v>
      </c>
      <c r="C1088">
        <v>1.2E-2</v>
      </c>
      <c r="D1088" t="s">
        <v>54</v>
      </c>
      <c r="E1088">
        <f t="shared" si="240"/>
        <v>240</v>
      </c>
      <c r="F1088">
        <f t="shared" si="226"/>
        <v>2.88</v>
      </c>
    </row>
    <row r="1089" spans="1:6" x14ac:dyDescent="0.25">
      <c r="A1089" t="str">
        <f t="shared" si="235"/>
        <v>Mathias Stearn</v>
      </c>
      <c r="C1089">
        <v>0.18099999999999999</v>
      </c>
      <c r="D1089" t="s">
        <v>55</v>
      </c>
      <c r="E1089">
        <f t="shared" si="240"/>
        <v>240</v>
      </c>
      <c r="F1089">
        <f t="shared" si="226"/>
        <v>43.44</v>
      </c>
    </row>
    <row r="1090" spans="1:6" x14ac:dyDescent="0.25">
      <c r="A1090" t="str">
        <f t="shared" si="235"/>
        <v>Mathias Stearn</v>
      </c>
      <c r="C1090">
        <v>2.4E-2</v>
      </c>
      <c r="D1090" t="s">
        <v>286</v>
      </c>
      <c r="E1090">
        <f t="shared" si="240"/>
        <v>240</v>
      </c>
      <c r="F1090">
        <f t="shared" si="226"/>
        <v>5.76</v>
      </c>
    </row>
    <row r="1091" spans="1:6" x14ac:dyDescent="0.25">
      <c r="A1091" t="str">
        <f t="shared" ref="A1091:A1122" si="241">A1090</f>
        <v>Mathias Stearn</v>
      </c>
      <c r="C1091">
        <v>3.5000000000000003E-2</v>
      </c>
      <c r="D1091" t="s">
        <v>154</v>
      </c>
      <c r="E1091">
        <f t="shared" si="240"/>
        <v>240</v>
      </c>
      <c r="F1091">
        <f t="shared" ref="F1091:F1154" si="242">E1091*C1091</f>
        <v>8.4</v>
      </c>
    </row>
    <row r="1092" spans="1:6" x14ac:dyDescent="0.25">
      <c r="A1092" t="str">
        <f t="shared" si="241"/>
        <v>Mathias Stearn</v>
      </c>
      <c r="E1092">
        <f t="shared" si="240"/>
        <v>240</v>
      </c>
      <c r="F1092">
        <f t="shared" si="242"/>
        <v>0</v>
      </c>
    </row>
    <row r="1093" spans="1:6" x14ac:dyDescent="0.25">
      <c r="A1093" t="str">
        <f t="shared" si="241"/>
        <v>Mathias Stearn</v>
      </c>
      <c r="B1093" t="s">
        <v>305</v>
      </c>
      <c r="E1093">
        <v>191</v>
      </c>
      <c r="F1093">
        <f t="shared" si="242"/>
        <v>0</v>
      </c>
    </row>
    <row r="1094" spans="1:6" x14ac:dyDescent="0.25">
      <c r="A1094" t="str">
        <f t="shared" si="241"/>
        <v>Mathias Stearn</v>
      </c>
      <c r="E1094">
        <f t="shared" ref="E1094:E1103" si="243">E1093</f>
        <v>191</v>
      </c>
      <c r="F1094">
        <f t="shared" si="242"/>
        <v>0</v>
      </c>
    </row>
    <row r="1095" spans="1:6" x14ac:dyDescent="0.25">
      <c r="A1095" t="str">
        <f t="shared" si="241"/>
        <v>Mathias Stearn</v>
      </c>
      <c r="C1095">
        <v>2.1999999999999999E-2</v>
      </c>
      <c r="D1095" t="s">
        <v>61</v>
      </c>
      <c r="E1095">
        <f t="shared" si="243"/>
        <v>191</v>
      </c>
      <c r="F1095">
        <f t="shared" si="242"/>
        <v>4.202</v>
      </c>
    </row>
    <row r="1096" spans="1:6" x14ac:dyDescent="0.25">
      <c r="A1096" t="str">
        <f t="shared" si="241"/>
        <v>Mathias Stearn</v>
      </c>
      <c r="C1096">
        <v>2.5000000000000001E-2</v>
      </c>
      <c r="D1096" t="s">
        <v>231</v>
      </c>
      <c r="E1096">
        <f t="shared" si="243"/>
        <v>191</v>
      </c>
      <c r="F1096">
        <f t="shared" si="242"/>
        <v>4.7750000000000004</v>
      </c>
    </row>
    <row r="1097" spans="1:6" x14ac:dyDescent="0.25">
      <c r="A1097" t="str">
        <f t="shared" si="241"/>
        <v>Mathias Stearn</v>
      </c>
      <c r="C1097">
        <v>0.129</v>
      </c>
      <c r="D1097" t="s">
        <v>15</v>
      </c>
      <c r="E1097">
        <f t="shared" si="243"/>
        <v>191</v>
      </c>
      <c r="F1097">
        <f t="shared" si="242"/>
        <v>24.638999999999999</v>
      </c>
    </row>
    <row r="1098" spans="1:6" x14ac:dyDescent="0.25">
      <c r="A1098" t="str">
        <f t="shared" si="241"/>
        <v>Mathias Stearn</v>
      </c>
      <c r="C1098">
        <v>0.04</v>
      </c>
      <c r="D1098" t="s">
        <v>50</v>
      </c>
      <c r="E1098">
        <f t="shared" si="243"/>
        <v>191</v>
      </c>
      <c r="F1098">
        <f t="shared" si="242"/>
        <v>7.6400000000000006</v>
      </c>
    </row>
    <row r="1099" spans="1:6" x14ac:dyDescent="0.25">
      <c r="A1099" t="str">
        <f t="shared" si="241"/>
        <v>Mathias Stearn</v>
      </c>
      <c r="C1099">
        <v>0.65400000000000003</v>
      </c>
      <c r="D1099" t="s">
        <v>54</v>
      </c>
      <c r="E1099">
        <f t="shared" si="243"/>
        <v>191</v>
      </c>
      <c r="F1099">
        <f t="shared" si="242"/>
        <v>124.914</v>
      </c>
    </row>
    <row r="1100" spans="1:6" x14ac:dyDescent="0.25">
      <c r="A1100" t="str">
        <f t="shared" si="241"/>
        <v>Mathias Stearn</v>
      </c>
      <c r="C1100">
        <v>0.08</v>
      </c>
      <c r="D1100" t="s">
        <v>55</v>
      </c>
      <c r="E1100">
        <f t="shared" si="243"/>
        <v>191</v>
      </c>
      <c r="F1100">
        <f t="shared" si="242"/>
        <v>15.280000000000001</v>
      </c>
    </row>
    <row r="1101" spans="1:6" x14ac:dyDescent="0.25">
      <c r="A1101" t="str">
        <f t="shared" si="241"/>
        <v>Mathias Stearn</v>
      </c>
      <c r="C1101">
        <v>2.7E-2</v>
      </c>
      <c r="D1101" t="s">
        <v>26</v>
      </c>
      <c r="E1101">
        <f t="shared" si="243"/>
        <v>191</v>
      </c>
      <c r="F1101">
        <f t="shared" si="242"/>
        <v>5.157</v>
      </c>
    </row>
    <row r="1102" spans="1:6" x14ac:dyDescent="0.25">
      <c r="A1102" t="str">
        <f t="shared" si="241"/>
        <v>Mathias Stearn</v>
      </c>
      <c r="C1102">
        <v>0.02</v>
      </c>
      <c r="D1102" t="s">
        <v>154</v>
      </c>
      <c r="E1102">
        <f t="shared" si="243"/>
        <v>191</v>
      </c>
      <c r="F1102">
        <f t="shared" si="242"/>
        <v>3.8200000000000003</v>
      </c>
    </row>
    <row r="1103" spans="1:6" x14ac:dyDescent="0.25">
      <c r="A1103" t="str">
        <f t="shared" si="241"/>
        <v>Mathias Stearn</v>
      </c>
      <c r="E1103">
        <f t="shared" si="243"/>
        <v>191</v>
      </c>
      <c r="F1103">
        <f t="shared" si="242"/>
        <v>0</v>
      </c>
    </row>
    <row r="1104" spans="1:6" x14ac:dyDescent="0.25">
      <c r="A1104" t="str">
        <f t="shared" si="241"/>
        <v>Mathias Stearn</v>
      </c>
      <c r="B1104" t="s">
        <v>306</v>
      </c>
      <c r="E1104">
        <v>6</v>
      </c>
      <c r="F1104">
        <f t="shared" si="242"/>
        <v>0</v>
      </c>
    </row>
    <row r="1105" spans="1:6" x14ac:dyDescent="0.25">
      <c r="A1105" t="str">
        <f t="shared" si="241"/>
        <v>Mathias Stearn</v>
      </c>
      <c r="E1105">
        <f t="shared" ref="E1105:E1107" si="244">E1104</f>
        <v>6</v>
      </c>
      <c r="F1105">
        <f t="shared" si="242"/>
        <v>0</v>
      </c>
    </row>
    <row r="1106" spans="1:6" x14ac:dyDescent="0.25">
      <c r="A1106" t="str">
        <f t="shared" si="241"/>
        <v>Mathias Stearn</v>
      </c>
      <c r="C1106">
        <v>1</v>
      </c>
      <c r="D1106" t="s">
        <v>307</v>
      </c>
      <c r="E1106">
        <f t="shared" si="244"/>
        <v>6</v>
      </c>
      <c r="F1106">
        <f t="shared" si="242"/>
        <v>6</v>
      </c>
    </row>
    <row r="1107" spans="1:6" x14ac:dyDescent="0.25">
      <c r="A1107" t="str">
        <f t="shared" si="241"/>
        <v>Mathias Stearn</v>
      </c>
      <c r="E1107">
        <f t="shared" si="244"/>
        <v>6</v>
      </c>
      <c r="F1107">
        <f t="shared" si="242"/>
        <v>0</v>
      </c>
    </row>
    <row r="1108" spans="1:6" x14ac:dyDescent="0.25">
      <c r="A1108" t="str">
        <f t="shared" si="241"/>
        <v>Mathias Stearn</v>
      </c>
      <c r="B1108" t="s">
        <v>308</v>
      </c>
      <c r="E1108">
        <v>981</v>
      </c>
      <c r="F1108">
        <f t="shared" si="242"/>
        <v>0</v>
      </c>
    </row>
    <row r="1109" spans="1:6" x14ac:dyDescent="0.25">
      <c r="A1109" t="str">
        <f t="shared" si="241"/>
        <v>Mathias Stearn</v>
      </c>
      <c r="E1109">
        <f t="shared" ref="E1109:E1121" si="245">E1108</f>
        <v>981</v>
      </c>
      <c r="F1109">
        <f t="shared" si="242"/>
        <v>0</v>
      </c>
    </row>
    <row r="1110" spans="1:6" x14ac:dyDescent="0.25">
      <c r="A1110" t="str">
        <f t="shared" si="241"/>
        <v>Mathias Stearn</v>
      </c>
      <c r="C1110">
        <v>0.316</v>
      </c>
      <c r="D1110" t="s">
        <v>61</v>
      </c>
      <c r="E1110">
        <f t="shared" si="245"/>
        <v>981</v>
      </c>
      <c r="F1110">
        <f t="shared" si="242"/>
        <v>309.99599999999998</v>
      </c>
    </row>
    <row r="1111" spans="1:6" x14ac:dyDescent="0.25">
      <c r="A1111" t="str">
        <f t="shared" si="241"/>
        <v>Mathias Stearn</v>
      </c>
      <c r="C1111">
        <v>1.4E-2</v>
      </c>
      <c r="D1111" t="s">
        <v>231</v>
      </c>
      <c r="E1111">
        <f t="shared" si="245"/>
        <v>981</v>
      </c>
      <c r="F1111">
        <f t="shared" si="242"/>
        <v>13.734</v>
      </c>
    </row>
    <row r="1112" spans="1:6" x14ac:dyDescent="0.25">
      <c r="A1112" t="str">
        <f t="shared" si="241"/>
        <v>Mathias Stearn</v>
      </c>
      <c r="C1112">
        <v>9.8000000000000004E-2</v>
      </c>
      <c r="D1112" t="s">
        <v>15</v>
      </c>
      <c r="E1112">
        <f t="shared" si="245"/>
        <v>981</v>
      </c>
      <c r="F1112">
        <f t="shared" si="242"/>
        <v>96.138000000000005</v>
      </c>
    </row>
    <row r="1113" spans="1:6" x14ac:dyDescent="0.25">
      <c r="A1113" t="str">
        <f t="shared" si="241"/>
        <v>Mathias Stearn</v>
      </c>
      <c r="C1113">
        <v>3.0000000000000001E-3</v>
      </c>
      <c r="D1113" t="s">
        <v>112</v>
      </c>
      <c r="E1113">
        <f t="shared" si="245"/>
        <v>981</v>
      </c>
      <c r="F1113">
        <f t="shared" si="242"/>
        <v>2.9430000000000001</v>
      </c>
    </row>
    <row r="1114" spans="1:6" x14ac:dyDescent="0.25">
      <c r="A1114" t="str">
        <f t="shared" si="241"/>
        <v>Mathias Stearn</v>
      </c>
      <c r="C1114">
        <v>4.8000000000000001E-2</v>
      </c>
      <c r="D1114" t="s">
        <v>50</v>
      </c>
      <c r="E1114">
        <f t="shared" si="245"/>
        <v>981</v>
      </c>
      <c r="F1114">
        <f t="shared" si="242"/>
        <v>47.088000000000001</v>
      </c>
    </row>
    <row r="1115" spans="1:6" x14ac:dyDescent="0.25">
      <c r="A1115" t="str">
        <f t="shared" si="241"/>
        <v>Mathias Stearn</v>
      </c>
      <c r="C1115">
        <v>5.3999999999999999E-2</v>
      </c>
      <c r="D1115" t="s">
        <v>54</v>
      </c>
      <c r="E1115">
        <f t="shared" si="245"/>
        <v>981</v>
      </c>
      <c r="F1115">
        <f t="shared" si="242"/>
        <v>52.973999999999997</v>
      </c>
    </row>
    <row r="1116" spans="1:6" x14ac:dyDescent="0.25">
      <c r="A1116" t="str">
        <f t="shared" si="241"/>
        <v>Mathias Stearn</v>
      </c>
      <c r="C1116">
        <v>3.0000000000000001E-3</v>
      </c>
      <c r="D1116" t="s">
        <v>153</v>
      </c>
      <c r="E1116">
        <f t="shared" si="245"/>
        <v>981</v>
      </c>
      <c r="F1116">
        <f t="shared" si="242"/>
        <v>2.9430000000000001</v>
      </c>
    </row>
    <row r="1117" spans="1:6" x14ac:dyDescent="0.25">
      <c r="A1117" t="str">
        <f t="shared" si="241"/>
        <v>Mathias Stearn</v>
      </c>
      <c r="C1117">
        <v>8.0000000000000002E-3</v>
      </c>
      <c r="D1117" t="s">
        <v>143</v>
      </c>
      <c r="E1117">
        <f t="shared" si="245"/>
        <v>981</v>
      </c>
      <c r="F1117">
        <f t="shared" si="242"/>
        <v>7.8479999999999999</v>
      </c>
    </row>
    <row r="1118" spans="1:6" x14ac:dyDescent="0.25">
      <c r="A1118" t="str">
        <f t="shared" si="241"/>
        <v>Mathias Stearn</v>
      </c>
      <c r="C1118">
        <v>0.13500000000000001</v>
      </c>
      <c r="D1118" t="s">
        <v>55</v>
      </c>
      <c r="E1118">
        <f t="shared" si="245"/>
        <v>981</v>
      </c>
      <c r="F1118">
        <f t="shared" si="242"/>
        <v>132.435</v>
      </c>
    </row>
    <row r="1119" spans="1:6" x14ac:dyDescent="0.25">
      <c r="A1119" t="str">
        <f t="shared" si="241"/>
        <v>Mathias Stearn</v>
      </c>
      <c r="C1119">
        <v>0.31</v>
      </c>
      <c r="D1119" t="s">
        <v>26</v>
      </c>
      <c r="E1119">
        <f t="shared" si="245"/>
        <v>981</v>
      </c>
      <c r="F1119">
        <f t="shared" si="242"/>
        <v>304.11</v>
      </c>
    </row>
    <row r="1120" spans="1:6" x14ac:dyDescent="0.25">
      <c r="A1120" t="str">
        <f t="shared" si="241"/>
        <v>Mathias Stearn</v>
      </c>
      <c r="C1120">
        <v>7.0000000000000001E-3</v>
      </c>
      <c r="D1120" t="s">
        <v>154</v>
      </c>
      <c r="E1120">
        <f t="shared" si="245"/>
        <v>981</v>
      </c>
      <c r="F1120">
        <f t="shared" si="242"/>
        <v>6.867</v>
      </c>
    </row>
    <row r="1121" spans="1:6" x14ac:dyDescent="0.25">
      <c r="A1121" t="str">
        <f t="shared" si="241"/>
        <v>Mathias Stearn</v>
      </c>
      <c r="E1121">
        <f t="shared" si="245"/>
        <v>981</v>
      </c>
      <c r="F1121">
        <f t="shared" si="242"/>
        <v>0</v>
      </c>
    </row>
    <row r="1122" spans="1:6" x14ac:dyDescent="0.25">
      <c r="A1122" t="str">
        <f t="shared" si="241"/>
        <v>Mathias Stearn</v>
      </c>
      <c r="B1122" t="s">
        <v>309</v>
      </c>
      <c r="E1122">
        <v>585</v>
      </c>
      <c r="F1122">
        <f t="shared" si="242"/>
        <v>0</v>
      </c>
    </row>
    <row r="1123" spans="1:6" x14ac:dyDescent="0.25">
      <c r="A1123" t="str">
        <f t="shared" ref="A1123:A1154" si="246">A1122</f>
        <v>Mathias Stearn</v>
      </c>
      <c r="E1123">
        <f t="shared" ref="E1123:E1132" si="247">E1122</f>
        <v>585</v>
      </c>
      <c r="F1123">
        <f t="shared" si="242"/>
        <v>0</v>
      </c>
    </row>
    <row r="1124" spans="1:6" x14ac:dyDescent="0.25">
      <c r="A1124" t="str">
        <f t="shared" si="246"/>
        <v>Mathias Stearn</v>
      </c>
      <c r="C1124">
        <v>0.08</v>
      </c>
      <c r="D1124" t="s">
        <v>61</v>
      </c>
      <c r="E1124">
        <f t="shared" si="247"/>
        <v>585</v>
      </c>
      <c r="F1124">
        <f t="shared" si="242"/>
        <v>46.800000000000004</v>
      </c>
    </row>
    <row r="1125" spans="1:6" x14ac:dyDescent="0.25">
      <c r="A1125" t="str">
        <f t="shared" si="246"/>
        <v>Mathias Stearn</v>
      </c>
      <c r="C1125">
        <v>6.0000000000000001E-3</v>
      </c>
      <c r="D1125" t="s">
        <v>112</v>
      </c>
      <c r="E1125">
        <f t="shared" si="247"/>
        <v>585</v>
      </c>
      <c r="F1125">
        <f t="shared" si="242"/>
        <v>3.5100000000000002</v>
      </c>
    </row>
    <row r="1126" spans="1:6" x14ac:dyDescent="0.25">
      <c r="A1126" t="str">
        <f t="shared" si="246"/>
        <v>Mathias Stearn</v>
      </c>
      <c r="C1126">
        <v>8.9999999999999993E-3</v>
      </c>
      <c r="D1126" t="s">
        <v>146</v>
      </c>
      <c r="E1126">
        <f t="shared" si="247"/>
        <v>585</v>
      </c>
      <c r="F1126">
        <f t="shared" si="242"/>
        <v>5.2649999999999997</v>
      </c>
    </row>
    <row r="1127" spans="1:6" x14ac:dyDescent="0.25">
      <c r="A1127" t="str">
        <f t="shared" si="246"/>
        <v>Mathias Stearn</v>
      </c>
      <c r="C1127">
        <v>1.4E-2</v>
      </c>
      <c r="D1127" t="s">
        <v>134</v>
      </c>
      <c r="E1127">
        <f t="shared" si="247"/>
        <v>585</v>
      </c>
      <c r="F1127">
        <f t="shared" si="242"/>
        <v>8.19</v>
      </c>
    </row>
    <row r="1128" spans="1:6" x14ac:dyDescent="0.25">
      <c r="A1128" t="str">
        <f t="shared" si="246"/>
        <v>Mathias Stearn</v>
      </c>
      <c r="C1128">
        <v>1.2E-2</v>
      </c>
      <c r="D1128" t="s">
        <v>153</v>
      </c>
      <c r="E1128">
        <f t="shared" si="247"/>
        <v>585</v>
      </c>
      <c r="F1128">
        <f t="shared" si="242"/>
        <v>7.0200000000000005</v>
      </c>
    </row>
    <row r="1129" spans="1:6" x14ac:dyDescent="0.25">
      <c r="A1129" t="str">
        <f t="shared" si="246"/>
        <v>Mathias Stearn</v>
      </c>
      <c r="C1129">
        <v>0.05</v>
      </c>
      <c r="D1129" t="s">
        <v>142</v>
      </c>
      <c r="E1129">
        <f t="shared" si="247"/>
        <v>585</v>
      </c>
      <c r="F1129">
        <f t="shared" si="242"/>
        <v>29.25</v>
      </c>
    </row>
    <row r="1130" spans="1:6" x14ac:dyDescent="0.25">
      <c r="A1130" t="str">
        <f t="shared" si="246"/>
        <v>Mathias Stearn</v>
      </c>
      <c r="C1130">
        <v>0.79400000000000004</v>
      </c>
      <c r="D1130" t="s">
        <v>143</v>
      </c>
      <c r="E1130">
        <f t="shared" si="247"/>
        <v>585</v>
      </c>
      <c r="F1130">
        <f t="shared" si="242"/>
        <v>464.49</v>
      </c>
    </row>
    <row r="1131" spans="1:6" x14ac:dyDescent="0.25">
      <c r="A1131" t="str">
        <f t="shared" si="246"/>
        <v>Mathias Stearn</v>
      </c>
      <c r="C1131">
        <v>3.3000000000000002E-2</v>
      </c>
      <c r="D1131" t="s">
        <v>26</v>
      </c>
      <c r="E1131">
        <f t="shared" si="247"/>
        <v>585</v>
      </c>
      <c r="F1131">
        <f t="shared" si="242"/>
        <v>19.305</v>
      </c>
    </row>
    <row r="1132" spans="1:6" x14ac:dyDescent="0.25">
      <c r="A1132" t="str">
        <f t="shared" si="246"/>
        <v>Mathias Stearn</v>
      </c>
      <c r="E1132">
        <f t="shared" si="247"/>
        <v>585</v>
      </c>
      <c r="F1132">
        <f t="shared" si="242"/>
        <v>0</v>
      </c>
    </row>
    <row r="1133" spans="1:6" x14ac:dyDescent="0.25">
      <c r="A1133" t="str">
        <f t="shared" si="246"/>
        <v>Mathias Stearn</v>
      </c>
      <c r="B1133" t="s">
        <v>310</v>
      </c>
      <c r="E1133">
        <v>43</v>
      </c>
      <c r="F1133">
        <f t="shared" si="242"/>
        <v>0</v>
      </c>
    </row>
    <row r="1134" spans="1:6" x14ac:dyDescent="0.25">
      <c r="A1134" t="str">
        <f t="shared" si="246"/>
        <v>Mathias Stearn</v>
      </c>
      <c r="E1134">
        <f t="shared" ref="E1134:E1140" si="248">E1133</f>
        <v>43</v>
      </c>
      <c r="F1134">
        <f t="shared" si="242"/>
        <v>0</v>
      </c>
    </row>
    <row r="1135" spans="1:6" x14ac:dyDescent="0.25">
      <c r="A1135" t="str">
        <f t="shared" si="246"/>
        <v>Mathias Stearn</v>
      </c>
      <c r="C1135">
        <v>0.86699999999999999</v>
      </c>
      <c r="D1135" t="s">
        <v>61</v>
      </c>
      <c r="E1135">
        <f t="shared" si="248"/>
        <v>43</v>
      </c>
      <c r="F1135">
        <f t="shared" si="242"/>
        <v>37.280999999999999</v>
      </c>
    </row>
    <row r="1136" spans="1:6" x14ac:dyDescent="0.25">
      <c r="A1136" t="str">
        <f t="shared" si="246"/>
        <v>Mathias Stearn</v>
      </c>
      <c r="C1136">
        <v>1.7999999999999999E-2</v>
      </c>
      <c r="D1136" t="s">
        <v>15</v>
      </c>
      <c r="E1136">
        <f t="shared" si="248"/>
        <v>43</v>
      </c>
      <c r="F1136">
        <f t="shared" si="242"/>
        <v>0.77399999999999991</v>
      </c>
    </row>
    <row r="1137" spans="1:6" x14ac:dyDescent="0.25">
      <c r="A1137" t="str">
        <f t="shared" si="246"/>
        <v>Mathias Stearn</v>
      </c>
      <c r="C1137">
        <v>1.7999999999999999E-2</v>
      </c>
      <c r="D1137" t="s">
        <v>134</v>
      </c>
      <c r="E1137">
        <f t="shared" si="248"/>
        <v>43</v>
      </c>
      <c r="F1137">
        <f t="shared" si="242"/>
        <v>0.77399999999999991</v>
      </c>
    </row>
    <row r="1138" spans="1:6" x14ac:dyDescent="0.25">
      <c r="A1138" t="str">
        <f t="shared" si="246"/>
        <v>Mathias Stearn</v>
      </c>
      <c r="C1138">
        <v>3.6999999999999998E-2</v>
      </c>
      <c r="D1138" t="s">
        <v>55</v>
      </c>
      <c r="E1138">
        <f t="shared" si="248"/>
        <v>43</v>
      </c>
      <c r="F1138">
        <f t="shared" si="242"/>
        <v>1.591</v>
      </c>
    </row>
    <row r="1139" spans="1:6" x14ac:dyDescent="0.25">
      <c r="A1139" t="str">
        <f t="shared" si="246"/>
        <v>Mathias Stearn</v>
      </c>
      <c r="C1139">
        <v>5.6000000000000001E-2</v>
      </c>
      <c r="D1139" t="s">
        <v>26</v>
      </c>
      <c r="E1139">
        <f t="shared" si="248"/>
        <v>43</v>
      </c>
      <c r="F1139">
        <f t="shared" si="242"/>
        <v>2.4079999999999999</v>
      </c>
    </row>
    <row r="1140" spans="1:6" x14ac:dyDescent="0.25">
      <c r="A1140" t="str">
        <f t="shared" si="246"/>
        <v>Mathias Stearn</v>
      </c>
      <c r="E1140">
        <f t="shared" si="248"/>
        <v>43</v>
      </c>
      <c r="F1140">
        <f t="shared" si="242"/>
        <v>0</v>
      </c>
    </row>
    <row r="1141" spans="1:6" x14ac:dyDescent="0.25">
      <c r="A1141" t="str">
        <f t="shared" si="246"/>
        <v>Mathias Stearn</v>
      </c>
      <c r="B1141" t="s">
        <v>311</v>
      </c>
      <c r="E1141">
        <v>86</v>
      </c>
      <c r="F1141">
        <f t="shared" si="242"/>
        <v>0</v>
      </c>
    </row>
    <row r="1142" spans="1:6" x14ac:dyDescent="0.25">
      <c r="A1142" t="str">
        <f t="shared" si="246"/>
        <v>Mathias Stearn</v>
      </c>
      <c r="E1142">
        <f t="shared" ref="E1142:E1145" si="249">E1141</f>
        <v>86</v>
      </c>
      <c r="F1142">
        <f t="shared" si="242"/>
        <v>0</v>
      </c>
    </row>
    <row r="1143" spans="1:6" x14ac:dyDescent="0.25">
      <c r="A1143" t="str">
        <f t="shared" si="246"/>
        <v>Mathias Stearn</v>
      </c>
      <c r="C1143">
        <v>0.89700000000000002</v>
      </c>
      <c r="D1143" t="s">
        <v>134</v>
      </c>
      <c r="E1143">
        <f t="shared" si="249"/>
        <v>86</v>
      </c>
      <c r="F1143">
        <f t="shared" si="242"/>
        <v>77.141999999999996</v>
      </c>
    </row>
    <row r="1144" spans="1:6" x14ac:dyDescent="0.25">
      <c r="A1144" t="str">
        <f t="shared" si="246"/>
        <v>Mathias Stearn</v>
      </c>
      <c r="C1144">
        <v>0.10199999999999999</v>
      </c>
      <c r="D1144" t="s">
        <v>143</v>
      </c>
      <c r="E1144">
        <f t="shared" si="249"/>
        <v>86</v>
      </c>
      <c r="F1144">
        <f t="shared" si="242"/>
        <v>8.7720000000000002</v>
      </c>
    </row>
    <row r="1145" spans="1:6" x14ac:dyDescent="0.25">
      <c r="A1145" t="str">
        <f t="shared" si="246"/>
        <v>Mathias Stearn</v>
      </c>
      <c r="E1145">
        <f t="shared" si="249"/>
        <v>86</v>
      </c>
      <c r="F1145">
        <f t="shared" si="242"/>
        <v>0</v>
      </c>
    </row>
    <row r="1146" spans="1:6" x14ac:dyDescent="0.25">
      <c r="A1146" t="str">
        <f t="shared" si="246"/>
        <v>Mathias Stearn</v>
      </c>
      <c r="B1146" t="s">
        <v>312</v>
      </c>
      <c r="E1146">
        <v>139</v>
      </c>
      <c r="F1146">
        <f t="shared" si="242"/>
        <v>0</v>
      </c>
    </row>
    <row r="1147" spans="1:6" x14ac:dyDescent="0.25">
      <c r="A1147" t="str">
        <f t="shared" si="246"/>
        <v>Mathias Stearn</v>
      </c>
      <c r="E1147">
        <f t="shared" ref="E1147:E1156" si="250">E1146</f>
        <v>139</v>
      </c>
      <c r="F1147">
        <f t="shared" si="242"/>
        <v>0</v>
      </c>
    </row>
    <row r="1148" spans="1:6" x14ac:dyDescent="0.25">
      <c r="A1148" t="str">
        <f t="shared" si="246"/>
        <v>Mathias Stearn</v>
      </c>
      <c r="C1148">
        <v>6.7000000000000004E-2</v>
      </c>
      <c r="D1148" t="s">
        <v>61</v>
      </c>
      <c r="E1148">
        <f t="shared" si="250"/>
        <v>139</v>
      </c>
      <c r="F1148">
        <f t="shared" si="242"/>
        <v>9.3130000000000006</v>
      </c>
    </row>
    <row r="1149" spans="1:6" x14ac:dyDescent="0.25">
      <c r="A1149" t="str">
        <f t="shared" si="246"/>
        <v>Mathias Stearn</v>
      </c>
      <c r="C1149">
        <v>4.2999999999999997E-2</v>
      </c>
      <c r="D1149" t="s">
        <v>146</v>
      </c>
      <c r="E1149">
        <f t="shared" si="250"/>
        <v>139</v>
      </c>
      <c r="F1149">
        <f t="shared" si="242"/>
        <v>5.9769999999999994</v>
      </c>
    </row>
    <row r="1150" spans="1:6" x14ac:dyDescent="0.25">
      <c r="A1150" t="str">
        <f t="shared" si="246"/>
        <v>Mathias Stearn</v>
      </c>
      <c r="C1150">
        <v>0.14199999999999999</v>
      </c>
      <c r="D1150" t="s">
        <v>134</v>
      </c>
      <c r="E1150">
        <f t="shared" si="250"/>
        <v>139</v>
      </c>
      <c r="F1150">
        <f t="shared" si="242"/>
        <v>19.738</v>
      </c>
    </row>
    <row r="1151" spans="1:6" x14ac:dyDescent="0.25">
      <c r="A1151" t="str">
        <f t="shared" si="246"/>
        <v>Mathias Stearn</v>
      </c>
      <c r="C1151">
        <v>0.22</v>
      </c>
      <c r="D1151" t="s">
        <v>153</v>
      </c>
      <c r="E1151">
        <f t="shared" si="250"/>
        <v>139</v>
      </c>
      <c r="F1151">
        <f t="shared" si="242"/>
        <v>30.580000000000002</v>
      </c>
    </row>
    <row r="1152" spans="1:6" x14ac:dyDescent="0.25">
      <c r="A1152" t="str">
        <f t="shared" si="246"/>
        <v>Mathias Stearn</v>
      </c>
      <c r="C1152">
        <v>0.104</v>
      </c>
      <c r="D1152" t="s">
        <v>142</v>
      </c>
      <c r="E1152">
        <f t="shared" si="250"/>
        <v>139</v>
      </c>
      <c r="F1152">
        <f t="shared" si="242"/>
        <v>14.456</v>
      </c>
    </row>
    <row r="1153" spans="1:6" x14ac:dyDescent="0.25">
      <c r="A1153" t="str">
        <f t="shared" si="246"/>
        <v>Mathias Stearn</v>
      </c>
      <c r="C1153">
        <v>0.24199999999999999</v>
      </c>
      <c r="D1153" t="s">
        <v>143</v>
      </c>
      <c r="E1153">
        <f t="shared" si="250"/>
        <v>139</v>
      </c>
      <c r="F1153">
        <f t="shared" si="242"/>
        <v>33.637999999999998</v>
      </c>
    </row>
    <row r="1154" spans="1:6" x14ac:dyDescent="0.25">
      <c r="A1154" t="str">
        <f t="shared" si="246"/>
        <v>Mathias Stearn</v>
      </c>
      <c r="C1154">
        <v>2.8000000000000001E-2</v>
      </c>
      <c r="D1154" t="s">
        <v>55</v>
      </c>
      <c r="E1154">
        <f t="shared" si="250"/>
        <v>139</v>
      </c>
      <c r="F1154">
        <f t="shared" si="242"/>
        <v>3.8919999999999999</v>
      </c>
    </row>
    <row r="1155" spans="1:6" x14ac:dyDescent="0.25">
      <c r="A1155" t="str">
        <f t="shared" ref="A1155:A1186" si="251">A1154</f>
        <v>Mathias Stearn</v>
      </c>
      <c r="C1155">
        <v>0.151</v>
      </c>
      <c r="D1155" t="s">
        <v>26</v>
      </c>
      <c r="E1155">
        <f t="shared" si="250"/>
        <v>139</v>
      </c>
      <c r="F1155">
        <f t="shared" ref="F1155:F1218" si="252">E1155*C1155</f>
        <v>20.989000000000001</v>
      </c>
    </row>
    <row r="1156" spans="1:6" x14ac:dyDescent="0.25">
      <c r="A1156" t="str">
        <f t="shared" si="251"/>
        <v>Mathias Stearn</v>
      </c>
      <c r="E1156">
        <f t="shared" si="250"/>
        <v>139</v>
      </c>
      <c r="F1156">
        <f t="shared" si="252"/>
        <v>0</v>
      </c>
    </row>
    <row r="1157" spans="1:6" x14ac:dyDescent="0.25">
      <c r="A1157" t="str">
        <f t="shared" si="251"/>
        <v>Mathias Stearn</v>
      </c>
      <c r="B1157" t="s">
        <v>313</v>
      </c>
      <c r="E1157">
        <v>2</v>
      </c>
      <c r="F1157">
        <f t="shared" si="252"/>
        <v>0</v>
      </c>
    </row>
    <row r="1158" spans="1:6" x14ac:dyDescent="0.25">
      <c r="A1158" t="str">
        <f t="shared" si="251"/>
        <v>Mathias Stearn</v>
      </c>
      <c r="E1158">
        <f t="shared" ref="E1158:E1160" si="253">E1157</f>
        <v>2</v>
      </c>
      <c r="F1158">
        <f t="shared" si="252"/>
        <v>0</v>
      </c>
    </row>
    <row r="1159" spans="1:6" x14ac:dyDescent="0.25">
      <c r="A1159" t="str">
        <f t="shared" si="251"/>
        <v>Mathias Stearn</v>
      </c>
      <c r="C1159">
        <v>1</v>
      </c>
      <c r="D1159" t="s">
        <v>10</v>
      </c>
      <c r="E1159">
        <f t="shared" si="253"/>
        <v>2</v>
      </c>
      <c r="F1159">
        <f t="shared" si="252"/>
        <v>2</v>
      </c>
    </row>
    <row r="1160" spans="1:6" x14ac:dyDescent="0.25">
      <c r="A1160" t="str">
        <f t="shared" si="251"/>
        <v>Mathias Stearn</v>
      </c>
      <c r="E1160">
        <f t="shared" si="253"/>
        <v>2</v>
      </c>
      <c r="F1160">
        <f t="shared" si="252"/>
        <v>0</v>
      </c>
    </row>
    <row r="1161" spans="1:6" x14ac:dyDescent="0.25">
      <c r="A1161" t="str">
        <f t="shared" si="251"/>
        <v>Mathias Stearn</v>
      </c>
      <c r="B1161" t="s">
        <v>314</v>
      </c>
      <c r="E1161">
        <v>3136</v>
      </c>
      <c r="F1161">
        <f t="shared" si="252"/>
        <v>0</v>
      </c>
    </row>
    <row r="1162" spans="1:6" x14ac:dyDescent="0.25">
      <c r="A1162" t="str">
        <f t="shared" si="251"/>
        <v>Mathias Stearn</v>
      </c>
      <c r="E1162">
        <f t="shared" ref="E1162:E1169" si="254">E1161</f>
        <v>3136</v>
      </c>
      <c r="F1162">
        <f t="shared" si="252"/>
        <v>0</v>
      </c>
    </row>
    <row r="1163" spans="1:6" x14ac:dyDescent="0.25">
      <c r="A1163" t="str">
        <f t="shared" si="251"/>
        <v>Mathias Stearn</v>
      </c>
      <c r="C1163">
        <v>6.0000000000000001E-3</v>
      </c>
      <c r="D1163" t="s">
        <v>315</v>
      </c>
      <c r="E1163">
        <f t="shared" si="254"/>
        <v>3136</v>
      </c>
      <c r="F1163">
        <f t="shared" si="252"/>
        <v>18.815999999999999</v>
      </c>
    </row>
    <row r="1164" spans="1:6" x14ac:dyDescent="0.25">
      <c r="A1164" t="str">
        <f t="shared" si="251"/>
        <v>Mathias Stearn</v>
      </c>
      <c r="C1164">
        <v>2E-3</v>
      </c>
      <c r="D1164" t="s">
        <v>112</v>
      </c>
      <c r="E1164">
        <f t="shared" si="254"/>
        <v>3136</v>
      </c>
      <c r="F1164">
        <f t="shared" si="252"/>
        <v>6.2720000000000002</v>
      </c>
    </row>
    <row r="1165" spans="1:6" x14ac:dyDescent="0.25">
      <c r="A1165" t="str">
        <f t="shared" si="251"/>
        <v>Mathias Stearn</v>
      </c>
      <c r="C1165">
        <v>0.84799999999999998</v>
      </c>
      <c r="D1165" t="s">
        <v>153</v>
      </c>
      <c r="E1165">
        <f t="shared" si="254"/>
        <v>3136</v>
      </c>
      <c r="F1165">
        <f t="shared" si="252"/>
        <v>2659.328</v>
      </c>
    </row>
    <row r="1166" spans="1:6" x14ac:dyDescent="0.25">
      <c r="A1166" t="str">
        <f t="shared" si="251"/>
        <v>Mathias Stearn</v>
      </c>
      <c r="C1166">
        <v>7.0999999999999994E-2</v>
      </c>
      <c r="D1166" t="s">
        <v>55</v>
      </c>
      <c r="E1166">
        <f t="shared" si="254"/>
        <v>3136</v>
      </c>
      <c r="F1166">
        <f t="shared" si="252"/>
        <v>222.65599999999998</v>
      </c>
    </row>
    <row r="1167" spans="1:6" x14ac:dyDescent="0.25">
      <c r="A1167" t="str">
        <f t="shared" si="251"/>
        <v>Mathias Stearn</v>
      </c>
      <c r="C1167">
        <v>7.0000000000000007E-2</v>
      </c>
      <c r="D1167" t="s">
        <v>26</v>
      </c>
      <c r="E1167">
        <f t="shared" si="254"/>
        <v>3136</v>
      </c>
      <c r="F1167">
        <f t="shared" si="252"/>
        <v>219.52</v>
      </c>
    </row>
    <row r="1168" spans="1:6" x14ac:dyDescent="0.25">
      <c r="A1168" t="str">
        <f t="shared" si="251"/>
        <v>Mathias Stearn</v>
      </c>
      <c r="C1168">
        <v>0</v>
      </c>
      <c r="D1168" t="s">
        <v>155</v>
      </c>
      <c r="E1168">
        <f t="shared" si="254"/>
        <v>3136</v>
      </c>
      <c r="F1168">
        <f t="shared" si="252"/>
        <v>0</v>
      </c>
    </row>
    <row r="1169" spans="1:6" x14ac:dyDescent="0.25">
      <c r="A1169" t="str">
        <f t="shared" si="251"/>
        <v>Mathias Stearn</v>
      </c>
      <c r="E1169">
        <f t="shared" si="254"/>
        <v>3136</v>
      </c>
      <c r="F1169">
        <f t="shared" si="252"/>
        <v>0</v>
      </c>
    </row>
    <row r="1170" spans="1:6" x14ac:dyDescent="0.25">
      <c r="A1170" t="str">
        <f t="shared" si="251"/>
        <v>Mathias Stearn</v>
      </c>
      <c r="B1170" t="s">
        <v>316</v>
      </c>
      <c r="E1170">
        <v>3</v>
      </c>
      <c r="F1170">
        <f t="shared" si="252"/>
        <v>0</v>
      </c>
    </row>
    <row r="1171" spans="1:6" x14ac:dyDescent="0.25">
      <c r="A1171" t="str">
        <f t="shared" si="251"/>
        <v>Mathias Stearn</v>
      </c>
      <c r="E1171">
        <f t="shared" ref="E1171:E1173" si="255">E1170</f>
        <v>3</v>
      </c>
      <c r="F1171">
        <f t="shared" si="252"/>
        <v>0</v>
      </c>
    </row>
    <row r="1172" spans="1:6" x14ac:dyDescent="0.25">
      <c r="A1172" t="str">
        <f t="shared" si="251"/>
        <v>Mathias Stearn</v>
      </c>
      <c r="C1172">
        <v>1</v>
      </c>
      <c r="D1172" t="s">
        <v>15</v>
      </c>
      <c r="E1172">
        <f t="shared" si="255"/>
        <v>3</v>
      </c>
      <c r="F1172">
        <f t="shared" si="252"/>
        <v>3</v>
      </c>
    </row>
    <row r="1173" spans="1:6" x14ac:dyDescent="0.25">
      <c r="A1173" t="str">
        <f t="shared" si="251"/>
        <v>Mathias Stearn</v>
      </c>
      <c r="E1173">
        <f t="shared" si="255"/>
        <v>3</v>
      </c>
      <c r="F1173">
        <f t="shared" si="252"/>
        <v>0</v>
      </c>
    </row>
    <row r="1174" spans="1:6" x14ac:dyDescent="0.25">
      <c r="A1174" t="str">
        <f t="shared" si="251"/>
        <v>Mathias Stearn</v>
      </c>
      <c r="B1174" t="s">
        <v>317</v>
      </c>
      <c r="E1174">
        <v>37</v>
      </c>
      <c r="F1174">
        <f t="shared" si="252"/>
        <v>0</v>
      </c>
    </row>
    <row r="1175" spans="1:6" x14ac:dyDescent="0.25">
      <c r="A1175" t="str">
        <f t="shared" si="251"/>
        <v>Mathias Stearn</v>
      </c>
      <c r="E1175">
        <f t="shared" ref="E1175:E1180" si="256">E1174</f>
        <v>37</v>
      </c>
      <c r="F1175">
        <f t="shared" si="252"/>
        <v>0</v>
      </c>
    </row>
    <row r="1176" spans="1:6" x14ac:dyDescent="0.25">
      <c r="A1176" t="str">
        <f t="shared" si="251"/>
        <v>Mathias Stearn</v>
      </c>
      <c r="C1176">
        <v>0.16700000000000001</v>
      </c>
      <c r="D1176" t="s">
        <v>120</v>
      </c>
      <c r="E1176">
        <f t="shared" si="256"/>
        <v>37</v>
      </c>
      <c r="F1176">
        <f t="shared" si="252"/>
        <v>6.1790000000000003</v>
      </c>
    </row>
    <row r="1177" spans="1:6" x14ac:dyDescent="0.25">
      <c r="A1177" t="str">
        <f t="shared" si="251"/>
        <v>Mathias Stearn</v>
      </c>
      <c r="C1177">
        <v>0.18099999999999999</v>
      </c>
      <c r="D1177" t="s">
        <v>107</v>
      </c>
      <c r="E1177">
        <f t="shared" si="256"/>
        <v>37</v>
      </c>
      <c r="F1177">
        <f t="shared" si="252"/>
        <v>6.6970000000000001</v>
      </c>
    </row>
    <row r="1178" spans="1:6" x14ac:dyDescent="0.25">
      <c r="A1178" t="str">
        <f t="shared" si="251"/>
        <v>Mathias Stearn</v>
      </c>
      <c r="C1178">
        <v>0</v>
      </c>
      <c r="D1178" t="s">
        <v>55</v>
      </c>
      <c r="E1178">
        <f t="shared" si="256"/>
        <v>37</v>
      </c>
      <c r="F1178">
        <f t="shared" si="252"/>
        <v>0</v>
      </c>
    </row>
    <row r="1179" spans="1:6" x14ac:dyDescent="0.25">
      <c r="A1179" t="str">
        <f t="shared" si="251"/>
        <v>Mathias Stearn</v>
      </c>
      <c r="C1179">
        <v>0.64900000000000002</v>
      </c>
      <c r="D1179" t="s">
        <v>26</v>
      </c>
      <c r="E1179">
        <f t="shared" si="256"/>
        <v>37</v>
      </c>
      <c r="F1179">
        <f t="shared" si="252"/>
        <v>24.013000000000002</v>
      </c>
    </row>
    <row r="1180" spans="1:6" x14ac:dyDescent="0.25">
      <c r="A1180" t="str">
        <f t="shared" si="251"/>
        <v>Mathias Stearn</v>
      </c>
      <c r="E1180">
        <f t="shared" si="256"/>
        <v>37</v>
      </c>
      <c r="F1180">
        <f t="shared" si="252"/>
        <v>0</v>
      </c>
    </row>
    <row r="1181" spans="1:6" x14ac:dyDescent="0.25">
      <c r="A1181" t="str">
        <f t="shared" si="251"/>
        <v>Mathias Stearn</v>
      </c>
      <c r="B1181" t="s">
        <v>318</v>
      </c>
      <c r="E1181">
        <v>73</v>
      </c>
      <c r="F1181">
        <f t="shared" si="252"/>
        <v>0</v>
      </c>
    </row>
    <row r="1182" spans="1:6" x14ac:dyDescent="0.25">
      <c r="A1182" t="str">
        <f t="shared" si="251"/>
        <v>Mathias Stearn</v>
      </c>
      <c r="E1182">
        <f t="shared" ref="E1182:E1184" si="257">E1181</f>
        <v>73</v>
      </c>
      <c r="F1182">
        <f t="shared" si="252"/>
        <v>0</v>
      </c>
    </row>
    <row r="1183" spans="1:6" x14ac:dyDescent="0.25">
      <c r="A1183" t="str">
        <f t="shared" si="251"/>
        <v>Mathias Stearn</v>
      </c>
      <c r="C1183">
        <v>1</v>
      </c>
      <c r="D1183" t="s">
        <v>55</v>
      </c>
      <c r="E1183">
        <f t="shared" si="257"/>
        <v>73</v>
      </c>
      <c r="F1183">
        <f t="shared" si="252"/>
        <v>73</v>
      </c>
    </row>
    <row r="1184" spans="1:6" x14ac:dyDescent="0.25">
      <c r="A1184" t="str">
        <f t="shared" si="251"/>
        <v>Mathias Stearn</v>
      </c>
      <c r="E1184">
        <f t="shared" si="257"/>
        <v>73</v>
      </c>
      <c r="F1184">
        <f t="shared" si="252"/>
        <v>0</v>
      </c>
    </row>
    <row r="1185" spans="1:6" x14ac:dyDescent="0.25">
      <c r="A1185" t="str">
        <f t="shared" si="251"/>
        <v>Mathias Stearn</v>
      </c>
      <c r="B1185" t="s">
        <v>319</v>
      </c>
      <c r="E1185">
        <v>39</v>
      </c>
      <c r="F1185">
        <f t="shared" si="252"/>
        <v>0</v>
      </c>
    </row>
    <row r="1186" spans="1:6" x14ac:dyDescent="0.25">
      <c r="A1186" t="str">
        <f t="shared" si="251"/>
        <v>Mathias Stearn</v>
      </c>
      <c r="E1186">
        <f t="shared" ref="E1186:E1190" si="258">E1185</f>
        <v>39</v>
      </c>
      <c r="F1186">
        <f t="shared" si="252"/>
        <v>0</v>
      </c>
    </row>
    <row r="1187" spans="1:6" x14ac:dyDescent="0.25">
      <c r="A1187" t="str">
        <f t="shared" ref="A1187:A1218" si="259">A1186</f>
        <v>Mathias Stearn</v>
      </c>
      <c r="C1187">
        <v>6.2E-2</v>
      </c>
      <c r="D1187" t="s">
        <v>134</v>
      </c>
      <c r="E1187">
        <f t="shared" si="258"/>
        <v>39</v>
      </c>
      <c r="F1187">
        <f t="shared" si="252"/>
        <v>2.4180000000000001</v>
      </c>
    </row>
    <row r="1188" spans="1:6" x14ac:dyDescent="0.25">
      <c r="A1188" t="str">
        <f t="shared" si="259"/>
        <v>Mathias Stearn</v>
      </c>
      <c r="C1188">
        <v>0.02</v>
      </c>
      <c r="D1188" t="s">
        <v>55</v>
      </c>
      <c r="E1188">
        <f t="shared" si="258"/>
        <v>39</v>
      </c>
      <c r="F1188">
        <f t="shared" si="252"/>
        <v>0.78</v>
      </c>
    </row>
    <row r="1189" spans="1:6" x14ac:dyDescent="0.25">
      <c r="A1189" t="str">
        <f t="shared" si="259"/>
        <v>Mathias Stearn</v>
      </c>
      <c r="C1189">
        <v>0.91600000000000004</v>
      </c>
      <c r="D1189" t="s">
        <v>26</v>
      </c>
      <c r="E1189">
        <f t="shared" si="258"/>
        <v>39</v>
      </c>
      <c r="F1189">
        <f t="shared" si="252"/>
        <v>35.724000000000004</v>
      </c>
    </row>
    <row r="1190" spans="1:6" x14ac:dyDescent="0.25">
      <c r="A1190" t="str">
        <f t="shared" si="259"/>
        <v>Mathias Stearn</v>
      </c>
      <c r="E1190">
        <f t="shared" si="258"/>
        <v>39</v>
      </c>
      <c r="F1190">
        <f t="shared" si="252"/>
        <v>0</v>
      </c>
    </row>
    <row r="1191" spans="1:6" x14ac:dyDescent="0.25">
      <c r="A1191" t="str">
        <f t="shared" si="259"/>
        <v>Mathias Stearn</v>
      </c>
      <c r="B1191" t="s">
        <v>320</v>
      </c>
      <c r="E1191">
        <v>401</v>
      </c>
      <c r="F1191">
        <f t="shared" si="252"/>
        <v>0</v>
      </c>
    </row>
    <row r="1192" spans="1:6" x14ac:dyDescent="0.25">
      <c r="A1192" t="str">
        <f t="shared" si="259"/>
        <v>Mathias Stearn</v>
      </c>
      <c r="E1192">
        <f t="shared" ref="E1192:E1198" si="260">E1191</f>
        <v>401</v>
      </c>
      <c r="F1192">
        <f t="shared" si="252"/>
        <v>0</v>
      </c>
    </row>
    <row r="1193" spans="1:6" x14ac:dyDescent="0.25">
      <c r="A1193" t="str">
        <f t="shared" si="259"/>
        <v>Mathias Stearn</v>
      </c>
      <c r="C1193">
        <v>2.5999999999999999E-2</v>
      </c>
      <c r="D1193" t="s">
        <v>61</v>
      </c>
      <c r="E1193">
        <f t="shared" si="260"/>
        <v>401</v>
      </c>
      <c r="F1193">
        <f t="shared" si="252"/>
        <v>10.426</v>
      </c>
    </row>
    <row r="1194" spans="1:6" x14ac:dyDescent="0.25">
      <c r="A1194" t="str">
        <f t="shared" si="259"/>
        <v>Mathias Stearn</v>
      </c>
      <c r="C1194">
        <v>0.36799999999999999</v>
      </c>
      <c r="D1194" t="s">
        <v>15</v>
      </c>
      <c r="E1194">
        <f t="shared" si="260"/>
        <v>401</v>
      </c>
      <c r="F1194">
        <f t="shared" si="252"/>
        <v>147.56799999999998</v>
      </c>
    </row>
    <row r="1195" spans="1:6" x14ac:dyDescent="0.25">
      <c r="A1195" t="str">
        <f t="shared" si="259"/>
        <v>Mathias Stearn</v>
      </c>
      <c r="C1195">
        <v>0.26300000000000001</v>
      </c>
      <c r="D1195" t="s">
        <v>120</v>
      </c>
      <c r="E1195">
        <f t="shared" si="260"/>
        <v>401</v>
      </c>
      <c r="F1195">
        <f t="shared" si="252"/>
        <v>105.46300000000001</v>
      </c>
    </row>
    <row r="1196" spans="1:6" x14ac:dyDescent="0.25">
      <c r="A1196" t="str">
        <f t="shared" si="259"/>
        <v>Mathias Stearn</v>
      </c>
      <c r="C1196">
        <v>0.29199999999999998</v>
      </c>
      <c r="D1196" t="s">
        <v>143</v>
      </c>
      <c r="E1196">
        <f t="shared" si="260"/>
        <v>401</v>
      </c>
      <c r="F1196">
        <f t="shared" si="252"/>
        <v>117.092</v>
      </c>
    </row>
    <row r="1197" spans="1:6" x14ac:dyDescent="0.25">
      <c r="A1197" t="str">
        <f t="shared" si="259"/>
        <v>Mathias Stearn</v>
      </c>
      <c r="C1197">
        <v>4.7E-2</v>
      </c>
      <c r="D1197" t="s">
        <v>26</v>
      </c>
      <c r="E1197">
        <f t="shared" si="260"/>
        <v>401</v>
      </c>
      <c r="F1197">
        <f t="shared" si="252"/>
        <v>18.847000000000001</v>
      </c>
    </row>
    <row r="1198" spans="1:6" x14ac:dyDescent="0.25">
      <c r="A1198" t="str">
        <f t="shared" si="259"/>
        <v>Mathias Stearn</v>
      </c>
      <c r="E1198">
        <f t="shared" si="260"/>
        <v>401</v>
      </c>
      <c r="F1198">
        <f t="shared" si="252"/>
        <v>0</v>
      </c>
    </row>
    <row r="1199" spans="1:6" x14ac:dyDescent="0.25">
      <c r="A1199" t="str">
        <f t="shared" si="259"/>
        <v>Mathias Stearn</v>
      </c>
      <c r="B1199" t="s">
        <v>321</v>
      </c>
      <c r="E1199">
        <v>355</v>
      </c>
      <c r="F1199">
        <f t="shared" si="252"/>
        <v>0</v>
      </c>
    </row>
    <row r="1200" spans="1:6" x14ac:dyDescent="0.25">
      <c r="A1200" t="str">
        <f t="shared" si="259"/>
        <v>Mathias Stearn</v>
      </c>
      <c r="E1200">
        <f t="shared" ref="E1200:E1202" si="261">E1199</f>
        <v>355</v>
      </c>
      <c r="F1200">
        <f t="shared" si="252"/>
        <v>0</v>
      </c>
    </row>
    <row r="1201" spans="1:6" x14ac:dyDescent="0.25">
      <c r="A1201" t="str">
        <f t="shared" si="259"/>
        <v>Mathias Stearn</v>
      </c>
      <c r="C1201">
        <v>1</v>
      </c>
      <c r="D1201" t="s">
        <v>48</v>
      </c>
      <c r="E1201">
        <f t="shared" si="261"/>
        <v>355</v>
      </c>
      <c r="F1201">
        <f t="shared" si="252"/>
        <v>355</v>
      </c>
    </row>
    <row r="1202" spans="1:6" x14ac:dyDescent="0.25">
      <c r="A1202" t="str">
        <f t="shared" si="259"/>
        <v>Mathias Stearn</v>
      </c>
      <c r="E1202">
        <f t="shared" si="261"/>
        <v>355</v>
      </c>
      <c r="F1202">
        <f t="shared" si="252"/>
        <v>0</v>
      </c>
    </row>
    <row r="1203" spans="1:6" x14ac:dyDescent="0.25">
      <c r="A1203" t="str">
        <f t="shared" si="259"/>
        <v>Mathias Stearn</v>
      </c>
      <c r="B1203" t="s">
        <v>322</v>
      </c>
      <c r="E1203">
        <v>3</v>
      </c>
      <c r="F1203">
        <f t="shared" si="252"/>
        <v>0</v>
      </c>
    </row>
    <row r="1204" spans="1:6" x14ac:dyDescent="0.25">
      <c r="A1204" t="str">
        <f t="shared" si="259"/>
        <v>Mathias Stearn</v>
      </c>
      <c r="E1204">
        <f t="shared" ref="E1204:E1206" si="262">E1203</f>
        <v>3</v>
      </c>
      <c r="F1204">
        <f t="shared" si="252"/>
        <v>0</v>
      </c>
    </row>
    <row r="1205" spans="1:6" x14ac:dyDescent="0.25">
      <c r="A1205" t="str">
        <f t="shared" si="259"/>
        <v>Mathias Stearn</v>
      </c>
      <c r="C1205">
        <v>1</v>
      </c>
      <c r="D1205" t="s">
        <v>143</v>
      </c>
      <c r="E1205">
        <f t="shared" si="262"/>
        <v>3</v>
      </c>
      <c r="F1205">
        <f t="shared" si="252"/>
        <v>3</v>
      </c>
    </row>
    <row r="1206" spans="1:6" x14ac:dyDescent="0.25">
      <c r="A1206" t="str">
        <f t="shared" si="259"/>
        <v>Mathias Stearn</v>
      </c>
      <c r="E1206">
        <f t="shared" si="262"/>
        <v>3</v>
      </c>
      <c r="F1206">
        <f t="shared" si="252"/>
        <v>0</v>
      </c>
    </row>
    <row r="1207" spans="1:6" x14ac:dyDescent="0.25">
      <c r="A1207" t="str">
        <f t="shared" si="259"/>
        <v>Mathias Stearn</v>
      </c>
      <c r="B1207" t="s">
        <v>323</v>
      </c>
      <c r="E1207">
        <v>102</v>
      </c>
      <c r="F1207">
        <f t="shared" si="252"/>
        <v>0</v>
      </c>
    </row>
    <row r="1208" spans="1:6" x14ac:dyDescent="0.25">
      <c r="A1208" t="str">
        <f t="shared" si="259"/>
        <v>Mathias Stearn</v>
      </c>
      <c r="E1208">
        <f t="shared" ref="E1208:E1210" si="263">E1207</f>
        <v>102</v>
      </c>
      <c r="F1208">
        <f t="shared" si="252"/>
        <v>0</v>
      </c>
    </row>
    <row r="1209" spans="1:6" x14ac:dyDescent="0.25">
      <c r="A1209" t="str">
        <f t="shared" si="259"/>
        <v>Mathias Stearn</v>
      </c>
      <c r="C1209">
        <v>1</v>
      </c>
      <c r="D1209" t="s">
        <v>64</v>
      </c>
      <c r="E1209">
        <f t="shared" si="263"/>
        <v>102</v>
      </c>
      <c r="F1209">
        <f t="shared" si="252"/>
        <v>102</v>
      </c>
    </row>
    <row r="1210" spans="1:6" x14ac:dyDescent="0.25">
      <c r="A1210" t="str">
        <f t="shared" si="259"/>
        <v>Mathias Stearn</v>
      </c>
      <c r="E1210">
        <f t="shared" si="263"/>
        <v>102</v>
      </c>
      <c r="F1210">
        <f t="shared" si="252"/>
        <v>0</v>
      </c>
    </row>
    <row r="1211" spans="1:6" x14ac:dyDescent="0.25">
      <c r="A1211" t="str">
        <f t="shared" si="259"/>
        <v>Mathias Stearn</v>
      </c>
      <c r="B1211" t="s">
        <v>324</v>
      </c>
      <c r="E1211">
        <v>693</v>
      </c>
      <c r="F1211">
        <f t="shared" si="252"/>
        <v>0</v>
      </c>
    </row>
    <row r="1212" spans="1:6" x14ac:dyDescent="0.25">
      <c r="A1212" t="str">
        <f t="shared" si="259"/>
        <v>Mathias Stearn</v>
      </c>
      <c r="E1212">
        <f t="shared" ref="E1212:E1218" si="264">E1211</f>
        <v>693</v>
      </c>
      <c r="F1212">
        <f t="shared" si="252"/>
        <v>0</v>
      </c>
    </row>
    <row r="1213" spans="1:6" x14ac:dyDescent="0.25">
      <c r="A1213" t="str">
        <f t="shared" si="259"/>
        <v>Mathias Stearn</v>
      </c>
      <c r="C1213">
        <v>4.2000000000000003E-2</v>
      </c>
      <c r="D1213" t="s">
        <v>68</v>
      </c>
      <c r="E1213">
        <f t="shared" si="264"/>
        <v>693</v>
      </c>
      <c r="F1213">
        <f t="shared" si="252"/>
        <v>29.106000000000002</v>
      </c>
    </row>
    <row r="1214" spans="1:6" x14ac:dyDescent="0.25">
      <c r="A1214" t="str">
        <f t="shared" si="259"/>
        <v>Mathias Stearn</v>
      </c>
      <c r="C1214">
        <v>0.39100000000000001</v>
      </c>
      <c r="D1214" t="s">
        <v>55</v>
      </c>
      <c r="E1214">
        <f t="shared" si="264"/>
        <v>693</v>
      </c>
      <c r="F1214">
        <f t="shared" si="252"/>
        <v>270.96300000000002</v>
      </c>
    </row>
    <row r="1215" spans="1:6" x14ac:dyDescent="0.25">
      <c r="A1215" t="str">
        <f t="shared" si="259"/>
        <v>Mathias Stearn</v>
      </c>
      <c r="C1215">
        <v>0.16</v>
      </c>
      <c r="D1215" t="s">
        <v>154</v>
      </c>
      <c r="E1215">
        <f t="shared" si="264"/>
        <v>693</v>
      </c>
      <c r="F1215">
        <f t="shared" si="252"/>
        <v>110.88</v>
      </c>
    </row>
    <row r="1216" spans="1:6" x14ac:dyDescent="0.25">
      <c r="A1216" t="str">
        <f t="shared" si="259"/>
        <v>Mathias Stearn</v>
      </c>
      <c r="C1216">
        <v>0.40200000000000002</v>
      </c>
      <c r="D1216" t="s">
        <v>64</v>
      </c>
      <c r="E1216">
        <f t="shared" si="264"/>
        <v>693</v>
      </c>
      <c r="F1216">
        <f t="shared" si="252"/>
        <v>278.58600000000001</v>
      </c>
    </row>
    <row r="1217" spans="1:6" x14ac:dyDescent="0.25">
      <c r="A1217" t="str">
        <f t="shared" si="259"/>
        <v>Mathias Stearn</v>
      </c>
      <c r="C1217">
        <v>3.0000000000000001E-3</v>
      </c>
      <c r="D1217" t="s">
        <v>155</v>
      </c>
      <c r="E1217">
        <f t="shared" si="264"/>
        <v>693</v>
      </c>
      <c r="F1217">
        <f t="shared" si="252"/>
        <v>2.0790000000000002</v>
      </c>
    </row>
    <row r="1218" spans="1:6" x14ac:dyDescent="0.25">
      <c r="A1218" t="str">
        <f t="shared" si="259"/>
        <v>Mathias Stearn</v>
      </c>
      <c r="E1218">
        <f t="shared" si="264"/>
        <v>693</v>
      </c>
      <c r="F1218">
        <f t="shared" si="252"/>
        <v>0</v>
      </c>
    </row>
    <row r="1219" spans="1:6" x14ac:dyDescent="0.25">
      <c r="A1219" t="str">
        <f t="shared" ref="A1219:A1231" si="265">A1218</f>
        <v>Mathias Stearn</v>
      </c>
      <c r="B1219" t="s">
        <v>325</v>
      </c>
      <c r="E1219">
        <v>107</v>
      </c>
      <c r="F1219">
        <f t="shared" ref="F1219:F1282" si="266">E1219*C1219</f>
        <v>0</v>
      </c>
    </row>
    <row r="1220" spans="1:6" x14ac:dyDescent="0.25">
      <c r="A1220" t="str">
        <f t="shared" si="265"/>
        <v>Mathias Stearn</v>
      </c>
      <c r="E1220">
        <f t="shared" ref="E1220:E1224" si="267">E1219</f>
        <v>107</v>
      </c>
      <c r="F1220">
        <f t="shared" si="266"/>
        <v>0</v>
      </c>
    </row>
    <row r="1221" spans="1:6" x14ac:dyDescent="0.25">
      <c r="A1221" t="str">
        <f t="shared" si="265"/>
        <v>Mathias Stearn</v>
      </c>
      <c r="C1221">
        <v>2.1999999999999999E-2</v>
      </c>
      <c r="D1221" t="s">
        <v>25</v>
      </c>
      <c r="E1221">
        <f t="shared" si="267"/>
        <v>107</v>
      </c>
      <c r="F1221">
        <f t="shared" si="266"/>
        <v>2.3539999999999996</v>
      </c>
    </row>
    <row r="1222" spans="1:6" x14ac:dyDescent="0.25">
      <c r="A1222" t="str">
        <f t="shared" si="265"/>
        <v>Mathias Stearn</v>
      </c>
      <c r="C1222">
        <v>0.21099999999999999</v>
      </c>
      <c r="D1222" t="s">
        <v>154</v>
      </c>
      <c r="E1222">
        <f t="shared" si="267"/>
        <v>107</v>
      </c>
      <c r="F1222">
        <f t="shared" si="266"/>
        <v>22.576999999999998</v>
      </c>
    </row>
    <row r="1223" spans="1:6" x14ac:dyDescent="0.25">
      <c r="A1223" t="str">
        <f t="shared" si="265"/>
        <v>Mathias Stearn</v>
      </c>
      <c r="C1223">
        <v>0.76500000000000001</v>
      </c>
      <c r="D1223" t="s">
        <v>64</v>
      </c>
      <c r="E1223">
        <f t="shared" si="267"/>
        <v>107</v>
      </c>
      <c r="F1223">
        <f t="shared" si="266"/>
        <v>81.855000000000004</v>
      </c>
    </row>
    <row r="1224" spans="1:6" x14ac:dyDescent="0.25">
      <c r="A1224" t="str">
        <f t="shared" si="265"/>
        <v>Mathias Stearn</v>
      </c>
      <c r="E1224">
        <f t="shared" si="267"/>
        <v>107</v>
      </c>
      <c r="F1224">
        <f t="shared" si="266"/>
        <v>0</v>
      </c>
    </row>
    <row r="1225" spans="1:6" x14ac:dyDescent="0.25">
      <c r="A1225" t="str">
        <f t="shared" si="265"/>
        <v>Mathias Stearn</v>
      </c>
      <c r="B1225" t="s">
        <v>326</v>
      </c>
      <c r="E1225">
        <v>114</v>
      </c>
      <c r="F1225">
        <f t="shared" si="266"/>
        <v>0</v>
      </c>
    </row>
    <row r="1226" spans="1:6" x14ac:dyDescent="0.25">
      <c r="A1226" t="str">
        <f t="shared" si="265"/>
        <v>Mathias Stearn</v>
      </c>
      <c r="E1226">
        <f t="shared" ref="E1226:E1232" si="268">E1225</f>
        <v>114</v>
      </c>
      <c r="F1226">
        <f t="shared" si="266"/>
        <v>0</v>
      </c>
    </row>
    <row r="1227" spans="1:6" x14ac:dyDescent="0.25">
      <c r="A1227" t="str">
        <f t="shared" si="265"/>
        <v>Mathias Stearn</v>
      </c>
      <c r="C1227">
        <v>0.40699999999999997</v>
      </c>
      <c r="D1227" t="s">
        <v>55</v>
      </c>
      <c r="E1227">
        <f t="shared" si="268"/>
        <v>114</v>
      </c>
      <c r="F1227">
        <f t="shared" si="266"/>
        <v>46.397999999999996</v>
      </c>
    </row>
    <row r="1228" spans="1:6" x14ac:dyDescent="0.25">
      <c r="A1228" t="str">
        <f t="shared" si="265"/>
        <v>Mathias Stearn</v>
      </c>
      <c r="C1228">
        <v>4.2999999999999997E-2</v>
      </c>
      <c r="D1228" t="s">
        <v>154</v>
      </c>
      <c r="E1228">
        <f t="shared" si="268"/>
        <v>114</v>
      </c>
      <c r="F1228">
        <f t="shared" si="266"/>
        <v>4.9019999999999992</v>
      </c>
    </row>
    <row r="1229" spans="1:6" x14ac:dyDescent="0.25">
      <c r="A1229" t="str">
        <f t="shared" si="265"/>
        <v>Mathias Stearn</v>
      </c>
      <c r="C1229">
        <v>0.12</v>
      </c>
      <c r="D1229" t="s">
        <v>88</v>
      </c>
      <c r="E1229">
        <f t="shared" si="268"/>
        <v>114</v>
      </c>
      <c r="F1229">
        <f t="shared" si="266"/>
        <v>13.68</v>
      </c>
    </row>
    <row r="1230" spans="1:6" x14ac:dyDescent="0.25">
      <c r="A1230" t="str">
        <f t="shared" si="265"/>
        <v>Mathias Stearn</v>
      </c>
      <c r="C1230">
        <v>4.7E-2</v>
      </c>
      <c r="D1230" t="s">
        <v>144</v>
      </c>
      <c r="E1230">
        <f t="shared" si="268"/>
        <v>114</v>
      </c>
      <c r="F1230">
        <f t="shared" si="266"/>
        <v>5.3579999999999997</v>
      </c>
    </row>
    <row r="1231" spans="1:6" x14ac:dyDescent="0.25">
      <c r="A1231" t="str">
        <f t="shared" si="265"/>
        <v>Mathias Stearn</v>
      </c>
      <c r="C1231">
        <v>0.38100000000000001</v>
      </c>
      <c r="D1231" t="s">
        <v>64</v>
      </c>
      <c r="E1231">
        <f t="shared" si="268"/>
        <v>114</v>
      </c>
      <c r="F1231">
        <f t="shared" si="266"/>
        <v>43.433999999999997</v>
      </c>
    </row>
    <row r="1232" spans="1:6" x14ac:dyDescent="0.25">
      <c r="A1232" t="s">
        <v>459</v>
      </c>
      <c r="E1232">
        <f t="shared" si="268"/>
        <v>114</v>
      </c>
      <c r="F1232">
        <f t="shared" si="266"/>
        <v>0</v>
      </c>
    </row>
    <row r="1233" spans="1:6" x14ac:dyDescent="0.25">
      <c r="A1233" t="str">
        <f t="shared" ref="A1233:A1264" si="269">A1232</f>
        <v>matt dannenberg</v>
      </c>
      <c r="B1233" t="s">
        <v>329</v>
      </c>
      <c r="E1233">
        <v>6</v>
      </c>
      <c r="F1233">
        <f t="shared" si="266"/>
        <v>0</v>
      </c>
    </row>
    <row r="1234" spans="1:6" x14ac:dyDescent="0.25">
      <c r="A1234" t="str">
        <f t="shared" si="269"/>
        <v>matt dannenberg</v>
      </c>
      <c r="E1234">
        <f t="shared" ref="E1234:E1236" si="270">E1233</f>
        <v>6</v>
      </c>
      <c r="F1234">
        <f t="shared" si="266"/>
        <v>0</v>
      </c>
    </row>
    <row r="1235" spans="1:6" x14ac:dyDescent="0.25">
      <c r="A1235" t="str">
        <f t="shared" si="269"/>
        <v>matt dannenberg</v>
      </c>
      <c r="C1235">
        <v>1</v>
      </c>
      <c r="D1235" t="s">
        <v>88</v>
      </c>
      <c r="E1235">
        <f t="shared" si="270"/>
        <v>6</v>
      </c>
      <c r="F1235">
        <f t="shared" si="266"/>
        <v>6</v>
      </c>
    </row>
    <row r="1236" spans="1:6" x14ac:dyDescent="0.25">
      <c r="A1236" t="str">
        <f t="shared" si="269"/>
        <v>matt dannenberg</v>
      </c>
      <c r="E1236">
        <f t="shared" si="270"/>
        <v>6</v>
      </c>
      <c r="F1236">
        <f t="shared" si="266"/>
        <v>0</v>
      </c>
    </row>
    <row r="1237" spans="1:6" x14ac:dyDescent="0.25">
      <c r="A1237" t="str">
        <f t="shared" si="269"/>
        <v>matt dannenberg</v>
      </c>
      <c r="B1237" t="s">
        <v>330</v>
      </c>
      <c r="E1237">
        <v>12</v>
      </c>
      <c r="F1237">
        <f t="shared" si="266"/>
        <v>0</v>
      </c>
    </row>
    <row r="1238" spans="1:6" x14ac:dyDescent="0.25">
      <c r="A1238" t="str">
        <f t="shared" si="269"/>
        <v>matt dannenberg</v>
      </c>
      <c r="E1238">
        <f t="shared" ref="E1238:E1241" si="271">E1237</f>
        <v>12</v>
      </c>
      <c r="F1238">
        <f t="shared" si="266"/>
        <v>0</v>
      </c>
    </row>
    <row r="1239" spans="1:6" x14ac:dyDescent="0.25">
      <c r="A1239" t="str">
        <f t="shared" si="269"/>
        <v>matt dannenberg</v>
      </c>
      <c r="C1239">
        <v>0.32400000000000001</v>
      </c>
      <c r="D1239" t="s">
        <v>296</v>
      </c>
      <c r="E1239">
        <f t="shared" si="271"/>
        <v>12</v>
      </c>
      <c r="F1239">
        <f t="shared" si="266"/>
        <v>3.8879999999999999</v>
      </c>
    </row>
    <row r="1240" spans="1:6" x14ac:dyDescent="0.25">
      <c r="A1240" t="str">
        <f t="shared" si="269"/>
        <v>matt dannenberg</v>
      </c>
      <c r="C1240">
        <v>0.67500000000000004</v>
      </c>
      <c r="D1240" t="s">
        <v>54</v>
      </c>
      <c r="E1240">
        <f t="shared" si="271"/>
        <v>12</v>
      </c>
      <c r="F1240">
        <f t="shared" si="266"/>
        <v>8.1000000000000014</v>
      </c>
    </row>
    <row r="1241" spans="1:6" x14ac:dyDescent="0.25">
      <c r="A1241" t="str">
        <f t="shared" si="269"/>
        <v>matt dannenberg</v>
      </c>
      <c r="E1241">
        <f t="shared" si="271"/>
        <v>12</v>
      </c>
      <c r="F1241">
        <f t="shared" si="266"/>
        <v>0</v>
      </c>
    </row>
    <row r="1242" spans="1:6" x14ac:dyDescent="0.25">
      <c r="A1242" t="str">
        <f t="shared" si="269"/>
        <v>matt dannenberg</v>
      </c>
      <c r="B1242" t="s">
        <v>331</v>
      </c>
      <c r="E1242">
        <v>5</v>
      </c>
      <c r="F1242">
        <f t="shared" si="266"/>
        <v>0</v>
      </c>
    </row>
    <row r="1243" spans="1:6" x14ac:dyDescent="0.25">
      <c r="A1243" t="str">
        <f t="shared" si="269"/>
        <v>matt dannenberg</v>
      </c>
      <c r="E1243">
        <f t="shared" ref="E1243:E1245" si="272">E1242</f>
        <v>5</v>
      </c>
      <c r="F1243">
        <f t="shared" si="266"/>
        <v>0</v>
      </c>
    </row>
    <row r="1244" spans="1:6" x14ac:dyDescent="0.25">
      <c r="A1244" t="str">
        <f t="shared" si="269"/>
        <v>matt dannenberg</v>
      </c>
      <c r="C1244">
        <v>1</v>
      </c>
      <c r="D1244" t="s">
        <v>26</v>
      </c>
      <c r="E1244">
        <f t="shared" si="272"/>
        <v>5</v>
      </c>
      <c r="F1244">
        <f t="shared" si="266"/>
        <v>5</v>
      </c>
    </row>
    <row r="1245" spans="1:6" x14ac:dyDescent="0.25">
      <c r="A1245" t="str">
        <f t="shared" si="269"/>
        <v>matt dannenberg</v>
      </c>
      <c r="E1245">
        <f t="shared" si="272"/>
        <v>5</v>
      </c>
      <c r="F1245">
        <f t="shared" si="266"/>
        <v>0</v>
      </c>
    </row>
    <row r="1246" spans="1:6" x14ac:dyDescent="0.25">
      <c r="A1246" t="str">
        <f t="shared" si="269"/>
        <v>matt dannenberg</v>
      </c>
      <c r="B1246" t="s">
        <v>332</v>
      </c>
      <c r="E1246">
        <v>182</v>
      </c>
      <c r="F1246">
        <f t="shared" si="266"/>
        <v>0</v>
      </c>
    </row>
    <row r="1247" spans="1:6" x14ac:dyDescent="0.25">
      <c r="A1247" t="str">
        <f t="shared" si="269"/>
        <v>matt dannenberg</v>
      </c>
      <c r="E1247">
        <f t="shared" ref="E1247:E1249" si="273">E1246</f>
        <v>182</v>
      </c>
      <c r="F1247">
        <f t="shared" si="266"/>
        <v>0</v>
      </c>
    </row>
    <row r="1248" spans="1:6" x14ac:dyDescent="0.25">
      <c r="A1248" t="str">
        <f t="shared" si="269"/>
        <v>matt dannenberg</v>
      </c>
      <c r="C1248">
        <v>1</v>
      </c>
      <c r="D1248" t="s">
        <v>54</v>
      </c>
      <c r="E1248">
        <f t="shared" si="273"/>
        <v>182</v>
      </c>
      <c r="F1248">
        <f t="shared" si="266"/>
        <v>182</v>
      </c>
    </row>
    <row r="1249" spans="1:6" x14ac:dyDescent="0.25">
      <c r="A1249" t="str">
        <f t="shared" si="269"/>
        <v>matt dannenberg</v>
      </c>
      <c r="E1249">
        <f t="shared" si="273"/>
        <v>182</v>
      </c>
      <c r="F1249">
        <f t="shared" si="266"/>
        <v>0</v>
      </c>
    </row>
    <row r="1250" spans="1:6" x14ac:dyDescent="0.25">
      <c r="A1250" t="str">
        <f t="shared" si="269"/>
        <v>matt dannenberg</v>
      </c>
      <c r="B1250" t="s">
        <v>333</v>
      </c>
      <c r="E1250">
        <v>93</v>
      </c>
      <c r="F1250">
        <f t="shared" si="266"/>
        <v>0</v>
      </c>
    </row>
    <row r="1251" spans="1:6" x14ac:dyDescent="0.25">
      <c r="A1251" t="str">
        <f t="shared" si="269"/>
        <v>matt dannenberg</v>
      </c>
      <c r="E1251">
        <f t="shared" ref="E1251:E1253" si="274">E1250</f>
        <v>93</v>
      </c>
      <c r="F1251">
        <f t="shared" si="266"/>
        <v>0</v>
      </c>
    </row>
    <row r="1252" spans="1:6" x14ac:dyDescent="0.25">
      <c r="A1252" t="str">
        <f t="shared" si="269"/>
        <v>matt dannenberg</v>
      </c>
      <c r="C1252">
        <v>1</v>
      </c>
      <c r="D1252" t="s">
        <v>54</v>
      </c>
      <c r="E1252">
        <f t="shared" si="274"/>
        <v>93</v>
      </c>
      <c r="F1252">
        <f t="shared" si="266"/>
        <v>93</v>
      </c>
    </row>
    <row r="1253" spans="1:6" x14ac:dyDescent="0.25">
      <c r="A1253" t="str">
        <f t="shared" si="269"/>
        <v>matt dannenberg</v>
      </c>
      <c r="E1253">
        <f t="shared" si="274"/>
        <v>93</v>
      </c>
      <c r="F1253">
        <f t="shared" si="266"/>
        <v>0</v>
      </c>
    </row>
    <row r="1254" spans="1:6" x14ac:dyDescent="0.25">
      <c r="A1254" t="str">
        <f t="shared" si="269"/>
        <v>matt dannenberg</v>
      </c>
      <c r="B1254" t="s">
        <v>334</v>
      </c>
      <c r="E1254">
        <v>189</v>
      </c>
      <c r="F1254">
        <f t="shared" si="266"/>
        <v>0</v>
      </c>
    </row>
    <row r="1255" spans="1:6" x14ac:dyDescent="0.25">
      <c r="A1255" t="str">
        <f t="shared" si="269"/>
        <v>matt dannenberg</v>
      </c>
      <c r="E1255">
        <f t="shared" ref="E1255:E1257" si="275">E1254</f>
        <v>189</v>
      </c>
      <c r="F1255">
        <f t="shared" si="266"/>
        <v>0</v>
      </c>
    </row>
    <row r="1256" spans="1:6" x14ac:dyDescent="0.25">
      <c r="A1256" t="str">
        <f t="shared" si="269"/>
        <v>matt dannenberg</v>
      </c>
      <c r="C1256">
        <v>1</v>
      </c>
      <c r="D1256" t="s">
        <v>54</v>
      </c>
      <c r="E1256">
        <f t="shared" si="275"/>
        <v>189</v>
      </c>
      <c r="F1256">
        <f t="shared" si="266"/>
        <v>189</v>
      </c>
    </row>
    <row r="1257" spans="1:6" x14ac:dyDescent="0.25">
      <c r="A1257" t="str">
        <f t="shared" si="269"/>
        <v>matt dannenberg</v>
      </c>
      <c r="E1257">
        <f t="shared" si="275"/>
        <v>189</v>
      </c>
      <c r="F1257">
        <f t="shared" si="266"/>
        <v>0</v>
      </c>
    </row>
    <row r="1258" spans="1:6" x14ac:dyDescent="0.25">
      <c r="A1258" t="str">
        <f t="shared" si="269"/>
        <v>matt dannenberg</v>
      </c>
      <c r="B1258" t="s">
        <v>335</v>
      </c>
      <c r="E1258">
        <v>19</v>
      </c>
      <c r="F1258">
        <f t="shared" si="266"/>
        <v>0</v>
      </c>
    </row>
    <row r="1259" spans="1:6" x14ac:dyDescent="0.25">
      <c r="A1259" t="str">
        <f t="shared" si="269"/>
        <v>matt dannenberg</v>
      </c>
      <c r="E1259">
        <f t="shared" ref="E1259:E1262" si="276">E1258</f>
        <v>19</v>
      </c>
      <c r="F1259">
        <f t="shared" si="266"/>
        <v>0</v>
      </c>
    </row>
    <row r="1260" spans="1:6" x14ac:dyDescent="0.25">
      <c r="A1260" t="str">
        <f t="shared" si="269"/>
        <v>matt dannenberg</v>
      </c>
      <c r="C1260">
        <v>0.499</v>
      </c>
      <c r="D1260" t="s">
        <v>43</v>
      </c>
      <c r="E1260">
        <f t="shared" si="276"/>
        <v>19</v>
      </c>
      <c r="F1260">
        <f t="shared" si="266"/>
        <v>9.4809999999999999</v>
      </c>
    </row>
    <row r="1261" spans="1:6" x14ac:dyDescent="0.25">
      <c r="A1261" t="str">
        <f t="shared" si="269"/>
        <v>matt dannenberg</v>
      </c>
      <c r="C1261">
        <v>0.5</v>
      </c>
      <c r="D1261" t="s">
        <v>15</v>
      </c>
      <c r="E1261">
        <f t="shared" si="276"/>
        <v>19</v>
      </c>
      <c r="F1261">
        <f t="shared" si="266"/>
        <v>9.5</v>
      </c>
    </row>
    <row r="1262" spans="1:6" x14ac:dyDescent="0.25">
      <c r="A1262" t="str">
        <f t="shared" si="269"/>
        <v>matt dannenberg</v>
      </c>
      <c r="E1262">
        <f t="shared" si="276"/>
        <v>19</v>
      </c>
      <c r="F1262">
        <f t="shared" si="266"/>
        <v>0</v>
      </c>
    </row>
    <row r="1263" spans="1:6" x14ac:dyDescent="0.25">
      <c r="A1263" t="str">
        <f t="shared" si="269"/>
        <v>matt dannenberg</v>
      </c>
      <c r="B1263" t="s">
        <v>336</v>
      </c>
      <c r="E1263">
        <v>140</v>
      </c>
      <c r="F1263">
        <f t="shared" si="266"/>
        <v>0</v>
      </c>
    </row>
    <row r="1264" spans="1:6" x14ac:dyDescent="0.25">
      <c r="A1264" t="str">
        <f t="shared" si="269"/>
        <v>matt dannenberg</v>
      </c>
      <c r="E1264">
        <f t="shared" ref="E1264:E1266" si="277">E1263</f>
        <v>140</v>
      </c>
      <c r="F1264">
        <f t="shared" si="266"/>
        <v>0</v>
      </c>
    </row>
    <row r="1265" spans="1:6" x14ac:dyDescent="0.25">
      <c r="A1265" t="str">
        <f t="shared" ref="A1265:A1296" si="278">A1264</f>
        <v>matt dannenberg</v>
      </c>
      <c r="C1265">
        <v>1</v>
      </c>
      <c r="D1265" t="s">
        <v>54</v>
      </c>
      <c r="E1265">
        <f t="shared" si="277"/>
        <v>140</v>
      </c>
      <c r="F1265">
        <f t="shared" si="266"/>
        <v>140</v>
      </c>
    </row>
    <row r="1266" spans="1:6" x14ac:dyDescent="0.25">
      <c r="A1266" t="str">
        <f t="shared" si="278"/>
        <v>matt dannenberg</v>
      </c>
      <c r="E1266">
        <f t="shared" si="277"/>
        <v>140</v>
      </c>
      <c r="F1266">
        <f t="shared" si="266"/>
        <v>0</v>
      </c>
    </row>
    <row r="1267" spans="1:6" x14ac:dyDescent="0.25">
      <c r="A1267" t="str">
        <f t="shared" si="278"/>
        <v>matt dannenberg</v>
      </c>
      <c r="B1267" t="s">
        <v>337</v>
      </c>
      <c r="E1267">
        <v>170</v>
      </c>
      <c r="F1267">
        <f t="shared" si="266"/>
        <v>0</v>
      </c>
    </row>
    <row r="1268" spans="1:6" x14ac:dyDescent="0.25">
      <c r="A1268" t="str">
        <f t="shared" si="278"/>
        <v>matt dannenberg</v>
      </c>
      <c r="E1268">
        <f t="shared" ref="E1268:E1270" si="279">E1267</f>
        <v>170</v>
      </c>
      <c r="F1268">
        <f t="shared" si="266"/>
        <v>0</v>
      </c>
    </row>
    <row r="1269" spans="1:6" x14ac:dyDescent="0.25">
      <c r="A1269" t="str">
        <f t="shared" si="278"/>
        <v>matt dannenberg</v>
      </c>
      <c r="C1269">
        <v>1</v>
      </c>
      <c r="D1269" t="s">
        <v>54</v>
      </c>
      <c r="E1269">
        <f t="shared" si="279"/>
        <v>170</v>
      </c>
      <c r="F1269">
        <f t="shared" si="266"/>
        <v>170</v>
      </c>
    </row>
    <row r="1270" spans="1:6" x14ac:dyDescent="0.25">
      <c r="A1270" t="str">
        <f t="shared" si="278"/>
        <v>matt dannenberg</v>
      </c>
      <c r="E1270">
        <f t="shared" si="279"/>
        <v>170</v>
      </c>
      <c r="F1270">
        <f t="shared" si="266"/>
        <v>0</v>
      </c>
    </row>
    <row r="1271" spans="1:6" x14ac:dyDescent="0.25">
      <c r="A1271" t="str">
        <f t="shared" si="278"/>
        <v>matt dannenberg</v>
      </c>
      <c r="B1271" t="s">
        <v>338</v>
      </c>
      <c r="E1271">
        <v>775</v>
      </c>
      <c r="F1271">
        <f t="shared" si="266"/>
        <v>0</v>
      </c>
    </row>
    <row r="1272" spans="1:6" x14ac:dyDescent="0.25">
      <c r="A1272" t="str">
        <f t="shared" si="278"/>
        <v>matt dannenberg</v>
      </c>
      <c r="E1272">
        <f t="shared" ref="E1272:E1274" si="280">E1271</f>
        <v>775</v>
      </c>
      <c r="F1272">
        <f t="shared" si="266"/>
        <v>0</v>
      </c>
    </row>
    <row r="1273" spans="1:6" x14ac:dyDescent="0.25">
      <c r="A1273" t="str">
        <f t="shared" si="278"/>
        <v>matt dannenberg</v>
      </c>
      <c r="C1273">
        <v>1</v>
      </c>
      <c r="D1273" t="s">
        <v>54</v>
      </c>
      <c r="E1273">
        <f t="shared" si="280"/>
        <v>775</v>
      </c>
      <c r="F1273">
        <f t="shared" si="266"/>
        <v>775</v>
      </c>
    </row>
    <row r="1274" spans="1:6" x14ac:dyDescent="0.25">
      <c r="A1274" t="str">
        <f t="shared" si="278"/>
        <v>matt dannenberg</v>
      </c>
      <c r="E1274">
        <f t="shared" si="280"/>
        <v>775</v>
      </c>
      <c r="F1274">
        <f t="shared" si="266"/>
        <v>0</v>
      </c>
    </row>
    <row r="1275" spans="1:6" x14ac:dyDescent="0.25">
      <c r="A1275" t="str">
        <f t="shared" si="278"/>
        <v>matt dannenberg</v>
      </c>
      <c r="B1275" t="s">
        <v>339</v>
      </c>
      <c r="E1275">
        <v>2</v>
      </c>
      <c r="F1275">
        <f t="shared" si="266"/>
        <v>0</v>
      </c>
    </row>
    <row r="1276" spans="1:6" x14ac:dyDescent="0.25">
      <c r="A1276" t="str">
        <f t="shared" si="278"/>
        <v>matt dannenberg</v>
      </c>
      <c r="E1276">
        <f t="shared" ref="E1276:E1278" si="281">E1275</f>
        <v>2</v>
      </c>
      <c r="F1276">
        <f t="shared" si="266"/>
        <v>0</v>
      </c>
    </row>
    <row r="1277" spans="1:6" x14ac:dyDescent="0.25">
      <c r="A1277" t="str">
        <f t="shared" si="278"/>
        <v>matt dannenberg</v>
      </c>
      <c r="C1277">
        <v>1</v>
      </c>
      <c r="D1277" t="s">
        <v>188</v>
      </c>
      <c r="E1277">
        <f t="shared" si="281"/>
        <v>2</v>
      </c>
      <c r="F1277">
        <f t="shared" si="266"/>
        <v>2</v>
      </c>
    </row>
    <row r="1278" spans="1:6" x14ac:dyDescent="0.25">
      <c r="A1278" t="str">
        <f t="shared" si="278"/>
        <v>matt dannenberg</v>
      </c>
      <c r="E1278">
        <f t="shared" si="281"/>
        <v>2</v>
      </c>
      <c r="F1278">
        <f t="shared" si="266"/>
        <v>0</v>
      </c>
    </row>
    <row r="1279" spans="1:6" x14ac:dyDescent="0.25">
      <c r="A1279" t="str">
        <f t="shared" si="278"/>
        <v>matt dannenberg</v>
      </c>
      <c r="B1279" t="s">
        <v>340</v>
      </c>
      <c r="E1279">
        <v>240</v>
      </c>
      <c r="F1279">
        <f t="shared" si="266"/>
        <v>0</v>
      </c>
    </row>
    <row r="1280" spans="1:6" x14ac:dyDescent="0.25">
      <c r="A1280" t="str">
        <f t="shared" si="278"/>
        <v>matt dannenberg</v>
      </c>
      <c r="E1280">
        <f t="shared" ref="E1280:E1282" si="282">E1279</f>
        <v>240</v>
      </c>
      <c r="F1280">
        <f t="shared" si="266"/>
        <v>0</v>
      </c>
    </row>
    <row r="1281" spans="1:6" x14ac:dyDescent="0.25">
      <c r="A1281" t="str">
        <f t="shared" si="278"/>
        <v>matt dannenberg</v>
      </c>
      <c r="C1281">
        <v>1</v>
      </c>
      <c r="D1281" t="s">
        <v>341</v>
      </c>
      <c r="E1281">
        <f t="shared" si="282"/>
        <v>240</v>
      </c>
      <c r="F1281">
        <f t="shared" si="266"/>
        <v>240</v>
      </c>
    </row>
    <row r="1282" spans="1:6" x14ac:dyDescent="0.25">
      <c r="A1282" t="str">
        <f t="shared" si="278"/>
        <v>matt dannenberg</v>
      </c>
      <c r="E1282">
        <f t="shared" si="282"/>
        <v>240</v>
      </c>
      <c r="F1282">
        <f t="shared" si="266"/>
        <v>0</v>
      </c>
    </row>
    <row r="1283" spans="1:6" x14ac:dyDescent="0.25">
      <c r="A1283" t="str">
        <f t="shared" si="278"/>
        <v>matt dannenberg</v>
      </c>
      <c r="B1283" t="s">
        <v>342</v>
      </c>
      <c r="E1283">
        <v>120</v>
      </c>
      <c r="F1283">
        <f t="shared" ref="F1283:F1346" si="283">E1283*C1283</f>
        <v>0</v>
      </c>
    </row>
    <row r="1284" spans="1:6" x14ac:dyDescent="0.25">
      <c r="A1284" t="str">
        <f t="shared" si="278"/>
        <v>matt dannenberg</v>
      </c>
      <c r="E1284">
        <f t="shared" ref="E1284:E1286" si="284">E1283</f>
        <v>120</v>
      </c>
      <c r="F1284">
        <f t="shared" si="283"/>
        <v>0</v>
      </c>
    </row>
    <row r="1285" spans="1:6" x14ac:dyDescent="0.25">
      <c r="A1285" t="str">
        <f t="shared" si="278"/>
        <v>matt dannenberg</v>
      </c>
      <c r="C1285">
        <v>1</v>
      </c>
      <c r="D1285" t="s">
        <v>188</v>
      </c>
      <c r="E1285">
        <f t="shared" si="284"/>
        <v>120</v>
      </c>
      <c r="F1285">
        <f t="shared" si="283"/>
        <v>120</v>
      </c>
    </row>
    <row r="1286" spans="1:6" x14ac:dyDescent="0.25">
      <c r="A1286" t="str">
        <f t="shared" si="278"/>
        <v>matt dannenberg</v>
      </c>
      <c r="E1286">
        <f t="shared" si="284"/>
        <v>120</v>
      </c>
      <c r="F1286">
        <f t="shared" si="283"/>
        <v>0</v>
      </c>
    </row>
    <row r="1287" spans="1:6" x14ac:dyDescent="0.25">
      <c r="A1287" t="str">
        <f t="shared" si="278"/>
        <v>matt dannenberg</v>
      </c>
      <c r="B1287" t="s">
        <v>343</v>
      </c>
      <c r="E1287">
        <v>679</v>
      </c>
      <c r="F1287">
        <f t="shared" si="283"/>
        <v>0</v>
      </c>
    </row>
    <row r="1288" spans="1:6" x14ac:dyDescent="0.25">
      <c r="A1288" t="str">
        <f t="shared" si="278"/>
        <v>matt dannenberg</v>
      </c>
      <c r="E1288">
        <f t="shared" ref="E1288:E1291" si="285">E1287</f>
        <v>679</v>
      </c>
      <c r="F1288">
        <f t="shared" si="283"/>
        <v>0</v>
      </c>
    </row>
    <row r="1289" spans="1:6" x14ac:dyDescent="0.25">
      <c r="A1289" t="str">
        <f t="shared" si="278"/>
        <v>matt dannenberg</v>
      </c>
      <c r="C1289">
        <v>0.997</v>
      </c>
      <c r="D1289" t="s">
        <v>54</v>
      </c>
      <c r="E1289">
        <f t="shared" si="285"/>
        <v>679</v>
      </c>
      <c r="F1289">
        <f t="shared" si="283"/>
        <v>676.96299999999997</v>
      </c>
    </row>
    <row r="1290" spans="1:6" x14ac:dyDescent="0.25">
      <c r="A1290" t="str">
        <f t="shared" si="278"/>
        <v>matt dannenberg</v>
      </c>
      <c r="C1290">
        <v>2E-3</v>
      </c>
      <c r="D1290" t="s">
        <v>155</v>
      </c>
      <c r="E1290">
        <f t="shared" si="285"/>
        <v>679</v>
      </c>
      <c r="F1290">
        <f t="shared" si="283"/>
        <v>1.3580000000000001</v>
      </c>
    </row>
    <row r="1291" spans="1:6" x14ac:dyDescent="0.25">
      <c r="A1291" t="str">
        <f t="shared" si="278"/>
        <v>matt dannenberg</v>
      </c>
      <c r="E1291">
        <f t="shared" si="285"/>
        <v>679</v>
      </c>
      <c r="F1291">
        <f t="shared" si="283"/>
        <v>0</v>
      </c>
    </row>
    <row r="1292" spans="1:6" x14ac:dyDescent="0.25">
      <c r="A1292" t="str">
        <f t="shared" si="278"/>
        <v>matt dannenberg</v>
      </c>
      <c r="B1292" t="s">
        <v>344</v>
      </c>
      <c r="E1292">
        <v>672</v>
      </c>
      <c r="F1292">
        <f t="shared" si="283"/>
        <v>0</v>
      </c>
    </row>
    <row r="1293" spans="1:6" x14ac:dyDescent="0.25">
      <c r="A1293" t="str">
        <f t="shared" si="278"/>
        <v>matt dannenberg</v>
      </c>
      <c r="E1293">
        <f t="shared" ref="E1293:E1301" si="286">E1292</f>
        <v>672</v>
      </c>
      <c r="F1293">
        <f t="shared" si="283"/>
        <v>0</v>
      </c>
    </row>
    <row r="1294" spans="1:6" x14ac:dyDescent="0.25">
      <c r="A1294" t="str">
        <f t="shared" si="278"/>
        <v>matt dannenberg</v>
      </c>
      <c r="C1294">
        <v>3.0000000000000001E-3</v>
      </c>
      <c r="D1294" t="s">
        <v>231</v>
      </c>
      <c r="E1294">
        <f t="shared" si="286"/>
        <v>672</v>
      </c>
      <c r="F1294">
        <f t="shared" si="283"/>
        <v>2.016</v>
      </c>
    </row>
    <row r="1295" spans="1:6" x14ac:dyDescent="0.25">
      <c r="A1295" t="str">
        <f t="shared" si="278"/>
        <v>matt dannenberg</v>
      </c>
      <c r="C1295">
        <v>3.0000000000000001E-3</v>
      </c>
      <c r="D1295" t="s">
        <v>15</v>
      </c>
      <c r="E1295">
        <f t="shared" si="286"/>
        <v>672</v>
      </c>
      <c r="F1295">
        <f t="shared" si="283"/>
        <v>2.016</v>
      </c>
    </row>
    <row r="1296" spans="1:6" x14ac:dyDescent="0.25">
      <c r="A1296" t="str">
        <f t="shared" si="278"/>
        <v>matt dannenberg</v>
      </c>
      <c r="C1296">
        <v>0.95499999999999996</v>
      </c>
      <c r="D1296" t="s">
        <v>54</v>
      </c>
      <c r="E1296">
        <f t="shared" si="286"/>
        <v>672</v>
      </c>
      <c r="F1296">
        <f t="shared" si="283"/>
        <v>641.76</v>
      </c>
    </row>
    <row r="1297" spans="1:6" x14ac:dyDescent="0.25">
      <c r="A1297" t="str">
        <f t="shared" ref="A1297:A1328" si="287">A1296</f>
        <v>matt dannenberg</v>
      </c>
      <c r="C1297">
        <v>1.2999999999999999E-2</v>
      </c>
      <c r="D1297" t="s">
        <v>55</v>
      </c>
      <c r="E1297">
        <f t="shared" si="286"/>
        <v>672</v>
      </c>
      <c r="F1297">
        <f t="shared" si="283"/>
        <v>8.7359999999999989</v>
      </c>
    </row>
    <row r="1298" spans="1:6" x14ac:dyDescent="0.25">
      <c r="A1298" t="str">
        <f t="shared" si="287"/>
        <v>matt dannenberg</v>
      </c>
      <c r="C1298">
        <v>1.6E-2</v>
      </c>
      <c r="D1298" t="s">
        <v>26</v>
      </c>
      <c r="E1298">
        <f t="shared" si="286"/>
        <v>672</v>
      </c>
      <c r="F1298">
        <f t="shared" si="283"/>
        <v>10.752000000000001</v>
      </c>
    </row>
    <row r="1299" spans="1:6" x14ac:dyDescent="0.25">
      <c r="A1299" t="str">
        <f t="shared" si="287"/>
        <v>matt dannenberg</v>
      </c>
      <c r="C1299">
        <v>3.0000000000000001E-3</v>
      </c>
      <c r="D1299" t="s">
        <v>154</v>
      </c>
      <c r="E1299">
        <f t="shared" si="286"/>
        <v>672</v>
      </c>
      <c r="F1299">
        <f t="shared" si="283"/>
        <v>2.016</v>
      </c>
    </row>
    <row r="1300" spans="1:6" x14ac:dyDescent="0.25">
      <c r="A1300" t="str">
        <f t="shared" si="287"/>
        <v>matt dannenberg</v>
      </c>
      <c r="C1300">
        <v>4.0000000000000001E-3</v>
      </c>
      <c r="D1300" t="s">
        <v>155</v>
      </c>
      <c r="E1300">
        <f t="shared" si="286"/>
        <v>672</v>
      </c>
      <c r="F1300">
        <f t="shared" si="283"/>
        <v>2.6880000000000002</v>
      </c>
    </row>
    <row r="1301" spans="1:6" x14ac:dyDescent="0.25">
      <c r="A1301" t="str">
        <f t="shared" si="287"/>
        <v>matt dannenberg</v>
      </c>
      <c r="E1301">
        <f t="shared" si="286"/>
        <v>672</v>
      </c>
      <c r="F1301">
        <f t="shared" si="283"/>
        <v>0</v>
      </c>
    </row>
    <row r="1302" spans="1:6" x14ac:dyDescent="0.25">
      <c r="A1302" t="str">
        <f t="shared" si="287"/>
        <v>matt dannenberg</v>
      </c>
      <c r="B1302" t="s">
        <v>345</v>
      </c>
      <c r="E1302">
        <v>17</v>
      </c>
      <c r="F1302">
        <f t="shared" si="283"/>
        <v>0</v>
      </c>
    </row>
    <row r="1303" spans="1:6" x14ac:dyDescent="0.25">
      <c r="A1303" t="str">
        <f t="shared" si="287"/>
        <v>matt dannenberg</v>
      </c>
      <c r="E1303">
        <f t="shared" ref="E1303:E1305" si="288">E1302</f>
        <v>17</v>
      </c>
      <c r="F1303">
        <f t="shared" si="283"/>
        <v>0</v>
      </c>
    </row>
    <row r="1304" spans="1:6" x14ac:dyDescent="0.25">
      <c r="A1304" t="str">
        <f t="shared" si="287"/>
        <v>matt dannenberg</v>
      </c>
      <c r="C1304">
        <v>1</v>
      </c>
      <c r="D1304" t="s">
        <v>54</v>
      </c>
      <c r="E1304">
        <f t="shared" si="288"/>
        <v>17</v>
      </c>
      <c r="F1304">
        <f t="shared" si="283"/>
        <v>17</v>
      </c>
    </row>
    <row r="1305" spans="1:6" x14ac:dyDescent="0.25">
      <c r="A1305" t="str">
        <f t="shared" si="287"/>
        <v>matt dannenberg</v>
      </c>
      <c r="E1305">
        <f t="shared" si="288"/>
        <v>17</v>
      </c>
      <c r="F1305">
        <f t="shared" si="283"/>
        <v>0</v>
      </c>
    </row>
    <row r="1306" spans="1:6" x14ac:dyDescent="0.25">
      <c r="A1306" t="str">
        <f t="shared" si="287"/>
        <v>matt dannenberg</v>
      </c>
      <c r="B1306" t="s">
        <v>346</v>
      </c>
      <c r="E1306">
        <v>164</v>
      </c>
      <c r="F1306">
        <f t="shared" si="283"/>
        <v>0</v>
      </c>
    </row>
    <row r="1307" spans="1:6" x14ac:dyDescent="0.25">
      <c r="A1307" t="str">
        <f t="shared" si="287"/>
        <v>matt dannenberg</v>
      </c>
      <c r="E1307">
        <f t="shared" ref="E1307:E1310" si="289">E1306</f>
        <v>164</v>
      </c>
      <c r="F1307">
        <f t="shared" si="283"/>
        <v>0</v>
      </c>
    </row>
    <row r="1308" spans="1:6" x14ac:dyDescent="0.25">
      <c r="A1308" t="str">
        <f t="shared" si="287"/>
        <v>matt dannenberg</v>
      </c>
      <c r="C1308">
        <v>0.51600000000000001</v>
      </c>
      <c r="D1308" t="s">
        <v>54</v>
      </c>
      <c r="E1308">
        <f t="shared" si="289"/>
        <v>164</v>
      </c>
      <c r="F1308">
        <f t="shared" si="283"/>
        <v>84.623999999999995</v>
      </c>
    </row>
    <row r="1309" spans="1:6" x14ac:dyDescent="0.25">
      <c r="A1309" t="str">
        <f t="shared" si="287"/>
        <v>matt dannenberg</v>
      </c>
      <c r="C1309">
        <v>0.48299999999999998</v>
      </c>
      <c r="D1309" t="s">
        <v>222</v>
      </c>
      <c r="E1309">
        <f t="shared" si="289"/>
        <v>164</v>
      </c>
      <c r="F1309">
        <f t="shared" si="283"/>
        <v>79.212000000000003</v>
      </c>
    </row>
    <row r="1310" spans="1:6" x14ac:dyDescent="0.25">
      <c r="A1310" t="str">
        <f t="shared" si="287"/>
        <v>matt dannenberg</v>
      </c>
      <c r="E1310">
        <f t="shared" si="289"/>
        <v>164</v>
      </c>
      <c r="F1310">
        <f t="shared" si="283"/>
        <v>0</v>
      </c>
    </row>
    <row r="1311" spans="1:6" x14ac:dyDescent="0.25">
      <c r="A1311" t="str">
        <f t="shared" si="287"/>
        <v>matt dannenberg</v>
      </c>
      <c r="B1311" t="s">
        <v>347</v>
      </c>
      <c r="E1311">
        <v>148</v>
      </c>
      <c r="F1311">
        <f t="shared" si="283"/>
        <v>0</v>
      </c>
    </row>
    <row r="1312" spans="1:6" x14ac:dyDescent="0.25">
      <c r="A1312" t="str">
        <f t="shared" si="287"/>
        <v>matt dannenberg</v>
      </c>
      <c r="E1312">
        <f t="shared" ref="E1312:E1314" si="290">E1311</f>
        <v>148</v>
      </c>
      <c r="F1312">
        <f t="shared" si="283"/>
        <v>0</v>
      </c>
    </row>
    <row r="1313" spans="1:6" x14ac:dyDescent="0.25">
      <c r="A1313" t="str">
        <f t="shared" si="287"/>
        <v>matt dannenberg</v>
      </c>
      <c r="C1313">
        <v>1</v>
      </c>
      <c r="D1313" t="s">
        <v>54</v>
      </c>
      <c r="E1313">
        <f t="shared" si="290"/>
        <v>148</v>
      </c>
      <c r="F1313">
        <f t="shared" si="283"/>
        <v>148</v>
      </c>
    </row>
    <row r="1314" spans="1:6" x14ac:dyDescent="0.25">
      <c r="A1314" t="str">
        <f t="shared" si="287"/>
        <v>matt dannenberg</v>
      </c>
      <c r="E1314">
        <f t="shared" si="290"/>
        <v>148</v>
      </c>
      <c r="F1314">
        <f t="shared" si="283"/>
        <v>0</v>
      </c>
    </row>
    <row r="1315" spans="1:6" x14ac:dyDescent="0.25">
      <c r="A1315" t="str">
        <f t="shared" si="287"/>
        <v>matt dannenberg</v>
      </c>
      <c r="B1315" t="s">
        <v>348</v>
      </c>
      <c r="E1315">
        <v>149</v>
      </c>
      <c r="F1315">
        <f t="shared" si="283"/>
        <v>0</v>
      </c>
    </row>
    <row r="1316" spans="1:6" x14ac:dyDescent="0.25">
      <c r="A1316" t="str">
        <f t="shared" si="287"/>
        <v>matt dannenberg</v>
      </c>
      <c r="E1316">
        <f t="shared" ref="E1316:E1318" si="291">E1315</f>
        <v>149</v>
      </c>
      <c r="F1316">
        <f t="shared" si="283"/>
        <v>0</v>
      </c>
    </row>
    <row r="1317" spans="1:6" x14ac:dyDescent="0.25">
      <c r="A1317" t="str">
        <f t="shared" si="287"/>
        <v>matt dannenberg</v>
      </c>
      <c r="C1317">
        <v>1</v>
      </c>
      <c r="D1317" t="s">
        <v>54</v>
      </c>
      <c r="E1317">
        <f t="shared" si="291"/>
        <v>149</v>
      </c>
      <c r="F1317">
        <f t="shared" si="283"/>
        <v>149</v>
      </c>
    </row>
    <row r="1318" spans="1:6" x14ac:dyDescent="0.25">
      <c r="A1318" t="str">
        <f t="shared" si="287"/>
        <v>matt dannenberg</v>
      </c>
      <c r="E1318">
        <f t="shared" si="291"/>
        <v>149</v>
      </c>
      <c r="F1318">
        <f t="shared" si="283"/>
        <v>0</v>
      </c>
    </row>
    <row r="1319" spans="1:6" x14ac:dyDescent="0.25">
      <c r="A1319" t="str">
        <f t="shared" si="287"/>
        <v>matt dannenberg</v>
      </c>
      <c r="B1319" t="s">
        <v>349</v>
      </c>
      <c r="E1319">
        <v>117</v>
      </c>
      <c r="F1319">
        <f t="shared" si="283"/>
        <v>0</v>
      </c>
    </row>
    <row r="1320" spans="1:6" x14ac:dyDescent="0.25">
      <c r="A1320" t="str">
        <f t="shared" si="287"/>
        <v>matt dannenberg</v>
      </c>
      <c r="E1320">
        <f t="shared" ref="E1320:E1322" si="292">E1319</f>
        <v>117</v>
      </c>
      <c r="F1320">
        <f t="shared" si="283"/>
        <v>0</v>
      </c>
    </row>
    <row r="1321" spans="1:6" x14ac:dyDescent="0.25">
      <c r="A1321" t="str">
        <f t="shared" si="287"/>
        <v>matt dannenberg</v>
      </c>
      <c r="C1321">
        <v>1</v>
      </c>
      <c r="D1321" t="s">
        <v>54</v>
      </c>
      <c r="E1321">
        <f t="shared" si="292"/>
        <v>117</v>
      </c>
      <c r="F1321">
        <f t="shared" si="283"/>
        <v>117</v>
      </c>
    </row>
    <row r="1322" spans="1:6" x14ac:dyDescent="0.25">
      <c r="A1322" t="str">
        <f t="shared" si="287"/>
        <v>matt dannenberg</v>
      </c>
      <c r="E1322">
        <f t="shared" si="292"/>
        <v>117</v>
      </c>
      <c r="F1322">
        <f t="shared" si="283"/>
        <v>0</v>
      </c>
    </row>
    <row r="1323" spans="1:6" x14ac:dyDescent="0.25">
      <c r="A1323" t="str">
        <f t="shared" si="287"/>
        <v>matt dannenberg</v>
      </c>
      <c r="B1323" t="s">
        <v>350</v>
      </c>
      <c r="E1323">
        <v>488</v>
      </c>
      <c r="F1323">
        <f t="shared" si="283"/>
        <v>0</v>
      </c>
    </row>
    <row r="1324" spans="1:6" x14ac:dyDescent="0.25">
      <c r="A1324" t="str">
        <f t="shared" si="287"/>
        <v>matt dannenberg</v>
      </c>
      <c r="E1324">
        <f t="shared" ref="E1324:E1327" si="293">E1323</f>
        <v>488</v>
      </c>
      <c r="F1324">
        <f t="shared" si="283"/>
        <v>0</v>
      </c>
    </row>
    <row r="1325" spans="1:6" x14ac:dyDescent="0.25">
      <c r="A1325" t="str">
        <f t="shared" si="287"/>
        <v>matt dannenberg</v>
      </c>
      <c r="C1325">
        <v>0.997</v>
      </c>
      <c r="D1325" t="s">
        <v>54</v>
      </c>
      <c r="E1325">
        <f t="shared" si="293"/>
        <v>488</v>
      </c>
      <c r="F1325">
        <f t="shared" si="283"/>
        <v>486.536</v>
      </c>
    </row>
    <row r="1326" spans="1:6" x14ac:dyDescent="0.25">
      <c r="A1326" t="str">
        <f t="shared" si="287"/>
        <v>matt dannenberg</v>
      </c>
      <c r="C1326">
        <v>2E-3</v>
      </c>
      <c r="D1326" t="s">
        <v>155</v>
      </c>
      <c r="E1326">
        <f t="shared" si="293"/>
        <v>488</v>
      </c>
      <c r="F1326">
        <f t="shared" si="283"/>
        <v>0.97599999999999998</v>
      </c>
    </row>
    <row r="1327" spans="1:6" x14ac:dyDescent="0.25">
      <c r="A1327" t="str">
        <f t="shared" si="287"/>
        <v>matt dannenberg</v>
      </c>
      <c r="E1327">
        <f t="shared" si="293"/>
        <v>488</v>
      </c>
      <c r="F1327">
        <f t="shared" si="283"/>
        <v>0</v>
      </c>
    </row>
    <row r="1328" spans="1:6" x14ac:dyDescent="0.25">
      <c r="A1328" t="str">
        <f t="shared" si="287"/>
        <v>matt dannenberg</v>
      </c>
      <c r="B1328" t="s">
        <v>351</v>
      </c>
      <c r="E1328">
        <v>86</v>
      </c>
      <c r="F1328">
        <f t="shared" si="283"/>
        <v>0</v>
      </c>
    </row>
    <row r="1329" spans="1:6" x14ac:dyDescent="0.25">
      <c r="A1329" t="str">
        <f t="shared" ref="A1329:A1360" si="294">A1328</f>
        <v>matt dannenberg</v>
      </c>
      <c r="E1329">
        <f t="shared" ref="E1329:E1331" si="295">E1328</f>
        <v>86</v>
      </c>
      <c r="F1329">
        <f t="shared" si="283"/>
        <v>0</v>
      </c>
    </row>
    <row r="1330" spans="1:6" x14ac:dyDescent="0.25">
      <c r="A1330" t="str">
        <f t="shared" si="294"/>
        <v>matt dannenberg</v>
      </c>
      <c r="C1330">
        <v>1</v>
      </c>
      <c r="D1330" t="s">
        <v>54</v>
      </c>
      <c r="E1330">
        <f t="shared" si="295"/>
        <v>86</v>
      </c>
      <c r="F1330">
        <f t="shared" si="283"/>
        <v>86</v>
      </c>
    </row>
    <row r="1331" spans="1:6" x14ac:dyDescent="0.25">
      <c r="A1331" t="str">
        <f t="shared" si="294"/>
        <v>matt dannenberg</v>
      </c>
      <c r="E1331">
        <f t="shared" si="295"/>
        <v>86</v>
      </c>
      <c r="F1331">
        <f t="shared" si="283"/>
        <v>0</v>
      </c>
    </row>
    <row r="1332" spans="1:6" x14ac:dyDescent="0.25">
      <c r="A1332" t="str">
        <f t="shared" si="294"/>
        <v>matt dannenberg</v>
      </c>
      <c r="B1332" t="s">
        <v>352</v>
      </c>
      <c r="E1332">
        <v>466</v>
      </c>
      <c r="F1332">
        <f t="shared" si="283"/>
        <v>0</v>
      </c>
    </row>
    <row r="1333" spans="1:6" x14ac:dyDescent="0.25">
      <c r="A1333" t="str">
        <f t="shared" si="294"/>
        <v>matt dannenberg</v>
      </c>
      <c r="E1333">
        <f t="shared" ref="E1333:E1337" si="296">E1332</f>
        <v>466</v>
      </c>
      <c r="F1333">
        <f t="shared" si="283"/>
        <v>0</v>
      </c>
    </row>
    <row r="1334" spans="1:6" x14ac:dyDescent="0.25">
      <c r="A1334" t="str">
        <f t="shared" si="294"/>
        <v>matt dannenberg</v>
      </c>
      <c r="C1334">
        <v>0.99299999999999999</v>
      </c>
      <c r="D1334" t="s">
        <v>54</v>
      </c>
      <c r="E1334">
        <f t="shared" si="296"/>
        <v>466</v>
      </c>
      <c r="F1334">
        <f t="shared" si="283"/>
        <v>462.738</v>
      </c>
    </row>
    <row r="1335" spans="1:6" x14ac:dyDescent="0.25">
      <c r="A1335" t="str">
        <f t="shared" si="294"/>
        <v>matt dannenberg</v>
      </c>
      <c r="C1335">
        <v>4.0000000000000001E-3</v>
      </c>
      <c r="D1335" t="s">
        <v>353</v>
      </c>
      <c r="E1335">
        <f t="shared" si="296"/>
        <v>466</v>
      </c>
      <c r="F1335">
        <f t="shared" si="283"/>
        <v>1.8640000000000001</v>
      </c>
    </row>
    <row r="1336" spans="1:6" x14ac:dyDescent="0.25">
      <c r="A1336" t="str">
        <f t="shared" si="294"/>
        <v>matt dannenberg</v>
      </c>
      <c r="C1336">
        <v>2E-3</v>
      </c>
      <c r="D1336" t="s">
        <v>155</v>
      </c>
      <c r="E1336">
        <f t="shared" si="296"/>
        <v>466</v>
      </c>
      <c r="F1336">
        <f t="shared" si="283"/>
        <v>0.93200000000000005</v>
      </c>
    </row>
    <row r="1337" spans="1:6" x14ac:dyDescent="0.25">
      <c r="A1337" t="str">
        <f t="shared" si="294"/>
        <v>matt dannenberg</v>
      </c>
      <c r="E1337">
        <f t="shared" si="296"/>
        <v>466</v>
      </c>
      <c r="F1337">
        <f t="shared" si="283"/>
        <v>0</v>
      </c>
    </row>
    <row r="1338" spans="1:6" x14ac:dyDescent="0.25">
      <c r="A1338" t="str">
        <f t="shared" si="294"/>
        <v>matt dannenberg</v>
      </c>
      <c r="B1338" t="s">
        <v>354</v>
      </c>
      <c r="E1338">
        <v>132</v>
      </c>
      <c r="F1338">
        <f t="shared" si="283"/>
        <v>0</v>
      </c>
    </row>
    <row r="1339" spans="1:6" x14ac:dyDescent="0.25">
      <c r="A1339" t="str">
        <f t="shared" si="294"/>
        <v>matt dannenberg</v>
      </c>
      <c r="E1339">
        <f t="shared" ref="E1339:E1341" si="297">E1338</f>
        <v>132</v>
      </c>
      <c r="F1339">
        <f t="shared" si="283"/>
        <v>0</v>
      </c>
    </row>
    <row r="1340" spans="1:6" x14ac:dyDescent="0.25">
      <c r="A1340" t="str">
        <f t="shared" si="294"/>
        <v>matt dannenberg</v>
      </c>
      <c r="C1340">
        <v>1</v>
      </c>
      <c r="D1340" t="s">
        <v>54</v>
      </c>
      <c r="E1340">
        <f t="shared" si="297"/>
        <v>132</v>
      </c>
      <c r="F1340">
        <f t="shared" si="283"/>
        <v>132</v>
      </c>
    </row>
    <row r="1341" spans="1:6" x14ac:dyDescent="0.25">
      <c r="A1341" t="str">
        <f t="shared" si="294"/>
        <v>matt dannenberg</v>
      </c>
      <c r="E1341">
        <f t="shared" si="297"/>
        <v>132</v>
      </c>
      <c r="F1341">
        <f t="shared" si="283"/>
        <v>0</v>
      </c>
    </row>
    <row r="1342" spans="1:6" x14ac:dyDescent="0.25">
      <c r="A1342" t="str">
        <f t="shared" si="294"/>
        <v>matt dannenberg</v>
      </c>
      <c r="B1342" t="s">
        <v>355</v>
      </c>
      <c r="E1342">
        <v>6</v>
      </c>
      <c r="F1342">
        <f t="shared" si="283"/>
        <v>0</v>
      </c>
    </row>
    <row r="1343" spans="1:6" x14ac:dyDescent="0.25">
      <c r="A1343" t="str">
        <f t="shared" si="294"/>
        <v>matt dannenberg</v>
      </c>
      <c r="E1343">
        <f t="shared" ref="E1343:E1345" si="298">E1342</f>
        <v>6</v>
      </c>
      <c r="F1343">
        <f t="shared" si="283"/>
        <v>0</v>
      </c>
    </row>
    <row r="1344" spans="1:6" x14ac:dyDescent="0.25">
      <c r="A1344" t="str">
        <f t="shared" si="294"/>
        <v>matt dannenberg</v>
      </c>
      <c r="C1344">
        <v>1</v>
      </c>
      <c r="D1344" t="s">
        <v>68</v>
      </c>
      <c r="E1344">
        <f t="shared" si="298"/>
        <v>6</v>
      </c>
      <c r="F1344">
        <f t="shared" si="283"/>
        <v>6</v>
      </c>
    </row>
    <row r="1345" spans="1:6" x14ac:dyDescent="0.25">
      <c r="A1345" t="str">
        <f t="shared" si="294"/>
        <v>matt dannenberg</v>
      </c>
      <c r="E1345">
        <f t="shared" si="298"/>
        <v>6</v>
      </c>
      <c r="F1345">
        <f t="shared" si="283"/>
        <v>0</v>
      </c>
    </row>
    <row r="1346" spans="1:6" x14ac:dyDescent="0.25">
      <c r="A1346" t="str">
        <f t="shared" si="294"/>
        <v>matt dannenberg</v>
      </c>
      <c r="B1346" t="s">
        <v>356</v>
      </c>
      <c r="E1346">
        <v>253</v>
      </c>
      <c r="F1346">
        <f t="shared" si="283"/>
        <v>0</v>
      </c>
    </row>
    <row r="1347" spans="1:6" x14ac:dyDescent="0.25">
      <c r="A1347" t="str">
        <f t="shared" si="294"/>
        <v>matt dannenberg</v>
      </c>
      <c r="E1347">
        <f t="shared" ref="E1347:E1351" si="299">E1346</f>
        <v>253</v>
      </c>
      <c r="F1347">
        <f t="shared" ref="F1347:F1410" si="300">E1347*C1347</f>
        <v>0</v>
      </c>
    </row>
    <row r="1348" spans="1:6" x14ac:dyDescent="0.25">
      <c r="A1348" t="str">
        <f t="shared" si="294"/>
        <v>matt dannenberg</v>
      </c>
      <c r="C1348">
        <v>0.98599999999999999</v>
      </c>
      <c r="D1348" t="s">
        <v>54</v>
      </c>
      <c r="E1348">
        <f t="shared" si="299"/>
        <v>253</v>
      </c>
      <c r="F1348">
        <f t="shared" si="300"/>
        <v>249.458</v>
      </c>
    </row>
    <row r="1349" spans="1:6" x14ac:dyDescent="0.25">
      <c r="A1349" t="str">
        <f t="shared" si="294"/>
        <v>matt dannenberg</v>
      </c>
      <c r="C1349">
        <v>8.0000000000000002E-3</v>
      </c>
      <c r="D1349" t="s">
        <v>88</v>
      </c>
      <c r="E1349">
        <f t="shared" si="299"/>
        <v>253</v>
      </c>
      <c r="F1349">
        <f t="shared" si="300"/>
        <v>2.024</v>
      </c>
    </row>
    <row r="1350" spans="1:6" x14ac:dyDescent="0.25">
      <c r="A1350" t="str">
        <f t="shared" si="294"/>
        <v>matt dannenberg</v>
      </c>
      <c r="C1350">
        <v>5.0000000000000001E-3</v>
      </c>
      <c r="D1350" t="s">
        <v>155</v>
      </c>
      <c r="E1350">
        <f t="shared" si="299"/>
        <v>253</v>
      </c>
      <c r="F1350">
        <f t="shared" si="300"/>
        <v>1.2650000000000001</v>
      </c>
    </row>
    <row r="1351" spans="1:6" x14ac:dyDescent="0.25">
      <c r="A1351" t="str">
        <f t="shared" si="294"/>
        <v>matt dannenberg</v>
      </c>
      <c r="E1351">
        <f t="shared" si="299"/>
        <v>253</v>
      </c>
      <c r="F1351">
        <f t="shared" si="300"/>
        <v>0</v>
      </c>
    </row>
    <row r="1352" spans="1:6" x14ac:dyDescent="0.25">
      <c r="A1352" t="str">
        <f t="shared" si="294"/>
        <v>matt dannenberg</v>
      </c>
      <c r="B1352" t="s">
        <v>357</v>
      </c>
      <c r="E1352">
        <v>304</v>
      </c>
      <c r="F1352">
        <f t="shared" si="300"/>
        <v>0</v>
      </c>
    </row>
    <row r="1353" spans="1:6" x14ac:dyDescent="0.25">
      <c r="A1353" t="str">
        <f t="shared" si="294"/>
        <v>matt dannenberg</v>
      </c>
      <c r="E1353">
        <f t="shared" ref="E1353:E1356" si="301">E1352</f>
        <v>304</v>
      </c>
      <c r="F1353">
        <f t="shared" si="300"/>
        <v>0</v>
      </c>
    </row>
    <row r="1354" spans="1:6" x14ac:dyDescent="0.25">
      <c r="A1354" t="str">
        <f t="shared" si="294"/>
        <v>matt dannenberg</v>
      </c>
      <c r="C1354">
        <v>0.996</v>
      </c>
      <c r="D1354" t="s">
        <v>54</v>
      </c>
      <c r="E1354">
        <f t="shared" si="301"/>
        <v>304</v>
      </c>
      <c r="F1354">
        <f t="shared" si="300"/>
        <v>302.78399999999999</v>
      </c>
    </row>
    <row r="1355" spans="1:6" x14ac:dyDescent="0.25">
      <c r="A1355" t="str">
        <f t="shared" si="294"/>
        <v>matt dannenberg</v>
      </c>
      <c r="C1355">
        <v>3.0000000000000001E-3</v>
      </c>
      <c r="D1355" t="s">
        <v>155</v>
      </c>
      <c r="E1355">
        <f t="shared" si="301"/>
        <v>304</v>
      </c>
      <c r="F1355">
        <f t="shared" si="300"/>
        <v>0.91200000000000003</v>
      </c>
    </row>
    <row r="1356" spans="1:6" x14ac:dyDescent="0.25">
      <c r="A1356" t="str">
        <f t="shared" si="294"/>
        <v>matt dannenberg</v>
      </c>
      <c r="E1356">
        <f t="shared" si="301"/>
        <v>304</v>
      </c>
      <c r="F1356">
        <f t="shared" si="300"/>
        <v>0</v>
      </c>
    </row>
    <row r="1357" spans="1:6" x14ac:dyDescent="0.25">
      <c r="A1357" t="str">
        <f t="shared" si="294"/>
        <v>matt dannenberg</v>
      </c>
      <c r="B1357" t="s">
        <v>358</v>
      </c>
      <c r="E1357">
        <v>1214</v>
      </c>
      <c r="F1357">
        <f t="shared" si="300"/>
        <v>0</v>
      </c>
    </row>
    <row r="1358" spans="1:6" x14ac:dyDescent="0.25">
      <c r="A1358" t="str">
        <f t="shared" si="294"/>
        <v>matt dannenberg</v>
      </c>
      <c r="E1358">
        <f t="shared" ref="E1358:E1361" si="302">E1357</f>
        <v>1214</v>
      </c>
      <c r="F1358">
        <f t="shared" si="300"/>
        <v>0</v>
      </c>
    </row>
    <row r="1359" spans="1:6" x14ac:dyDescent="0.25">
      <c r="A1359" t="str">
        <f t="shared" si="294"/>
        <v>matt dannenberg</v>
      </c>
      <c r="C1359">
        <v>0.999</v>
      </c>
      <c r="D1359" t="s">
        <v>54</v>
      </c>
      <c r="E1359">
        <f t="shared" si="302"/>
        <v>1214</v>
      </c>
      <c r="F1359">
        <f t="shared" si="300"/>
        <v>1212.7860000000001</v>
      </c>
    </row>
    <row r="1360" spans="1:6" x14ac:dyDescent="0.25">
      <c r="A1360" t="str">
        <f t="shared" si="294"/>
        <v>matt dannenberg</v>
      </c>
      <c r="C1360">
        <v>0</v>
      </c>
      <c r="D1360" t="s">
        <v>155</v>
      </c>
      <c r="E1360">
        <f t="shared" si="302"/>
        <v>1214</v>
      </c>
      <c r="F1360">
        <f t="shared" si="300"/>
        <v>0</v>
      </c>
    </row>
    <row r="1361" spans="1:6" x14ac:dyDescent="0.25">
      <c r="A1361" t="str">
        <f t="shared" ref="A1361:A1394" si="303">A1360</f>
        <v>matt dannenberg</v>
      </c>
      <c r="E1361">
        <f t="shared" si="302"/>
        <v>1214</v>
      </c>
      <c r="F1361">
        <f t="shared" si="300"/>
        <v>0</v>
      </c>
    </row>
    <row r="1362" spans="1:6" x14ac:dyDescent="0.25">
      <c r="A1362" t="str">
        <f t="shared" si="303"/>
        <v>matt dannenberg</v>
      </c>
      <c r="B1362" t="s">
        <v>359</v>
      </c>
      <c r="E1362">
        <v>16</v>
      </c>
      <c r="F1362">
        <f t="shared" si="300"/>
        <v>0</v>
      </c>
    </row>
    <row r="1363" spans="1:6" x14ac:dyDescent="0.25">
      <c r="A1363" t="str">
        <f t="shared" si="303"/>
        <v>matt dannenberg</v>
      </c>
      <c r="E1363">
        <f t="shared" ref="E1363:E1365" si="304">E1362</f>
        <v>16</v>
      </c>
      <c r="F1363">
        <f t="shared" si="300"/>
        <v>0</v>
      </c>
    </row>
    <row r="1364" spans="1:6" x14ac:dyDescent="0.25">
      <c r="A1364" t="str">
        <f t="shared" si="303"/>
        <v>matt dannenberg</v>
      </c>
      <c r="C1364">
        <v>1</v>
      </c>
      <c r="D1364" t="s">
        <v>54</v>
      </c>
      <c r="E1364">
        <f t="shared" si="304"/>
        <v>16</v>
      </c>
      <c r="F1364">
        <f t="shared" si="300"/>
        <v>16</v>
      </c>
    </row>
    <row r="1365" spans="1:6" x14ac:dyDescent="0.25">
      <c r="A1365" t="str">
        <f t="shared" si="303"/>
        <v>matt dannenberg</v>
      </c>
      <c r="E1365">
        <f t="shared" si="304"/>
        <v>16</v>
      </c>
      <c r="F1365">
        <f t="shared" si="300"/>
        <v>0</v>
      </c>
    </row>
    <row r="1366" spans="1:6" x14ac:dyDescent="0.25">
      <c r="A1366" t="str">
        <f t="shared" si="303"/>
        <v>matt dannenberg</v>
      </c>
      <c r="B1366" t="s">
        <v>360</v>
      </c>
      <c r="E1366">
        <v>16</v>
      </c>
      <c r="F1366">
        <f t="shared" si="300"/>
        <v>0</v>
      </c>
    </row>
    <row r="1367" spans="1:6" x14ac:dyDescent="0.25">
      <c r="A1367" t="str">
        <f t="shared" si="303"/>
        <v>matt dannenberg</v>
      </c>
      <c r="E1367">
        <f t="shared" ref="E1367:E1369" si="305">E1366</f>
        <v>16</v>
      </c>
      <c r="F1367">
        <f t="shared" si="300"/>
        <v>0</v>
      </c>
    </row>
    <row r="1368" spans="1:6" x14ac:dyDescent="0.25">
      <c r="A1368" t="str">
        <f t="shared" si="303"/>
        <v>matt dannenberg</v>
      </c>
      <c r="C1368">
        <v>1</v>
      </c>
      <c r="D1368" t="s">
        <v>54</v>
      </c>
      <c r="E1368">
        <f t="shared" si="305"/>
        <v>16</v>
      </c>
      <c r="F1368">
        <f t="shared" si="300"/>
        <v>16</v>
      </c>
    </row>
    <row r="1369" spans="1:6" x14ac:dyDescent="0.25">
      <c r="A1369" t="str">
        <f t="shared" si="303"/>
        <v>matt dannenberg</v>
      </c>
      <c r="E1369">
        <f t="shared" si="305"/>
        <v>16</v>
      </c>
      <c r="F1369">
        <f t="shared" si="300"/>
        <v>0</v>
      </c>
    </row>
    <row r="1370" spans="1:6" x14ac:dyDescent="0.25">
      <c r="A1370" t="str">
        <f t="shared" si="303"/>
        <v>matt dannenberg</v>
      </c>
      <c r="B1370" t="s">
        <v>361</v>
      </c>
      <c r="E1370">
        <v>6</v>
      </c>
      <c r="F1370">
        <f t="shared" si="300"/>
        <v>0</v>
      </c>
    </row>
    <row r="1371" spans="1:6" x14ac:dyDescent="0.25">
      <c r="A1371" t="str">
        <f t="shared" si="303"/>
        <v>matt dannenberg</v>
      </c>
      <c r="E1371">
        <f t="shared" ref="E1371:E1373" si="306">E1370</f>
        <v>6</v>
      </c>
      <c r="F1371">
        <f t="shared" si="300"/>
        <v>0</v>
      </c>
    </row>
    <row r="1372" spans="1:6" x14ac:dyDescent="0.25">
      <c r="A1372" t="str">
        <f t="shared" si="303"/>
        <v>matt dannenberg</v>
      </c>
      <c r="C1372">
        <v>1</v>
      </c>
      <c r="D1372" t="s">
        <v>68</v>
      </c>
      <c r="E1372">
        <f t="shared" si="306"/>
        <v>6</v>
      </c>
      <c r="F1372">
        <f t="shared" si="300"/>
        <v>6</v>
      </c>
    </row>
    <row r="1373" spans="1:6" x14ac:dyDescent="0.25">
      <c r="A1373" t="str">
        <f t="shared" si="303"/>
        <v>matt dannenberg</v>
      </c>
      <c r="E1373">
        <f t="shared" si="306"/>
        <v>6</v>
      </c>
      <c r="F1373">
        <f t="shared" si="300"/>
        <v>0</v>
      </c>
    </row>
    <row r="1374" spans="1:6" x14ac:dyDescent="0.25">
      <c r="A1374" t="str">
        <f t="shared" si="303"/>
        <v>matt dannenberg</v>
      </c>
      <c r="B1374" t="s">
        <v>362</v>
      </c>
      <c r="E1374">
        <v>3</v>
      </c>
      <c r="F1374">
        <f t="shared" si="300"/>
        <v>0</v>
      </c>
    </row>
    <row r="1375" spans="1:6" x14ac:dyDescent="0.25">
      <c r="A1375" t="str">
        <f t="shared" si="303"/>
        <v>matt dannenberg</v>
      </c>
      <c r="E1375">
        <f t="shared" ref="E1375:E1377" si="307">E1374</f>
        <v>3</v>
      </c>
      <c r="F1375">
        <f t="shared" si="300"/>
        <v>0</v>
      </c>
    </row>
    <row r="1376" spans="1:6" x14ac:dyDescent="0.25">
      <c r="A1376" t="str">
        <f t="shared" si="303"/>
        <v>matt dannenberg</v>
      </c>
      <c r="C1376">
        <v>1</v>
      </c>
      <c r="D1376" t="s">
        <v>341</v>
      </c>
      <c r="E1376">
        <f t="shared" si="307"/>
        <v>3</v>
      </c>
      <c r="F1376">
        <f t="shared" si="300"/>
        <v>3</v>
      </c>
    </row>
    <row r="1377" spans="1:6" x14ac:dyDescent="0.25">
      <c r="A1377" t="str">
        <f t="shared" si="303"/>
        <v>matt dannenberg</v>
      </c>
      <c r="E1377">
        <f t="shared" si="307"/>
        <v>3</v>
      </c>
      <c r="F1377">
        <f t="shared" si="300"/>
        <v>0</v>
      </c>
    </row>
    <row r="1378" spans="1:6" x14ac:dyDescent="0.25">
      <c r="A1378" t="str">
        <f t="shared" si="303"/>
        <v>matt dannenberg</v>
      </c>
      <c r="B1378" t="s">
        <v>363</v>
      </c>
      <c r="E1378">
        <v>78</v>
      </c>
      <c r="F1378">
        <f t="shared" si="300"/>
        <v>0</v>
      </c>
    </row>
    <row r="1379" spans="1:6" x14ac:dyDescent="0.25">
      <c r="A1379" t="str">
        <f t="shared" si="303"/>
        <v>matt dannenberg</v>
      </c>
      <c r="E1379">
        <f t="shared" ref="E1379:E1383" si="308">E1378</f>
        <v>78</v>
      </c>
      <c r="F1379">
        <f t="shared" si="300"/>
        <v>0</v>
      </c>
    </row>
    <row r="1380" spans="1:6" x14ac:dyDescent="0.25">
      <c r="A1380" t="str">
        <f t="shared" si="303"/>
        <v>matt dannenberg</v>
      </c>
      <c r="C1380">
        <v>0.371</v>
      </c>
      <c r="D1380" t="s">
        <v>188</v>
      </c>
      <c r="E1380">
        <f t="shared" si="308"/>
        <v>78</v>
      </c>
      <c r="F1380">
        <f t="shared" si="300"/>
        <v>28.937999999999999</v>
      </c>
    </row>
    <row r="1381" spans="1:6" x14ac:dyDescent="0.25">
      <c r="A1381" t="str">
        <f t="shared" si="303"/>
        <v>matt dannenberg</v>
      </c>
      <c r="C1381">
        <v>0.49399999999999999</v>
      </c>
      <c r="D1381" t="s">
        <v>54</v>
      </c>
      <c r="E1381">
        <f t="shared" si="308"/>
        <v>78</v>
      </c>
      <c r="F1381">
        <f t="shared" si="300"/>
        <v>38.531999999999996</v>
      </c>
    </row>
    <row r="1382" spans="1:6" x14ac:dyDescent="0.25">
      <c r="A1382" t="str">
        <f t="shared" si="303"/>
        <v>matt dannenberg</v>
      </c>
      <c r="C1382">
        <v>0.13300000000000001</v>
      </c>
      <c r="D1382" t="s">
        <v>55</v>
      </c>
      <c r="E1382">
        <f t="shared" si="308"/>
        <v>78</v>
      </c>
      <c r="F1382">
        <f t="shared" si="300"/>
        <v>10.374000000000001</v>
      </c>
    </row>
    <row r="1383" spans="1:6" x14ac:dyDescent="0.25">
      <c r="A1383" t="str">
        <f t="shared" si="303"/>
        <v>matt dannenberg</v>
      </c>
      <c r="E1383">
        <f t="shared" si="308"/>
        <v>78</v>
      </c>
      <c r="F1383">
        <f t="shared" si="300"/>
        <v>0</v>
      </c>
    </row>
    <row r="1384" spans="1:6" x14ac:dyDescent="0.25">
      <c r="A1384" t="str">
        <f t="shared" si="303"/>
        <v>matt dannenberg</v>
      </c>
      <c r="B1384" t="s">
        <v>364</v>
      </c>
      <c r="E1384">
        <v>20</v>
      </c>
      <c r="F1384">
        <f t="shared" si="300"/>
        <v>0</v>
      </c>
    </row>
    <row r="1385" spans="1:6" x14ac:dyDescent="0.25">
      <c r="A1385" t="str">
        <f t="shared" si="303"/>
        <v>matt dannenberg</v>
      </c>
      <c r="E1385">
        <f t="shared" ref="E1385:E1387" si="309">E1384</f>
        <v>20</v>
      </c>
      <c r="F1385">
        <f t="shared" si="300"/>
        <v>0</v>
      </c>
    </row>
    <row r="1386" spans="1:6" x14ac:dyDescent="0.25">
      <c r="A1386" t="str">
        <f t="shared" si="303"/>
        <v>matt dannenberg</v>
      </c>
      <c r="C1386">
        <v>1</v>
      </c>
      <c r="D1386" t="s">
        <v>188</v>
      </c>
      <c r="E1386">
        <f t="shared" si="309"/>
        <v>20</v>
      </c>
      <c r="F1386">
        <f t="shared" si="300"/>
        <v>20</v>
      </c>
    </row>
    <row r="1387" spans="1:6" x14ac:dyDescent="0.25">
      <c r="A1387" t="str">
        <f t="shared" si="303"/>
        <v>matt dannenberg</v>
      </c>
      <c r="E1387">
        <f t="shared" si="309"/>
        <v>20</v>
      </c>
      <c r="F1387">
        <f t="shared" si="300"/>
        <v>0</v>
      </c>
    </row>
    <row r="1388" spans="1:6" x14ac:dyDescent="0.25">
      <c r="A1388" t="str">
        <f t="shared" si="303"/>
        <v>matt dannenberg</v>
      </c>
      <c r="B1388" t="s">
        <v>365</v>
      </c>
      <c r="E1388">
        <v>2</v>
      </c>
      <c r="F1388">
        <f t="shared" si="300"/>
        <v>0</v>
      </c>
    </row>
    <row r="1389" spans="1:6" x14ac:dyDescent="0.25">
      <c r="A1389" t="str">
        <f t="shared" si="303"/>
        <v>matt dannenberg</v>
      </c>
      <c r="E1389">
        <f t="shared" ref="E1389:E1391" si="310">E1388</f>
        <v>2</v>
      </c>
      <c r="F1389">
        <f t="shared" si="300"/>
        <v>0</v>
      </c>
    </row>
    <row r="1390" spans="1:6" x14ac:dyDescent="0.25">
      <c r="A1390" t="str">
        <f t="shared" si="303"/>
        <v>matt dannenberg</v>
      </c>
      <c r="C1390">
        <v>1</v>
      </c>
      <c r="D1390" t="s">
        <v>188</v>
      </c>
      <c r="E1390">
        <f t="shared" si="310"/>
        <v>2</v>
      </c>
      <c r="F1390">
        <f t="shared" si="300"/>
        <v>2</v>
      </c>
    </row>
    <row r="1391" spans="1:6" x14ac:dyDescent="0.25">
      <c r="A1391" t="str">
        <f t="shared" si="303"/>
        <v>matt dannenberg</v>
      </c>
      <c r="E1391">
        <f t="shared" si="310"/>
        <v>2</v>
      </c>
      <c r="F1391">
        <f t="shared" si="300"/>
        <v>0</v>
      </c>
    </row>
    <row r="1392" spans="1:6" x14ac:dyDescent="0.25">
      <c r="A1392" t="str">
        <f t="shared" si="303"/>
        <v>matt dannenberg</v>
      </c>
      <c r="B1392" t="s">
        <v>366</v>
      </c>
      <c r="E1392">
        <v>19</v>
      </c>
      <c r="F1392">
        <f t="shared" si="300"/>
        <v>0</v>
      </c>
    </row>
    <row r="1393" spans="1:6" x14ac:dyDescent="0.25">
      <c r="A1393" t="str">
        <f t="shared" si="303"/>
        <v>matt dannenberg</v>
      </c>
      <c r="E1393">
        <f t="shared" ref="E1393:E1395" si="311">E1392</f>
        <v>19</v>
      </c>
      <c r="F1393">
        <f t="shared" si="300"/>
        <v>0</v>
      </c>
    </row>
    <row r="1394" spans="1:6" x14ac:dyDescent="0.25">
      <c r="A1394" t="str">
        <f t="shared" si="303"/>
        <v>matt dannenberg</v>
      </c>
      <c r="C1394">
        <v>1</v>
      </c>
      <c r="D1394" t="s">
        <v>188</v>
      </c>
      <c r="E1394">
        <f t="shared" si="311"/>
        <v>19</v>
      </c>
      <c r="F1394">
        <f t="shared" si="300"/>
        <v>19</v>
      </c>
    </row>
    <row r="1395" spans="1:6" x14ac:dyDescent="0.25">
      <c r="A1395" t="s">
        <v>460</v>
      </c>
      <c r="E1395">
        <f t="shared" si="311"/>
        <v>19</v>
      </c>
      <c r="F1395">
        <f t="shared" si="300"/>
        <v>0</v>
      </c>
    </row>
    <row r="1396" spans="1:6" x14ac:dyDescent="0.25">
      <c r="A1396" t="str">
        <f t="shared" ref="A1396:A1402" si="312">A1395</f>
        <v>Matt Dannenberg</v>
      </c>
      <c r="B1396" t="s">
        <v>369</v>
      </c>
      <c r="E1396">
        <v>12</v>
      </c>
      <c r="F1396">
        <f t="shared" si="300"/>
        <v>0</v>
      </c>
    </row>
    <row r="1397" spans="1:6" x14ac:dyDescent="0.25">
      <c r="A1397" t="str">
        <f t="shared" si="312"/>
        <v>Matt Dannenberg</v>
      </c>
      <c r="E1397">
        <f t="shared" ref="E1397:E1399" si="313">E1396</f>
        <v>12</v>
      </c>
      <c r="F1397">
        <f t="shared" si="300"/>
        <v>0</v>
      </c>
    </row>
    <row r="1398" spans="1:6" x14ac:dyDescent="0.25">
      <c r="A1398" t="str">
        <f t="shared" si="312"/>
        <v>Matt Dannenberg</v>
      </c>
      <c r="C1398">
        <v>1</v>
      </c>
      <c r="D1398" t="s">
        <v>370</v>
      </c>
      <c r="E1398">
        <f t="shared" si="313"/>
        <v>12</v>
      </c>
      <c r="F1398">
        <f t="shared" si="300"/>
        <v>12</v>
      </c>
    </row>
    <row r="1399" spans="1:6" x14ac:dyDescent="0.25">
      <c r="A1399" t="str">
        <f t="shared" si="312"/>
        <v>Matt Dannenberg</v>
      </c>
      <c r="E1399">
        <f t="shared" si="313"/>
        <v>12</v>
      </c>
      <c r="F1399">
        <f t="shared" si="300"/>
        <v>0</v>
      </c>
    </row>
    <row r="1400" spans="1:6" x14ac:dyDescent="0.25">
      <c r="A1400" t="str">
        <f t="shared" si="312"/>
        <v>Matt Dannenberg</v>
      </c>
      <c r="B1400" t="s">
        <v>371</v>
      </c>
      <c r="E1400">
        <v>1</v>
      </c>
      <c r="F1400">
        <f t="shared" si="300"/>
        <v>0</v>
      </c>
    </row>
    <row r="1401" spans="1:6" x14ac:dyDescent="0.25">
      <c r="A1401" t="str">
        <f t="shared" si="312"/>
        <v>Matt Dannenberg</v>
      </c>
      <c r="E1401">
        <f t="shared" ref="E1401:E1403" si="314">E1400</f>
        <v>1</v>
      </c>
      <c r="F1401">
        <f t="shared" si="300"/>
        <v>0</v>
      </c>
    </row>
    <row r="1402" spans="1:6" x14ac:dyDescent="0.25">
      <c r="A1402" t="str">
        <f t="shared" si="312"/>
        <v>Matt Dannenberg</v>
      </c>
      <c r="C1402">
        <v>1</v>
      </c>
      <c r="D1402" t="s">
        <v>188</v>
      </c>
      <c r="E1402">
        <f t="shared" si="314"/>
        <v>1</v>
      </c>
      <c r="F1402">
        <f t="shared" si="300"/>
        <v>1</v>
      </c>
    </row>
    <row r="1403" spans="1:6" x14ac:dyDescent="0.25">
      <c r="A1403" t="s">
        <v>461</v>
      </c>
      <c r="E1403">
        <f t="shared" si="314"/>
        <v>1</v>
      </c>
      <c r="F1403">
        <f t="shared" si="300"/>
        <v>0</v>
      </c>
    </row>
    <row r="1404" spans="1:6" x14ac:dyDescent="0.25">
      <c r="A1404" t="str">
        <f t="shared" ref="A1404:A1448" si="315">A1403</f>
        <v>Randolph Tan</v>
      </c>
      <c r="B1404" t="s">
        <v>374</v>
      </c>
      <c r="E1404">
        <v>8</v>
      </c>
      <c r="F1404">
        <f t="shared" si="300"/>
        <v>0</v>
      </c>
    </row>
    <row r="1405" spans="1:6" x14ac:dyDescent="0.25">
      <c r="A1405" t="str">
        <f t="shared" si="315"/>
        <v>Randolph Tan</v>
      </c>
      <c r="E1405">
        <f t="shared" ref="E1405:E1407" si="316">E1404</f>
        <v>8</v>
      </c>
      <c r="F1405">
        <f t="shared" si="300"/>
        <v>0</v>
      </c>
    </row>
    <row r="1406" spans="1:6" x14ac:dyDescent="0.25">
      <c r="A1406" t="str">
        <f t="shared" si="315"/>
        <v>Randolph Tan</v>
      </c>
      <c r="C1406">
        <v>1</v>
      </c>
      <c r="D1406" t="s">
        <v>55</v>
      </c>
      <c r="E1406">
        <f t="shared" si="316"/>
        <v>8</v>
      </c>
      <c r="F1406">
        <f t="shared" si="300"/>
        <v>8</v>
      </c>
    </row>
    <row r="1407" spans="1:6" x14ac:dyDescent="0.25">
      <c r="A1407" t="str">
        <f t="shared" si="315"/>
        <v>Randolph Tan</v>
      </c>
      <c r="E1407">
        <f t="shared" si="316"/>
        <v>8</v>
      </c>
      <c r="F1407">
        <f t="shared" si="300"/>
        <v>0</v>
      </c>
    </row>
    <row r="1408" spans="1:6" x14ac:dyDescent="0.25">
      <c r="A1408" t="str">
        <f t="shared" si="315"/>
        <v>Randolph Tan</v>
      </c>
      <c r="B1408" t="s">
        <v>375</v>
      </c>
      <c r="E1408">
        <v>18</v>
      </c>
      <c r="F1408">
        <f t="shared" si="300"/>
        <v>0</v>
      </c>
    </row>
    <row r="1409" spans="1:6" x14ac:dyDescent="0.25">
      <c r="A1409" t="str">
        <f t="shared" si="315"/>
        <v>Randolph Tan</v>
      </c>
      <c r="E1409">
        <f t="shared" ref="E1409:E1411" si="317">E1408</f>
        <v>18</v>
      </c>
      <c r="F1409">
        <f t="shared" si="300"/>
        <v>0</v>
      </c>
    </row>
    <row r="1410" spans="1:6" x14ac:dyDescent="0.25">
      <c r="A1410" t="str">
        <f t="shared" si="315"/>
        <v>Randolph Tan</v>
      </c>
      <c r="C1410">
        <v>1</v>
      </c>
      <c r="D1410" t="s">
        <v>55</v>
      </c>
      <c r="E1410">
        <f t="shared" si="317"/>
        <v>18</v>
      </c>
      <c r="F1410">
        <f t="shared" si="300"/>
        <v>18</v>
      </c>
    </row>
    <row r="1411" spans="1:6" x14ac:dyDescent="0.25">
      <c r="A1411" t="str">
        <f t="shared" si="315"/>
        <v>Randolph Tan</v>
      </c>
      <c r="E1411">
        <f t="shared" si="317"/>
        <v>18</v>
      </c>
      <c r="F1411">
        <f t="shared" ref="F1411:F1474" si="318">E1411*C1411</f>
        <v>0</v>
      </c>
    </row>
    <row r="1412" spans="1:6" x14ac:dyDescent="0.25">
      <c r="A1412" t="str">
        <f t="shared" si="315"/>
        <v>Randolph Tan</v>
      </c>
      <c r="B1412" t="s">
        <v>376</v>
      </c>
      <c r="E1412">
        <v>83</v>
      </c>
      <c r="F1412">
        <f t="shared" si="318"/>
        <v>0</v>
      </c>
    </row>
    <row r="1413" spans="1:6" x14ac:dyDescent="0.25">
      <c r="A1413" t="str">
        <f t="shared" si="315"/>
        <v>Randolph Tan</v>
      </c>
      <c r="E1413">
        <f t="shared" ref="E1413:E1415" si="319">E1412</f>
        <v>83</v>
      </c>
      <c r="F1413">
        <f t="shared" si="318"/>
        <v>0</v>
      </c>
    </row>
    <row r="1414" spans="1:6" x14ac:dyDescent="0.25">
      <c r="A1414" t="str">
        <f t="shared" si="315"/>
        <v>Randolph Tan</v>
      </c>
      <c r="C1414">
        <v>1</v>
      </c>
      <c r="D1414" t="s">
        <v>246</v>
      </c>
      <c r="E1414">
        <f t="shared" si="319"/>
        <v>83</v>
      </c>
      <c r="F1414">
        <f t="shared" si="318"/>
        <v>83</v>
      </c>
    </row>
    <row r="1415" spans="1:6" x14ac:dyDescent="0.25">
      <c r="A1415" t="str">
        <f t="shared" si="315"/>
        <v>Randolph Tan</v>
      </c>
      <c r="E1415">
        <f t="shared" si="319"/>
        <v>83</v>
      </c>
      <c r="F1415">
        <f t="shared" si="318"/>
        <v>0</v>
      </c>
    </row>
    <row r="1416" spans="1:6" x14ac:dyDescent="0.25">
      <c r="A1416" t="str">
        <f t="shared" si="315"/>
        <v>Randolph Tan</v>
      </c>
      <c r="B1416" t="s">
        <v>377</v>
      </c>
      <c r="E1416">
        <v>6</v>
      </c>
      <c r="F1416">
        <f t="shared" si="318"/>
        <v>0</v>
      </c>
    </row>
    <row r="1417" spans="1:6" x14ac:dyDescent="0.25">
      <c r="A1417" t="str">
        <f t="shared" si="315"/>
        <v>Randolph Tan</v>
      </c>
      <c r="E1417">
        <f t="shared" ref="E1417:E1419" si="320">E1416</f>
        <v>6</v>
      </c>
      <c r="F1417">
        <f t="shared" si="318"/>
        <v>0</v>
      </c>
    </row>
    <row r="1418" spans="1:6" x14ac:dyDescent="0.25">
      <c r="A1418" t="str">
        <f t="shared" si="315"/>
        <v>Randolph Tan</v>
      </c>
      <c r="C1418">
        <v>1</v>
      </c>
      <c r="D1418" t="s">
        <v>154</v>
      </c>
      <c r="E1418">
        <f t="shared" si="320"/>
        <v>6</v>
      </c>
      <c r="F1418">
        <f t="shared" si="318"/>
        <v>6</v>
      </c>
    </row>
    <row r="1419" spans="1:6" x14ac:dyDescent="0.25">
      <c r="A1419" t="str">
        <f t="shared" si="315"/>
        <v>Randolph Tan</v>
      </c>
      <c r="E1419">
        <f t="shared" si="320"/>
        <v>6</v>
      </c>
      <c r="F1419">
        <f t="shared" si="318"/>
        <v>0</v>
      </c>
    </row>
    <row r="1420" spans="1:6" x14ac:dyDescent="0.25">
      <c r="A1420" t="str">
        <f t="shared" si="315"/>
        <v>Randolph Tan</v>
      </c>
      <c r="B1420" t="s">
        <v>378</v>
      </c>
      <c r="E1420">
        <v>3524</v>
      </c>
      <c r="F1420">
        <f t="shared" si="318"/>
        <v>0</v>
      </c>
    </row>
    <row r="1421" spans="1:6" x14ac:dyDescent="0.25">
      <c r="A1421" t="str">
        <f t="shared" si="315"/>
        <v>Randolph Tan</v>
      </c>
      <c r="E1421">
        <f t="shared" ref="E1421:E1426" si="321">E1420</f>
        <v>3524</v>
      </c>
      <c r="F1421">
        <f t="shared" si="318"/>
        <v>0</v>
      </c>
    </row>
    <row r="1422" spans="1:6" x14ac:dyDescent="0.25">
      <c r="A1422" t="str">
        <f t="shared" si="315"/>
        <v>Randolph Tan</v>
      </c>
      <c r="C1422">
        <v>0</v>
      </c>
      <c r="D1422" t="s">
        <v>130</v>
      </c>
      <c r="E1422">
        <f t="shared" si="321"/>
        <v>3524</v>
      </c>
      <c r="F1422">
        <f t="shared" si="318"/>
        <v>0</v>
      </c>
    </row>
    <row r="1423" spans="1:6" x14ac:dyDescent="0.25">
      <c r="A1423" t="str">
        <f t="shared" si="315"/>
        <v>Randolph Tan</v>
      </c>
      <c r="C1423">
        <v>6.6000000000000003E-2</v>
      </c>
      <c r="D1423" t="s">
        <v>379</v>
      </c>
      <c r="E1423">
        <f t="shared" si="321"/>
        <v>3524</v>
      </c>
      <c r="F1423">
        <f t="shared" si="318"/>
        <v>232.584</v>
      </c>
    </row>
    <row r="1424" spans="1:6" x14ac:dyDescent="0.25">
      <c r="A1424" t="str">
        <f t="shared" si="315"/>
        <v>Randolph Tan</v>
      </c>
      <c r="C1424">
        <v>0.02</v>
      </c>
      <c r="D1424" t="s">
        <v>68</v>
      </c>
      <c r="E1424">
        <f t="shared" si="321"/>
        <v>3524</v>
      </c>
      <c r="F1424">
        <f t="shared" si="318"/>
        <v>70.48</v>
      </c>
    </row>
    <row r="1425" spans="1:6" x14ac:dyDescent="0.25">
      <c r="A1425" t="str">
        <f t="shared" si="315"/>
        <v>Randolph Tan</v>
      </c>
      <c r="C1425">
        <v>0.91200000000000003</v>
      </c>
      <c r="D1425" t="s">
        <v>246</v>
      </c>
      <c r="E1425">
        <f t="shared" si="321"/>
        <v>3524</v>
      </c>
      <c r="F1425">
        <f t="shared" si="318"/>
        <v>3213.8879999999999</v>
      </c>
    </row>
    <row r="1426" spans="1:6" x14ac:dyDescent="0.25">
      <c r="A1426" t="str">
        <f t="shared" si="315"/>
        <v>Randolph Tan</v>
      </c>
      <c r="E1426">
        <f t="shared" si="321"/>
        <v>3524</v>
      </c>
      <c r="F1426">
        <f t="shared" si="318"/>
        <v>0</v>
      </c>
    </row>
    <row r="1427" spans="1:6" x14ac:dyDescent="0.25">
      <c r="A1427" t="str">
        <f t="shared" si="315"/>
        <v>Randolph Tan</v>
      </c>
      <c r="B1427" t="s">
        <v>380</v>
      </c>
      <c r="E1427">
        <v>197</v>
      </c>
      <c r="F1427">
        <f t="shared" si="318"/>
        <v>0</v>
      </c>
    </row>
    <row r="1428" spans="1:6" x14ac:dyDescent="0.25">
      <c r="A1428" t="str">
        <f t="shared" si="315"/>
        <v>Randolph Tan</v>
      </c>
      <c r="E1428">
        <f t="shared" ref="E1428:E1432" si="322">E1427</f>
        <v>197</v>
      </c>
      <c r="F1428">
        <f t="shared" si="318"/>
        <v>0</v>
      </c>
    </row>
    <row r="1429" spans="1:6" x14ac:dyDescent="0.25">
      <c r="A1429" t="str">
        <f t="shared" si="315"/>
        <v>Randolph Tan</v>
      </c>
      <c r="C1429">
        <v>4.8000000000000001E-2</v>
      </c>
      <c r="D1429" t="s">
        <v>246</v>
      </c>
      <c r="E1429">
        <f t="shared" si="322"/>
        <v>197</v>
      </c>
      <c r="F1429">
        <f t="shared" si="318"/>
        <v>9.4559999999999995</v>
      </c>
    </row>
    <row r="1430" spans="1:6" x14ac:dyDescent="0.25">
      <c r="A1430" t="str">
        <f t="shared" si="315"/>
        <v>Randolph Tan</v>
      </c>
      <c r="C1430">
        <v>6.0000000000000001E-3</v>
      </c>
      <c r="D1430" t="s">
        <v>48</v>
      </c>
      <c r="E1430">
        <f t="shared" si="322"/>
        <v>197</v>
      </c>
      <c r="F1430">
        <f t="shared" si="318"/>
        <v>1.1819999999999999</v>
      </c>
    </row>
    <row r="1431" spans="1:6" x14ac:dyDescent="0.25">
      <c r="A1431" t="str">
        <f t="shared" si="315"/>
        <v>Randolph Tan</v>
      </c>
      <c r="C1431">
        <v>0.94499999999999995</v>
      </c>
      <c r="D1431" t="s">
        <v>154</v>
      </c>
      <c r="E1431">
        <f t="shared" si="322"/>
        <v>197</v>
      </c>
      <c r="F1431">
        <f t="shared" si="318"/>
        <v>186.16499999999999</v>
      </c>
    </row>
    <row r="1432" spans="1:6" x14ac:dyDescent="0.25">
      <c r="A1432" t="str">
        <f t="shared" si="315"/>
        <v>Randolph Tan</v>
      </c>
      <c r="E1432">
        <f t="shared" si="322"/>
        <v>197</v>
      </c>
      <c r="F1432">
        <f t="shared" si="318"/>
        <v>0</v>
      </c>
    </row>
    <row r="1433" spans="1:6" x14ac:dyDescent="0.25">
      <c r="A1433" t="str">
        <f t="shared" si="315"/>
        <v>Randolph Tan</v>
      </c>
      <c r="B1433" t="s">
        <v>381</v>
      </c>
      <c r="E1433">
        <v>18</v>
      </c>
      <c r="F1433">
        <f t="shared" si="318"/>
        <v>0</v>
      </c>
    </row>
    <row r="1434" spans="1:6" x14ac:dyDescent="0.25">
      <c r="A1434" t="str">
        <f t="shared" si="315"/>
        <v>Randolph Tan</v>
      </c>
      <c r="E1434">
        <f t="shared" ref="E1434:E1436" si="323">E1433</f>
        <v>18</v>
      </c>
      <c r="F1434">
        <f t="shared" si="318"/>
        <v>0</v>
      </c>
    </row>
    <row r="1435" spans="1:6" x14ac:dyDescent="0.25">
      <c r="A1435" t="str">
        <f t="shared" si="315"/>
        <v>Randolph Tan</v>
      </c>
      <c r="C1435">
        <v>1</v>
      </c>
      <c r="D1435" t="s">
        <v>154</v>
      </c>
      <c r="E1435">
        <f t="shared" si="323"/>
        <v>18</v>
      </c>
      <c r="F1435">
        <f t="shared" si="318"/>
        <v>18</v>
      </c>
    </row>
    <row r="1436" spans="1:6" x14ac:dyDescent="0.25">
      <c r="A1436" t="str">
        <f t="shared" si="315"/>
        <v>Randolph Tan</v>
      </c>
      <c r="E1436">
        <f t="shared" si="323"/>
        <v>18</v>
      </c>
      <c r="F1436">
        <f t="shared" si="318"/>
        <v>0</v>
      </c>
    </row>
    <row r="1437" spans="1:6" x14ac:dyDescent="0.25">
      <c r="A1437" t="str">
        <f t="shared" si="315"/>
        <v>Randolph Tan</v>
      </c>
      <c r="B1437" t="s">
        <v>382</v>
      </c>
      <c r="E1437">
        <v>171</v>
      </c>
      <c r="F1437">
        <f t="shared" si="318"/>
        <v>0</v>
      </c>
    </row>
    <row r="1438" spans="1:6" x14ac:dyDescent="0.25">
      <c r="A1438" t="str">
        <f t="shared" si="315"/>
        <v>Randolph Tan</v>
      </c>
      <c r="E1438">
        <f t="shared" ref="E1438:E1444" si="324">E1437</f>
        <v>171</v>
      </c>
      <c r="F1438">
        <f t="shared" si="318"/>
        <v>0</v>
      </c>
    </row>
    <row r="1439" spans="1:6" x14ac:dyDescent="0.25">
      <c r="A1439" t="str">
        <f t="shared" si="315"/>
        <v>Randolph Tan</v>
      </c>
      <c r="C1439">
        <v>0.13600000000000001</v>
      </c>
      <c r="D1439" t="s">
        <v>379</v>
      </c>
      <c r="E1439">
        <f t="shared" si="324"/>
        <v>171</v>
      </c>
      <c r="F1439">
        <f t="shared" si="318"/>
        <v>23.256</v>
      </c>
    </row>
    <row r="1440" spans="1:6" x14ac:dyDescent="0.25">
      <c r="A1440" t="str">
        <f t="shared" si="315"/>
        <v>Randolph Tan</v>
      </c>
      <c r="C1440">
        <v>0.38100000000000001</v>
      </c>
      <c r="D1440" t="s">
        <v>25</v>
      </c>
      <c r="E1440">
        <f t="shared" si="324"/>
        <v>171</v>
      </c>
      <c r="F1440">
        <f t="shared" si="318"/>
        <v>65.150999999999996</v>
      </c>
    </row>
    <row r="1441" spans="1:6" x14ac:dyDescent="0.25">
      <c r="A1441" t="str">
        <f t="shared" si="315"/>
        <v>Randolph Tan</v>
      </c>
      <c r="C1441">
        <v>8.1000000000000003E-2</v>
      </c>
      <c r="D1441" t="s">
        <v>15</v>
      </c>
      <c r="E1441">
        <f t="shared" si="324"/>
        <v>171</v>
      </c>
      <c r="F1441">
        <f t="shared" si="318"/>
        <v>13.851000000000001</v>
      </c>
    </row>
    <row r="1442" spans="1:6" x14ac:dyDescent="0.25">
      <c r="A1442" t="str">
        <f t="shared" si="315"/>
        <v>Randolph Tan</v>
      </c>
      <c r="C1442">
        <v>0.182</v>
      </c>
      <c r="D1442" t="s">
        <v>55</v>
      </c>
      <c r="E1442">
        <f t="shared" si="324"/>
        <v>171</v>
      </c>
      <c r="F1442">
        <f t="shared" si="318"/>
        <v>31.122</v>
      </c>
    </row>
    <row r="1443" spans="1:6" x14ac:dyDescent="0.25">
      <c r="A1443" t="str">
        <f t="shared" si="315"/>
        <v>Randolph Tan</v>
      </c>
      <c r="C1443">
        <v>0.217</v>
      </c>
      <c r="D1443" t="s">
        <v>154</v>
      </c>
      <c r="E1443">
        <f t="shared" si="324"/>
        <v>171</v>
      </c>
      <c r="F1443">
        <f t="shared" si="318"/>
        <v>37.106999999999999</v>
      </c>
    </row>
    <row r="1444" spans="1:6" x14ac:dyDescent="0.25">
      <c r="A1444" t="str">
        <f t="shared" si="315"/>
        <v>Randolph Tan</v>
      </c>
      <c r="E1444">
        <f t="shared" si="324"/>
        <v>171</v>
      </c>
      <c r="F1444">
        <f t="shared" si="318"/>
        <v>0</v>
      </c>
    </row>
    <row r="1445" spans="1:6" x14ac:dyDescent="0.25">
      <c r="A1445" t="str">
        <f t="shared" si="315"/>
        <v>Randolph Tan</v>
      </c>
      <c r="B1445" t="s">
        <v>383</v>
      </c>
      <c r="E1445">
        <v>44</v>
      </c>
      <c r="F1445">
        <f t="shared" si="318"/>
        <v>0</v>
      </c>
    </row>
    <row r="1446" spans="1:6" x14ac:dyDescent="0.25">
      <c r="A1446" t="str">
        <f t="shared" si="315"/>
        <v>Randolph Tan</v>
      </c>
      <c r="E1446">
        <f t="shared" ref="E1446:E1449" si="325">E1445</f>
        <v>44</v>
      </c>
      <c r="F1446">
        <f t="shared" si="318"/>
        <v>0</v>
      </c>
    </row>
    <row r="1447" spans="1:6" x14ac:dyDescent="0.25">
      <c r="A1447" t="str">
        <f t="shared" si="315"/>
        <v>Randolph Tan</v>
      </c>
      <c r="C1447">
        <v>0.44</v>
      </c>
      <c r="D1447" t="s">
        <v>246</v>
      </c>
      <c r="E1447">
        <f t="shared" si="325"/>
        <v>44</v>
      </c>
      <c r="F1447">
        <f t="shared" si="318"/>
        <v>19.36</v>
      </c>
    </row>
    <row r="1448" spans="1:6" x14ac:dyDescent="0.25">
      <c r="A1448" t="str">
        <f t="shared" si="315"/>
        <v>Randolph Tan</v>
      </c>
      <c r="C1448">
        <v>0.55900000000000005</v>
      </c>
      <c r="D1448" t="s">
        <v>154</v>
      </c>
      <c r="E1448">
        <f t="shared" si="325"/>
        <v>44</v>
      </c>
      <c r="F1448">
        <f t="shared" si="318"/>
        <v>24.596000000000004</v>
      </c>
    </row>
    <row r="1449" spans="1:6" x14ac:dyDescent="0.25">
      <c r="A1449" t="s">
        <v>462</v>
      </c>
      <c r="E1449">
        <f t="shared" si="325"/>
        <v>44</v>
      </c>
      <c r="F1449">
        <f t="shared" si="318"/>
        <v>0</v>
      </c>
    </row>
    <row r="1450" spans="1:6" x14ac:dyDescent="0.25">
      <c r="A1450" t="str">
        <f t="shared" ref="A1450:A1456" si="326">A1449</f>
        <v>Sam Helman</v>
      </c>
      <c r="B1450" t="s">
        <v>386</v>
      </c>
      <c r="E1450">
        <v>1</v>
      </c>
      <c r="F1450">
        <f t="shared" si="318"/>
        <v>0</v>
      </c>
    </row>
    <row r="1451" spans="1:6" x14ac:dyDescent="0.25">
      <c r="A1451" t="str">
        <f t="shared" si="326"/>
        <v>Sam Helman</v>
      </c>
      <c r="E1451">
        <f t="shared" ref="E1451:E1453" si="327">E1450</f>
        <v>1</v>
      </c>
      <c r="F1451">
        <f t="shared" si="318"/>
        <v>0</v>
      </c>
    </row>
    <row r="1452" spans="1:6" x14ac:dyDescent="0.25">
      <c r="A1452" t="str">
        <f t="shared" si="326"/>
        <v>Sam Helman</v>
      </c>
      <c r="C1452">
        <v>1</v>
      </c>
      <c r="D1452" t="s">
        <v>155</v>
      </c>
      <c r="E1452">
        <f t="shared" si="327"/>
        <v>1</v>
      </c>
      <c r="F1452">
        <f t="shared" si="318"/>
        <v>1</v>
      </c>
    </row>
    <row r="1453" spans="1:6" x14ac:dyDescent="0.25">
      <c r="A1453" t="str">
        <f t="shared" si="326"/>
        <v>Sam Helman</v>
      </c>
      <c r="E1453">
        <f t="shared" si="327"/>
        <v>1</v>
      </c>
      <c r="F1453">
        <f t="shared" si="318"/>
        <v>0</v>
      </c>
    </row>
    <row r="1454" spans="1:6" x14ac:dyDescent="0.25">
      <c r="A1454" t="str">
        <f t="shared" si="326"/>
        <v>Sam Helman</v>
      </c>
      <c r="B1454" t="s">
        <v>387</v>
      </c>
      <c r="E1454">
        <v>1</v>
      </c>
      <c r="F1454">
        <f t="shared" si="318"/>
        <v>0</v>
      </c>
    </row>
    <row r="1455" spans="1:6" x14ac:dyDescent="0.25">
      <c r="A1455" t="str">
        <f t="shared" si="326"/>
        <v>Sam Helman</v>
      </c>
      <c r="E1455">
        <f t="shared" ref="E1455:E1457" si="328">E1454</f>
        <v>1</v>
      </c>
      <c r="F1455">
        <f t="shared" si="318"/>
        <v>0</v>
      </c>
    </row>
    <row r="1456" spans="1:6" x14ac:dyDescent="0.25">
      <c r="A1456" t="str">
        <f t="shared" si="326"/>
        <v>Sam Helman</v>
      </c>
      <c r="C1456">
        <v>1</v>
      </c>
      <c r="D1456" t="s">
        <v>155</v>
      </c>
      <c r="E1456">
        <f t="shared" si="328"/>
        <v>1</v>
      </c>
      <c r="F1456">
        <f t="shared" si="318"/>
        <v>1</v>
      </c>
    </row>
    <row r="1457" spans="1:6" x14ac:dyDescent="0.25">
      <c r="A1457" t="s">
        <v>463</v>
      </c>
      <c r="E1457">
        <f t="shared" si="328"/>
        <v>1</v>
      </c>
      <c r="F1457">
        <f t="shared" si="318"/>
        <v>0</v>
      </c>
    </row>
    <row r="1458" spans="1:6" x14ac:dyDescent="0.25">
      <c r="A1458" t="str">
        <f t="shared" ref="A1458:A1473" si="329">A1457</f>
        <v>Scott Hernandez</v>
      </c>
      <c r="B1458" t="s">
        <v>390</v>
      </c>
      <c r="E1458">
        <v>58</v>
      </c>
      <c r="F1458">
        <f t="shared" si="318"/>
        <v>0</v>
      </c>
    </row>
    <row r="1459" spans="1:6" x14ac:dyDescent="0.25">
      <c r="A1459" t="str">
        <f t="shared" si="329"/>
        <v>Scott Hernandez</v>
      </c>
      <c r="E1459">
        <f t="shared" ref="E1459:E1461" si="330">E1458</f>
        <v>58</v>
      </c>
      <c r="F1459">
        <f t="shared" si="318"/>
        <v>0</v>
      </c>
    </row>
    <row r="1460" spans="1:6" x14ac:dyDescent="0.25">
      <c r="A1460" t="str">
        <f t="shared" si="329"/>
        <v>Scott Hernandez</v>
      </c>
      <c r="C1460">
        <v>1</v>
      </c>
      <c r="D1460" t="s">
        <v>391</v>
      </c>
      <c r="E1460">
        <f t="shared" si="330"/>
        <v>58</v>
      </c>
      <c r="F1460">
        <f t="shared" si="318"/>
        <v>58</v>
      </c>
    </row>
    <row r="1461" spans="1:6" x14ac:dyDescent="0.25">
      <c r="A1461" t="str">
        <f t="shared" si="329"/>
        <v>Scott Hernandez</v>
      </c>
      <c r="E1461">
        <f t="shared" si="330"/>
        <v>58</v>
      </c>
      <c r="F1461">
        <f t="shared" si="318"/>
        <v>0</v>
      </c>
    </row>
    <row r="1462" spans="1:6" x14ac:dyDescent="0.25">
      <c r="A1462" t="str">
        <f t="shared" si="329"/>
        <v>Scott Hernandez</v>
      </c>
      <c r="B1462" t="s">
        <v>392</v>
      </c>
      <c r="E1462">
        <v>689</v>
      </c>
      <c r="F1462">
        <f t="shared" si="318"/>
        <v>0</v>
      </c>
    </row>
    <row r="1463" spans="1:6" x14ac:dyDescent="0.25">
      <c r="A1463" t="str">
        <f t="shared" si="329"/>
        <v>Scott Hernandez</v>
      </c>
      <c r="E1463">
        <f t="shared" ref="E1463:E1470" si="331">E1462</f>
        <v>689</v>
      </c>
      <c r="F1463">
        <f t="shared" si="318"/>
        <v>0</v>
      </c>
    </row>
    <row r="1464" spans="1:6" x14ac:dyDescent="0.25">
      <c r="A1464" t="str">
        <f t="shared" si="329"/>
        <v>Scott Hernandez</v>
      </c>
      <c r="C1464">
        <v>4.5999999999999999E-2</v>
      </c>
      <c r="D1464" t="s">
        <v>43</v>
      </c>
      <c r="E1464">
        <f t="shared" si="331"/>
        <v>689</v>
      </c>
      <c r="F1464">
        <f t="shared" si="318"/>
        <v>31.693999999999999</v>
      </c>
    </row>
    <row r="1465" spans="1:6" x14ac:dyDescent="0.25">
      <c r="A1465" t="str">
        <f t="shared" si="329"/>
        <v>Scott Hernandez</v>
      </c>
      <c r="C1465">
        <v>0.23200000000000001</v>
      </c>
      <c r="D1465" t="s">
        <v>379</v>
      </c>
      <c r="E1465">
        <f t="shared" si="331"/>
        <v>689</v>
      </c>
      <c r="F1465">
        <f t="shared" si="318"/>
        <v>159.84800000000001</v>
      </c>
    </row>
    <row r="1466" spans="1:6" x14ac:dyDescent="0.25">
      <c r="A1466" t="str">
        <f t="shared" si="329"/>
        <v>Scott Hernandez</v>
      </c>
      <c r="C1466">
        <v>0.23499999999999999</v>
      </c>
      <c r="D1466" t="s">
        <v>58</v>
      </c>
      <c r="E1466">
        <f t="shared" si="331"/>
        <v>689</v>
      </c>
      <c r="F1466">
        <f t="shared" si="318"/>
        <v>161.91499999999999</v>
      </c>
    </row>
    <row r="1467" spans="1:6" x14ac:dyDescent="0.25">
      <c r="A1467" t="str">
        <f t="shared" si="329"/>
        <v>Scott Hernandez</v>
      </c>
      <c r="C1467">
        <v>0.14899999999999999</v>
      </c>
      <c r="D1467" t="s">
        <v>393</v>
      </c>
      <c r="E1467">
        <f t="shared" si="331"/>
        <v>689</v>
      </c>
      <c r="F1467">
        <f t="shared" si="318"/>
        <v>102.661</v>
      </c>
    </row>
    <row r="1468" spans="1:6" x14ac:dyDescent="0.25">
      <c r="A1468" t="str">
        <f t="shared" si="329"/>
        <v>Scott Hernandez</v>
      </c>
      <c r="C1468">
        <v>0.314</v>
      </c>
      <c r="D1468" t="s">
        <v>188</v>
      </c>
      <c r="E1468">
        <f t="shared" si="331"/>
        <v>689</v>
      </c>
      <c r="F1468">
        <f t="shared" si="318"/>
        <v>216.346</v>
      </c>
    </row>
    <row r="1469" spans="1:6" x14ac:dyDescent="0.25">
      <c r="A1469" t="str">
        <f t="shared" si="329"/>
        <v>Scott Hernandez</v>
      </c>
      <c r="C1469">
        <v>0.02</v>
      </c>
      <c r="D1469" t="s">
        <v>296</v>
      </c>
      <c r="E1469">
        <f t="shared" si="331"/>
        <v>689</v>
      </c>
      <c r="F1469">
        <f t="shared" si="318"/>
        <v>13.780000000000001</v>
      </c>
    </row>
    <row r="1470" spans="1:6" x14ac:dyDescent="0.25">
      <c r="A1470" t="str">
        <f t="shared" si="329"/>
        <v>Scott Hernandez</v>
      </c>
      <c r="E1470">
        <f t="shared" si="331"/>
        <v>689</v>
      </c>
      <c r="F1470">
        <f t="shared" si="318"/>
        <v>0</v>
      </c>
    </row>
    <row r="1471" spans="1:6" x14ac:dyDescent="0.25">
      <c r="A1471" t="str">
        <f t="shared" si="329"/>
        <v>Scott Hernandez</v>
      </c>
      <c r="B1471" t="s">
        <v>394</v>
      </c>
      <c r="E1471">
        <v>1</v>
      </c>
      <c r="F1471">
        <f t="shared" si="318"/>
        <v>0</v>
      </c>
    </row>
    <row r="1472" spans="1:6" x14ac:dyDescent="0.25">
      <c r="A1472" t="str">
        <f t="shared" si="329"/>
        <v>Scott Hernandez</v>
      </c>
      <c r="E1472">
        <f t="shared" ref="E1472:E1474" si="332">E1471</f>
        <v>1</v>
      </c>
      <c r="F1472">
        <f t="shared" si="318"/>
        <v>0</v>
      </c>
    </row>
    <row r="1473" spans="1:6" x14ac:dyDescent="0.25">
      <c r="A1473" t="str">
        <f t="shared" si="329"/>
        <v>Scott Hernandez</v>
      </c>
      <c r="C1473">
        <v>1</v>
      </c>
      <c r="D1473" t="s">
        <v>55</v>
      </c>
      <c r="E1473">
        <f t="shared" si="332"/>
        <v>1</v>
      </c>
      <c r="F1473">
        <f t="shared" si="318"/>
        <v>1</v>
      </c>
    </row>
    <row r="1474" spans="1:6" x14ac:dyDescent="0.25">
      <c r="A1474" t="s">
        <v>464</v>
      </c>
      <c r="E1474">
        <f t="shared" si="332"/>
        <v>1</v>
      </c>
      <c r="F1474">
        <f t="shared" si="318"/>
        <v>0</v>
      </c>
    </row>
    <row r="1475" spans="1:6" x14ac:dyDescent="0.25">
      <c r="A1475" t="str">
        <f t="shared" ref="A1475:A1479" si="333">A1474</f>
        <v>Sean Wilkinson</v>
      </c>
      <c r="B1475" t="s">
        <v>397</v>
      </c>
      <c r="E1475">
        <v>6</v>
      </c>
      <c r="F1475">
        <f t="shared" ref="F1475:F1538" si="334">E1475*C1475</f>
        <v>0</v>
      </c>
    </row>
    <row r="1476" spans="1:6" x14ac:dyDescent="0.25">
      <c r="A1476" t="str">
        <f t="shared" si="333"/>
        <v>Sean Wilkinson</v>
      </c>
      <c r="E1476">
        <f t="shared" ref="E1476:E1480" si="335">E1475</f>
        <v>6</v>
      </c>
      <c r="F1476">
        <f t="shared" si="334"/>
        <v>0</v>
      </c>
    </row>
    <row r="1477" spans="1:6" x14ac:dyDescent="0.25">
      <c r="A1477" t="str">
        <f t="shared" si="333"/>
        <v>Sean Wilkinson</v>
      </c>
      <c r="C1477">
        <v>0.46400000000000002</v>
      </c>
      <c r="D1477" t="s">
        <v>23</v>
      </c>
      <c r="E1477">
        <f t="shared" si="335"/>
        <v>6</v>
      </c>
      <c r="F1477">
        <f t="shared" si="334"/>
        <v>2.7840000000000003</v>
      </c>
    </row>
    <row r="1478" spans="1:6" x14ac:dyDescent="0.25">
      <c r="A1478" t="str">
        <f t="shared" si="333"/>
        <v>Sean Wilkinson</v>
      </c>
      <c r="C1478">
        <v>0.32100000000000001</v>
      </c>
      <c r="D1478" t="s">
        <v>142</v>
      </c>
      <c r="E1478">
        <f t="shared" si="335"/>
        <v>6</v>
      </c>
      <c r="F1478">
        <f t="shared" si="334"/>
        <v>1.9260000000000002</v>
      </c>
    </row>
    <row r="1479" spans="1:6" x14ac:dyDescent="0.25">
      <c r="A1479" t="str">
        <f t="shared" si="333"/>
        <v>Sean Wilkinson</v>
      </c>
      <c r="C1479">
        <v>0.214</v>
      </c>
      <c r="D1479" t="s">
        <v>88</v>
      </c>
      <c r="E1479">
        <f t="shared" si="335"/>
        <v>6</v>
      </c>
      <c r="F1479">
        <f t="shared" si="334"/>
        <v>1.284</v>
      </c>
    </row>
    <row r="1480" spans="1:6" x14ac:dyDescent="0.25">
      <c r="A1480" t="s">
        <v>465</v>
      </c>
      <c r="E1480">
        <f t="shared" si="335"/>
        <v>6</v>
      </c>
      <c r="F1480">
        <f t="shared" si="334"/>
        <v>0</v>
      </c>
    </row>
    <row r="1481" spans="1:6" x14ac:dyDescent="0.25">
      <c r="A1481" t="str">
        <f t="shared" ref="A1481:A1514" si="336">A1480</f>
        <v>Shaun Verch</v>
      </c>
      <c r="B1481" t="s">
        <v>400</v>
      </c>
      <c r="E1481">
        <v>219</v>
      </c>
      <c r="F1481">
        <f t="shared" si="334"/>
        <v>0</v>
      </c>
    </row>
    <row r="1482" spans="1:6" x14ac:dyDescent="0.25">
      <c r="A1482" t="str">
        <f t="shared" si="336"/>
        <v>Shaun Verch</v>
      </c>
      <c r="E1482">
        <f t="shared" ref="E1482:E1485" si="337">E1481</f>
        <v>219</v>
      </c>
      <c r="F1482">
        <f t="shared" si="334"/>
        <v>0</v>
      </c>
    </row>
    <row r="1483" spans="1:6" x14ac:dyDescent="0.25">
      <c r="A1483" t="str">
        <f t="shared" si="336"/>
        <v>Shaun Verch</v>
      </c>
      <c r="C1483">
        <v>0.53</v>
      </c>
      <c r="D1483" t="s">
        <v>58</v>
      </c>
      <c r="E1483">
        <f t="shared" si="337"/>
        <v>219</v>
      </c>
      <c r="F1483">
        <f t="shared" si="334"/>
        <v>116.07000000000001</v>
      </c>
    </row>
    <row r="1484" spans="1:6" x14ac:dyDescent="0.25">
      <c r="A1484" t="str">
        <f t="shared" si="336"/>
        <v>Shaun Verch</v>
      </c>
      <c r="C1484">
        <v>0.46899999999999997</v>
      </c>
      <c r="D1484" t="s">
        <v>246</v>
      </c>
      <c r="E1484">
        <f t="shared" si="337"/>
        <v>219</v>
      </c>
      <c r="F1484">
        <f t="shared" si="334"/>
        <v>102.711</v>
      </c>
    </row>
    <row r="1485" spans="1:6" x14ac:dyDescent="0.25">
      <c r="A1485" t="str">
        <f t="shared" si="336"/>
        <v>Shaun Verch</v>
      </c>
      <c r="E1485">
        <f t="shared" si="337"/>
        <v>219</v>
      </c>
      <c r="F1485">
        <f t="shared" si="334"/>
        <v>0</v>
      </c>
    </row>
    <row r="1486" spans="1:6" x14ac:dyDescent="0.25">
      <c r="A1486" t="str">
        <f t="shared" si="336"/>
        <v>Shaun Verch</v>
      </c>
      <c r="B1486" t="s">
        <v>401</v>
      </c>
      <c r="E1486">
        <v>629</v>
      </c>
      <c r="F1486">
        <f t="shared" si="334"/>
        <v>0</v>
      </c>
    </row>
    <row r="1487" spans="1:6" x14ac:dyDescent="0.25">
      <c r="A1487" t="str">
        <f t="shared" si="336"/>
        <v>Shaun Verch</v>
      </c>
      <c r="E1487">
        <f t="shared" ref="E1487:E1496" si="338">E1486</f>
        <v>629</v>
      </c>
      <c r="F1487">
        <f t="shared" si="334"/>
        <v>0</v>
      </c>
    </row>
    <row r="1488" spans="1:6" x14ac:dyDescent="0.25">
      <c r="A1488" t="str">
        <f t="shared" si="336"/>
        <v>Shaun Verch</v>
      </c>
      <c r="C1488">
        <v>5.7000000000000002E-2</v>
      </c>
      <c r="D1488" t="s">
        <v>402</v>
      </c>
      <c r="E1488">
        <f t="shared" si="338"/>
        <v>629</v>
      </c>
      <c r="F1488">
        <f t="shared" si="334"/>
        <v>35.853000000000002</v>
      </c>
    </row>
    <row r="1489" spans="1:6" x14ac:dyDescent="0.25">
      <c r="A1489" t="str">
        <f t="shared" si="336"/>
        <v>Shaun Verch</v>
      </c>
      <c r="C1489">
        <v>1.2999999999999999E-2</v>
      </c>
      <c r="D1489" t="s">
        <v>43</v>
      </c>
      <c r="E1489">
        <f t="shared" si="338"/>
        <v>629</v>
      </c>
      <c r="F1489">
        <f t="shared" si="334"/>
        <v>8.1769999999999996</v>
      </c>
    </row>
    <row r="1490" spans="1:6" x14ac:dyDescent="0.25">
      <c r="A1490" t="str">
        <f t="shared" si="336"/>
        <v>Shaun Verch</v>
      </c>
      <c r="C1490">
        <v>0.109</v>
      </c>
      <c r="D1490" t="s">
        <v>403</v>
      </c>
      <c r="E1490">
        <f t="shared" si="338"/>
        <v>629</v>
      </c>
      <c r="F1490">
        <f t="shared" si="334"/>
        <v>68.560999999999993</v>
      </c>
    </row>
    <row r="1491" spans="1:6" x14ac:dyDescent="0.25">
      <c r="A1491" t="str">
        <f t="shared" si="336"/>
        <v>Shaun Verch</v>
      </c>
      <c r="C1491">
        <v>0.121</v>
      </c>
      <c r="D1491" t="s">
        <v>391</v>
      </c>
      <c r="E1491">
        <f t="shared" si="338"/>
        <v>629</v>
      </c>
      <c r="F1491">
        <f t="shared" si="334"/>
        <v>76.108999999999995</v>
      </c>
    </row>
    <row r="1492" spans="1:6" x14ac:dyDescent="0.25">
      <c r="A1492" t="str">
        <f t="shared" si="336"/>
        <v>Shaun Verch</v>
      </c>
      <c r="C1492">
        <v>0.30399999999999999</v>
      </c>
      <c r="D1492" t="s">
        <v>404</v>
      </c>
      <c r="E1492">
        <f t="shared" si="338"/>
        <v>629</v>
      </c>
      <c r="F1492">
        <f t="shared" si="334"/>
        <v>191.21600000000001</v>
      </c>
    </row>
    <row r="1493" spans="1:6" x14ac:dyDescent="0.25">
      <c r="A1493" t="str">
        <f t="shared" si="336"/>
        <v>Shaun Verch</v>
      </c>
      <c r="C1493">
        <v>0.245</v>
      </c>
      <c r="D1493" t="s">
        <v>68</v>
      </c>
      <c r="E1493">
        <f t="shared" si="338"/>
        <v>629</v>
      </c>
      <c r="F1493">
        <f t="shared" si="334"/>
        <v>154.10499999999999</v>
      </c>
    </row>
    <row r="1494" spans="1:6" x14ac:dyDescent="0.25">
      <c r="A1494" t="str">
        <f t="shared" si="336"/>
        <v>Shaun Verch</v>
      </c>
      <c r="C1494">
        <v>6.5000000000000002E-2</v>
      </c>
      <c r="D1494" t="s">
        <v>393</v>
      </c>
      <c r="E1494">
        <f t="shared" si="338"/>
        <v>629</v>
      </c>
      <c r="F1494">
        <f t="shared" si="334"/>
        <v>40.884999999999998</v>
      </c>
    </row>
    <row r="1495" spans="1:6" x14ac:dyDescent="0.25">
      <c r="A1495" t="str">
        <f t="shared" si="336"/>
        <v>Shaun Verch</v>
      </c>
      <c r="C1495">
        <v>8.2000000000000003E-2</v>
      </c>
      <c r="D1495" t="s">
        <v>246</v>
      </c>
      <c r="E1495">
        <f t="shared" si="338"/>
        <v>629</v>
      </c>
      <c r="F1495">
        <f t="shared" si="334"/>
        <v>51.578000000000003</v>
      </c>
    </row>
    <row r="1496" spans="1:6" x14ac:dyDescent="0.25">
      <c r="A1496" t="str">
        <f t="shared" si="336"/>
        <v>Shaun Verch</v>
      </c>
      <c r="E1496">
        <f t="shared" si="338"/>
        <v>629</v>
      </c>
      <c r="F1496">
        <f t="shared" si="334"/>
        <v>0</v>
      </c>
    </row>
    <row r="1497" spans="1:6" x14ac:dyDescent="0.25">
      <c r="A1497" t="str">
        <f t="shared" si="336"/>
        <v>Shaun Verch</v>
      </c>
      <c r="B1497" t="s">
        <v>405</v>
      </c>
      <c r="E1497">
        <v>158</v>
      </c>
      <c r="F1497">
        <f t="shared" si="334"/>
        <v>0</v>
      </c>
    </row>
    <row r="1498" spans="1:6" x14ac:dyDescent="0.25">
      <c r="A1498" t="str">
        <f t="shared" si="336"/>
        <v>Shaun Verch</v>
      </c>
      <c r="E1498">
        <f t="shared" ref="E1498:E1501" si="339">E1497</f>
        <v>158</v>
      </c>
      <c r="F1498">
        <f t="shared" si="334"/>
        <v>0</v>
      </c>
    </row>
    <row r="1499" spans="1:6" x14ac:dyDescent="0.25">
      <c r="A1499" t="str">
        <f t="shared" si="336"/>
        <v>Shaun Verch</v>
      </c>
      <c r="C1499">
        <v>0.14799999999999999</v>
      </c>
      <c r="D1499" t="s">
        <v>406</v>
      </c>
      <c r="E1499">
        <f t="shared" si="339"/>
        <v>158</v>
      </c>
      <c r="F1499">
        <f t="shared" si="334"/>
        <v>23.384</v>
      </c>
    </row>
    <row r="1500" spans="1:6" x14ac:dyDescent="0.25">
      <c r="A1500" t="str">
        <f t="shared" si="336"/>
        <v>Shaun Verch</v>
      </c>
      <c r="C1500">
        <v>0.85099999999999998</v>
      </c>
      <c r="D1500" t="s">
        <v>407</v>
      </c>
      <c r="E1500">
        <f t="shared" si="339"/>
        <v>158</v>
      </c>
      <c r="F1500">
        <f t="shared" si="334"/>
        <v>134.458</v>
      </c>
    </row>
    <row r="1501" spans="1:6" x14ac:dyDescent="0.25">
      <c r="A1501" t="str">
        <f t="shared" si="336"/>
        <v>Shaun Verch</v>
      </c>
      <c r="E1501">
        <f t="shared" si="339"/>
        <v>158</v>
      </c>
      <c r="F1501">
        <f t="shared" si="334"/>
        <v>0</v>
      </c>
    </row>
    <row r="1502" spans="1:6" x14ac:dyDescent="0.25">
      <c r="A1502" t="str">
        <f t="shared" si="336"/>
        <v>Shaun Verch</v>
      </c>
      <c r="B1502" t="s">
        <v>408</v>
      </c>
      <c r="E1502">
        <v>54</v>
      </c>
      <c r="F1502">
        <f t="shared" si="334"/>
        <v>0</v>
      </c>
    </row>
    <row r="1503" spans="1:6" x14ac:dyDescent="0.25">
      <c r="A1503" t="str">
        <f t="shared" si="336"/>
        <v>Shaun Verch</v>
      </c>
      <c r="E1503">
        <f t="shared" ref="E1503:E1506" si="340">E1502</f>
        <v>54</v>
      </c>
      <c r="F1503">
        <f t="shared" si="334"/>
        <v>0</v>
      </c>
    </row>
    <row r="1504" spans="1:6" x14ac:dyDescent="0.25">
      <c r="A1504" t="str">
        <f t="shared" si="336"/>
        <v>Shaun Verch</v>
      </c>
      <c r="C1504">
        <v>0.69599999999999995</v>
      </c>
      <c r="D1504" t="s">
        <v>406</v>
      </c>
      <c r="E1504">
        <f t="shared" si="340"/>
        <v>54</v>
      </c>
      <c r="F1504">
        <f t="shared" si="334"/>
        <v>37.583999999999996</v>
      </c>
    </row>
    <row r="1505" spans="1:6" x14ac:dyDescent="0.25">
      <c r="A1505" t="str">
        <f t="shared" si="336"/>
        <v>Shaun Verch</v>
      </c>
      <c r="C1505">
        <v>0.30299999999999999</v>
      </c>
      <c r="D1505" t="s">
        <v>407</v>
      </c>
      <c r="E1505">
        <f t="shared" si="340"/>
        <v>54</v>
      </c>
      <c r="F1505">
        <f t="shared" si="334"/>
        <v>16.361999999999998</v>
      </c>
    </row>
    <row r="1506" spans="1:6" x14ac:dyDescent="0.25">
      <c r="A1506" t="str">
        <f t="shared" si="336"/>
        <v>Shaun Verch</v>
      </c>
      <c r="E1506">
        <f t="shared" si="340"/>
        <v>54</v>
      </c>
      <c r="F1506">
        <f t="shared" si="334"/>
        <v>0</v>
      </c>
    </row>
    <row r="1507" spans="1:6" x14ac:dyDescent="0.25">
      <c r="A1507" t="str">
        <f t="shared" si="336"/>
        <v>Shaun Verch</v>
      </c>
      <c r="B1507" t="s">
        <v>409</v>
      </c>
      <c r="E1507">
        <v>54</v>
      </c>
      <c r="F1507">
        <f t="shared" si="334"/>
        <v>0</v>
      </c>
    </row>
    <row r="1508" spans="1:6" x14ac:dyDescent="0.25">
      <c r="A1508" t="str">
        <f t="shared" si="336"/>
        <v>Shaun Verch</v>
      </c>
      <c r="E1508">
        <f t="shared" ref="E1508:E1511" si="341">E1507</f>
        <v>54</v>
      </c>
      <c r="F1508">
        <f t="shared" si="334"/>
        <v>0</v>
      </c>
    </row>
    <row r="1509" spans="1:6" x14ac:dyDescent="0.25">
      <c r="A1509" t="str">
        <f t="shared" si="336"/>
        <v>Shaun Verch</v>
      </c>
      <c r="C1509">
        <v>0.69599999999999995</v>
      </c>
      <c r="D1509" t="s">
        <v>406</v>
      </c>
      <c r="E1509">
        <f t="shared" si="341"/>
        <v>54</v>
      </c>
      <c r="F1509">
        <f t="shared" si="334"/>
        <v>37.583999999999996</v>
      </c>
    </row>
    <row r="1510" spans="1:6" x14ac:dyDescent="0.25">
      <c r="A1510" t="str">
        <f t="shared" si="336"/>
        <v>Shaun Verch</v>
      </c>
      <c r="C1510">
        <v>0.30299999999999999</v>
      </c>
      <c r="D1510" t="s">
        <v>407</v>
      </c>
      <c r="E1510">
        <f t="shared" si="341"/>
        <v>54</v>
      </c>
      <c r="F1510">
        <f t="shared" si="334"/>
        <v>16.361999999999998</v>
      </c>
    </row>
    <row r="1511" spans="1:6" x14ac:dyDescent="0.25">
      <c r="A1511" t="str">
        <f t="shared" si="336"/>
        <v>Shaun Verch</v>
      </c>
      <c r="E1511">
        <f t="shared" si="341"/>
        <v>54</v>
      </c>
      <c r="F1511">
        <f t="shared" si="334"/>
        <v>0</v>
      </c>
    </row>
    <row r="1512" spans="1:6" x14ac:dyDescent="0.25">
      <c r="A1512" t="str">
        <f t="shared" si="336"/>
        <v>Shaun Verch</v>
      </c>
      <c r="B1512" t="s">
        <v>410</v>
      </c>
      <c r="E1512">
        <v>10</v>
      </c>
      <c r="F1512">
        <f t="shared" si="334"/>
        <v>0</v>
      </c>
    </row>
    <row r="1513" spans="1:6" x14ac:dyDescent="0.25">
      <c r="A1513" t="str">
        <f t="shared" si="336"/>
        <v>Shaun Verch</v>
      </c>
      <c r="E1513">
        <f t="shared" ref="E1513:E1515" si="342">E1512</f>
        <v>10</v>
      </c>
      <c r="F1513">
        <f t="shared" si="334"/>
        <v>0</v>
      </c>
    </row>
    <row r="1514" spans="1:6" x14ac:dyDescent="0.25">
      <c r="A1514" t="str">
        <f t="shared" si="336"/>
        <v>Shaun Verch</v>
      </c>
      <c r="C1514">
        <v>1</v>
      </c>
      <c r="D1514" t="s">
        <v>64</v>
      </c>
      <c r="E1514">
        <f t="shared" si="342"/>
        <v>10</v>
      </c>
      <c r="F1514">
        <f t="shared" si="334"/>
        <v>10</v>
      </c>
    </row>
    <row r="1515" spans="1:6" x14ac:dyDescent="0.25">
      <c r="A1515" t="s">
        <v>466</v>
      </c>
      <c r="E1515">
        <f t="shared" si="342"/>
        <v>10</v>
      </c>
      <c r="F1515">
        <f t="shared" si="334"/>
        <v>0</v>
      </c>
    </row>
    <row r="1516" spans="1:6" x14ac:dyDescent="0.25">
      <c r="A1516" t="str">
        <f t="shared" ref="A1516:A1535" si="343">A1515</f>
        <v>Siyuan Zhou</v>
      </c>
      <c r="B1516" t="s">
        <v>413</v>
      </c>
      <c r="E1516">
        <v>8</v>
      </c>
      <c r="F1516">
        <f t="shared" si="334"/>
        <v>0</v>
      </c>
    </row>
    <row r="1517" spans="1:6" x14ac:dyDescent="0.25">
      <c r="A1517" t="str">
        <f t="shared" si="343"/>
        <v>Siyuan Zhou</v>
      </c>
      <c r="E1517">
        <f t="shared" ref="E1517:E1519" si="344">E1516</f>
        <v>8</v>
      </c>
      <c r="F1517">
        <f t="shared" si="334"/>
        <v>0</v>
      </c>
    </row>
    <row r="1518" spans="1:6" x14ac:dyDescent="0.25">
      <c r="A1518" t="str">
        <f t="shared" si="343"/>
        <v>Siyuan Zhou</v>
      </c>
      <c r="C1518">
        <v>1</v>
      </c>
      <c r="D1518" t="s">
        <v>25</v>
      </c>
      <c r="E1518">
        <f t="shared" si="344"/>
        <v>8</v>
      </c>
      <c r="F1518">
        <f t="shared" si="334"/>
        <v>8</v>
      </c>
    </row>
    <row r="1519" spans="1:6" x14ac:dyDescent="0.25">
      <c r="A1519" t="str">
        <f t="shared" si="343"/>
        <v>Siyuan Zhou</v>
      </c>
      <c r="E1519">
        <f t="shared" si="344"/>
        <v>8</v>
      </c>
      <c r="F1519">
        <f t="shared" si="334"/>
        <v>0</v>
      </c>
    </row>
    <row r="1520" spans="1:6" x14ac:dyDescent="0.25">
      <c r="A1520" t="str">
        <f t="shared" si="343"/>
        <v>Siyuan Zhou</v>
      </c>
      <c r="B1520" t="s">
        <v>414</v>
      </c>
      <c r="E1520">
        <v>31</v>
      </c>
      <c r="F1520">
        <f t="shared" si="334"/>
        <v>0</v>
      </c>
    </row>
    <row r="1521" spans="1:6" x14ac:dyDescent="0.25">
      <c r="A1521" t="str">
        <f t="shared" si="343"/>
        <v>Siyuan Zhou</v>
      </c>
      <c r="E1521">
        <f t="shared" ref="E1521:E1523" si="345">E1520</f>
        <v>31</v>
      </c>
      <c r="F1521">
        <f t="shared" si="334"/>
        <v>0</v>
      </c>
    </row>
    <row r="1522" spans="1:6" x14ac:dyDescent="0.25">
      <c r="A1522" t="str">
        <f t="shared" si="343"/>
        <v>Siyuan Zhou</v>
      </c>
      <c r="C1522">
        <v>1</v>
      </c>
      <c r="D1522" t="s">
        <v>58</v>
      </c>
      <c r="E1522">
        <f t="shared" si="345"/>
        <v>31</v>
      </c>
      <c r="F1522">
        <f t="shared" si="334"/>
        <v>31</v>
      </c>
    </row>
    <row r="1523" spans="1:6" x14ac:dyDescent="0.25">
      <c r="A1523" t="str">
        <f t="shared" si="343"/>
        <v>Siyuan Zhou</v>
      </c>
      <c r="E1523">
        <f t="shared" si="345"/>
        <v>31</v>
      </c>
      <c r="F1523">
        <f t="shared" si="334"/>
        <v>0</v>
      </c>
    </row>
    <row r="1524" spans="1:6" x14ac:dyDescent="0.25">
      <c r="A1524" t="str">
        <f t="shared" si="343"/>
        <v>Siyuan Zhou</v>
      </c>
      <c r="B1524" t="s">
        <v>415</v>
      </c>
      <c r="E1524">
        <v>15</v>
      </c>
      <c r="F1524">
        <f t="shared" si="334"/>
        <v>0</v>
      </c>
    </row>
    <row r="1525" spans="1:6" x14ac:dyDescent="0.25">
      <c r="A1525" t="str">
        <f t="shared" si="343"/>
        <v>Siyuan Zhou</v>
      </c>
      <c r="E1525">
        <f t="shared" ref="E1525:E1528" si="346">E1524</f>
        <v>15</v>
      </c>
      <c r="F1525">
        <f t="shared" si="334"/>
        <v>0</v>
      </c>
    </row>
    <row r="1526" spans="1:6" x14ac:dyDescent="0.25">
      <c r="A1526" t="str">
        <f t="shared" si="343"/>
        <v>Siyuan Zhou</v>
      </c>
      <c r="C1526">
        <v>0.65900000000000003</v>
      </c>
      <c r="D1526" t="s">
        <v>246</v>
      </c>
      <c r="E1526">
        <f t="shared" si="346"/>
        <v>15</v>
      </c>
      <c r="F1526">
        <f t="shared" si="334"/>
        <v>9.8849999999999998</v>
      </c>
    </row>
    <row r="1527" spans="1:6" x14ac:dyDescent="0.25">
      <c r="A1527" t="str">
        <f t="shared" si="343"/>
        <v>Siyuan Zhou</v>
      </c>
      <c r="C1527">
        <v>0.34</v>
      </c>
      <c r="D1527" t="s">
        <v>88</v>
      </c>
      <c r="E1527">
        <f t="shared" si="346"/>
        <v>15</v>
      </c>
      <c r="F1527">
        <f t="shared" si="334"/>
        <v>5.1000000000000005</v>
      </c>
    </row>
    <row r="1528" spans="1:6" x14ac:dyDescent="0.25">
      <c r="A1528" t="str">
        <f t="shared" si="343"/>
        <v>Siyuan Zhou</v>
      </c>
      <c r="E1528">
        <f t="shared" si="346"/>
        <v>15</v>
      </c>
      <c r="F1528">
        <f t="shared" si="334"/>
        <v>0</v>
      </c>
    </row>
    <row r="1529" spans="1:6" x14ac:dyDescent="0.25">
      <c r="A1529" t="str">
        <f t="shared" si="343"/>
        <v>Siyuan Zhou</v>
      </c>
      <c r="B1529" t="s">
        <v>416</v>
      </c>
      <c r="E1529">
        <v>6</v>
      </c>
      <c r="F1529">
        <f t="shared" si="334"/>
        <v>0</v>
      </c>
    </row>
    <row r="1530" spans="1:6" x14ac:dyDescent="0.25">
      <c r="A1530" t="str">
        <f t="shared" si="343"/>
        <v>Siyuan Zhou</v>
      </c>
      <c r="E1530">
        <f t="shared" ref="E1530:E1532" si="347">E1529</f>
        <v>6</v>
      </c>
      <c r="F1530">
        <f t="shared" si="334"/>
        <v>0</v>
      </c>
    </row>
    <row r="1531" spans="1:6" x14ac:dyDescent="0.25">
      <c r="A1531" t="str">
        <f t="shared" si="343"/>
        <v>Siyuan Zhou</v>
      </c>
      <c r="C1531">
        <v>1</v>
      </c>
      <c r="D1531" t="s">
        <v>246</v>
      </c>
      <c r="E1531">
        <f t="shared" si="347"/>
        <v>6</v>
      </c>
      <c r="F1531">
        <f t="shared" si="334"/>
        <v>6</v>
      </c>
    </row>
    <row r="1532" spans="1:6" x14ac:dyDescent="0.25">
      <c r="A1532" t="str">
        <f t="shared" si="343"/>
        <v>Siyuan Zhou</v>
      </c>
      <c r="E1532">
        <f t="shared" si="347"/>
        <v>6</v>
      </c>
      <c r="F1532">
        <f t="shared" si="334"/>
        <v>0</v>
      </c>
    </row>
    <row r="1533" spans="1:6" x14ac:dyDescent="0.25">
      <c r="A1533" t="str">
        <f t="shared" si="343"/>
        <v>Siyuan Zhou</v>
      </c>
      <c r="B1533" t="s">
        <v>417</v>
      </c>
      <c r="E1533">
        <v>20</v>
      </c>
      <c r="F1533">
        <f t="shared" si="334"/>
        <v>0</v>
      </c>
    </row>
    <row r="1534" spans="1:6" x14ac:dyDescent="0.25">
      <c r="A1534" t="str">
        <f t="shared" si="343"/>
        <v>Siyuan Zhou</v>
      </c>
      <c r="E1534">
        <f t="shared" ref="E1534:E1536" si="348">E1533</f>
        <v>20</v>
      </c>
      <c r="F1534">
        <f t="shared" si="334"/>
        <v>0</v>
      </c>
    </row>
    <row r="1535" spans="1:6" x14ac:dyDescent="0.25">
      <c r="A1535" t="str">
        <f t="shared" si="343"/>
        <v>Siyuan Zhou</v>
      </c>
      <c r="C1535">
        <v>1</v>
      </c>
      <c r="D1535" t="s">
        <v>58</v>
      </c>
      <c r="E1535">
        <f t="shared" si="348"/>
        <v>20</v>
      </c>
      <c r="F1535">
        <f t="shared" si="334"/>
        <v>20</v>
      </c>
    </row>
    <row r="1536" spans="1:6" x14ac:dyDescent="0.25">
      <c r="A1536" t="s">
        <v>467</v>
      </c>
      <c r="E1536">
        <f t="shared" si="348"/>
        <v>20</v>
      </c>
      <c r="F1536">
        <f t="shared" si="334"/>
        <v>0</v>
      </c>
    </row>
    <row r="1537" spans="1:6" x14ac:dyDescent="0.25">
      <c r="A1537" t="str">
        <f t="shared" ref="A1537:A1568" si="349">A1536</f>
        <v>Spencer T</v>
      </c>
      <c r="B1537" t="s">
        <v>420</v>
      </c>
      <c r="E1537">
        <v>21</v>
      </c>
      <c r="F1537">
        <f t="shared" si="334"/>
        <v>0</v>
      </c>
    </row>
    <row r="1538" spans="1:6" x14ac:dyDescent="0.25">
      <c r="A1538" t="str">
        <f t="shared" si="349"/>
        <v>Spencer T</v>
      </c>
      <c r="E1538">
        <f t="shared" ref="E1538:E1540" si="350">E1537</f>
        <v>21</v>
      </c>
      <c r="F1538">
        <f t="shared" si="334"/>
        <v>0</v>
      </c>
    </row>
    <row r="1539" spans="1:6" x14ac:dyDescent="0.25">
      <c r="A1539" t="str">
        <f t="shared" si="349"/>
        <v>Spencer T</v>
      </c>
      <c r="C1539">
        <v>1</v>
      </c>
      <c r="D1539" t="s">
        <v>246</v>
      </c>
      <c r="E1539">
        <f t="shared" si="350"/>
        <v>21</v>
      </c>
      <c r="F1539">
        <f t="shared" ref="F1539:F1600" si="351">E1539*C1539</f>
        <v>21</v>
      </c>
    </row>
    <row r="1540" spans="1:6" x14ac:dyDescent="0.25">
      <c r="A1540" t="str">
        <f t="shared" si="349"/>
        <v>Spencer T</v>
      </c>
      <c r="E1540">
        <f t="shared" si="350"/>
        <v>21</v>
      </c>
      <c r="F1540">
        <f t="shared" si="351"/>
        <v>0</v>
      </c>
    </row>
    <row r="1541" spans="1:6" x14ac:dyDescent="0.25">
      <c r="A1541" t="str">
        <f t="shared" si="349"/>
        <v>Spencer T</v>
      </c>
      <c r="B1541" t="s">
        <v>421</v>
      </c>
      <c r="E1541">
        <v>32</v>
      </c>
      <c r="F1541">
        <f t="shared" si="351"/>
        <v>0</v>
      </c>
    </row>
    <row r="1542" spans="1:6" x14ac:dyDescent="0.25">
      <c r="A1542" t="str">
        <f t="shared" si="349"/>
        <v>Spencer T</v>
      </c>
      <c r="E1542">
        <f t="shared" ref="E1542:E1545" si="352">E1541</f>
        <v>32</v>
      </c>
      <c r="F1542">
        <f t="shared" si="351"/>
        <v>0</v>
      </c>
    </row>
    <row r="1543" spans="1:6" x14ac:dyDescent="0.25">
      <c r="A1543" t="str">
        <f t="shared" si="349"/>
        <v>Spencer T</v>
      </c>
      <c r="C1543">
        <v>0.86299999999999999</v>
      </c>
      <c r="D1543" t="s">
        <v>58</v>
      </c>
      <c r="E1543">
        <f t="shared" si="352"/>
        <v>32</v>
      </c>
      <c r="F1543">
        <f t="shared" si="351"/>
        <v>27.616</v>
      </c>
    </row>
    <row r="1544" spans="1:6" x14ac:dyDescent="0.25">
      <c r="A1544" t="str">
        <f t="shared" si="349"/>
        <v>Spencer T</v>
      </c>
      <c r="C1544">
        <v>0.13600000000000001</v>
      </c>
      <c r="D1544" t="s">
        <v>88</v>
      </c>
      <c r="E1544">
        <f t="shared" si="352"/>
        <v>32</v>
      </c>
      <c r="F1544">
        <f t="shared" si="351"/>
        <v>4.3520000000000003</v>
      </c>
    </row>
    <row r="1545" spans="1:6" x14ac:dyDescent="0.25">
      <c r="A1545" t="str">
        <f t="shared" si="349"/>
        <v>Spencer T</v>
      </c>
      <c r="E1545">
        <f t="shared" si="352"/>
        <v>32</v>
      </c>
      <c r="F1545">
        <f t="shared" si="351"/>
        <v>0</v>
      </c>
    </row>
    <row r="1546" spans="1:6" x14ac:dyDescent="0.25">
      <c r="A1546" t="str">
        <f t="shared" si="349"/>
        <v>Spencer T</v>
      </c>
      <c r="B1546" t="s">
        <v>422</v>
      </c>
      <c r="E1546">
        <v>2</v>
      </c>
      <c r="F1546">
        <f t="shared" si="351"/>
        <v>0</v>
      </c>
    </row>
    <row r="1547" spans="1:6" x14ac:dyDescent="0.25">
      <c r="A1547" t="str">
        <f t="shared" si="349"/>
        <v>Spencer T</v>
      </c>
      <c r="E1547">
        <f t="shared" ref="E1547:E1549" si="353">E1546</f>
        <v>2</v>
      </c>
      <c r="F1547">
        <f t="shared" si="351"/>
        <v>0</v>
      </c>
    </row>
    <row r="1548" spans="1:6" x14ac:dyDescent="0.25">
      <c r="A1548" t="str">
        <f t="shared" si="349"/>
        <v>Spencer T</v>
      </c>
      <c r="C1548">
        <v>1</v>
      </c>
      <c r="D1548" t="s">
        <v>61</v>
      </c>
      <c r="E1548">
        <f t="shared" si="353"/>
        <v>2</v>
      </c>
      <c r="F1548">
        <f t="shared" si="351"/>
        <v>2</v>
      </c>
    </row>
    <row r="1549" spans="1:6" x14ac:dyDescent="0.25">
      <c r="A1549" t="str">
        <f t="shared" si="349"/>
        <v>Spencer T</v>
      </c>
      <c r="E1549">
        <f t="shared" si="353"/>
        <v>2</v>
      </c>
      <c r="F1549">
        <f t="shared" si="351"/>
        <v>0</v>
      </c>
    </row>
    <row r="1550" spans="1:6" x14ac:dyDescent="0.25">
      <c r="A1550" t="str">
        <f t="shared" si="349"/>
        <v>Spencer T</v>
      </c>
      <c r="B1550" t="s">
        <v>423</v>
      </c>
      <c r="E1550">
        <v>11</v>
      </c>
      <c r="F1550">
        <f t="shared" si="351"/>
        <v>0</v>
      </c>
    </row>
    <row r="1551" spans="1:6" x14ac:dyDescent="0.25">
      <c r="A1551" t="str">
        <f t="shared" si="349"/>
        <v>Spencer T</v>
      </c>
      <c r="E1551">
        <f t="shared" ref="E1551:E1553" si="354">E1550</f>
        <v>11</v>
      </c>
      <c r="F1551">
        <f t="shared" si="351"/>
        <v>0</v>
      </c>
    </row>
    <row r="1552" spans="1:6" x14ac:dyDescent="0.25">
      <c r="A1552" t="str">
        <f t="shared" si="349"/>
        <v>Spencer T</v>
      </c>
      <c r="C1552">
        <v>1</v>
      </c>
      <c r="D1552" t="s">
        <v>17</v>
      </c>
      <c r="E1552">
        <f t="shared" si="354"/>
        <v>11</v>
      </c>
      <c r="F1552">
        <f t="shared" si="351"/>
        <v>11</v>
      </c>
    </row>
    <row r="1553" spans="1:6" x14ac:dyDescent="0.25">
      <c r="A1553" t="str">
        <f t="shared" si="349"/>
        <v>Spencer T</v>
      </c>
      <c r="E1553">
        <f t="shared" si="354"/>
        <v>11</v>
      </c>
      <c r="F1553">
        <f t="shared" si="351"/>
        <v>0</v>
      </c>
    </row>
    <row r="1554" spans="1:6" x14ac:dyDescent="0.25">
      <c r="A1554" t="str">
        <f t="shared" si="349"/>
        <v>Spencer T</v>
      </c>
      <c r="B1554" t="s">
        <v>424</v>
      </c>
      <c r="E1554">
        <v>8</v>
      </c>
      <c r="F1554">
        <f t="shared" si="351"/>
        <v>0</v>
      </c>
    </row>
    <row r="1555" spans="1:6" x14ac:dyDescent="0.25">
      <c r="A1555" t="str">
        <f t="shared" si="349"/>
        <v>Spencer T</v>
      </c>
      <c r="E1555">
        <f t="shared" ref="E1555:E1557" si="355">E1554</f>
        <v>8</v>
      </c>
      <c r="F1555">
        <f t="shared" si="351"/>
        <v>0</v>
      </c>
    </row>
    <row r="1556" spans="1:6" x14ac:dyDescent="0.25">
      <c r="A1556" t="str">
        <f t="shared" si="349"/>
        <v>Spencer T</v>
      </c>
      <c r="C1556">
        <v>1</v>
      </c>
      <c r="D1556" t="s">
        <v>58</v>
      </c>
      <c r="E1556">
        <f t="shared" si="355"/>
        <v>8</v>
      </c>
      <c r="F1556">
        <f t="shared" si="351"/>
        <v>8</v>
      </c>
    </row>
    <row r="1557" spans="1:6" x14ac:dyDescent="0.25">
      <c r="A1557" t="str">
        <f t="shared" si="349"/>
        <v>Spencer T</v>
      </c>
      <c r="E1557">
        <f t="shared" si="355"/>
        <v>8</v>
      </c>
      <c r="F1557">
        <f t="shared" si="351"/>
        <v>0</v>
      </c>
    </row>
    <row r="1558" spans="1:6" x14ac:dyDescent="0.25">
      <c r="A1558" t="str">
        <f t="shared" si="349"/>
        <v>Spencer T</v>
      </c>
      <c r="B1558" t="s">
        <v>425</v>
      </c>
      <c r="E1558">
        <v>11</v>
      </c>
      <c r="F1558">
        <f t="shared" si="351"/>
        <v>0</v>
      </c>
    </row>
    <row r="1559" spans="1:6" x14ac:dyDescent="0.25">
      <c r="A1559" t="str">
        <f t="shared" si="349"/>
        <v>Spencer T</v>
      </c>
      <c r="E1559">
        <f t="shared" ref="E1559:E1561" si="356">E1558</f>
        <v>11</v>
      </c>
      <c r="F1559">
        <f t="shared" si="351"/>
        <v>0</v>
      </c>
    </row>
    <row r="1560" spans="1:6" x14ac:dyDescent="0.25">
      <c r="A1560" t="str">
        <f t="shared" si="349"/>
        <v>Spencer T</v>
      </c>
      <c r="C1560">
        <v>1</v>
      </c>
      <c r="D1560" t="s">
        <v>17</v>
      </c>
      <c r="E1560">
        <f t="shared" si="356"/>
        <v>11</v>
      </c>
      <c r="F1560">
        <f t="shared" si="351"/>
        <v>11</v>
      </c>
    </row>
    <row r="1561" spans="1:6" x14ac:dyDescent="0.25">
      <c r="A1561" t="str">
        <f t="shared" si="349"/>
        <v>Spencer T</v>
      </c>
      <c r="E1561">
        <f t="shared" si="356"/>
        <v>11</v>
      </c>
      <c r="F1561">
        <f t="shared" si="351"/>
        <v>0</v>
      </c>
    </row>
    <row r="1562" spans="1:6" x14ac:dyDescent="0.25">
      <c r="A1562" t="str">
        <f t="shared" si="349"/>
        <v>Spencer T</v>
      </c>
      <c r="B1562" t="s">
        <v>426</v>
      </c>
      <c r="E1562">
        <v>4</v>
      </c>
      <c r="F1562">
        <f t="shared" si="351"/>
        <v>0</v>
      </c>
    </row>
    <row r="1563" spans="1:6" x14ac:dyDescent="0.25">
      <c r="A1563" t="str">
        <f t="shared" si="349"/>
        <v>Spencer T</v>
      </c>
      <c r="E1563">
        <f t="shared" ref="E1563:E1565" si="357">E1562</f>
        <v>4</v>
      </c>
      <c r="F1563">
        <f t="shared" si="351"/>
        <v>0</v>
      </c>
    </row>
    <row r="1564" spans="1:6" x14ac:dyDescent="0.25">
      <c r="A1564" t="str">
        <f t="shared" si="349"/>
        <v>Spencer T</v>
      </c>
      <c r="C1564">
        <v>1</v>
      </c>
      <c r="D1564" t="s">
        <v>88</v>
      </c>
      <c r="E1564">
        <f t="shared" si="357"/>
        <v>4</v>
      </c>
      <c r="F1564">
        <f t="shared" si="351"/>
        <v>4</v>
      </c>
    </row>
    <row r="1565" spans="1:6" x14ac:dyDescent="0.25">
      <c r="A1565" t="str">
        <f t="shared" si="349"/>
        <v>Spencer T</v>
      </c>
      <c r="E1565">
        <f t="shared" si="357"/>
        <v>4</v>
      </c>
      <c r="F1565">
        <f t="shared" si="351"/>
        <v>0</v>
      </c>
    </row>
    <row r="1566" spans="1:6" x14ac:dyDescent="0.25">
      <c r="A1566" t="str">
        <f t="shared" si="349"/>
        <v>Spencer T</v>
      </c>
      <c r="B1566" t="s">
        <v>427</v>
      </c>
      <c r="E1566">
        <v>80</v>
      </c>
      <c r="F1566">
        <f t="shared" si="351"/>
        <v>0</v>
      </c>
    </row>
    <row r="1567" spans="1:6" x14ac:dyDescent="0.25">
      <c r="A1567" t="str">
        <f t="shared" si="349"/>
        <v>Spencer T</v>
      </c>
      <c r="E1567">
        <f t="shared" ref="E1567:E1570" si="358">E1566</f>
        <v>80</v>
      </c>
      <c r="F1567">
        <f t="shared" si="351"/>
        <v>0</v>
      </c>
    </row>
    <row r="1568" spans="1:6" x14ac:dyDescent="0.25">
      <c r="A1568" t="str">
        <f t="shared" si="349"/>
        <v>Spencer T</v>
      </c>
      <c r="C1568">
        <v>0.85299999999999998</v>
      </c>
      <c r="D1568" t="s">
        <v>11</v>
      </c>
      <c r="E1568">
        <f t="shared" si="358"/>
        <v>80</v>
      </c>
      <c r="F1568">
        <f t="shared" si="351"/>
        <v>68.239999999999995</v>
      </c>
    </row>
    <row r="1569" spans="1:6" x14ac:dyDescent="0.25">
      <c r="A1569" t="str">
        <f t="shared" ref="A1569:A1596" si="359">A1568</f>
        <v>Spencer T</v>
      </c>
      <c r="C1569">
        <v>0.14599999999999999</v>
      </c>
      <c r="D1569" t="s">
        <v>55</v>
      </c>
      <c r="E1569">
        <f t="shared" si="358"/>
        <v>80</v>
      </c>
      <c r="F1569">
        <f t="shared" si="351"/>
        <v>11.68</v>
      </c>
    </row>
    <row r="1570" spans="1:6" x14ac:dyDescent="0.25">
      <c r="A1570" t="str">
        <f t="shared" si="359"/>
        <v>Spencer T</v>
      </c>
      <c r="E1570">
        <f t="shared" si="358"/>
        <v>80</v>
      </c>
      <c r="F1570">
        <f t="shared" si="351"/>
        <v>0</v>
      </c>
    </row>
    <row r="1571" spans="1:6" x14ac:dyDescent="0.25">
      <c r="A1571" t="str">
        <f t="shared" si="359"/>
        <v>Spencer T</v>
      </c>
      <c r="B1571" t="s">
        <v>428</v>
      </c>
      <c r="E1571">
        <v>19</v>
      </c>
      <c r="F1571">
        <f t="shared" si="351"/>
        <v>0</v>
      </c>
    </row>
    <row r="1572" spans="1:6" x14ac:dyDescent="0.25">
      <c r="A1572" t="str">
        <f t="shared" si="359"/>
        <v>Spencer T</v>
      </c>
      <c r="E1572">
        <f t="shared" ref="E1572:E1575" si="360">E1571</f>
        <v>19</v>
      </c>
      <c r="F1572">
        <f t="shared" si="351"/>
        <v>0</v>
      </c>
    </row>
    <row r="1573" spans="1:6" x14ac:dyDescent="0.25">
      <c r="A1573" t="str">
        <f t="shared" si="359"/>
        <v>Spencer T</v>
      </c>
      <c r="C1573">
        <v>0.749</v>
      </c>
      <c r="D1573" t="s">
        <v>66</v>
      </c>
      <c r="E1573">
        <f t="shared" si="360"/>
        <v>19</v>
      </c>
      <c r="F1573">
        <f t="shared" si="351"/>
        <v>14.231</v>
      </c>
    </row>
    <row r="1574" spans="1:6" x14ac:dyDescent="0.25">
      <c r="A1574" t="str">
        <f t="shared" si="359"/>
        <v>Spencer T</v>
      </c>
      <c r="C1574">
        <v>0.25</v>
      </c>
      <c r="D1574" t="s">
        <v>64</v>
      </c>
      <c r="E1574">
        <f t="shared" si="360"/>
        <v>19</v>
      </c>
      <c r="F1574">
        <f t="shared" si="351"/>
        <v>4.75</v>
      </c>
    </row>
    <row r="1575" spans="1:6" x14ac:dyDescent="0.25">
      <c r="A1575" t="str">
        <f t="shared" si="359"/>
        <v>Spencer T</v>
      </c>
      <c r="E1575">
        <f t="shared" si="360"/>
        <v>19</v>
      </c>
      <c r="F1575">
        <f t="shared" si="351"/>
        <v>0</v>
      </c>
    </row>
    <row r="1576" spans="1:6" x14ac:dyDescent="0.25">
      <c r="A1576" t="str">
        <f t="shared" si="359"/>
        <v>Spencer T</v>
      </c>
      <c r="B1576" t="s">
        <v>429</v>
      </c>
      <c r="E1576">
        <v>282</v>
      </c>
      <c r="F1576">
        <f t="shared" si="351"/>
        <v>0</v>
      </c>
    </row>
    <row r="1577" spans="1:6" x14ac:dyDescent="0.25">
      <c r="A1577" t="str">
        <f t="shared" si="359"/>
        <v>Spencer T</v>
      </c>
      <c r="E1577">
        <f t="shared" ref="E1577:E1579" si="361">E1576</f>
        <v>282</v>
      </c>
      <c r="F1577">
        <f t="shared" si="351"/>
        <v>0</v>
      </c>
    </row>
    <row r="1578" spans="1:6" x14ac:dyDescent="0.25">
      <c r="A1578" t="str">
        <f t="shared" si="359"/>
        <v>Spencer T</v>
      </c>
      <c r="C1578">
        <v>1</v>
      </c>
      <c r="D1578" t="s">
        <v>402</v>
      </c>
      <c r="E1578">
        <f t="shared" si="361"/>
        <v>282</v>
      </c>
      <c r="F1578">
        <f t="shared" si="351"/>
        <v>282</v>
      </c>
    </row>
    <row r="1579" spans="1:6" x14ac:dyDescent="0.25">
      <c r="A1579" t="str">
        <f t="shared" si="359"/>
        <v>Spencer T</v>
      </c>
      <c r="E1579">
        <f t="shared" si="361"/>
        <v>282</v>
      </c>
      <c r="F1579">
        <f t="shared" si="351"/>
        <v>0</v>
      </c>
    </row>
    <row r="1580" spans="1:6" x14ac:dyDescent="0.25">
      <c r="A1580" t="str">
        <f t="shared" si="359"/>
        <v>Spencer T</v>
      </c>
      <c r="B1580" t="s">
        <v>430</v>
      </c>
      <c r="E1580">
        <v>385</v>
      </c>
      <c r="F1580">
        <f t="shared" si="351"/>
        <v>0</v>
      </c>
    </row>
    <row r="1581" spans="1:6" x14ac:dyDescent="0.25">
      <c r="A1581" t="str">
        <f t="shared" si="359"/>
        <v>Spencer T</v>
      </c>
      <c r="E1581">
        <f t="shared" ref="E1581:E1583" si="362">E1580</f>
        <v>385</v>
      </c>
      <c r="F1581">
        <f t="shared" si="351"/>
        <v>0</v>
      </c>
    </row>
    <row r="1582" spans="1:6" x14ac:dyDescent="0.25">
      <c r="A1582" t="str">
        <f t="shared" si="359"/>
        <v>Spencer T</v>
      </c>
      <c r="C1582">
        <v>1</v>
      </c>
      <c r="D1582" t="s">
        <v>402</v>
      </c>
      <c r="E1582">
        <f t="shared" si="362"/>
        <v>385</v>
      </c>
      <c r="F1582">
        <f t="shared" si="351"/>
        <v>385</v>
      </c>
    </row>
    <row r="1583" spans="1:6" x14ac:dyDescent="0.25">
      <c r="A1583" t="str">
        <f t="shared" si="359"/>
        <v>Spencer T</v>
      </c>
      <c r="E1583">
        <f t="shared" si="362"/>
        <v>385</v>
      </c>
      <c r="F1583">
        <f t="shared" si="351"/>
        <v>0</v>
      </c>
    </row>
    <row r="1584" spans="1:6" x14ac:dyDescent="0.25">
      <c r="A1584" t="str">
        <f t="shared" si="359"/>
        <v>Spencer T</v>
      </c>
      <c r="B1584" t="s">
        <v>431</v>
      </c>
      <c r="E1584">
        <v>321</v>
      </c>
      <c r="F1584">
        <f t="shared" si="351"/>
        <v>0</v>
      </c>
    </row>
    <row r="1585" spans="1:6" x14ac:dyDescent="0.25">
      <c r="A1585" t="str">
        <f t="shared" si="359"/>
        <v>Spencer T</v>
      </c>
      <c r="E1585">
        <f t="shared" ref="E1585:E1587" si="363">E1584</f>
        <v>321</v>
      </c>
      <c r="F1585">
        <f t="shared" si="351"/>
        <v>0</v>
      </c>
    </row>
    <row r="1586" spans="1:6" x14ac:dyDescent="0.25">
      <c r="A1586" t="str">
        <f t="shared" si="359"/>
        <v>Spencer T</v>
      </c>
      <c r="C1586">
        <v>1</v>
      </c>
      <c r="D1586" t="s">
        <v>402</v>
      </c>
      <c r="E1586">
        <f t="shared" si="363"/>
        <v>321</v>
      </c>
      <c r="F1586">
        <f t="shared" si="351"/>
        <v>321</v>
      </c>
    </row>
    <row r="1587" spans="1:6" x14ac:dyDescent="0.25">
      <c r="A1587" t="str">
        <f t="shared" si="359"/>
        <v>Spencer T</v>
      </c>
      <c r="E1587">
        <f t="shared" si="363"/>
        <v>321</v>
      </c>
      <c r="F1587">
        <f t="shared" si="351"/>
        <v>0</v>
      </c>
    </row>
    <row r="1588" spans="1:6" x14ac:dyDescent="0.25">
      <c r="A1588" t="str">
        <f t="shared" si="359"/>
        <v>Spencer T</v>
      </c>
      <c r="B1588" t="s">
        <v>432</v>
      </c>
      <c r="E1588">
        <v>4</v>
      </c>
      <c r="F1588">
        <f t="shared" si="351"/>
        <v>0</v>
      </c>
    </row>
    <row r="1589" spans="1:6" x14ac:dyDescent="0.25">
      <c r="A1589" t="str">
        <f t="shared" si="359"/>
        <v>Spencer T</v>
      </c>
      <c r="E1589">
        <f t="shared" ref="E1589:E1591" si="364">E1588</f>
        <v>4</v>
      </c>
      <c r="F1589">
        <f t="shared" si="351"/>
        <v>0</v>
      </c>
    </row>
    <row r="1590" spans="1:6" x14ac:dyDescent="0.25">
      <c r="A1590" t="str">
        <f t="shared" si="359"/>
        <v>Spencer T</v>
      </c>
      <c r="C1590">
        <v>1</v>
      </c>
      <c r="D1590" t="s">
        <v>88</v>
      </c>
      <c r="E1590">
        <f t="shared" si="364"/>
        <v>4</v>
      </c>
      <c r="F1590">
        <f t="shared" si="351"/>
        <v>4</v>
      </c>
    </row>
    <row r="1591" spans="1:6" x14ac:dyDescent="0.25">
      <c r="A1591" t="str">
        <f t="shared" si="359"/>
        <v>Spencer T</v>
      </c>
      <c r="E1591">
        <f t="shared" si="364"/>
        <v>4</v>
      </c>
      <c r="F1591">
        <f t="shared" si="351"/>
        <v>0</v>
      </c>
    </row>
    <row r="1592" spans="1:6" x14ac:dyDescent="0.25">
      <c r="A1592" t="str">
        <f t="shared" si="359"/>
        <v>Spencer T</v>
      </c>
      <c r="B1592" t="s">
        <v>433</v>
      </c>
      <c r="E1592">
        <v>16</v>
      </c>
      <c r="F1592">
        <f t="shared" si="351"/>
        <v>0</v>
      </c>
    </row>
    <row r="1593" spans="1:6" x14ac:dyDescent="0.25">
      <c r="A1593" t="str">
        <f t="shared" si="359"/>
        <v>Spencer T</v>
      </c>
      <c r="E1593">
        <f t="shared" ref="E1593:E1597" si="365">E1592</f>
        <v>16</v>
      </c>
      <c r="F1593">
        <f t="shared" si="351"/>
        <v>0</v>
      </c>
    </row>
    <row r="1594" spans="1:6" x14ac:dyDescent="0.25">
      <c r="A1594" t="str">
        <f t="shared" si="359"/>
        <v>Spencer T</v>
      </c>
      <c r="C1594">
        <v>0.156</v>
      </c>
      <c r="D1594" t="s">
        <v>402</v>
      </c>
      <c r="E1594">
        <f t="shared" si="365"/>
        <v>16</v>
      </c>
      <c r="F1594">
        <f t="shared" si="351"/>
        <v>2.496</v>
      </c>
    </row>
    <row r="1595" spans="1:6" x14ac:dyDescent="0.25">
      <c r="A1595" t="str">
        <f t="shared" si="359"/>
        <v>Spencer T</v>
      </c>
      <c r="C1595">
        <v>0.60799999999999998</v>
      </c>
      <c r="D1595" t="s">
        <v>43</v>
      </c>
      <c r="E1595">
        <f t="shared" si="365"/>
        <v>16</v>
      </c>
      <c r="F1595">
        <f t="shared" si="351"/>
        <v>9.7279999999999998</v>
      </c>
    </row>
    <row r="1596" spans="1:6" x14ac:dyDescent="0.25">
      <c r="A1596" t="str">
        <f t="shared" si="359"/>
        <v>Spencer T</v>
      </c>
      <c r="C1596">
        <v>0.23400000000000001</v>
      </c>
      <c r="D1596" t="s">
        <v>88</v>
      </c>
      <c r="E1596">
        <f t="shared" si="365"/>
        <v>16</v>
      </c>
      <c r="F1596">
        <f t="shared" si="351"/>
        <v>3.7440000000000002</v>
      </c>
    </row>
    <row r="1597" spans="1:6" x14ac:dyDescent="0.25">
      <c r="A1597" t="s">
        <v>468</v>
      </c>
      <c r="E1597">
        <f t="shared" si="365"/>
        <v>16</v>
      </c>
      <c r="F1597">
        <f t="shared" si="351"/>
        <v>0</v>
      </c>
    </row>
    <row r="1598" spans="1:6" x14ac:dyDescent="0.25">
      <c r="A1598" t="str">
        <f t="shared" ref="A1598:A1600" si="366">A1597</f>
        <v>Wisdom Omuya</v>
      </c>
      <c r="B1598" t="s">
        <v>436</v>
      </c>
      <c r="E1598">
        <v>109</v>
      </c>
      <c r="F1598">
        <f t="shared" si="351"/>
        <v>0</v>
      </c>
    </row>
    <row r="1599" spans="1:6" x14ac:dyDescent="0.25">
      <c r="A1599" t="str">
        <f t="shared" si="366"/>
        <v>Wisdom Omuya</v>
      </c>
      <c r="E1599">
        <f t="shared" ref="E1599:E1600" si="367">E1598</f>
        <v>109</v>
      </c>
      <c r="F1599">
        <f t="shared" si="351"/>
        <v>0</v>
      </c>
    </row>
    <row r="1600" spans="1:6" x14ac:dyDescent="0.25">
      <c r="A1600" t="str">
        <f t="shared" si="366"/>
        <v>Wisdom Omuya</v>
      </c>
      <c r="C1600">
        <v>1</v>
      </c>
      <c r="D1600" t="s">
        <v>130</v>
      </c>
      <c r="E1600">
        <f t="shared" si="367"/>
        <v>109</v>
      </c>
      <c r="F1600">
        <f t="shared" si="351"/>
        <v>109</v>
      </c>
    </row>
  </sheetData>
  <autoFilter ref="A1:F160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1599"/>
  <sheetViews>
    <sheetView topLeftCell="A1583" workbookViewId="0">
      <selection activeCell="D1" sqref="A1:D1599"/>
    </sheetView>
  </sheetViews>
  <sheetFormatPr defaultRowHeight="15" x14ac:dyDescent="0.25"/>
  <cols>
    <col min="1" max="1" width="44" bestFit="1" customWidth="1"/>
    <col min="2" max="2" width="9.42578125" bestFit="1" customWidth="1"/>
    <col min="3" max="3" width="45.28515625" bestFit="1" customWidth="1"/>
    <col min="4" max="4" width="6.140625" bestFit="1" customWidth="1"/>
  </cols>
  <sheetData>
    <row r="1" spans="1:289" x14ac:dyDescent="0.25">
      <c r="A1" t="s">
        <v>6</v>
      </c>
      <c r="B1" t="s">
        <v>7</v>
      </c>
      <c r="C1" t="s">
        <v>8</v>
      </c>
      <c r="D1" t="str">
        <f>IFERROR(HLOOKUP($A1,$E$2:$OL$3,2,FALSE),"")</f>
        <v/>
      </c>
    </row>
    <row r="2" spans="1:289" x14ac:dyDescent="0.25">
      <c r="A2" t="s">
        <v>9</v>
      </c>
      <c r="D2">
        <f t="shared" ref="D2:D65" si="0">IFERROR(HLOOKUP($A2,$E$2:$OL$3,2,FALSE),"")</f>
        <v>7</v>
      </c>
      <c r="E2" t="s">
        <v>253</v>
      </c>
      <c r="F2" t="s">
        <v>300</v>
      </c>
      <c r="G2" t="s">
        <v>301</v>
      </c>
      <c r="H2" t="s">
        <v>254</v>
      </c>
      <c r="I2" t="s">
        <v>302</v>
      </c>
      <c r="J2" t="s">
        <v>420</v>
      </c>
      <c r="K2" t="s">
        <v>329</v>
      </c>
      <c r="L2" t="s">
        <v>303</v>
      </c>
      <c r="M2" t="s">
        <v>304</v>
      </c>
      <c r="N2" t="s">
        <v>305</v>
      </c>
      <c r="O2" t="s">
        <v>278</v>
      </c>
      <c r="P2" t="s">
        <v>140</v>
      </c>
      <c r="Q2" t="s">
        <v>255</v>
      </c>
      <c r="R2" t="s">
        <v>141</v>
      </c>
      <c r="S2" t="s">
        <v>145</v>
      </c>
      <c r="T2" t="s">
        <v>374</v>
      </c>
      <c r="U2" t="s">
        <v>105</v>
      </c>
      <c r="V2" t="s">
        <v>279</v>
      </c>
      <c r="W2" t="s">
        <v>330</v>
      </c>
      <c r="X2" t="s">
        <v>331</v>
      </c>
      <c r="Y2" t="s">
        <v>256</v>
      </c>
      <c r="Z2" t="s">
        <v>257</v>
      </c>
      <c r="AA2" t="s">
        <v>421</v>
      </c>
      <c r="AB2" t="s">
        <v>14</v>
      </c>
      <c r="AC2" t="s">
        <v>306</v>
      </c>
      <c r="AD2" t="s">
        <v>332</v>
      </c>
      <c r="AE2" t="s">
        <v>333</v>
      </c>
      <c r="AF2" t="s">
        <v>334</v>
      </c>
      <c r="AG2" t="s">
        <v>308</v>
      </c>
      <c r="AH2" t="s">
        <v>309</v>
      </c>
      <c r="AI2" t="s">
        <v>310</v>
      </c>
      <c r="AJ2" t="s">
        <v>422</v>
      </c>
      <c r="AK2" t="s">
        <v>71</v>
      </c>
      <c r="AL2" t="s">
        <v>147</v>
      </c>
      <c r="AM2" t="s">
        <v>9</v>
      </c>
      <c r="AN2" t="s">
        <v>258</v>
      </c>
      <c r="AO2" t="s">
        <v>259</v>
      </c>
      <c r="AP2" t="s">
        <v>148</v>
      </c>
      <c r="AQ2" t="s">
        <v>375</v>
      </c>
      <c r="AR2" t="s">
        <v>413</v>
      </c>
      <c r="AS2" t="s">
        <v>376</v>
      </c>
      <c r="AT2" t="s">
        <v>274</v>
      </c>
      <c r="AU2" t="s">
        <v>311</v>
      </c>
      <c r="AV2" t="s">
        <v>312</v>
      </c>
      <c r="AW2" t="s">
        <v>423</v>
      </c>
      <c r="AX2" t="s">
        <v>260</v>
      </c>
      <c r="AY2" t="s">
        <v>261</v>
      </c>
      <c r="AZ2" t="s">
        <v>369</v>
      </c>
      <c r="BA2" t="s">
        <v>335</v>
      </c>
      <c r="BB2" t="s">
        <v>336</v>
      </c>
      <c r="BC2" t="s">
        <v>217</v>
      </c>
      <c r="BD2" t="s">
        <v>108</v>
      </c>
      <c r="BE2" t="s">
        <v>109</v>
      </c>
      <c r="BF2" t="s">
        <v>280</v>
      </c>
      <c r="BG2" t="s">
        <v>313</v>
      </c>
      <c r="BH2" t="s">
        <v>397</v>
      </c>
      <c r="BI2" t="s">
        <v>314</v>
      </c>
      <c r="BJ2" t="s">
        <v>316</v>
      </c>
      <c r="BK2" t="s">
        <v>317</v>
      </c>
      <c r="BL2" t="s">
        <v>294</v>
      </c>
      <c r="BM2" t="s">
        <v>424</v>
      </c>
      <c r="BN2" t="s">
        <v>262</v>
      </c>
      <c r="BO2" t="s">
        <v>263</v>
      </c>
      <c r="BP2" t="s">
        <v>281</v>
      </c>
      <c r="BQ2" t="s">
        <v>390</v>
      </c>
      <c r="BR2" t="s">
        <v>392</v>
      </c>
      <c r="BS2" t="s">
        <v>318</v>
      </c>
      <c r="BT2" t="s">
        <v>128</v>
      </c>
      <c r="BU2" t="s">
        <v>129</v>
      </c>
      <c r="BV2" t="s">
        <v>131</v>
      </c>
      <c r="BW2" t="s">
        <v>337</v>
      </c>
      <c r="BX2" t="s">
        <v>338</v>
      </c>
      <c r="BY2" t="s">
        <v>218</v>
      </c>
      <c r="BZ2" t="s">
        <v>264</v>
      </c>
      <c r="CA2" t="s">
        <v>339</v>
      </c>
      <c r="CB2" t="s">
        <v>282</v>
      </c>
      <c r="CC2" t="s">
        <v>371</v>
      </c>
      <c r="CD2" t="s">
        <v>265</v>
      </c>
      <c r="CE2" t="s">
        <v>319</v>
      </c>
      <c r="CF2" t="s">
        <v>320</v>
      </c>
      <c r="CG2" t="s">
        <v>321</v>
      </c>
      <c r="CH2" t="s">
        <v>219</v>
      </c>
      <c r="CI2" t="s">
        <v>220</v>
      </c>
      <c r="CJ2" t="s">
        <v>340</v>
      </c>
      <c r="CK2" s="2" t="s">
        <v>342</v>
      </c>
      <c r="CL2" t="s">
        <v>377</v>
      </c>
      <c r="CM2" t="s">
        <v>221</v>
      </c>
      <c r="CN2" t="s">
        <v>72</v>
      </c>
      <c r="CO2" t="s">
        <v>223</v>
      </c>
      <c r="CP2" t="s">
        <v>224</v>
      </c>
      <c r="CQ2" t="s">
        <v>225</v>
      </c>
      <c r="CR2" t="s">
        <v>226</v>
      </c>
      <c r="CS2" t="s">
        <v>283</v>
      </c>
      <c r="CT2" t="s">
        <v>425</v>
      </c>
      <c r="CU2" t="s">
        <v>400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t="s">
        <v>348</v>
      </c>
      <c r="DB2" t="s">
        <v>349</v>
      </c>
      <c r="DC2" t="s">
        <v>350</v>
      </c>
      <c r="DD2" t="s">
        <v>351</v>
      </c>
      <c r="DE2" t="s">
        <v>352</v>
      </c>
      <c r="DF2" t="s">
        <v>354</v>
      </c>
      <c r="DG2" t="s">
        <v>87</v>
      </c>
      <c r="DH2" t="s">
        <v>401</v>
      </c>
      <c r="DI2" t="s">
        <v>16</v>
      </c>
      <c r="DJ2" t="s">
        <v>110</v>
      </c>
      <c r="DK2" t="s">
        <v>227</v>
      </c>
      <c r="DL2" t="s">
        <v>149</v>
      </c>
      <c r="DM2" t="s">
        <v>150</v>
      </c>
      <c r="DN2" t="s">
        <v>426</v>
      </c>
      <c r="DO2" t="s">
        <v>151</v>
      </c>
      <c r="DP2" t="s">
        <v>156</v>
      </c>
      <c r="DQ2" t="s">
        <v>157</v>
      </c>
      <c r="DR2" t="s">
        <v>158</v>
      </c>
      <c r="DS2" t="s">
        <v>159</v>
      </c>
      <c r="DT2" t="s">
        <v>378</v>
      </c>
      <c r="DU2" t="s">
        <v>111</v>
      </c>
      <c r="DV2" t="s">
        <v>266</v>
      </c>
      <c r="DW2" t="s">
        <v>380</v>
      </c>
      <c r="DX2" t="s">
        <v>355</v>
      </c>
      <c r="DY2" t="s">
        <v>53</v>
      </c>
      <c r="DZ2" t="s">
        <v>56</v>
      </c>
      <c r="EA2" t="s">
        <v>57</v>
      </c>
      <c r="EB2" t="s">
        <v>113</v>
      </c>
      <c r="EC2" t="s">
        <v>114</v>
      </c>
      <c r="ED2" t="s">
        <v>21</v>
      </c>
      <c r="EE2" t="s">
        <v>160</v>
      </c>
      <c r="EF2" t="s">
        <v>161</v>
      </c>
      <c r="EG2" t="s">
        <v>162</v>
      </c>
      <c r="EH2" t="s">
        <v>93</v>
      </c>
      <c r="EI2" t="s">
        <v>234</v>
      </c>
      <c r="EJ2" t="s">
        <v>267</v>
      </c>
      <c r="EK2" t="s">
        <v>356</v>
      </c>
      <c r="EL2" t="s">
        <v>357</v>
      </c>
      <c r="EM2" t="s">
        <v>358</v>
      </c>
      <c r="EN2" t="s">
        <v>414</v>
      </c>
      <c r="EO2" t="s">
        <v>239</v>
      </c>
      <c r="EP2" t="s">
        <v>359</v>
      </c>
      <c r="EQ2" t="s">
        <v>394</v>
      </c>
      <c r="ER2" t="s">
        <v>163</v>
      </c>
      <c r="ES2" t="s">
        <v>405</v>
      </c>
      <c r="ET2" t="s">
        <v>164</v>
      </c>
      <c r="EU2" t="s">
        <v>165</v>
      </c>
      <c r="EV2" t="s">
        <v>240</v>
      </c>
      <c r="EW2" t="s">
        <v>408</v>
      </c>
      <c r="EX2" t="s">
        <v>409</v>
      </c>
      <c r="EY2" t="s">
        <v>166</v>
      </c>
      <c r="EZ2" t="s">
        <v>167</v>
      </c>
      <c r="FA2" t="s">
        <v>115</v>
      </c>
      <c r="FB2" t="s">
        <v>168</v>
      </c>
      <c r="FC2" t="s">
        <v>170</v>
      </c>
      <c r="FD2" t="s">
        <v>116</v>
      </c>
      <c r="FE2" s="2" t="s">
        <v>381</v>
      </c>
      <c r="FF2" t="s">
        <v>117</v>
      </c>
      <c r="FG2" t="s">
        <v>436</v>
      </c>
      <c r="FH2" t="s">
        <v>290</v>
      </c>
      <c r="FI2" t="s">
        <v>322</v>
      </c>
      <c r="FJ2" t="s">
        <v>228</v>
      </c>
      <c r="FK2" t="s">
        <v>236</v>
      </c>
      <c r="FL2" t="s">
        <v>360</v>
      </c>
      <c r="FM2" t="s">
        <v>386</v>
      </c>
      <c r="FN2" t="s">
        <v>387</v>
      </c>
      <c r="FO2" t="s">
        <v>242</v>
      </c>
      <c r="FP2" t="s">
        <v>89</v>
      </c>
      <c r="FQ2" t="s">
        <v>28</v>
      </c>
      <c r="FR2" t="s">
        <v>29</v>
      </c>
      <c r="FS2" t="s">
        <v>229</v>
      </c>
      <c r="FT2" t="s">
        <v>118</v>
      </c>
      <c r="FU2" t="s">
        <v>59</v>
      </c>
      <c r="FV2" t="s">
        <v>60</v>
      </c>
      <c r="FW2" t="s">
        <v>284</v>
      </c>
      <c r="FX2" t="s">
        <v>415</v>
      </c>
      <c r="FY2" t="s">
        <v>18</v>
      </c>
      <c r="FZ2" t="s">
        <v>119</v>
      </c>
      <c r="GA2" t="s">
        <v>361</v>
      </c>
      <c r="GB2" t="s">
        <v>243</v>
      </c>
      <c r="GC2" t="s">
        <v>427</v>
      </c>
      <c r="GD2" t="s">
        <v>416</v>
      </c>
      <c r="GE2" t="s">
        <v>172</v>
      </c>
      <c r="GF2" t="s">
        <v>121</v>
      </c>
      <c r="GG2" t="s">
        <v>122</v>
      </c>
      <c r="GH2" t="s">
        <v>31</v>
      </c>
      <c r="GI2" t="s">
        <v>362</v>
      </c>
      <c r="GJ2" t="s">
        <v>173</v>
      </c>
      <c r="GK2" t="s">
        <v>174</v>
      </c>
      <c r="GL2" t="s">
        <v>175</v>
      </c>
      <c r="GM2" t="s">
        <v>244</v>
      </c>
      <c r="GN2" t="s">
        <v>245</v>
      </c>
      <c r="GO2" t="s">
        <v>247</v>
      </c>
      <c r="GP2" t="s">
        <v>35</v>
      </c>
      <c r="GQ2" t="s">
        <v>36</v>
      </c>
      <c r="GR2" t="s">
        <v>428</v>
      </c>
      <c r="GS2" t="s">
        <v>37</v>
      </c>
      <c r="GT2" t="s">
        <v>39</v>
      </c>
      <c r="GU2" t="s">
        <v>132</v>
      </c>
      <c r="GV2" t="s">
        <v>295</v>
      </c>
      <c r="GW2" t="s">
        <v>176</v>
      </c>
      <c r="GX2" t="s">
        <v>177</v>
      </c>
      <c r="GY2" t="s">
        <v>178</v>
      </c>
      <c r="GZ2" t="s">
        <v>179</v>
      </c>
      <c r="HA2" t="s">
        <v>180</v>
      </c>
      <c r="HB2" t="s">
        <v>181</v>
      </c>
      <c r="HC2" t="s">
        <v>182</v>
      </c>
      <c r="HD2" t="s">
        <v>183</v>
      </c>
      <c r="HE2" t="s">
        <v>184</v>
      </c>
      <c r="HF2" t="s">
        <v>185</v>
      </c>
      <c r="HG2" s="2" t="s">
        <v>268</v>
      </c>
      <c r="HH2" t="s">
        <v>363</v>
      </c>
      <c r="HI2" t="s">
        <v>40</v>
      </c>
      <c r="HJ2" t="s">
        <v>42</v>
      </c>
      <c r="HK2" t="s">
        <v>287</v>
      </c>
      <c r="HL2" t="s">
        <v>269</v>
      </c>
      <c r="HM2" t="s">
        <v>410</v>
      </c>
      <c r="HN2" t="s">
        <v>270</v>
      </c>
      <c r="HO2" t="s">
        <v>230</v>
      </c>
      <c r="HP2" t="s">
        <v>186</v>
      </c>
      <c r="HQ2" t="s">
        <v>382</v>
      </c>
      <c r="HR2" t="s">
        <v>271</v>
      </c>
      <c r="HS2" t="s">
        <v>123</v>
      </c>
      <c r="HT2" t="s">
        <v>44</v>
      </c>
      <c r="HU2" t="s">
        <v>45</v>
      </c>
      <c r="HV2" t="s">
        <v>46</v>
      </c>
      <c r="HW2" t="s">
        <v>47</v>
      </c>
      <c r="HX2" t="s">
        <v>364</v>
      </c>
      <c r="HY2" t="s">
        <v>323</v>
      </c>
      <c r="HZ2" t="s">
        <v>125</v>
      </c>
      <c r="IA2" t="s">
        <v>133</v>
      </c>
      <c r="IB2" t="s">
        <v>135</v>
      </c>
      <c r="IC2" t="s">
        <v>136</v>
      </c>
      <c r="ID2" t="s">
        <v>187</v>
      </c>
      <c r="IE2" t="s">
        <v>297</v>
      </c>
      <c r="IF2" t="s">
        <v>49</v>
      </c>
      <c r="IG2" t="s">
        <v>189</v>
      </c>
      <c r="IH2" t="s">
        <v>291</v>
      </c>
      <c r="II2" t="s">
        <v>98</v>
      </c>
      <c r="IJ2" t="s">
        <v>365</v>
      </c>
      <c r="IK2" s="2" t="s">
        <v>366</v>
      </c>
      <c r="IL2" t="s">
        <v>126</v>
      </c>
      <c r="IM2" t="s">
        <v>383</v>
      </c>
      <c r="IN2" t="s">
        <v>417</v>
      </c>
      <c r="IO2" t="s">
        <v>190</v>
      </c>
      <c r="IP2" t="s">
        <v>191</v>
      </c>
      <c r="IQ2" t="s">
        <v>192</v>
      </c>
      <c r="IR2" t="s">
        <v>193</v>
      </c>
      <c r="IS2" t="s">
        <v>194</v>
      </c>
      <c r="IT2" t="s">
        <v>195</v>
      </c>
      <c r="IU2" t="s">
        <v>196</v>
      </c>
      <c r="IV2" t="s">
        <v>197</v>
      </c>
      <c r="IW2" t="s">
        <v>198</v>
      </c>
      <c r="IX2" t="s">
        <v>199</v>
      </c>
      <c r="IY2" t="s">
        <v>200</v>
      </c>
      <c r="IZ2" t="s">
        <v>201</v>
      </c>
      <c r="JA2" t="s">
        <v>202</v>
      </c>
      <c r="JB2" t="s">
        <v>203</v>
      </c>
      <c r="JC2" t="s">
        <v>204</v>
      </c>
      <c r="JD2" t="s">
        <v>205</v>
      </c>
      <c r="JE2" s="2" t="s">
        <v>206</v>
      </c>
      <c r="JF2" t="s">
        <v>207</v>
      </c>
      <c r="JG2" t="s">
        <v>208</v>
      </c>
      <c r="JH2" t="s">
        <v>209</v>
      </c>
      <c r="JI2" t="s">
        <v>210</v>
      </c>
      <c r="JJ2" t="s">
        <v>211</v>
      </c>
      <c r="JK2" s="2" t="s">
        <v>212</v>
      </c>
      <c r="JL2" t="s">
        <v>213</v>
      </c>
      <c r="JM2" t="s">
        <v>214</v>
      </c>
      <c r="JN2" t="s">
        <v>63</v>
      </c>
      <c r="JO2" t="s">
        <v>65</v>
      </c>
      <c r="JP2" t="s">
        <v>429</v>
      </c>
      <c r="JQ2" t="s">
        <v>430</v>
      </c>
      <c r="JR2" t="s">
        <v>431</v>
      </c>
      <c r="JS2" t="s">
        <v>432</v>
      </c>
      <c r="JT2" t="s">
        <v>433</v>
      </c>
      <c r="JU2" t="s">
        <v>248</v>
      </c>
      <c r="JV2" t="s">
        <v>249</v>
      </c>
      <c r="JW2" t="s">
        <v>102</v>
      </c>
      <c r="JX2" t="s">
        <v>275</v>
      </c>
      <c r="JY2" t="s">
        <v>250</v>
      </c>
      <c r="JZ2" t="s">
        <v>67</v>
      </c>
      <c r="KA2" t="s">
        <v>324</v>
      </c>
      <c r="KB2" s="2" t="s">
        <v>325</v>
      </c>
      <c r="KC2" t="s">
        <v>326</v>
      </c>
    </row>
    <row r="3" spans="1:289" x14ac:dyDescent="0.25">
      <c r="D3" t="str">
        <f t="shared" si="0"/>
        <v/>
      </c>
      <c r="E3">
        <v>15</v>
      </c>
      <c r="F3">
        <v>72</v>
      </c>
      <c r="G3">
        <v>75</v>
      </c>
      <c r="H3">
        <v>307</v>
      </c>
      <c r="I3">
        <v>160</v>
      </c>
      <c r="J3">
        <v>21</v>
      </c>
      <c r="K3">
        <v>6</v>
      </c>
      <c r="L3">
        <v>103</v>
      </c>
      <c r="M3">
        <v>240</v>
      </c>
      <c r="N3">
        <v>191</v>
      </c>
      <c r="O3">
        <v>8</v>
      </c>
      <c r="P3">
        <v>23</v>
      </c>
      <c r="Q3">
        <v>2057</v>
      </c>
      <c r="R3">
        <v>64</v>
      </c>
      <c r="S3">
        <v>66</v>
      </c>
      <c r="T3">
        <v>8</v>
      </c>
      <c r="U3">
        <v>182</v>
      </c>
      <c r="V3">
        <v>187</v>
      </c>
      <c r="W3">
        <v>12</v>
      </c>
      <c r="X3">
        <v>5</v>
      </c>
      <c r="Y3">
        <v>326</v>
      </c>
      <c r="Z3">
        <v>9</v>
      </c>
      <c r="AA3">
        <v>32</v>
      </c>
      <c r="AB3">
        <v>12</v>
      </c>
      <c r="AC3">
        <v>6</v>
      </c>
      <c r="AD3">
        <v>182</v>
      </c>
      <c r="AE3">
        <v>93</v>
      </c>
      <c r="AF3">
        <v>189</v>
      </c>
      <c r="AG3">
        <v>981</v>
      </c>
      <c r="AH3">
        <v>585</v>
      </c>
      <c r="AI3">
        <v>43</v>
      </c>
      <c r="AJ3">
        <v>2</v>
      </c>
      <c r="AK3">
        <v>27</v>
      </c>
      <c r="AL3">
        <v>117</v>
      </c>
      <c r="AM3">
        <v>7</v>
      </c>
      <c r="AN3">
        <v>481</v>
      </c>
      <c r="AO3">
        <v>38</v>
      </c>
      <c r="AP3">
        <v>54</v>
      </c>
      <c r="AQ3">
        <v>18</v>
      </c>
      <c r="AR3">
        <v>8</v>
      </c>
      <c r="AS3">
        <v>83</v>
      </c>
      <c r="AT3">
        <v>4</v>
      </c>
      <c r="AU3">
        <v>86</v>
      </c>
      <c r="AV3">
        <v>139</v>
      </c>
      <c r="AW3">
        <v>11</v>
      </c>
      <c r="AX3">
        <v>45</v>
      </c>
      <c r="AY3">
        <v>192</v>
      </c>
      <c r="AZ3">
        <v>12</v>
      </c>
      <c r="BA3">
        <v>19</v>
      </c>
      <c r="BB3">
        <v>140</v>
      </c>
      <c r="BC3">
        <v>8</v>
      </c>
      <c r="BD3">
        <v>30</v>
      </c>
      <c r="BE3">
        <v>96</v>
      </c>
      <c r="BF3">
        <v>299</v>
      </c>
      <c r="BG3">
        <v>2</v>
      </c>
      <c r="BH3">
        <v>6</v>
      </c>
      <c r="BI3">
        <v>3136</v>
      </c>
      <c r="BJ3">
        <v>3</v>
      </c>
      <c r="BK3">
        <v>37</v>
      </c>
      <c r="BL3">
        <v>9</v>
      </c>
      <c r="BM3">
        <v>8</v>
      </c>
      <c r="BN3">
        <v>166</v>
      </c>
      <c r="BO3">
        <v>1343</v>
      </c>
      <c r="BP3">
        <v>4</v>
      </c>
      <c r="BQ3">
        <v>58</v>
      </c>
      <c r="BR3">
        <v>689</v>
      </c>
      <c r="BS3">
        <v>73</v>
      </c>
      <c r="BT3">
        <v>12</v>
      </c>
      <c r="BU3">
        <v>2</v>
      </c>
      <c r="BV3">
        <v>10</v>
      </c>
      <c r="BW3">
        <v>170</v>
      </c>
      <c r="BX3">
        <v>775</v>
      </c>
      <c r="BY3">
        <v>6</v>
      </c>
      <c r="BZ3">
        <v>88</v>
      </c>
      <c r="CA3">
        <v>2</v>
      </c>
      <c r="CB3">
        <v>124</v>
      </c>
      <c r="CC3">
        <v>1</v>
      </c>
      <c r="CD3">
        <v>180</v>
      </c>
      <c r="CE3">
        <v>39</v>
      </c>
      <c r="CF3">
        <v>401</v>
      </c>
      <c r="CG3">
        <v>355</v>
      </c>
      <c r="CH3">
        <v>8</v>
      </c>
      <c r="CI3">
        <v>168</v>
      </c>
      <c r="CJ3">
        <v>240</v>
      </c>
      <c r="CK3">
        <v>120</v>
      </c>
      <c r="CL3">
        <v>6</v>
      </c>
      <c r="CM3">
        <v>7</v>
      </c>
      <c r="CN3">
        <v>576138</v>
      </c>
      <c r="CO3">
        <v>14</v>
      </c>
      <c r="CP3">
        <v>36</v>
      </c>
      <c r="CQ3">
        <v>145</v>
      </c>
      <c r="CR3">
        <v>53</v>
      </c>
      <c r="CS3">
        <v>405</v>
      </c>
      <c r="CT3">
        <v>11</v>
      </c>
      <c r="CU3">
        <v>219</v>
      </c>
      <c r="CV3">
        <v>679</v>
      </c>
      <c r="CW3">
        <v>672</v>
      </c>
      <c r="CX3">
        <v>17</v>
      </c>
      <c r="CY3">
        <v>164</v>
      </c>
      <c r="CZ3">
        <v>148</v>
      </c>
      <c r="DA3">
        <v>149</v>
      </c>
      <c r="DB3">
        <v>117</v>
      </c>
      <c r="DC3">
        <v>488</v>
      </c>
      <c r="DD3">
        <v>86</v>
      </c>
      <c r="DE3">
        <v>466</v>
      </c>
      <c r="DF3">
        <v>132</v>
      </c>
      <c r="DG3">
        <v>132</v>
      </c>
      <c r="DH3">
        <v>629</v>
      </c>
      <c r="DI3">
        <v>9</v>
      </c>
      <c r="DJ3">
        <v>37</v>
      </c>
      <c r="DK3">
        <v>4</v>
      </c>
      <c r="DL3">
        <v>30</v>
      </c>
      <c r="DM3">
        <v>228</v>
      </c>
      <c r="DN3">
        <v>4</v>
      </c>
      <c r="DO3">
        <v>8616</v>
      </c>
      <c r="DP3">
        <v>114</v>
      </c>
      <c r="DQ3">
        <v>8616</v>
      </c>
      <c r="DR3">
        <v>79</v>
      </c>
      <c r="DS3">
        <v>11</v>
      </c>
      <c r="DT3">
        <v>3524</v>
      </c>
      <c r="DU3">
        <v>1498</v>
      </c>
      <c r="DV3">
        <v>10</v>
      </c>
      <c r="DW3">
        <v>197</v>
      </c>
      <c r="DX3">
        <v>6</v>
      </c>
      <c r="DY3">
        <v>42</v>
      </c>
      <c r="DZ3">
        <v>158</v>
      </c>
      <c r="EA3">
        <v>7</v>
      </c>
      <c r="EB3">
        <v>83</v>
      </c>
      <c r="EC3">
        <v>79</v>
      </c>
      <c r="ED3">
        <v>2235</v>
      </c>
      <c r="EE3">
        <v>147</v>
      </c>
      <c r="EF3">
        <v>64</v>
      </c>
      <c r="EG3">
        <v>126</v>
      </c>
      <c r="EH3">
        <v>210</v>
      </c>
      <c r="EI3">
        <v>40</v>
      </c>
      <c r="EJ3">
        <v>1330</v>
      </c>
      <c r="EK3">
        <v>253</v>
      </c>
      <c r="EL3">
        <v>304</v>
      </c>
      <c r="EM3">
        <v>1214</v>
      </c>
      <c r="EN3">
        <v>31</v>
      </c>
      <c r="EO3">
        <v>14</v>
      </c>
      <c r="EP3">
        <v>16</v>
      </c>
      <c r="EQ3">
        <v>1</v>
      </c>
      <c r="ER3">
        <v>2</v>
      </c>
      <c r="ES3">
        <v>158</v>
      </c>
      <c r="ET3">
        <v>4</v>
      </c>
      <c r="EU3">
        <v>304</v>
      </c>
      <c r="EV3">
        <v>20</v>
      </c>
      <c r="EW3">
        <v>54</v>
      </c>
      <c r="EX3">
        <v>54</v>
      </c>
      <c r="EY3">
        <v>5</v>
      </c>
      <c r="EZ3">
        <v>12</v>
      </c>
      <c r="FA3">
        <v>12</v>
      </c>
      <c r="FB3">
        <v>419</v>
      </c>
      <c r="FC3">
        <v>582</v>
      </c>
      <c r="FD3">
        <v>43</v>
      </c>
      <c r="FE3">
        <v>18</v>
      </c>
      <c r="FF3">
        <v>57</v>
      </c>
      <c r="FG3">
        <v>109</v>
      </c>
      <c r="FH3">
        <v>32</v>
      </c>
      <c r="FI3">
        <v>3</v>
      </c>
      <c r="FJ3">
        <v>25</v>
      </c>
      <c r="FK3">
        <v>37</v>
      </c>
      <c r="FL3">
        <v>16</v>
      </c>
      <c r="FM3">
        <v>1</v>
      </c>
      <c r="FN3">
        <v>1</v>
      </c>
      <c r="FO3">
        <v>77</v>
      </c>
      <c r="FP3">
        <v>50</v>
      </c>
      <c r="FQ3">
        <v>110</v>
      </c>
      <c r="FR3">
        <v>15</v>
      </c>
      <c r="FS3">
        <v>9</v>
      </c>
      <c r="FT3">
        <v>86</v>
      </c>
      <c r="FU3">
        <v>4</v>
      </c>
      <c r="FV3">
        <v>12</v>
      </c>
      <c r="FW3">
        <v>788</v>
      </c>
      <c r="FX3">
        <v>15</v>
      </c>
      <c r="FY3">
        <v>5</v>
      </c>
      <c r="FZ3">
        <v>71</v>
      </c>
      <c r="GA3">
        <v>6</v>
      </c>
      <c r="GB3">
        <v>35</v>
      </c>
      <c r="GC3">
        <v>80</v>
      </c>
      <c r="GD3">
        <v>6</v>
      </c>
      <c r="GE3">
        <v>774</v>
      </c>
      <c r="GF3">
        <v>14</v>
      </c>
      <c r="GG3">
        <v>48</v>
      </c>
      <c r="GH3">
        <v>137</v>
      </c>
      <c r="GI3">
        <v>3</v>
      </c>
      <c r="GJ3">
        <v>515</v>
      </c>
      <c r="GK3">
        <v>44</v>
      </c>
      <c r="GL3">
        <v>2</v>
      </c>
      <c r="GM3">
        <v>6</v>
      </c>
      <c r="GN3">
        <v>394</v>
      </c>
      <c r="GO3">
        <v>156</v>
      </c>
      <c r="GP3">
        <v>102</v>
      </c>
      <c r="GQ3">
        <v>70</v>
      </c>
      <c r="GR3">
        <v>19</v>
      </c>
      <c r="GS3">
        <v>5</v>
      </c>
      <c r="GT3">
        <v>12</v>
      </c>
      <c r="GU3">
        <v>89</v>
      </c>
      <c r="GV3">
        <v>296</v>
      </c>
      <c r="GW3">
        <v>57</v>
      </c>
      <c r="GX3">
        <v>1107</v>
      </c>
      <c r="GY3">
        <v>24</v>
      </c>
      <c r="GZ3">
        <v>6</v>
      </c>
      <c r="HA3">
        <v>151</v>
      </c>
      <c r="HB3">
        <v>13</v>
      </c>
      <c r="HC3">
        <v>84</v>
      </c>
      <c r="HD3">
        <v>879</v>
      </c>
      <c r="HE3">
        <v>272</v>
      </c>
      <c r="HF3">
        <v>42</v>
      </c>
      <c r="HG3">
        <v>2841</v>
      </c>
      <c r="HH3">
        <v>78</v>
      </c>
      <c r="HI3">
        <v>8</v>
      </c>
      <c r="HJ3">
        <v>30</v>
      </c>
      <c r="HK3">
        <v>153</v>
      </c>
      <c r="HL3">
        <v>19</v>
      </c>
      <c r="HM3">
        <v>10</v>
      </c>
      <c r="HN3">
        <v>38</v>
      </c>
      <c r="HO3">
        <v>7</v>
      </c>
      <c r="HP3">
        <v>47</v>
      </c>
      <c r="HQ3">
        <v>171</v>
      </c>
      <c r="HR3">
        <v>31</v>
      </c>
      <c r="HS3">
        <v>7</v>
      </c>
      <c r="HT3">
        <v>4</v>
      </c>
      <c r="HU3">
        <v>2</v>
      </c>
      <c r="HV3">
        <v>36</v>
      </c>
      <c r="HW3">
        <v>138</v>
      </c>
      <c r="HX3">
        <v>20</v>
      </c>
      <c r="HY3">
        <v>102</v>
      </c>
      <c r="HZ3">
        <v>325</v>
      </c>
      <c r="IA3">
        <v>2</v>
      </c>
      <c r="IB3">
        <v>22</v>
      </c>
      <c r="IC3">
        <v>5</v>
      </c>
      <c r="ID3">
        <v>118</v>
      </c>
      <c r="IE3">
        <v>4</v>
      </c>
      <c r="IF3">
        <v>115</v>
      </c>
      <c r="IG3">
        <v>49</v>
      </c>
      <c r="IH3">
        <v>3</v>
      </c>
      <c r="II3">
        <v>2</v>
      </c>
      <c r="IJ3">
        <v>2</v>
      </c>
      <c r="IK3">
        <v>19</v>
      </c>
      <c r="IL3">
        <v>92</v>
      </c>
      <c r="IM3">
        <v>44</v>
      </c>
      <c r="IN3">
        <v>20</v>
      </c>
      <c r="IO3">
        <v>94</v>
      </c>
      <c r="IP3">
        <v>17</v>
      </c>
      <c r="IQ3">
        <v>189</v>
      </c>
      <c r="IR3">
        <v>461</v>
      </c>
      <c r="IS3">
        <v>902</v>
      </c>
      <c r="IT3">
        <v>171</v>
      </c>
      <c r="IU3">
        <v>102</v>
      </c>
      <c r="IV3">
        <v>243</v>
      </c>
      <c r="IW3">
        <v>125</v>
      </c>
      <c r="IX3">
        <v>2</v>
      </c>
      <c r="IY3">
        <v>8</v>
      </c>
      <c r="IZ3">
        <v>16</v>
      </c>
      <c r="JA3">
        <v>47</v>
      </c>
      <c r="JB3">
        <v>53</v>
      </c>
      <c r="JC3">
        <v>19</v>
      </c>
      <c r="JD3">
        <v>24</v>
      </c>
      <c r="JE3">
        <v>16</v>
      </c>
      <c r="JF3">
        <v>4</v>
      </c>
      <c r="JG3">
        <v>25</v>
      </c>
      <c r="JH3">
        <v>142</v>
      </c>
      <c r="JI3">
        <v>65</v>
      </c>
      <c r="JJ3">
        <v>5</v>
      </c>
      <c r="JK3">
        <v>65</v>
      </c>
      <c r="JL3">
        <v>129</v>
      </c>
      <c r="JM3">
        <v>3</v>
      </c>
      <c r="JN3">
        <v>45</v>
      </c>
      <c r="JO3">
        <v>169</v>
      </c>
      <c r="JP3">
        <v>282</v>
      </c>
      <c r="JQ3">
        <v>385</v>
      </c>
      <c r="JR3">
        <v>321</v>
      </c>
      <c r="JS3">
        <v>4</v>
      </c>
      <c r="JT3">
        <v>16</v>
      </c>
      <c r="JU3">
        <v>27</v>
      </c>
      <c r="JV3">
        <v>72</v>
      </c>
      <c r="JW3">
        <v>5</v>
      </c>
      <c r="JX3">
        <v>8</v>
      </c>
      <c r="JY3">
        <v>273</v>
      </c>
      <c r="JZ3">
        <v>66</v>
      </c>
      <c r="KA3">
        <v>693</v>
      </c>
      <c r="KB3">
        <v>107</v>
      </c>
      <c r="KC3">
        <v>114</v>
      </c>
    </row>
    <row r="4" spans="1:289" x14ac:dyDescent="0.25">
      <c r="B4" s="1">
        <v>0.26100000000000001</v>
      </c>
      <c r="C4" t="s">
        <v>10</v>
      </c>
      <c r="D4" t="str">
        <f t="shared" si="0"/>
        <v/>
      </c>
    </row>
    <row r="5" spans="1:289" x14ac:dyDescent="0.25">
      <c r="B5" s="1">
        <v>0.73799999999999999</v>
      </c>
      <c r="C5" t="s">
        <v>11</v>
      </c>
      <c r="D5" t="str">
        <f t="shared" si="0"/>
        <v/>
      </c>
    </row>
    <row r="6" spans="1:289" x14ac:dyDescent="0.25">
      <c r="A6" t="s">
        <v>6</v>
      </c>
      <c r="B6" t="s">
        <v>12</v>
      </c>
      <c r="C6" t="s">
        <v>13</v>
      </c>
      <c r="D6" t="str">
        <f t="shared" si="0"/>
        <v/>
      </c>
    </row>
    <row r="7" spans="1:289" x14ac:dyDescent="0.25">
      <c r="A7" t="s">
        <v>14</v>
      </c>
      <c r="D7">
        <f t="shared" si="0"/>
        <v>12</v>
      </c>
    </row>
    <row r="8" spans="1:289" x14ac:dyDescent="0.25">
      <c r="D8" t="str">
        <f t="shared" si="0"/>
        <v/>
      </c>
    </row>
    <row r="9" spans="1:289" x14ac:dyDescent="0.25">
      <c r="B9" s="1">
        <v>1</v>
      </c>
      <c r="C9" t="s">
        <v>15</v>
      </c>
      <c r="D9" t="str">
        <f t="shared" si="0"/>
        <v/>
      </c>
    </row>
    <row r="10" spans="1:289" x14ac:dyDescent="0.25">
      <c r="D10" t="str">
        <f t="shared" si="0"/>
        <v/>
      </c>
    </row>
    <row r="11" spans="1:289" x14ac:dyDescent="0.25">
      <c r="A11" t="s">
        <v>16</v>
      </c>
      <c r="D11">
        <f t="shared" si="0"/>
        <v>9</v>
      </c>
    </row>
    <row r="12" spans="1:289" x14ac:dyDescent="0.25">
      <c r="D12" t="str">
        <f t="shared" si="0"/>
        <v/>
      </c>
    </row>
    <row r="13" spans="1:289" x14ac:dyDescent="0.25">
      <c r="B13" s="1">
        <v>1</v>
      </c>
      <c r="C13" t="s">
        <v>17</v>
      </c>
      <c r="D13" t="str">
        <f t="shared" si="0"/>
        <v/>
      </c>
    </row>
    <row r="14" spans="1:289" x14ac:dyDescent="0.25">
      <c r="D14" t="str">
        <f t="shared" si="0"/>
        <v/>
      </c>
    </row>
    <row r="15" spans="1:289" x14ac:dyDescent="0.25">
      <c r="A15" t="s">
        <v>18</v>
      </c>
      <c r="D15">
        <f t="shared" si="0"/>
        <v>5</v>
      </c>
    </row>
    <row r="16" spans="1:289" x14ac:dyDescent="0.25">
      <c r="D16" t="str">
        <f t="shared" si="0"/>
        <v/>
      </c>
    </row>
    <row r="17" spans="1:4" x14ac:dyDescent="0.25">
      <c r="B17" s="1">
        <v>1</v>
      </c>
      <c r="C17" t="s">
        <v>17</v>
      </c>
      <c r="D17" t="str">
        <f t="shared" si="0"/>
        <v/>
      </c>
    </row>
    <row r="18" spans="1:4" x14ac:dyDescent="0.25">
      <c r="A18" t="s">
        <v>6</v>
      </c>
      <c r="B18" t="s">
        <v>19</v>
      </c>
      <c r="C18" t="s">
        <v>20</v>
      </c>
      <c r="D18" t="str">
        <f t="shared" si="0"/>
        <v/>
      </c>
    </row>
    <row r="19" spans="1:4" x14ac:dyDescent="0.25">
      <c r="A19" t="s">
        <v>21</v>
      </c>
      <c r="D19">
        <f t="shared" si="0"/>
        <v>2235</v>
      </c>
    </row>
    <row r="20" spans="1:4" x14ac:dyDescent="0.25">
      <c r="D20" t="str">
        <f t="shared" si="0"/>
        <v/>
      </c>
    </row>
    <row r="21" spans="1:4" x14ac:dyDescent="0.25">
      <c r="B21" s="1">
        <v>0.33300000000000002</v>
      </c>
      <c r="C21" t="s">
        <v>22</v>
      </c>
      <c r="D21" t="str">
        <f t="shared" si="0"/>
        <v/>
      </c>
    </row>
    <row r="22" spans="1:4" x14ac:dyDescent="0.25">
      <c r="B22" s="1">
        <v>1.7999999999999999E-2</v>
      </c>
      <c r="C22" t="s">
        <v>23</v>
      </c>
      <c r="D22" t="str">
        <f t="shared" si="0"/>
        <v/>
      </c>
    </row>
    <row r="23" spans="1:4" x14ac:dyDescent="0.25">
      <c r="B23" s="1">
        <v>0.52200000000000002</v>
      </c>
      <c r="C23" t="s">
        <v>24</v>
      </c>
      <c r="D23" t="str">
        <f t="shared" si="0"/>
        <v/>
      </c>
    </row>
    <row r="24" spans="1:4" x14ac:dyDescent="0.25">
      <c r="B24" s="1">
        <v>9.9000000000000005E-2</v>
      </c>
      <c r="C24" t="s">
        <v>25</v>
      </c>
      <c r="D24" t="str">
        <f t="shared" si="0"/>
        <v/>
      </c>
    </row>
    <row r="25" spans="1:4" x14ac:dyDescent="0.25">
      <c r="B25" s="1">
        <v>3.0000000000000001E-3</v>
      </c>
      <c r="C25" t="s">
        <v>26</v>
      </c>
      <c r="D25" t="str">
        <f t="shared" si="0"/>
        <v/>
      </c>
    </row>
    <row r="26" spans="1:4" x14ac:dyDescent="0.25">
      <c r="B26" s="1">
        <v>1.7999999999999999E-2</v>
      </c>
      <c r="C26" t="s">
        <v>27</v>
      </c>
      <c r="D26" t="str">
        <f t="shared" si="0"/>
        <v/>
      </c>
    </row>
    <row r="27" spans="1:4" x14ac:dyDescent="0.25">
      <c r="D27" t="str">
        <f t="shared" si="0"/>
        <v/>
      </c>
    </row>
    <row r="28" spans="1:4" x14ac:dyDescent="0.25">
      <c r="A28" t="s">
        <v>28</v>
      </c>
      <c r="D28">
        <f t="shared" si="0"/>
        <v>110</v>
      </c>
    </row>
    <row r="29" spans="1:4" x14ac:dyDescent="0.25">
      <c r="D29" t="str">
        <f t="shared" si="0"/>
        <v/>
      </c>
    </row>
    <row r="30" spans="1:4" x14ac:dyDescent="0.25">
      <c r="D30" t="str">
        <f t="shared" si="0"/>
        <v/>
      </c>
    </row>
    <row r="31" spans="1:4" x14ac:dyDescent="0.25">
      <c r="A31" t="s">
        <v>29</v>
      </c>
      <c r="D31">
        <f t="shared" si="0"/>
        <v>15</v>
      </c>
    </row>
    <row r="32" spans="1:4" x14ac:dyDescent="0.25">
      <c r="D32" t="str">
        <f t="shared" si="0"/>
        <v/>
      </c>
    </row>
    <row r="33" spans="1:4" x14ac:dyDescent="0.25">
      <c r="B33" s="1">
        <v>0.50900000000000001</v>
      </c>
      <c r="C33" t="s">
        <v>30</v>
      </c>
      <c r="D33" t="str">
        <f t="shared" si="0"/>
        <v/>
      </c>
    </row>
    <row r="34" spans="1:4" x14ac:dyDescent="0.25">
      <c r="D34" t="str">
        <f t="shared" si="0"/>
        <v/>
      </c>
    </row>
    <row r="35" spans="1:4" x14ac:dyDescent="0.25">
      <c r="A35" t="s">
        <v>31</v>
      </c>
      <c r="D35">
        <f t="shared" si="0"/>
        <v>137</v>
      </c>
    </row>
    <row r="36" spans="1:4" x14ac:dyDescent="0.25">
      <c r="D36" t="str">
        <f t="shared" si="0"/>
        <v/>
      </c>
    </row>
    <row r="37" spans="1:4" x14ac:dyDescent="0.25">
      <c r="B37" s="1">
        <v>8.2000000000000003E-2</v>
      </c>
      <c r="C37" t="s">
        <v>32</v>
      </c>
      <c r="D37" t="str">
        <f t="shared" si="0"/>
        <v/>
      </c>
    </row>
    <row r="38" spans="1:4" x14ac:dyDescent="0.25">
      <c r="B38" s="1">
        <v>5.0999999999999997E-2</v>
      </c>
      <c r="C38" t="s">
        <v>33</v>
      </c>
      <c r="D38" t="str">
        <f t="shared" si="0"/>
        <v/>
      </c>
    </row>
    <row r="39" spans="1:4" x14ac:dyDescent="0.25">
      <c r="B39" s="1">
        <v>0.81299999999999994</v>
      </c>
      <c r="C39" t="s">
        <v>34</v>
      </c>
      <c r="D39" t="str">
        <f t="shared" si="0"/>
        <v/>
      </c>
    </row>
    <row r="40" spans="1:4" x14ac:dyDescent="0.25">
      <c r="D40" t="str">
        <f t="shared" si="0"/>
        <v/>
      </c>
    </row>
    <row r="41" spans="1:4" x14ac:dyDescent="0.25">
      <c r="A41" t="s">
        <v>35</v>
      </c>
      <c r="D41">
        <f t="shared" si="0"/>
        <v>102</v>
      </c>
    </row>
    <row r="42" spans="1:4" x14ac:dyDescent="0.25">
      <c r="D42" t="str">
        <f t="shared" si="0"/>
        <v/>
      </c>
    </row>
    <row r="43" spans="1:4" x14ac:dyDescent="0.25">
      <c r="D43" t="str">
        <f t="shared" si="0"/>
        <v/>
      </c>
    </row>
    <row r="44" spans="1:4" x14ac:dyDescent="0.25">
      <c r="A44" t="s">
        <v>36</v>
      </c>
      <c r="D44">
        <f t="shared" si="0"/>
        <v>70</v>
      </c>
    </row>
    <row r="45" spans="1:4" x14ac:dyDescent="0.25">
      <c r="D45" t="str">
        <f t="shared" si="0"/>
        <v/>
      </c>
    </row>
    <row r="46" spans="1:4" x14ac:dyDescent="0.25">
      <c r="D46" t="str">
        <f t="shared" si="0"/>
        <v/>
      </c>
    </row>
    <row r="47" spans="1:4" x14ac:dyDescent="0.25">
      <c r="A47" t="s">
        <v>37</v>
      </c>
      <c r="D47">
        <f t="shared" si="0"/>
        <v>5</v>
      </c>
    </row>
    <row r="48" spans="1:4" x14ac:dyDescent="0.25">
      <c r="D48" t="str">
        <f t="shared" si="0"/>
        <v/>
      </c>
    </row>
    <row r="49" spans="1:4" x14ac:dyDescent="0.25">
      <c r="B49" s="1">
        <v>1</v>
      </c>
      <c r="C49" t="s">
        <v>38</v>
      </c>
      <c r="D49" t="str">
        <f t="shared" si="0"/>
        <v/>
      </c>
    </row>
    <row r="50" spans="1:4" x14ac:dyDescent="0.25">
      <c r="D50" t="str">
        <f t="shared" si="0"/>
        <v/>
      </c>
    </row>
    <row r="51" spans="1:4" x14ac:dyDescent="0.25">
      <c r="A51" t="s">
        <v>39</v>
      </c>
      <c r="D51">
        <f t="shared" si="0"/>
        <v>12</v>
      </c>
    </row>
    <row r="52" spans="1:4" x14ac:dyDescent="0.25">
      <c r="D52" t="str">
        <f t="shared" si="0"/>
        <v/>
      </c>
    </row>
    <row r="53" spans="1:4" x14ac:dyDescent="0.25">
      <c r="B53" s="1">
        <v>1</v>
      </c>
      <c r="C53" t="s">
        <v>34</v>
      </c>
      <c r="D53" t="str">
        <f t="shared" si="0"/>
        <v/>
      </c>
    </row>
    <row r="54" spans="1:4" x14ac:dyDescent="0.25">
      <c r="D54" t="str">
        <f t="shared" si="0"/>
        <v/>
      </c>
    </row>
    <row r="55" spans="1:4" x14ac:dyDescent="0.25">
      <c r="A55" t="s">
        <v>40</v>
      </c>
      <c r="D55">
        <f t="shared" si="0"/>
        <v>8</v>
      </c>
    </row>
    <row r="56" spans="1:4" x14ac:dyDescent="0.25">
      <c r="D56" t="str">
        <f t="shared" si="0"/>
        <v/>
      </c>
    </row>
    <row r="57" spans="1:4" x14ac:dyDescent="0.25">
      <c r="B57" s="1">
        <v>1</v>
      </c>
      <c r="C57" t="s">
        <v>41</v>
      </c>
      <c r="D57" t="str">
        <f t="shared" si="0"/>
        <v/>
      </c>
    </row>
    <row r="58" spans="1:4" x14ac:dyDescent="0.25">
      <c r="D58" t="str">
        <f t="shared" si="0"/>
        <v/>
      </c>
    </row>
    <row r="59" spans="1:4" x14ac:dyDescent="0.25">
      <c r="A59" t="s">
        <v>42</v>
      </c>
      <c r="D59">
        <f t="shared" si="0"/>
        <v>30</v>
      </c>
    </row>
    <row r="60" spans="1:4" x14ac:dyDescent="0.25">
      <c r="D60" t="str">
        <f t="shared" si="0"/>
        <v/>
      </c>
    </row>
    <row r="61" spans="1:4" x14ac:dyDescent="0.25">
      <c r="B61" s="1">
        <v>0.35599999999999998</v>
      </c>
      <c r="C61" t="s">
        <v>43</v>
      </c>
      <c r="D61" t="str">
        <f t="shared" si="0"/>
        <v/>
      </c>
    </row>
    <row r="62" spans="1:4" x14ac:dyDescent="0.25">
      <c r="B62" s="1">
        <v>0.64400000000000002</v>
      </c>
      <c r="C62" t="s">
        <v>41</v>
      </c>
      <c r="D62" t="str">
        <f t="shared" si="0"/>
        <v/>
      </c>
    </row>
    <row r="63" spans="1:4" x14ac:dyDescent="0.25">
      <c r="D63" t="str">
        <f t="shared" si="0"/>
        <v/>
      </c>
    </row>
    <row r="64" spans="1:4" x14ac:dyDescent="0.25">
      <c r="A64" t="s">
        <v>44</v>
      </c>
      <c r="D64">
        <f t="shared" si="0"/>
        <v>4</v>
      </c>
    </row>
    <row r="65" spans="1:4" x14ac:dyDescent="0.25">
      <c r="D65" t="str">
        <f t="shared" si="0"/>
        <v/>
      </c>
    </row>
    <row r="66" spans="1:4" x14ac:dyDescent="0.25">
      <c r="D66" t="str">
        <f t="shared" ref="D66:D129" si="1">IFERROR(HLOOKUP($A66,$E$2:$OL$3,2,FALSE),"")</f>
        <v/>
      </c>
    </row>
    <row r="67" spans="1:4" x14ac:dyDescent="0.25">
      <c r="A67" t="s">
        <v>45</v>
      </c>
      <c r="D67">
        <f t="shared" si="1"/>
        <v>2</v>
      </c>
    </row>
    <row r="68" spans="1:4" x14ac:dyDescent="0.25">
      <c r="D68" t="str">
        <f t="shared" si="1"/>
        <v/>
      </c>
    </row>
    <row r="69" spans="1:4" x14ac:dyDescent="0.25">
      <c r="B69" s="1">
        <v>1</v>
      </c>
      <c r="C69" t="s">
        <v>38</v>
      </c>
      <c r="D69" t="str">
        <f t="shared" si="1"/>
        <v/>
      </c>
    </row>
    <row r="70" spans="1:4" x14ac:dyDescent="0.25">
      <c r="D70" t="str">
        <f t="shared" si="1"/>
        <v/>
      </c>
    </row>
    <row r="71" spans="1:4" x14ac:dyDescent="0.25">
      <c r="A71" t="s">
        <v>46</v>
      </c>
      <c r="D71">
        <f t="shared" si="1"/>
        <v>36</v>
      </c>
    </row>
    <row r="72" spans="1:4" x14ac:dyDescent="0.25">
      <c r="D72" t="str">
        <f t="shared" si="1"/>
        <v/>
      </c>
    </row>
    <row r="73" spans="1:4" x14ac:dyDescent="0.25">
      <c r="D73" t="str">
        <f t="shared" si="1"/>
        <v/>
      </c>
    </row>
    <row r="74" spans="1:4" x14ac:dyDescent="0.25">
      <c r="A74" t="s">
        <v>47</v>
      </c>
      <c r="D74">
        <f t="shared" si="1"/>
        <v>138</v>
      </c>
    </row>
    <row r="75" spans="1:4" x14ac:dyDescent="0.25">
      <c r="D75" t="str">
        <f t="shared" si="1"/>
        <v/>
      </c>
    </row>
    <row r="76" spans="1:4" x14ac:dyDescent="0.25">
      <c r="B76" s="1">
        <v>1</v>
      </c>
      <c r="C76" t="s">
        <v>48</v>
      </c>
      <c r="D76" t="str">
        <f t="shared" si="1"/>
        <v/>
      </c>
    </row>
    <row r="77" spans="1:4" x14ac:dyDescent="0.25">
      <c r="D77" t="str">
        <f t="shared" si="1"/>
        <v/>
      </c>
    </row>
    <row r="78" spans="1:4" x14ac:dyDescent="0.25">
      <c r="A78" t="s">
        <v>49</v>
      </c>
      <c r="D78">
        <f t="shared" si="1"/>
        <v>115</v>
      </c>
    </row>
    <row r="79" spans="1:4" x14ac:dyDescent="0.25">
      <c r="D79" t="str">
        <f t="shared" si="1"/>
        <v/>
      </c>
    </row>
    <row r="80" spans="1:4" x14ac:dyDescent="0.25">
      <c r="B80" s="1">
        <v>0.99199999999999999</v>
      </c>
      <c r="C80" t="s">
        <v>41</v>
      </c>
      <c r="D80" t="str">
        <f t="shared" si="1"/>
        <v/>
      </c>
    </row>
    <row r="81" spans="1:4" x14ac:dyDescent="0.25">
      <c r="B81" s="1">
        <v>7.0000000000000001E-3</v>
      </c>
      <c r="C81" t="s">
        <v>50</v>
      </c>
      <c r="D81" t="str">
        <f t="shared" si="1"/>
        <v/>
      </c>
    </row>
    <row r="82" spans="1:4" x14ac:dyDescent="0.25">
      <c r="A82" t="s">
        <v>6</v>
      </c>
      <c r="B82" t="s">
        <v>51</v>
      </c>
      <c r="C82" t="s">
        <v>52</v>
      </c>
      <c r="D82" t="str">
        <f t="shared" si="1"/>
        <v/>
      </c>
    </row>
    <row r="83" spans="1:4" x14ac:dyDescent="0.25">
      <c r="A83" t="s">
        <v>53</v>
      </c>
      <c r="D83">
        <f t="shared" si="1"/>
        <v>42</v>
      </c>
    </row>
    <row r="84" spans="1:4" x14ac:dyDescent="0.25">
      <c r="D84" t="str">
        <f t="shared" si="1"/>
        <v/>
      </c>
    </row>
    <row r="85" spans="1:4" x14ac:dyDescent="0.25">
      <c r="B85" s="1">
        <v>6.4000000000000001E-2</v>
      </c>
      <c r="C85" t="s">
        <v>48</v>
      </c>
      <c r="D85" t="str">
        <f t="shared" si="1"/>
        <v/>
      </c>
    </row>
    <row r="86" spans="1:4" x14ac:dyDescent="0.25">
      <c r="B86" s="1">
        <v>0.83799999999999997</v>
      </c>
      <c r="C86" t="s">
        <v>54</v>
      </c>
      <c r="D86" t="str">
        <f t="shared" si="1"/>
        <v/>
      </c>
    </row>
    <row r="87" spans="1:4" x14ac:dyDescent="0.25">
      <c r="B87" s="1">
        <v>9.6000000000000002E-2</v>
      </c>
      <c r="C87" t="s">
        <v>55</v>
      </c>
      <c r="D87" t="str">
        <f t="shared" si="1"/>
        <v/>
      </c>
    </row>
    <row r="88" spans="1:4" x14ac:dyDescent="0.25">
      <c r="D88" t="str">
        <f t="shared" si="1"/>
        <v/>
      </c>
    </row>
    <row r="89" spans="1:4" x14ac:dyDescent="0.25">
      <c r="A89" t="s">
        <v>56</v>
      </c>
      <c r="D89">
        <f t="shared" si="1"/>
        <v>158</v>
      </c>
    </row>
    <row r="90" spans="1:4" x14ac:dyDescent="0.25">
      <c r="D90" t="str">
        <f t="shared" si="1"/>
        <v/>
      </c>
    </row>
    <row r="91" spans="1:4" x14ac:dyDescent="0.25">
      <c r="B91" s="1">
        <v>1</v>
      </c>
      <c r="C91" t="s">
        <v>55</v>
      </c>
      <c r="D91" t="str">
        <f t="shared" si="1"/>
        <v/>
      </c>
    </row>
    <row r="92" spans="1:4" x14ac:dyDescent="0.25">
      <c r="D92" t="str">
        <f t="shared" si="1"/>
        <v/>
      </c>
    </row>
    <row r="93" spans="1:4" x14ac:dyDescent="0.25">
      <c r="A93" t="s">
        <v>57</v>
      </c>
      <c r="D93">
        <f t="shared" si="1"/>
        <v>7</v>
      </c>
    </row>
    <row r="94" spans="1:4" x14ac:dyDescent="0.25">
      <c r="D94" t="str">
        <f t="shared" si="1"/>
        <v/>
      </c>
    </row>
    <row r="95" spans="1:4" x14ac:dyDescent="0.25">
      <c r="B95" s="1">
        <v>1</v>
      </c>
      <c r="C95" t="s">
        <v>58</v>
      </c>
      <c r="D95" t="str">
        <f t="shared" si="1"/>
        <v/>
      </c>
    </row>
    <row r="96" spans="1:4" x14ac:dyDescent="0.25">
      <c r="D96" t="str">
        <f t="shared" si="1"/>
        <v/>
      </c>
    </row>
    <row r="97" spans="1:4" x14ac:dyDescent="0.25">
      <c r="A97" t="s">
        <v>59</v>
      </c>
      <c r="D97">
        <f t="shared" si="1"/>
        <v>4</v>
      </c>
    </row>
    <row r="98" spans="1:4" x14ac:dyDescent="0.25">
      <c r="D98" t="str">
        <f t="shared" si="1"/>
        <v/>
      </c>
    </row>
    <row r="99" spans="1:4" x14ac:dyDescent="0.25">
      <c r="B99" s="1">
        <v>1</v>
      </c>
      <c r="C99" t="s">
        <v>55</v>
      </c>
      <c r="D99" t="str">
        <f t="shared" si="1"/>
        <v/>
      </c>
    </row>
    <row r="100" spans="1:4" x14ac:dyDescent="0.25">
      <c r="D100" t="str">
        <f t="shared" si="1"/>
        <v/>
      </c>
    </row>
    <row r="101" spans="1:4" x14ac:dyDescent="0.25">
      <c r="A101" t="s">
        <v>60</v>
      </c>
      <c r="D101">
        <f t="shared" si="1"/>
        <v>12</v>
      </c>
    </row>
    <row r="102" spans="1:4" x14ac:dyDescent="0.25">
      <c r="D102" t="str">
        <f t="shared" si="1"/>
        <v/>
      </c>
    </row>
    <row r="103" spans="1:4" x14ac:dyDescent="0.25">
      <c r="B103" s="1">
        <v>0.128</v>
      </c>
      <c r="C103" t="s">
        <v>61</v>
      </c>
      <c r="D103" t="str">
        <f t="shared" si="1"/>
        <v/>
      </c>
    </row>
    <row r="104" spans="1:4" x14ac:dyDescent="0.25">
      <c r="B104" s="1">
        <v>0.72</v>
      </c>
      <c r="C104" t="s">
        <v>62</v>
      </c>
      <c r="D104" t="str">
        <f t="shared" si="1"/>
        <v/>
      </c>
    </row>
    <row r="105" spans="1:4" x14ac:dyDescent="0.25">
      <c r="B105" s="1">
        <v>0.15</v>
      </c>
      <c r="C105" t="s">
        <v>55</v>
      </c>
      <c r="D105" t="str">
        <f t="shared" si="1"/>
        <v/>
      </c>
    </row>
    <row r="106" spans="1:4" x14ac:dyDescent="0.25">
      <c r="D106" t="str">
        <f t="shared" si="1"/>
        <v/>
      </c>
    </row>
    <row r="107" spans="1:4" x14ac:dyDescent="0.25">
      <c r="A107" t="s">
        <v>63</v>
      </c>
      <c r="D107">
        <f t="shared" si="1"/>
        <v>45</v>
      </c>
    </row>
    <row r="108" spans="1:4" x14ac:dyDescent="0.25">
      <c r="D108" t="str">
        <f t="shared" si="1"/>
        <v/>
      </c>
    </row>
    <row r="109" spans="1:4" x14ac:dyDescent="0.25">
      <c r="B109" s="1">
        <v>0.97499999999999998</v>
      </c>
      <c r="C109" t="s">
        <v>64</v>
      </c>
      <c r="D109" t="str">
        <f t="shared" si="1"/>
        <v/>
      </c>
    </row>
    <row r="110" spans="1:4" x14ac:dyDescent="0.25">
      <c r="D110" t="str">
        <f t="shared" si="1"/>
        <v/>
      </c>
    </row>
    <row r="111" spans="1:4" x14ac:dyDescent="0.25">
      <c r="A111" t="s">
        <v>65</v>
      </c>
      <c r="D111">
        <f t="shared" si="1"/>
        <v>169</v>
      </c>
    </row>
    <row r="112" spans="1:4" x14ac:dyDescent="0.25">
      <c r="D112" t="str">
        <f t="shared" si="1"/>
        <v/>
      </c>
    </row>
    <row r="113" spans="1:4" x14ac:dyDescent="0.25">
      <c r="B113" s="1">
        <v>7.3999999999999996E-2</v>
      </c>
      <c r="C113" t="s">
        <v>55</v>
      </c>
      <c r="D113" t="str">
        <f t="shared" si="1"/>
        <v/>
      </c>
    </row>
    <row r="114" spans="1:4" x14ac:dyDescent="0.25">
      <c r="B114" s="1">
        <v>4.8000000000000001E-2</v>
      </c>
      <c r="C114" t="s">
        <v>66</v>
      </c>
      <c r="D114" t="str">
        <f t="shared" si="1"/>
        <v/>
      </c>
    </row>
    <row r="115" spans="1:4" x14ac:dyDescent="0.25">
      <c r="B115" s="1">
        <v>0.876</v>
      </c>
      <c r="C115" t="s">
        <v>64</v>
      </c>
      <c r="D115" t="str">
        <f t="shared" si="1"/>
        <v/>
      </c>
    </row>
    <row r="116" spans="1:4" x14ac:dyDescent="0.25">
      <c r="D116" t="str">
        <f t="shared" si="1"/>
        <v/>
      </c>
    </row>
    <row r="117" spans="1:4" x14ac:dyDescent="0.25">
      <c r="A117" t="s">
        <v>67</v>
      </c>
      <c r="D117">
        <f t="shared" si="1"/>
        <v>66</v>
      </c>
    </row>
    <row r="118" spans="1:4" x14ac:dyDescent="0.25">
      <c r="D118" t="str">
        <f t="shared" si="1"/>
        <v/>
      </c>
    </row>
    <row r="119" spans="1:4" x14ac:dyDescent="0.25">
      <c r="B119" s="1">
        <v>1</v>
      </c>
      <c r="C119" t="s">
        <v>68</v>
      </c>
      <c r="D119" t="str">
        <f t="shared" si="1"/>
        <v/>
      </c>
    </row>
    <row r="120" spans="1:4" x14ac:dyDescent="0.25">
      <c r="A120" t="s">
        <v>6</v>
      </c>
      <c r="B120" t="s">
        <v>69</v>
      </c>
      <c r="C120" t="s">
        <v>70</v>
      </c>
      <c r="D120" t="str">
        <f t="shared" si="1"/>
        <v/>
      </c>
    </row>
    <row r="121" spans="1:4" x14ac:dyDescent="0.25">
      <c r="A121" t="s">
        <v>71</v>
      </c>
      <c r="D121">
        <f t="shared" si="1"/>
        <v>27</v>
      </c>
    </row>
    <row r="122" spans="1:4" x14ac:dyDescent="0.25">
      <c r="D122" t="str">
        <f t="shared" si="1"/>
        <v/>
      </c>
    </row>
    <row r="123" spans="1:4" x14ac:dyDescent="0.25">
      <c r="D123" t="str">
        <f t="shared" si="1"/>
        <v/>
      </c>
    </row>
    <row r="124" spans="1:4" x14ac:dyDescent="0.25">
      <c r="A124" t="s">
        <v>72</v>
      </c>
      <c r="D124">
        <f t="shared" si="1"/>
        <v>576138</v>
      </c>
    </row>
    <row r="125" spans="1:4" x14ac:dyDescent="0.25">
      <c r="D125" t="str">
        <f t="shared" si="1"/>
        <v/>
      </c>
    </row>
    <row r="126" spans="1:4" x14ac:dyDescent="0.25">
      <c r="B126" s="1">
        <v>1.4E-2</v>
      </c>
      <c r="C126" t="s">
        <v>73</v>
      </c>
      <c r="D126" t="str">
        <f t="shared" si="1"/>
        <v/>
      </c>
    </row>
    <row r="127" spans="1:4" x14ac:dyDescent="0.25">
      <c r="B127" s="1">
        <v>8.5999999999999993E-2</v>
      </c>
      <c r="C127" t="s">
        <v>74</v>
      </c>
      <c r="D127" t="str">
        <f t="shared" si="1"/>
        <v/>
      </c>
    </row>
    <row r="128" spans="1:4" x14ac:dyDescent="0.25">
      <c r="B128" s="1">
        <v>0.1</v>
      </c>
      <c r="C128" t="s">
        <v>75</v>
      </c>
      <c r="D128" t="str">
        <f t="shared" si="1"/>
        <v/>
      </c>
    </row>
    <row r="129" spans="1:4" x14ac:dyDescent="0.25">
      <c r="B129" s="1">
        <v>1E-3</v>
      </c>
      <c r="C129" t="s">
        <v>76</v>
      </c>
      <c r="D129" t="str">
        <f t="shared" si="1"/>
        <v/>
      </c>
    </row>
    <row r="130" spans="1:4" x14ac:dyDescent="0.25">
      <c r="B130" s="1">
        <v>7.2999999999999995E-2</v>
      </c>
      <c r="C130" t="s">
        <v>77</v>
      </c>
      <c r="D130" t="str">
        <f t="shared" ref="D130:D193" si="2">IFERROR(HLOOKUP($A130,$E$2:$OL$3,2,FALSE),"")</f>
        <v/>
      </c>
    </row>
    <row r="131" spans="1:4" x14ac:dyDescent="0.25">
      <c r="B131" s="1">
        <v>0</v>
      </c>
      <c r="C131" t="s">
        <v>78</v>
      </c>
      <c r="D131" t="str">
        <f t="shared" si="2"/>
        <v/>
      </c>
    </row>
    <row r="132" spans="1:4" x14ac:dyDescent="0.25">
      <c r="B132" s="1">
        <v>8.3000000000000004E-2</v>
      </c>
      <c r="C132" t="s">
        <v>79</v>
      </c>
      <c r="D132" t="str">
        <f t="shared" si="2"/>
        <v/>
      </c>
    </row>
    <row r="133" spans="1:4" x14ac:dyDescent="0.25">
      <c r="B133" s="1">
        <v>4.0000000000000001E-3</v>
      </c>
      <c r="C133" t="s">
        <v>80</v>
      </c>
      <c r="D133" t="str">
        <f t="shared" si="2"/>
        <v/>
      </c>
    </row>
    <row r="134" spans="1:4" x14ac:dyDescent="0.25">
      <c r="B134" s="1">
        <v>1.0999999999999999E-2</v>
      </c>
      <c r="C134" t="s">
        <v>81</v>
      </c>
      <c r="D134" t="str">
        <f t="shared" si="2"/>
        <v/>
      </c>
    </row>
    <row r="135" spans="1:4" x14ac:dyDescent="0.25">
      <c r="B135" s="1">
        <v>3.0000000000000001E-3</v>
      </c>
      <c r="C135" t="s">
        <v>82</v>
      </c>
      <c r="D135" t="str">
        <f t="shared" si="2"/>
        <v/>
      </c>
    </row>
    <row r="136" spans="1:4" x14ac:dyDescent="0.25">
      <c r="B136" s="1">
        <v>0</v>
      </c>
      <c r="C136" t="s">
        <v>83</v>
      </c>
      <c r="D136" t="str">
        <f t="shared" si="2"/>
        <v/>
      </c>
    </row>
    <row r="137" spans="1:4" x14ac:dyDescent="0.25">
      <c r="B137" s="1">
        <v>7.4999999999999997E-2</v>
      </c>
      <c r="C137" t="s">
        <v>84</v>
      </c>
      <c r="D137" t="str">
        <f t="shared" si="2"/>
        <v/>
      </c>
    </row>
    <row r="138" spans="1:4" x14ac:dyDescent="0.25">
      <c r="B138" s="1">
        <v>9.8000000000000004E-2</v>
      </c>
      <c r="C138" t="s">
        <v>85</v>
      </c>
      <c r="D138" t="str">
        <f t="shared" si="2"/>
        <v/>
      </c>
    </row>
    <row r="139" spans="1:4" x14ac:dyDescent="0.25">
      <c r="B139" s="1">
        <v>0.01</v>
      </c>
      <c r="C139" t="s">
        <v>86</v>
      </c>
      <c r="D139" t="str">
        <f t="shared" si="2"/>
        <v/>
      </c>
    </row>
    <row r="140" spans="1:4" x14ac:dyDescent="0.25">
      <c r="D140" t="str">
        <f t="shared" si="2"/>
        <v/>
      </c>
    </row>
    <row r="141" spans="1:4" x14ac:dyDescent="0.25">
      <c r="A141" t="s">
        <v>87</v>
      </c>
      <c r="D141">
        <f t="shared" si="2"/>
        <v>132</v>
      </c>
    </row>
    <row r="142" spans="1:4" x14ac:dyDescent="0.25">
      <c r="D142" t="str">
        <f t="shared" si="2"/>
        <v/>
      </c>
    </row>
    <row r="143" spans="1:4" x14ac:dyDescent="0.25">
      <c r="B143" s="1">
        <v>0.47699999999999998</v>
      </c>
      <c r="C143" t="s">
        <v>43</v>
      </c>
      <c r="D143" t="str">
        <f t="shared" si="2"/>
        <v/>
      </c>
    </row>
    <row r="144" spans="1:4" x14ac:dyDescent="0.25">
      <c r="B144" s="1">
        <v>0.52200000000000002</v>
      </c>
      <c r="C144" t="s">
        <v>88</v>
      </c>
      <c r="D144" t="str">
        <f t="shared" si="2"/>
        <v/>
      </c>
    </row>
    <row r="145" spans="1:4" x14ac:dyDescent="0.25">
      <c r="D145" t="str">
        <f t="shared" si="2"/>
        <v/>
      </c>
    </row>
    <row r="146" spans="1:4" x14ac:dyDescent="0.25">
      <c r="A146" t="s">
        <v>89</v>
      </c>
      <c r="D146">
        <f t="shared" si="2"/>
        <v>50</v>
      </c>
    </row>
    <row r="147" spans="1:4" x14ac:dyDescent="0.25">
      <c r="D147" t="str">
        <f t="shared" si="2"/>
        <v/>
      </c>
    </row>
    <row r="148" spans="1:4" x14ac:dyDescent="0.25">
      <c r="B148" s="1">
        <v>0.20899999999999999</v>
      </c>
      <c r="C148" t="s">
        <v>43</v>
      </c>
      <c r="D148" t="str">
        <f t="shared" si="2"/>
        <v/>
      </c>
    </row>
    <row r="149" spans="1:4" x14ac:dyDescent="0.25">
      <c r="B149" s="1">
        <v>0.79</v>
      </c>
      <c r="C149" t="s">
        <v>90</v>
      </c>
      <c r="D149" t="str">
        <f t="shared" si="2"/>
        <v/>
      </c>
    </row>
    <row r="150" spans="1:4" x14ac:dyDescent="0.25">
      <c r="A150" t="s">
        <v>6</v>
      </c>
      <c r="B150" t="s">
        <v>91</v>
      </c>
      <c r="C150" t="s">
        <v>92</v>
      </c>
      <c r="D150" t="str">
        <f t="shared" si="2"/>
        <v/>
      </c>
    </row>
    <row r="151" spans="1:4" x14ac:dyDescent="0.25">
      <c r="A151" t="s">
        <v>93</v>
      </c>
      <c r="D151">
        <f t="shared" si="2"/>
        <v>210</v>
      </c>
    </row>
    <row r="152" spans="1:4" x14ac:dyDescent="0.25">
      <c r="D152" t="str">
        <f t="shared" si="2"/>
        <v/>
      </c>
    </row>
    <row r="153" spans="1:4" x14ac:dyDescent="0.25">
      <c r="B153" s="1">
        <v>0.89900000000000002</v>
      </c>
      <c r="C153" t="s">
        <v>64</v>
      </c>
      <c r="D153" t="str">
        <f t="shared" si="2"/>
        <v/>
      </c>
    </row>
    <row r="154" spans="1:4" x14ac:dyDescent="0.25">
      <c r="B154" s="1">
        <v>4.4999999999999998E-2</v>
      </c>
      <c r="C154" t="s">
        <v>94</v>
      </c>
      <c r="D154" t="str">
        <f t="shared" si="2"/>
        <v/>
      </c>
    </row>
    <row r="155" spans="1:4" x14ac:dyDescent="0.25">
      <c r="B155" s="1">
        <v>3.4000000000000002E-2</v>
      </c>
      <c r="C155" t="s">
        <v>95</v>
      </c>
      <c r="D155" t="str">
        <f t="shared" si="2"/>
        <v/>
      </c>
    </row>
    <row r="156" spans="1:4" x14ac:dyDescent="0.25">
      <c r="A156" t="s">
        <v>6</v>
      </c>
      <c r="B156" t="s">
        <v>96</v>
      </c>
      <c r="C156" t="s">
        <v>97</v>
      </c>
      <c r="D156" t="str">
        <f t="shared" si="2"/>
        <v/>
      </c>
    </row>
    <row r="157" spans="1:4" x14ac:dyDescent="0.25">
      <c r="A157" t="s">
        <v>98</v>
      </c>
      <c r="D157">
        <f t="shared" si="2"/>
        <v>2</v>
      </c>
    </row>
    <row r="158" spans="1:4" x14ac:dyDescent="0.25">
      <c r="D158" t="str">
        <f t="shared" si="2"/>
        <v/>
      </c>
    </row>
    <row r="159" spans="1:4" x14ac:dyDescent="0.25">
      <c r="B159" s="1">
        <v>1</v>
      </c>
      <c r="C159" t="s">
        <v>99</v>
      </c>
      <c r="D159" t="str">
        <f t="shared" si="2"/>
        <v/>
      </c>
    </row>
    <row r="160" spans="1:4" x14ac:dyDescent="0.25">
      <c r="A160" t="s">
        <v>6</v>
      </c>
      <c r="B160" t="s">
        <v>100</v>
      </c>
      <c r="C160" t="s">
        <v>101</v>
      </c>
      <c r="D160" t="str">
        <f t="shared" si="2"/>
        <v/>
      </c>
    </row>
    <row r="161" spans="1:4" x14ac:dyDescent="0.25">
      <c r="A161" t="s">
        <v>102</v>
      </c>
      <c r="D161">
        <f t="shared" si="2"/>
        <v>5</v>
      </c>
    </row>
    <row r="162" spans="1:4" x14ac:dyDescent="0.25">
      <c r="D162" t="str">
        <f t="shared" si="2"/>
        <v/>
      </c>
    </row>
    <row r="163" spans="1:4" x14ac:dyDescent="0.25">
      <c r="B163" s="1">
        <v>1</v>
      </c>
      <c r="C163" t="s">
        <v>61</v>
      </c>
      <c r="D163" t="str">
        <f t="shared" si="2"/>
        <v/>
      </c>
    </row>
    <row r="164" spans="1:4" x14ac:dyDescent="0.25">
      <c r="A164" t="s">
        <v>6</v>
      </c>
      <c r="B164" t="s">
        <v>103</v>
      </c>
      <c r="C164" t="s">
        <v>104</v>
      </c>
      <c r="D164" t="str">
        <f t="shared" si="2"/>
        <v/>
      </c>
    </row>
    <row r="165" spans="1:4" x14ac:dyDescent="0.25">
      <c r="A165" t="s">
        <v>105</v>
      </c>
      <c r="D165">
        <f t="shared" si="2"/>
        <v>182</v>
      </c>
    </row>
    <row r="166" spans="1:4" x14ac:dyDescent="0.25">
      <c r="D166" t="str">
        <f t="shared" si="2"/>
        <v/>
      </c>
    </row>
    <row r="167" spans="1:4" x14ac:dyDescent="0.25">
      <c r="B167" s="1">
        <v>0.105</v>
      </c>
      <c r="C167" t="s">
        <v>106</v>
      </c>
      <c r="D167" t="str">
        <f t="shared" si="2"/>
        <v/>
      </c>
    </row>
    <row r="168" spans="1:4" x14ac:dyDescent="0.25">
      <c r="B168" s="1">
        <v>0.89400000000000002</v>
      </c>
      <c r="C168" t="s">
        <v>107</v>
      </c>
      <c r="D168" t="str">
        <f t="shared" si="2"/>
        <v/>
      </c>
    </row>
    <row r="169" spans="1:4" x14ac:dyDescent="0.25">
      <c r="D169" t="str">
        <f t="shared" si="2"/>
        <v/>
      </c>
    </row>
    <row r="170" spans="1:4" x14ac:dyDescent="0.25">
      <c r="A170" t="s">
        <v>108</v>
      </c>
      <c r="D170">
        <f t="shared" si="2"/>
        <v>30</v>
      </c>
    </row>
    <row r="171" spans="1:4" x14ac:dyDescent="0.25">
      <c r="D171" t="str">
        <f t="shared" si="2"/>
        <v/>
      </c>
    </row>
    <row r="172" spans="1:4" x14ac:dyDescent="0.25">
      <c r="B172" s="1">
        <v>1</v>
      </c>
      <c r="C172" t="s">
        <v>107</v>
      </c>
      <c r="D172" t="str">
        <f t="shared" si="2"/>
        <v/>
      </c>
    </row>
    <row r="173" spans="1:4" x14ac:dyDescent="0.25">
      <c r="D173" t="str">
        <f t="shared" si="2"/>
        <v/>
      </c>
    </row>
    <row r="174" spans="1:4" x14ac:dyDescent="0.25">
      <c r="A174" t="s">
        <v>109</v>
      </c>
      <c r="D174">
        <f t="shared" si="2"/>
        <v>96</v>
      </c>
    </row>
    <row r="175" spans="1:4" x14ac:dyDescent="0.25">
      <c r="D175" t="str">
        <f t="shared" si="2"/>
        <v/>
      </c>
    </row>
    <row r="176" spans="1:4" x14ac:dyDescent="0.25">
      <c r="B176" s="1">
        <v>1</v>
      </c>
      <c r="C176" t="s">
        <v>90</v>
      </c>
      <c r="D176" t="str">
        <f t="shared" si="2"/>
        <v/>
      </c>
    </row>
    <row r="177" spans="1:4" x14ac:dyDescent="0.25">
      <c r="D177" t="str">
        <f t="shared" si="2"/>
        <v/>
      </c>
    </row>
    <row r="178" spans="1:4" x14ac:dyDescent="0.25">
      <c r="A178" t="s">
        <v>110</v>
      </c>
      <c r="D178">
        <f t="shared" si="2"/>
        <v>37</v>
      </c>
    </row>
    <row r="179" spans="1:4" x14ac:dyDescent="0.25">
      <c r="D179" t="str">
        <f t="shared" si="2"/>
        <v/>
      </c>
    </row>
    <row r="180" spans="1:4" x14ac:dyDescent="0.25">
      <c r="B180" s="1">
        <v>1</v>
      </c>
      <c r="C180" t="s">
        <v>107</v>
      </c>
      <c r="D180" t="str">
        <f t="shared" si="2"/>
        <v/>
      </c>
    </row>
    <row r="181" spans="1:4" x14ac:dyDescent="0.25">
      <c r="D181" t="str">
        <f t="shared" si="2"/>
        <v/>
      </c>
    </row>
    <row r="182" spans="1:4" x14ac:dyDescent="0.25">
      <c r="A182" t="s">
        <v>111</v>
      </c>
      <c r="D182">
        <f t="shared" si="2"/>
        <v>1498</v>
      </c>
    </row>
    <row r="183" spans="1:4" x14ac:dyDescent="0.25">
      <c r="D183" t="str">
        <f t="shared" si="2"/>
        <v/>
      </c>
    </row>
    <row r="184" spans="1:4" x14ac:dyDescent="0.25">
      <c r="B184" s="1">
        <v>0.40400000000000003</v>
      </c>
      <c r="C184" t="s">
        <v>112</v>
      </c>
      <c r="D184" t="str">
        <f t="shared" si="2"/>
        <v/>
      </c>
    </row>
    <row r="185" spans="1:4" x14ac:dyDescent="0.25">
      <c r="B185" s="1">
        <v>0.59499999999999997</v>
      </c>
      <c r="C185" t="s">
        <v>26</v>
      </c>
      <c r="D185" t="str">
        <f t="shared" si="2"/>
        <v/>
      </c>
    </row>
    <row r="186" spans="1:4" x14ac:dyDescent="0.25">
      <c r="D186" t="str">
        <f t="shared" si="2"/>
        <v/>
      </c>
    </row>
    <row r="187" spans="1:4" x14ac:dyDescent="0.25">
      <c r="A187" t="s">
        <v>113</v>
      </c>
      <c r="D187">
        <f t="shared" si="2"/>
        <v>83</v>
      </c>
    </row>
    <row r="188" spans="1:4" x14ac:dyDescent="0.25">
      <c r="D188" t="str">
        <f t="shared" si="2"/>
        <v/>
      </c>
    </row>
    <row r="189" spans="1:4" x14ac:dyDescent="0.25">
      <c r="B189" s="1">
        <v>0.28599999999999998</v>
      </c>
      <c r="C189" t="s">
        <v>43</v>
      </c>
      <c r="D189" t="str">
        <f t="shared" si="2"/>
        <v/>
      </c>
    </row>
    <row r="190" spans="1:4" x14ac:dyDescent="0.25">
      <c r="B190" s="1">
        <v>0.71299999999999997</v>
      </c>
      <c r="C190" t="s">
        <v>107</v>
      </c>
      <c r="D190" t="str">
        <f t="shared" si="2"/>
        <v/>
      </c>
    </row>
    <row r="191" spans="1:4" x14ac:dyDescent="0.25">
      <c r="D191" t="str">
        <f t="shared" si="2"/>
        <v/>
      </c>
    </row>
    <row r="192" spans="1:4" x14ac:dyDescent="0.25">
      <c r="A192" t="s">
        <v>114</v>
      </c>
      <c r="D192">
        <f t="shared" si="2"/>
        <v>79</v>
      </c>
    </row>
    <row r="193" spans="1:4" x14ac:dyDescent="0.25">
      <c r="D193" t="str">
        <f t="shared" si="2"/>
        <v/>
      </c>
    </row>
    <row r="194" spans="1:4" x14ac:dyDescent="0.25">
      <c r="B194" s="1">
        <v>1</v>
      </c>
      <c r="C194" t="s">
        <v>90</v>
      </c>
      <c r="D194" t="str">
        <f t="shared" ref="D194:D257" si="3">IFERROR(HLOOKUP($A194,$E$2:$OL$3,2,FALSE),"")</f>
        <v/>
      </c>
    </row>
    <row r="195" spans="1:4" x14ac:dyDescent="0.25">
      <c r="D195" t="str">
        <f t="shared" si="3"/>
        <v/>
      </c>
    </row>
    <row r="196" spans="1:4" x14ac:dyDescent="0.25">
      <c r="A196" t="s">
        <v>115</v>
      </c>
      <c r="D196">
        <f t="shared" si="3"/>
        <v>12</v>
      </c>
    </row>
    <row r="197" spans="1:4" x14ac:dyDescent="0.25">
      <c r="D197" t="str">
        <f t="shared" si="3"/>
        <v/>
      </c>
    </row>
    <row r="198" spans="1:4" x14ac:dyDescent="0.25">
      <c r="B198" s="1">
        <v>1</v>
      </c>
      <c r="C198" t="s">
        <v>107</v>
      </c>
      <c r="D198" t="str">
        <f t="shared" si="3"/>
        <v/>
      </c>
    </row>
    <row r="199" spans="1:4" x14ac:dyDescent="0.25">
      <c r="D199" t="str">
        <f t="shared" si="3"/>
        <v/>
      </c>
    </row>
    <row r="200" spans="1:4" x14ac:dyDescent="0.25">
      <c r="A200" t="s">
        <v>116</v>
      </c>
      <c r="D200">
        <f t="shared" si="3"/>
        <v>43</v>
      </c>
    </row>
    <row r="201" spans="1:4" x14ac:dyDescent="0.25">
      <c r="D201" t="str">
        <f t="shared" si="3"/>
        <v/>
      </c>
    </row>
    <row r="202" spans="1:4" x14ac:dyDescent="0.25">
      <c r="B202" s="1">
        <v>1</v>
      </c>
      <c r="C202" t="s">
        <v>107</v>
      </c>
      <c r="D202" t="str">
        <f t="shared" si="3"/>
        <v/>
      </c>
    </row>
    <row r="203" spans="1:4" x14ac:dyDescent="0.25">
      <c r="D203" t="str">
        <f t="shared" si="3"/>
        <v/>
      </c>
    </row>
    <row r="204" spans="1:4" x14ac:dyDescent="0.25">
      <c r="A204" t="s">
        <v>117</v>
      </c>
      <c r="D204">
        <f t="shared" si="3"/>
        <v>57</v>
      </c>
    </row>
    <row r="205" spans="1:4" x14ac:dyDescent="0.25">
      <c r="D205" t="str">
        <f t="shared" si="3"/>
        <v/>
      </c>
    </row>
    <row r="206" spans="1:4" x14ac:dyDescent="0.25">
      <c r="B206" s="1">
        <v>1</v>
      </c>
      <c r="C206" t="s">
        <v>107</v>
      </c>
      <c r="D206" t="str">
        <f t="shared" si="3"/>
        <v/>
      </c>
    </row>
    <row r="207" spans="1:4" x14ac:dyDescent="0.25">
      <c r="D207" t="str">
        <f t="shared" si="3"/>
        <v/>
      </c>
    </row>
    <row r="208" spans="1:4" x14ac:dyDescent="0.25">
      <c r="A208" t="s">
        <v>118</v>
      </c>
      <c r="D208">
        <f t="shared" si="3"/>
        <v>86</v>
      </c>
    </row>
    <row r="209" spans="1:4" x14ac:dyDescent="0.25">
      <c r="D209" t="str">
        <f t="shared" si="3"/>
        <v/>
      </c>
    </row>
    <row r="210" spans="1:4" x14ac:dyDescent="0.25">
      <c r="B210" s="1">
        <v>0.443</v>
      </c>
      <c r="C210" t="s">
        <v>43</v>
      </c>
      <c r="D210" t="str">
        <f t="shared" si="3"/>
        <v/>
      </c>
    </row>
    <row r="211" spans="1:4" x14ac:dyDescent="0.25">
      <c r="B211" s="1">
        <v>0.55600000000000005</v>
      </c>
      <c r="C211" t="s">
        <v>107</v>
      </c>
      <c r="D211" t="str">
        <f t="shared" si="3"/>
        <v/>
      </c>
    </row>
    <row r="212" spans="1:4" x14ac:dyDescent="0.25">
      <c r="D212" t="str">
        <f t="shared" si="3"/>
        <v/>
      </c>
    </row>
    <row r="213" spans="1:4" x14ac:dyDescent="0.25">
      <c r="A213" t="s">
        <v>119</v>
      </c>
      <c r="D213">
        <f t="shared" si="3"/>
        <v>71</v>
      </c>
    </row>
    <row r="214" spans="1:4" x14ac:dyDescent="0.25">
      <c r="D214" t="str">
        <f t="shared" si="3"/>
        <v/>
      </c>
    </row>
    <row r="215" spans="1:4" x14ac:dyDescent="0.25">
      <c r="B215" s="1">
        <v>0.82399999999999995</v>
      </c>
      <c r="C215" t="s">
        <v>43</v>
      </c>
      <c r="D215" t="str">
        <f t="shared" si="3"/>
        <v/>
      </c>
    </row>
    <row r="216" spans="1:4" x14ac:dyDescent="0.25">
      <c r="B216" s="1">
        <v>0.17499999999999999</v>
      </c>
      <c r="C216" t="s">
        <v>120</v>
      </c>
      <c r="D216" t="str">
        <f t="shared" si="3"/>
        <v/>
      </c>
    </row>
    <row r="217" spans="1:4" x14ac:dyDescent="0.25">
      <c r="D217" t="str">
        <f t="shared" si="3"/>
        <v/>
      </c>
    </row>
    <row r="218" spans="1:4" x14ac:dyDescent="0.25">
      <c r="A218" t="s">
        <v>121</v>
      </c>
      <c r="D218">
        <f t="shared" si="3"/>
        <v>14</v>
      </c>
    </row>
    <row r="219" spans="1:4" x14ac:dyDescent="0.25">
      <c r="D219" t="str">
        <f t="shared" si="3"/>
        <v/>
      </c>
    </row>
    <row r="220" spans="1:4" x14ac:dyDescent="0.25">
      <c r="B220" s="1">
        <v>1</v>
      </c>
      <c r="C220" t="s">
        <v>107</v>
      </c>
      <c r="D220" t="str">
        <f t="shared" si="3"/>
        <v/>
      </c>
    </row>
    <row r="221" spans="1:4" x14ac:dyDescent="0.25">
      <c r="D221" t="str">
        <f t="shared" si="3"/>
        <v/>
      </c>
    </row>
    <row r="222" spans="1:4" x14ac:dyDescent="0.25">
      <c r="A222" t="s">
        <v>122</v>
      </c>
      <c r="D222">
        <f t="shared" si="3"/>
        <v>48</v>
      </c>
    </row>
    <row r="223" spans="1:4" x14ac:dyDescent="0.25">
      <c r="D223" t="str">
        <f t="shared" si="3"/>
        <v/>
      </c>
    </row>
    <row r="224" spans="1:4" x14ac:dyDescent="0.25">
      <c r="B224" s="1">
        <v>0.32500000000000001</v>
      </c>
      <c r="C224" t="s">
        <v>43</v>
      </c>
      <c r="D224" t="str">
        <f t="shared" si="3"/>
        <v/>
      </c>
    </row>
    <row r="225" spans="1:4" x14ac:dyDescent="0.25">
      <c r="B225" s="1">
        <v>0.16300000000000001</v>
      </c>
      <c r="C225" t="s">
        <v>120</v>
      </c>
      <c r="D225" t="str">
        <f t="shared" si="3"/>
        <v/>
      </c>
    </row>
    <row r="226" spans="1:4" x14ac:dyDescent="0.25">
      <c r="B226" s="1">
        <v>0.51</v>
      </c>
      <c r="C226" t="s">
        <v>107</v>
      </c>
      <c r="D226" t="str">
        <f t="shared" si="3"/>
        <v/>
      </c>
    </row>
    <row r="227" spans="1:4" x14ac:dyDescent="0.25">
      <c r="D227" t="str">
        <f t="shared" si="3"/>
        <v/>
      </c>
    </row>
    <row r="228" spans="1:4" x14ac:dyDescent="0.25">
      <c r="A228" t="s">
        <v>123</v>
      </c>
      <c r="D228">
        <f t="shared" si="3"/>
        <v>7</v>
      </c>
    </row>
    <row r="229" spans="1:4" x14ac:dyDescent="0.25">
      <c r="D229" t="str">
        <f t="shared" si="3"/>
        <v/>
      </c>
    </row>
    <row r="230" spans="1:4" x14ac:dyDescent="0.25">
      <c r="B230" s="1">
        <v>1</v>
      </c>
      <c r="C230" t="s">
        <v>124</v>
      </c>
      <c r="D230" t="str">
        <f t="shared" si="3"/>
        <v/>
      </c>
    </row>
    <row r="231" spans="1:4" x14ac:dyDescent="0.25">
      <c r="D231" t="str">
        <f t="shared" si="3"/>
        <v/>
      </c>
    </row>
    <row r="232" spans="1:4" x14ac:dyDescent="0.25">
      <c r="A232" t="s">
        <v>125</v>
      </c>
      <c r="D232">
        <f t="shared" si="3"/>
        <v>325</v>
      </c>
    </row>
    <row r="233" spans="1:4" x14ac:dyDescent="0.25">
      <c r="D233" t="str">
        <f t="shared" si="3"/>
        <v/>
      </c>
    </row>
    <row r="234" spans="1:4" x14ac:dyDescent="0.25">
      <c r="B234" s="1">
        <v>1</v>
      </c>
      <c r="C234" t="s">
        <v>124</v>
      </c>
      <c r="D234" t="str">
        <f t="shared" si="3"/>
        <v/>
      </c>
    </row>
    <row r="235" spans="1:4" x14ac:dyDescent="0.25">
      <c r="D235" t="str">
        <f t="shared" si="3"/>
        <v/>
      </c>
    </row>
    <row r="236" spans="1:4" x14ac:dyDescent="0.25">
      <c r="A236" t="s">
        <v>126</v>
      </c>
      <c r="D236">
        <f t="shared" si="3"/>
        <v>92</v>
      </c>
    </row>
    <row r="237" spans="1:4" x14ac:dyDescent="0.25">
      <c r="D237" t="str">
        <f t="shared" si="3"/>
        <v/>
      </c>
    </row>
    <row r="238" spans="1:4" x14ac:dyDescent="0.25">
      <c r="B238" s="1">
        <v>0.154</v>
      </c>
      <c r="C238" t="s">
        <v>43</v>
      </c>
      <c r="D238" t="str">
        <f t="shared" si="3"/>
        <v/>
      </c>
    </row>
    <row r="239" spans="1:4" x14ac:dyDescent="0.25">
      <c r="B239" s="1">
        <v>0.84499999999999997</v>
      </c>
      <c r="C239" t="s">
        <v>107</v>
      </c>
      <c r="D239" t="str">
        <f t="shared" si="3"/>
        <v/>
      </c>
    </row>
    <row r="240" spans="1:4" x14ac:dyDescent="0.25">
      <c r="A240" t="s">
        <v>6</v>
      </c>
      <c r="B240" t="s">
        <v>127</v>
      </c>
      <c r="D240" t="str">
        <f t="shared" si="3"/>
        <v/>
      </c>
    </row>
    <row r="241" spans="1:4" x14ac:dyDescent="0.25">
      <c r="A241" t="s">
        <v>128</v>
      </c>
      <c r="D241">
        <f t="shared" si="3"/>
        <v>12</v>
      </c>
    </row>
    <row r="242" spans="1:4" x14ac:dyDescent="0.25">
      <c r="D242" t="str">
        <f t="shared" si="3"/>
        <v/>
      </c>
    </row>
    <row r="243" spans="1:4" x14ac:dyDescent="0.25">
      <c r="B243" s="1">
        <v>1</v>
      </c>
      <c r="C243" t="s">
        <v>64</v>
      </c>
      <c r="D243" t="str">
        <f t="shared" si="3"/>
        <v/>
      </c>
    </row>
    <row r="244" spans="1:4" x14ac:dyDescent="0.25">
      <c r="D244" t="str">
        <f t="shared" si="3"/>
        <v/>
      </c>
    </row>
    <row r="245" spans="1:4" x14ac:dyDescent="0.25">
      <c r="A245" t="s">
        <v>129</v>
      </c>
      <c r="D245">
        <f t="shared" si="3"/>
        <v>2</v>
      </c>
    </row>
    <row r="246" spans="1:4" x14ac:dyDescent="0.25">
      <c r="D246" t="str">
        <f t="shared" si="3"/>
        <v/>
      </c>
    </row>
    <row r="247" spans="1:4" x14ac:dyDescent="0.25">
      <c r="B247" s="1">
        <v>1</v>
      </c>
      <c r="C247" t="s">
        <v>130</v>
      </c>
      <c r="D247" t="str">
        <f t="shared" si="3"/>
        <v/>
      </c>
    </row>
    <row r="248" spans="1:4" x14ac:dyDescent="0.25">
      <c r="D248" t="str">
        <f t="shared" si="3"/>
        <v/>
      </c>
    </row>
    <row r="249" spans="1:4" x14ac:dyDescent="0.25">
      <c r="A249" t="s">
        <v>131</v>
      </c>
      <c r="D249">
        <f t="shared" si="3"/>
        <v>10</v>
      </c>
    </row>
    <row r="250" spans="1:4" x14ac:dyDescent="0.25">
      <c r="D250" t="str">
        <f t="shared" si="3"/>
        <v/>
      </c>
    </row>
    <row r="251" spans="1:4" x14ac:dyDescent="0.25">
      <c r="B251" s="1">
        <v>1</v>
      </c>
      <c r="C251" t="s">
        <v>55</v>
      </c>
      <c r="D251" t="str">
        <f t="shared" si="3"/>
        <v/>
      </c>
    </row>
    <row r="252" spans="1:4" x14ac:dyDescent="0.25">
      <c r="D252" t="str">
        <f t="shared" si="3"/>
        <v/>
      </c>
    </row>
    <row r="253" spans="1:4" x14ac:dyDescent="0.25">
      <c r="A253" t="s">
        <v>132</v>
      </c>
      <c r="D253">
        <f t="shared" si="3"/>
        <v>89</v>
      </c>
    </row>
    <row r="254" spans="1:4" x14ac:dyDescent="0.25">
      <c r="D254" t="str">
        <f t="shared" si="3"/>
        <v/>
      </c>
    </row>
    <row r="255" spans="1:4" x14ac:dyDescent="0.25">
      <c r="B255" s="1">
        <v>1</v>
      </c>
      <c r="C255" t="s">
        <v>55</v>
      </c>
      <c r="D255" t="str">
        <f t="shared" si="3"/>
        <v/>
      </c>
    </row>
    <row r="256" spans="1:4" x14ac:dyDescent="0.25">
      <c r="D256" t="str">
        <f t="shared" si="3"/>
        <v/>
      </c>
    </row>
    <row r="257" spans="1:4" x14ac:dyDescent="0.25">
      <c r="A257" t="s">
        <v>133</v>
      </c>
      <c r="D257">
        <f t="shared" si="3"/>
        <v>2</v>
      </c>
    </row>
    <row r="258" spans="1:4" x14ac:dyDescent="0.25">
      <c r="D258" t="str">
        <f t="shared" ref="D258:D321" si="4">IFERROR(HLOOKUP($A258,$E$2:$OL$3,2,FALSE),"")</f>
        <v/>
      </c>
    </row>
    <row r="259" spans="1:4" x14ac:dyDescent="0.25">
      <c r="B259" s="1">
        <v>1</v>
      </c>
      <c r="C259" t="s">
        <v>134</v>
      </c>
      <c r="D259" t="str">
        <f t="shared" si="4"/>
        <v/>
      </c>
    </row>
    <row r="260" spans="1:4" x14ac:dyDescent="0.25">
      <c r="D260" t="str">
        <f t="shared" si="4"/>
        <v/>
      </c>
    </row>
    <row r="261" spans="1:4" x14ac:dyDescent="0.25">
      <c r="A261" t="s">
        <v>135</v>
      </c>
      <c r="D261">
        <f t="shared" si="4"/>
        <v>22</v>
      </c>
    </row>
    <row r="262" spans="1:4" x14ac:dyDescent="0.25">
      <c r="D262" t="str">
        <f t="shared" si="4"/>
        <v/>
      </c>
    </row>
    <row r="263" spans="1:4" x14ac:dyDescent="0.25">
      <c r="B263" s="1">
        <v>1</v>
      </c>
      <c r="C263" t="s">
        <v>55</v>
      </c>
      <c r="D263" t="str">
        <f t="shared" si="4"/>
        <v/>
      </c>
    </row>
    <row r="264" spans="1:4" x14ac:dyDescent="0.25">
      <c r="D264" t="str">
        <f t="shared" si="4"/>
        <v/>
      </c>
    </row>
    <row r="265" spans="1:4" x14ac:dyDescent="0.25">
      <c r="A265" t="s">
        <v>136</v>
      </c>
      <c r="D265">
        <f t="shared" si="4"/>
        <v>5</v>
      </c>
    </row>
    <row r="266" spans="1:4" x14ac:dyDescent="0.25">
      <c r="D266" t="str">
        <f t="shared" si="4"/>
        <v/>
      </c>
    </row>
    <row r="267" spans="1:4" x14ac:dyDescent="0.25">
      <c r="B267" s="1">
        <v>1</v>
      </c>
      <c r="C267" t="s">
        <v>55</v>
      </c>
      <c r="D267" t="str">
        <f t="shared" si="4"/>
        <v/>
      </c>
    </row>
    <row r="268" spans="1:4" x14ac:dyDescent="0.25">
      <c r="A268" t="s">
        <v>6</v>
      </c>
      <c r="B268" t="s">
        <v>137</v>
      </c>
      <c r="D268" t="str">
        <f t="shared" si="4"/>
        <v/>
      </c>
    </row>
    <row r="269" spans="1:4" x14ac:dyDescent="0.25">
      <c r="A269" t="s">
        <v>128</v>
      </c>
      <c r="D269">
        <f t="shared" si="4"/>
        <v>12</v>
      </c>
    </row>
    <row r="270" spans="1:4" x14ac:dyDescent="0.25">
      <c r="D270" t="str">
        <f t="shared" si="4"/>
        <v/>
      </c>
    </row>
    <row r="271" spans="1:4" x14ac:dyDescent="0.25">
      <c r="B271" s="1">
        <v>1</v>
      </c>
      <c r="C271" t="s">
        <v>64</v>
      </c>
      <c r="D271" t="str">
        <f t="shared" si="4"/>
        <v/>
      </c>
    </row>
    <row r="272" spans="1:4" x14ac:dyDescent="0.25">
      <c r="D272" t="str">
        <f t="shared" si="4"/>
        <v/>
      </c>
    </row>
    <row r="273" spans="1:4" x14ac:dyDescent="0.25">
      <c r="A273" t="s">
        <v>129</v>
      </c>
      <c r="D273">
        <f t="shared" si="4"/>
        <v>2</v>
      </c>
    </row>
    <row r="274" spans="1:4" x14ac:dyDescent="0.25">
      <c r="D274" t="str">
        <f t="shared" si="4"/>
        <v/>
      </c>
    </row>
    <row r="275" spans="1:4" x14ac:dyDescent="0.25">
      <c r="B275" s="1">
        <v>1</v>
      </c>
      <c r="C275" t="s">
        <v>130</v>
      </c>
      <c r="D275" t="str">
        <f t="shared" si="4"/>
        <v/>
      </c>
    </row>
    <row r="276" spans="1:4" x14ac:dyDescent="0.25">
      <c r="D276" t="str">
        <f t="shared" si="4"/>
        <v/>
      </c>
    </row>
    <row r="277" spans="1:4" x14ac:dyDescent="0.25">
      <c r="A277" t="s">
        <v>131</v>
      </c>
      <c r="D277">
        <f t="shared" si="4"/>
        <v>10</v>
      </c>
    </row>
    <row r="278" spans="1:4" x14ac:dyDescent="0.25">
      <c r="D278" t="str">
        <f t="shared" si="4"/>
        <v/>
      </c>
    </row>
    <row r="279" spans="1:4" x14ac:dyDescent="0.25">
      <c r="B279" s="1">
        <v>1</v>
      </c>
      <c r="C279" t="s">
        <v>55</v>
      </c>
      <c r="D279" t="str">
        <f t="shared" si="4"/>
        <v/>
      </c>
    </row>
    <row r="280" spans="1:4" x14ac:dyDescent="0.25">
      <c r="A280" t="s">
        <v>6</v>
      </c>
      <c r="B280" t="s">
        <v>138</v>
      </c>
      <c r="C280" t="s">
        <v>139</v>
      </c>
      <c r="D280" t="str">
        <f t="shared" si="4"/>
        <v/>
      </c>
    </row>
    <row r="281" spans="1:4" x14ac:dyDescent="0.25">
      <c r="A281" t="s">
        <v>140</v>
      </c>
      <c r="D281">
        <f t="shared" si="4"/>
        <v>23</v>
      </c>
    </row>
    <row r="282" spans="1:4" x14ac:dyDescent="0.25">
      <c r="D282" t="str">
        <f t="shared" si="4"/>
        <v/>
      </c>
    </row>
    <row r="283" spans="1:4" x14ac:dyDescent="0.25">
      <c r="B283" s="1">
        <v>1</v>
      </c>
      <c r="C283" t="s">
        <v>55</v>
      </c>
      <c r="D283" t="str">
        <f t="shared" si="4"/>
        <v/>
      </c>
    </row>
    <row r="284" spans="1:4" x14ac:dyDescent="0.25">
      <c r="D284" t="str">
        <f t="shared" si="4"/>
        <v/>
      </c>
    </row>
    <row r="285" spans="1:4" x14ac:dyDescent="0.25">
      <c r="A285" t="s">
        <v>141</v>
      </c>
      <c r="D285">
        <f t="shared" si="4"/>
        <v>64</v>
      </c>
    </row>
    <row r="286" spans="1:4" x14ac:dyDescent="0.25">
      <c r="D286" t="str">
        <f t="shared" si="4"/>
        <v/>
      </c>
    </row>
    <row r="287" spans="1:4" x14ac:dyDescent="0.25">
      <c r="B287" s="1">
        <v>0.11</v>
      </c>
      <c r="C287" t="s">
        <v>15</v>
      </c>
      <c r="D287" t="str">
        <f t="shared" si="4"/>
        <v/>
      </c>
    </row>
    <row r="288" spans="1:4" x14ac:dyDescent="0.25">
      <c r="B288" s="1">
        <v>0.03</v>
      </c>
      <c r="C288" t="s">
        <v>120</v>
      </c>
      <c r="D288" t="str">
        <f t="shared" si="4"/>
        <v/>
      </c>
    </row>
    <row r="289" spans="1:4" x14ac:dyDescent="0.25">
      <c r="B289" s="1">
        <v>0.56100000000000005</v>
      </c>
      <c r="C289" t="s">
        <v>134</v>
      </c>
      <c r="D289" t="str">
        <f t="shared" si="4"/>
        <v/>
      </c>
    </row>
    <row r="290" spans="1:4" x14ac:dyDescent="0.25">
      <c r="B290" s="1">
        <v>9.6000000000000002E-2</v>
      </c>
      <c r="C290" t="s">
        <v>142</v>
      </c>
      <c r="D290" t="str">
        <f t="shared" si="4"/>
        <v/>
      </c>
    </row>
    <row r="291" spans="1:4" x14ac:dyDescent="0.25">
      <c r="B291" s="1">
        <v>0.16900000000000001</v>
      </c>
      <c r="C291" t="s">
        <v>143</v>
      </c>
      <c r="D291" t="str">
        <f t="shared" si="4"/>
        <v/>
      </c>
    </row>
    <row r="292" spans="1:4" x14ac:dyDescent="0.25">
      <c r="B292" s="1">
        <v>0.03</v>
      </c>
      <c r="C292" t="s">
        <v>144</v>
      </c>
      <c r="D292" t="str">
        <f t="shared" si="4"/>
        <v/>
      </c>
    </row>
    <row r="293" spans="1:4" x14ac:dyDescent="0.25">
      <c r="D293" t="str">
        <f t="shared" si="4"/>
        <v/>
      </c>
    </row>
    <row r="294" spans="1:4" x14ac:dyDescent="0.25">
      <c r="A294" t="s">
        <v>145</v>
      </c>
      <c r="D294">
        <f t="shared" si="4"/>
        <v>66</v>
      </c>
    </row>
    <row r="295" spans="1:4" x14ac:dyDescent="0.25">
      <c r="D295" t="str">
        <f t="shared" si="4"/>
        <v/>
      </c>
    </row>
    <row r="296" spans="1:4" x14ac:dyDescent="0.25">
      <c r="B296" s="1">
        <v>0.182</v>
      </c>
      <c r="C296" t="s">
        <v>61</v>
      </c>
      <c r="D296" t="str">
        <f t="shared" si="4"/>
        <v/>
      </c>
    </row>
    <row r="297" spans="1:4" x14ac:dyDescent="0.25">
      <c r="B297" s="1">
        <v>9.1999999999999998E-2</v>
      </c>
      <c r="C297" t="s">
        <v>15</v>
      </c>
      <c r="D297" t="str">
        <f t="shared" si="4"/>
        <v/>
      </c>
    </row>
    <row r="298" spans="1:4" x14ac:dyDescent="0.25">
      <c r="B298" s="1">
        <v>0.18099999999999999</v>
      </c>
      <c r="C298" t="s">
        <v>146</v>
      </c>
      <c r="D298" t="str">
        <f t="shared" si="4"/>
        <v/>
      </c>
    </row>
    <row r="299" spans="1:4" x14ac:dyDescent="0.25">
      <c r="B299" s="1">
        <v>0.154</v>
      </c>
      <c r="C299" t="s">
        <v>134</v>
      </c>
      <c r="D299" t="str">
        <f t="shared" si="4"/>
        <v/>
      </c>
    </row>
    <row r="300" spans="1:4" x14ac:dyDescent="0.25">
      <c r="B300" s="1">
        <v>0.38800000000000001</v>
      </c>
      <c r="C300" t="s">
        <v>143</v>
      </c>
      <c r="D300" t="str">
        <f t="shared" si="4"/>
        <v/>
      </c>
    </row>
    <row r="301" spans="1:4" x14ac:dyDescent="0.25">
      <c r="D301" t="str">
        <f t="shared" si="4"/>
        <v/>
      </c>
    </row>
    <row r="302" spans="1:4" x14ac:dyDescent="0.25">
      <c r="A302" t="s">
        <v>147</v>
      </c>
      <c r="D302">
        <f t="shared" si="4"/>
        <v>117</v>
      </c>
    </row>
    <row r="303" spans="1:4" x14ac:dyDescent="0.25">
      <c r="D303" t="str">
        <f t="shared" si="4"/>
        <v/>
      </c>
    </row>
    <row r="304" spans="1:4" x14ac:dyDescent="0.25">
      <c r="B304" s="1">
        <v>0.57499999999999996</v>
      </c>
      <c r="C304" t="s">
        <v>61</v>
      </c>
      <c r="D304" t="str">
        <f t="shared" si="4"/>
        <v/>
      </c>
    </row>
    <row r="305" spans="1:4" x14ac:dyDescent="0.25">
      <c r="B305" s="1">
        <v>0.25600000000000001</v>
      </c>
      <c r="C305" t="s">
        <v>142</v>
      </c>
      <c r="D305" t="str">
        <f t="shared" si="4"/>
        <v/>
      </c>
    </row>
    <row r="306" spans="1:4" x14ac:dyDescent="0.25">
      <c r="B306" s="1">
        <v>0.16800000000000001</v>
      </c>
      <c r="C306" t="s">
        <v>55</v>
      </c>
      <c r="D306" t="str">
        <f t="shared" si="4"/>
        <v/>
      </c>
    </row>
    <row r="307" spans="1:4" x14ac:dyDescent="0.25">
      <c r="D307" t="str">
        <f t="shared" si="4"/>
        <v/>
      </c>
    </row>
    <row r="308" spans="1:4" x14ac:dyDescent="0.25">
      <c r="A308" t="s">
        <v>148</v>
      </c>
      <c r="D308">
        <f t="shared" si="4"/>
        <v>54</v>
      </c>
    </row>
    <row r="309" spans="1:4" x14ac:dyDescent="0.25">
      <c r="D309" t="str">
        <f t="shared" si="4"/>
        <v/>
      </c>
    </row>
    <row r="310" spans="1:4" x14ac:dyDescent="0.25">
      <c r="B310" s="1">
        <v>1.4E-2</v>
      </c>
      <c r="C310" t="s">
        <v>41</v>
      </c>
      <c r="D310" t="str">
        <f t="shared" si="4"/>
        <v/>
      </c>
    </row>
    <row r="311" spans="1:4" x14ac:dyDescent="0.25">
      <c r="B311" s="1">
        <v>0.54600000000000004</v>
      </c>
      <c r="C311" t="s">
        <v>61</v>
      </c>
      <c r="D311" t="str">
        <f t="shared" si="4"/>
        <v/>
      </c>
    </row>
    <row r="312" spans="1:4" x14ac:dyDescent="0.25">
      <c r="B312" s="1">
        <v>0.439</v>
      </c>
      <c r="C312" t="s">
        <v>50</v>
      </c>
      <c r="D312" t="str">
        <f t="shared" si="4"/>
        <v/>
      </c>
    </row>
    <row r="313" spans="1:4" x14ac:dyDescent="0.25">
      <c r="D313" t="str">
        <f t="shared" si="4"/>
        <v/>
      </c>
    </row>
    <row r="314" spans="1:4" x14ac:dyDescent="0.25">
      <c r="A314" t="s">
        <v>149</v>
      </c>
      <c r="D314">
        <f t="shared" si="4"/>
        <v>30</v>
      </c>
    </row>
    <row r="315" spans="1:4" x14ac:dyDescent="0.25">
      <c r="D315" t="str">
        <f t="shared" si="4"/>
        <v/>
      </c>
    </row>
    <row r="316" spans="1:4" x14ac:dyDescent="0.25">
      <c r="B316" s="1">
        <v>1</v>
      </c>
      <c r="C316" t="s">
        <v>142</v>
      </c>
      <c r="D316" t="str">
        <f t="shared" si="4"/>
        <v/>
      </c>
    </row>
    <row r="317" spans="1:4" x14ac:dyDescent="0.25">
      <c r="D317" t="str">
        <f t="shared" si="4"/>
        <v/>
      </c>
    </row>
    <row r="318" spans="1:4" x14ac:dyDescent="0.25">
      <c r="A318" t="s">
        <v>150</v>
      </c>
      <c r="D318">
        <f t="shared" si="4"/>
        <v>228</v>
      </c>
    </row>
    <row r="319" spans="1:4" x14ac:dyDescent="0.25">
      <c r="D319" t="str">
        <f t="shared" si="4"/>
        <v/>
      </c>
    </row>
    <row r="320" spans="1:4" x14ac:dyDescent="0.25">
      <c r="B320" s="1">
        <v>6.4000000000000001E-2</v>
      </c>
      <c r="C320" t="s">
        <v>61</v>
      </c>
      <c r="D320" t="str">
        <f t="shared" si="4"/>
        <v/>
      </c>
    </row>
    <row r="321" spans="1:4" x14ac:dyDescent="0.25">
      <c r="B321" s="1">
        <v>0.46</v>
      </c>
      <c r="C321" t="s">
        <v>142</v>
      </c>
      <c r="D321" t="str">
        <f t="shared" si="4"/>
        <v/>
      </c>
    </row>
    <row r="322" spans="1:4" x14ac:dyDescent="0.25">
      <c r="B322" s="1">
        <v>0.39700000000000002</v>
      </c>
      <c r="C322" t="s">
        <v>143</v>
      </c>
      <c r="D322" t="str">
        <f t="shared" ref="D322:D385" si="5">IFERROR(HLOOKUP($A322,$E$2:$OL$3,2,FALSE),"")</f>
        <v/>
      </c>
    </row>
    <row r="323" spans="1:4" x14ac:dyDescent="0.25">
      <c r="B323" s="1">
        <v>7.5999999999999998E-2</v>
      </c>
      <c r="C323" t="s">
        <v>26</v>
      </c>
      <c r="D323" t="str">
        <f t="shared" si="5"/>
        <v/>
      </c>
    </row>
    <row r="324" spans="1:4" x14ac:dyDescent="0.25">
      <c r="D324" t="str">
        <f t="shared" si="5"/>
        <v/>
      </c>
    </row>
    <row r="325" spans="1:4" x14ac:dyDescent="0.25">
      <c r="A325" t="s">
        <v>151</v>
      </c>
      <c r="D325">
        <f t="shared" si="5"/>
        <v>8616</v>
      </c>
    </row>
    <row r="326" spans="1:4" x14ac:dyDescent="0.25">
      <c r="D326" t="str">
        <f t="shared" si="5"/>
        <v/>
      </c>
    </row>
    <row r="327" spans="1:4" x14ac:dyDescent="0.25">
      <c r="B327" s="1">
        <v>0</v>
      </c>
      <c r="C327" t="s">
        <v>15</v>
      </c>
      <c r="D327" t="str">
        <f t="shared" si="5"/>
        <v/>
      </c>
    </row>
    <row r="328" spans="1:4" x14ac:dyDescent="0.25">
      <c r="B328" s="1">
        <v>0</v>
      </c>
      <c r="C328" t="s">
        <v>54</v>
      </c>
      <c r="D328" t="str">
        <f t="shared" si="5"/>
        <v/>
      </c>
    </row>
    <row r="329" spans="1:4" x14ac:dyDescent="0.25">
      <c r="B329" s="1">
        <v>0.495</v>
      </c>
      <c r="C329" t="s">
        <v>152</v>
      </c>
      <c r="D329" t="str">
        <f t="shared" si="5"/>
        <v/>
      </c>
    </row>
    <row r="330" spans="1:4" x14ac:dyDescent="0.25">
      <c r="B330" s="1">
        <v>0.495</v>
      </c>
      <c r="C330" t="s">
        <v>146</v>
      </c>
      <c r="D330" t="str">
        <f t="shared" si="5"/>
        <v/>
      </c>
    </row>
    <row r="331" spans="1:4" x14ac:dyDescent="0.25">
      <c r="B331" s="1">
        <v>1E-3</v>
      </c>
      <c r="C331" t="s">
        <v>134</v>
      </c>
      <c r="D331" t="str">
        <f t="shared" si="5"/>
        <v/>
      </c>
    </row>
    <row r="332" spans="1:4" x14ac:dyDescent="0.25">
      <c r="B332" s="1">
        <v>1E-3</v>
      </c>
      <c r="C332" t="s">
        <v>153</v>
      </c>
      <c r="D332" t="str">
        <f t="shared" si="5"/>
        <v/>
      </c>
    </row>
    <row r="333" spans="1:4" x14ac:dyDescent="0.25">
      <c r="B333" s="1">
        <v>0</v>
      </c>
      <c r="C333" t="s">
        <v>142</v>
      </c>
      <c r="D333" t="str">
        <f t="shared" si="5"/>
        <v/>
      </c>
    </row>
    <row r="334" spans="1:4" x14ac:dyDescent="0.25">
      <c r="B334" s="1">
        <v>0</v>
      </c>
      <c r="C334" t="s">
        <v>143</v>
      </c>
      <c r="D334" t="str">
        <f t="shared" si="5"/>
        <v/>
      </c>
    </row>
    <row r="335" spans="1:4" x14ac:dyDescent="0.25">
      <c r="B335" s="1">
        <v>1E-3</v>
      </c>
      <c r="C335" t="s">
        <v>55</v>
      </c>
      <c r="D335" t="str">
        <f t="shared" si="5"/>
        <v/>
      </c>
    </row>
    <row r="336" spans="1:4" x14ac:dyDescent="0.25">
      <c r="B336" s="1">
        <v>0</v>
      </c>
      <c r="C336" t="s">
        <v>26</v>
      </c>
      <c r="D336" t="str">
        <f t="shared" si="5"/>
        <v/>
      </c>
    </row>
    <row r="337" spans="1:4" x14ac:dyDescent="0.25">
      <c r="B337" s="1">
        <v>0</v>
      </c>
      <c r="C337" t="s">
        <v>154</v>
      </c>
      <c r="D337" t="str">
        <f t="shared" si="5"/>
        <v/>
      </c>
    </row>
    <row r="338" spans="1:4" x14ac:dyDescent="0.25">
      <c r="B338" s="1">
        <v>2E-3</v>
      </c>
      <c r="C338" t="s">
        <v>155</v>
      </c>
      <c r="D338" t="str">
        <f t="shared" si="5"/>
        <v/>
      </c>
    </row>
    <row r="339" spans="1:4" x14ac:dyDescent="0.25">
      <c r="D339" t="str">
        <f t="shared" si="5"/>
        <v/>
      </c>
    </row>
    <row r="340" spans="1:4" x14ac:dyDescent="0.25">
      <c r="A340" t="s">
        <v>156</v>
      </c>
      <c r="D340">
        <f t="shared" si="5"/>
        <v>114</v>
      </c>
    </row>
    <row r="341" spans="1:4" x14ac:dyDescent="0.25">
      <c r="D341" t="str">
        <f t="shared" si="5"/>
        <v/>
      </c>
    </row>
    <row r="342" spans="1:4" x14ac:dyDescent="0.25">
      <c r="B342" s="1">
        <v>0.2</v>
      </c>
      <c r="C342" t="s">
        <v>142</v>
      </c>
      <c r="D342" t="str">
        <f t="shared" si="5"/>
        <v/>
      </c>
    </row>
    <row r="343" spans="1:4" x14ac:dyDescent="0.25">
      <c r="B343" s="1">
        <v>0.79900000000000004</v>
      </c>
      <c r="C343" t="s">
        <v>143</v>
      </c>
      <c r="D343" t="str">
        <f t="shared" si="5"/>
        <v/>
      </c>
    </row>
    <row r="344" spans="1:4" x14ac:dyDescent="0.25">
      <c r="D344" t="str">
        <f t="shared" si="5"/>
        <v/>
      </c>
    </row>
    <row r="345" spans="1:4" x14ac:dyDescent="0.25">
      <c r="A345" t="s">
        <v>157</v>
      </c>
      <c r="D345">
        <f t="shared" si="5"/>
        <v>8616</v>
      </c>
    </row>
    <row r="346" spans="1:4" x14ac:dyDescent="0.25">
      <c r="D346" t="str">
        <f t="shared" si="5"/>
        <v/>
      </c>
    </row>
    <row r="347" spans="1:4" x14ac:dyDescent="0.25">
      <c r="B347" s="1">
        <v>0</v>
      </c>
      <c r="C347" t="s">
        <v>15</v>
      </c>
      <c r="D347" t="str">
        <f t="shared" si="5"/>
        <v/>
      </c>
    </row>
    <row r="348" spans="1:4" x14ac:dyDescent="0.25">
      <c r="B348" s="1">
        <v>0</v>
      </c>
      <c r="C348" t="s">
        <v>54</v>
      </c>
      <c r="D348" t="str">
        <f t="shared" si="5"/>
        <v/>
      </c>
    </row>
    <row r="349" spans="1:4" x14ac:dyDescent="0.25">
      <c r="B349" s="1">
        <v>0.496</v>
      </c>
      <c r="C349" t="s">
        <v>152</v>
      </c>
      <c r="D349" t="str">
        <f t="shared" si="5"/>
        <v/>
      </c>
    </row>
    <row r="350" spans="1:4" x14ac:dyDescent="0.25">
      <c r="B350" s="1">
        <v>1E-3</v>
      </c>
      <c r="C350" t="s">
        <v>134</v>
      </c>
      <c r="D350" t="str">
        <f t="shared" si="5"/>
        <v/>
      </c>
    </row>
    <row r="351" spans="1:4" x14ac:dyDescent="0.25">
      <c r="B351" s="1">
        <v>1E-3</v>
      </c>
      <c r="C351" t="s">
        <v>153</v>
      </c>
      <c r="D351" t="str">
        <f t="shared" si="5"/>
        <v/>
      </c>
    </row>
    <row r="352" spans="1:4" x14ac:dyDescent="0.25">
      <c r="B352" s="1">
        <v>0</v>
      </c>
      <c r="C352" t="s">
        <v>142</v>
      </c>
      <c r="D352" t="str">
        <f t="shared" si="5"/>
        <v/>
      </c>
    </row>
    <row r="353" spans="1:4" x14ac:dyDescent="0.25">
      <c r="B353" s="1">
        <v>0</v>
      </c>
      <c r="C353" t="s">
        <v>143</v>
      </c>
      <c r="D353" t="str">
        <f t="shared" si="5"/>
        <v/>
      </c>
    </row>
    <row r="354" spans="1:4" x14ac:dyDescent="0.25">
      <c r="B354" s="1">
        <v>0.496</v>
      </c>
      <c r="C354" t="s">
        <v>55</v>
      </c>
      <c r="D354" t="str">
        <f t="shared" si="5"/>
        <v/>
      </c>
    </row>
    <row r="355" spans="1:4" x14ac:dyDescent="0.25">
      <c r="B355" s="1">
        <v>0</v>
      </c>
      <c r="C355" t="s">
        <v>26</v>
      </c>
      <c r="D355" t="str">
        <f t="shared" si="5"/>
        <v/>
      </c>
    </row>
    <row r="356" spans="1:4" x14ac:dyDescent="0.25">
      <c r="B356" s="1">
        <v>0</v>
      </c>
      <c r="C356" t="s">
        <v>154</v>
      </c>
      <c r="D356" t="str">
        <f t="shared" si="5"/>
        <v/>
      </c>
    </row>
    <row r="357" spans="1:4" x14ac:dyDescent="0.25">
      <c r="B357" s="1">
        <v>1E-3</v>
      </c>
      <c r="C357" t="s">
        <v>155</v>
      </c>
      <c r="D357" t="str">
        <f t="shared" si="5"/>
        <v/>
      </c>
    </row>
    <row r="358" spans="1:4" x14ac:dyDescent="0.25">
      <c r="D358" t="str">
        <f t="shared" si="5"/>
        <v/>
      </c>
    </row>
    <row r="359" spans="1:4" x14ac:dyDescent="0.25">
      <c r="A359" t="s">
        <v>158</v>
      </c>
      <c r="D359">
        <f t="shared" si="5"/>
        <v>79</v>
      </c>
    </row>
    <row r="360" spans="1:4" x14ac:dyDescent="0.25">
      <c r="D360" t="str">
        <f t="shared" si="5"/>
        <v/>
      </c>
    </row>
    <row r="361" spans="1:4" x14ac:dyDescent="0.25">
      <c r="B361" s="1">
        <v>5.3999999999999999E-2</v>
      </c>
      <c r="C361" t="s">
        <v>61</v>
      </c>
      <c r="D361" t="str">
        <f t="shared" si="5"/>
        <v/>
      </c>
    </row>
    <row r="362" spans="1:4" x14ac:dyDescent="0.25">
      <c r="B362" s="1">
        <v>0.10299999999999999</v>
      </c>
      <c r="C362" t="s">
        <v>142</v>
      </c>
      <c r="D362" t="str">
        <f t="shared" si="5"/>
        <v/>
      </c>
    </row>
    <row r="363" spans="1:4" x14ac:dyDescent="0.25">
      <c r="B363" s="1">
        <v>0.42699999999999999</v>
      </c>
      <c r="C363" t="s">
        <v>143</v>
      </c>
      <c r="D363" t="str">
        <f t="shared" si="5"/>
        <v/>
      </c>
    </row>
    <row r="364" spans="1:4" x14ac:dyDescent="0.25">
      <c r="B364" s="1">
        <v>3.3000000000000002E-2</v>
      </c>
      <c r="C364" t="s">
        <v>55</v>
      </c>
      <c r="D364" t="str">
        <f t="shared" si="5"/>
        <v/>
      </c>
    </row>
    <row r="365" spans="1:4" x14ac:dyDescent="0.25">
      <c r="B365" s="1">
        <v>0.38</v>
      </c>
      <c r="C365" t="s">
        <v>26</v>
      </c>
      <c r="D365" t="str">
        <f t="shared" si="5"/>
        <v/>
      </c>
    </row>
    <row r="366" spans="1:4" x14ac:dyDescent="0.25">
      <c r="D366" t="str">
        <f t="shared" si="5"/>
        <v/>
      </c>
    </row>
    <row r="367" spans="1:4" x14ac:dyDescent="0.25">
      <c r="A367" t="s">
        <v>159</v>
      </c>
      <c r="D367">
        <f t="shared" si="5"/>
        <v>11</v>
      </c>
    </row>
    <row r="368" spans="1:4" x14ac:dyDescent="0.25">
      <c r="D368" t="str">
        <f t="shared" si="5"/>
        <v/>
      </c>
    </row>
    <row r="369" spans="1:4" x14ac:dyDescent="0.25">
      <c r="B369" s="1">
        <v>0.09</v>
      </c>
      <c r="C369" t="s">
        <v>11</v>
      </c>
      <c r="D369" t="str">
        <f t="shared" si="5"/>
        <v/>
      </c>
    </row>
    <row r="370" spans="1:4" x14ac:dyDescent="0.25">
      <c r="B370" s="1">
        <v>0.27200000000000002</v>
      </c>
      <c r="C370" t="s">
        <v>15</v>
      </c>
      <c r="D370" t="str">
        <f t="shared" si="5"/>
        <v/>
      </c>
    </row>
    <row r="371" spans="1:4" x14ac:dyDescent="0.25">
      <c r="B371" s="1">
        <v>0.09</v>
      </c>
      <c r="C371" t="s">
        <v>107</v>
      </c>
      <c r="D371" t="str">
        <f t="shared" si="5"/>
        <v/>
      </c>
    </row>
    <row r="372" spans="1:4" x14ac:dyDescent="0.25">
      <c r="B372" s="1">
        <v>0.27200000000000002</v>
      </c>
      <c r="C372" t="s">
        <v>55</v>
      </c>
      <c r="D372" t="str">
        <f t="shared" si="5"/>
        <v/>
      </c>
    </row>
    <row r="373" spans="1:4" x14ac:dyDescent="0.25">
      <c r="B373" s="1">
        <v>0.09</v>
      </c>
      <c r="C373" t="s">
        <v>26</v>
      </c>
      <c r="D373" t="str">
        <f t="shared" si="5"/>
        <v/>
      </c>
    </row>
    <row r="374" spans="1:4" x14ac:dyDescent="0.25">
      <c r="B374" s="1">
        <v>0.18099999999999999</v>
      </c>
      <c r="C374" t="s">
        <v>154</v>
      </c>
      <c r="D374" t="str">
        <f t="shared" si="5"/>
        <v/>
      </c>
    </row>
    <row r="375" spans="1:4" x14ac:dyDescent="0.25">
      <c r="D375" t="str">
        <f t="shared" si="5"/>
        <v/>
      </c>
    </row>
    <row r="376" spans="1:4" x14ac:dyDescent="0.25">
      <c r="A376" t="s">
        <v>160</v>
      </c>
      <c r="D376">
        <f t="shared" si="5"/>
        <v>147</v>
      </c>
    </row>
    <row r="377" spans="1:4" x14ac:dyDescent="0.25">
      <c r="D377" t="str">
        <f t="shared" si="5"/>
        <v/>
      </c>
    </row>
    <row r="378" spans="1:4" x14ac:dyDescent="0.25">
      <c r="B378" s="1">
        <v>0.04</v>
      </c>
      <c r="C378" t="s">
        <v>61</v>
      </c>
      <c r="D378" t="str">
        <f t="shared" si="5"/>
        <v/>
      </c>
    </row>
    <row r="379" spans="1:4" x14ac:dyDescent="0.25">
      <c r="B379" s="1">
        <v>0.29899999999999999</v>
      </c>
      <c r="C379" t="s">
        <v>134</v>
      </c>
      <c r="D379" t="str">
        <f t="shared" si="5"/>
        <v/>
      </c>
    </row>
    <row r="380" spans="1:4" x14ac:dyDescent="0.25">
      <c r="B380" s="1">
        <v>0.66</v>
      </c>
      <c r="C380" t="s">
        <v>143</v>
      </c>
      <c r="D380" t="str">
        <f t="shared" si="5"/>
        <v/>
      </c>
    </row>
    <row r="381" spans="1:4" x14ac:dyDescent="0.25">
      <c r="D381" t="str">
        <f t="shared" si="5"/>
        <v/>
      </c>
    </row>
    <row r="382" spans="1:4" x14ac:dyDescent="0.25">
      <c r="A382" t="s">
        <v>161</v>
      </c>
      <c r="D382">
        <f t="shared" si="5"/>
        <v>64</v>
      </c>
    </row>
    <row r="383" spans="1:4" x14ac:dyDescent="0.25">
      <c r="D383" t="str">
        <f t="shared" si="5"/>
        <v/>
      </c>
    </row>
    <row r="384" spans="1:4" x14ac:dyDescent="0.25">
      <c r="B384" s="1">
        <v>1.7999999999999999E-2</v>
      </c>
      <c r="C384" t="s">
        <v>61</v>
      </c>
      <c r="D384" t="str">
        <f t="shared" si="5"/>
        <v/>
      </c>
    </row>
    <row r="385" spans="1:4" x14ac:dyDescent="0.25">
      <c r="B385" s="1">
        <v>9.1999999999999998E-2</v>
      </c>
      <c r="C385" t="s">
        <v>134</v>
      </c>
      <c r="D385" t="str">
        <f t="shared" si="5"/>
        <v/>
      </c>
    </row>
    <row r="386" spans="1:4" x14ac:dyDescent="0.25">
      <c r="B386" s="1">
        <v>2.1999999999999999E-2</v>
      </c>
      <c r="C386" t="s">
        <v>142</v>
      </c>
      <c r="D386" t="str">
        <f t="shared" ref="D386:D449" si="6">IFERROR(HLOOKUP($A386,$E$2:$OL$3,2,FALSE),"")</f>
        <v/>
      </c>
    </row>
    <row r="387" spans="1:4" x14ac:dyDescent="0.25">
      <c r="B387" s="1">
        <v>0.86599999999999999</v>
      </c>
      <c r="C387" t="s">
        <v>143</v>
      </c>
      <c r="D387" t="str">
        <f t="shared" si="6"/>
        <v/>
      </c>
    </row>
    <row r="388" spans="1:4" x14ac:dyDescent="0.25">
      <c r="D388" t="str">
        <f t="shared" si="6"/>
        <v/>
      </c>
    </row>
    <row r="389" spans="1:4" x14ac:dyDescent="0.25">
      <c r="A389" t="s">
        <v>162</v>
      </c>
      <c r="D389">
        <f t="shared" si="6"/>
        <v>126</v>
      </c>
    </row>
    <row r="390" spans="1:4" x14ac:dyDescent="0.25">
      <c r="D390" t="str">
        <f t="shared" si="6"/>
        <v/>
      </c>
    </row>
    <row r="391" spans="1:4" x14ac:dyDescent="0.25">
      <c r="B391" s="1">
        <v>3.7999999999999999E-2</v>
      </c>
      <c r="C391" t="s">
        <v>142</v>
      </c>
      <c r="D391" t="str">
        <f t="shared" si="6"/>
        <v/>
      </c>
    </row>
    <row r="392" spans="1:4" x14ac:dyDescent="0.25">
      <c r="B392" s="1">
        <v>0.96099999999999997</v>
      </c>
      <c r="C392" t="s">
        <v>143</v>
      </c>
      <c r="D392" t="str">
        <f t="shared" si="6"/>
        <v/>
      </c>
    </row>
    <row r="393" spans="1:4" x14ac:dyDescent="0.25">
      <c r="D393" t="str">
        <f t="shared" si="6"/>
        <v/>
      </c>
    </row>
    <row r="394" spans="1:4" x14ac:dyDescent="0.25">
      <c r="A394" t="s">
        <v>163</v>
      </c>
      <c r="D394">
        <f t="shared" si="6"/>
        <v>2</v>
      </c>
    </row>
    <row r="395" spans="1:4" x14ac:dyDescent="0.25">
      <c r="D395" t="str">
        <f t="shared" si="6"/>
        <v/>
      </c>
    </row>
    <row r="396" spans="1:4" x14ac:dyDescent="0.25">
      <c r="B396" s="1">
        <v>1</v>
      </c>
      <c r="C396" t="s">
        <v>55</v>
      </c>
      <c r="D396" t="str">
        <f t="shared" si="6"/>
        <v/>
      </c>
    </row>
    <row r="397" spans="1:4" x14ac:dyDescent="0.25">
      <c r="D397" t="str">
        <f t="shared" si="6"/>
        <v/>
      </c>
    </row>
    <row r="398" spans="1:4" x14ac:dyDescent="0.25">
      <c r="A398" t="s">
        <v>164</v>
      </c>
      <c r="D398">
        <f t="shared" si="6"/>
        <v>4</v>
      </c>
    </row>
    <row r="399" spans="1:4" x14ac:dyDescent="0.25">
      <c r="D399" t="str">
        <f t="shared" si="6"/>
        <v/>
      </c>
    </row>
    <row r="400" spans="1:4" x14ac:dyDescent="0.25">
      <c r="B400" s="1">
        <v>1</v>
      </c>
      <c r="C400" t="s">
        <v>55</v>
      </c>
      <c r="D400" t="str">
        <f t="shared" si="6"/>
        <v/>
      </c>
    </row>
    <row r="401" spans="1:4" x14ac:dyDescent="0.25">
      <c r="D401" t="str">
        <f t="shared" si="6"/>
        <v/>
      </c>
    </row>
    <row r="402" spans="1:4" x14ac:dyDescent="0.25">
      <c r="A402" t="s">
        <v>165</v>
      </c>
      <c r="D402">
        <f t="shared" si="6"/>
        <v>304</v>
      </c>
    </row>
    <row r="403" spans="1:4" x14ac:dyDescent="0.25">
      <c r="D403" t="str">
        <f t="shared" si="6"/>
        <v/>
      </c>
    </row>
    <row r="404" spans="1:4" x14ac:dyDescent="0.25">
      <c r="B404" s="1">
        <v>0.19400000000000001</v>
      </c>
      <c r="C404" t="s">
        <v>142</v>
      </c>
      <c r="D404" t="str">
        <f t="shared" si="6"/>
        <v/>
      </c>
    </row>
    <row r="405" spans="1:4" x14ac:dyDescent="0.25">
      <c r="B405" s="1">
        <v>0.73599999999999999</v>
      </c>
      <c r="C405" t="s">
        <v>143</v>
      </c>
      <c r="D405" t="str">
        <f t="shared" si="6"/>
        <v/>
      </c>
    </row>
    <row r="406" spans="1:4" x14ac:dyDescent="0.25">
      <c r="B406" s="1">
        <v>6.9000000000000006E-2</v>
      </c>
      <c r="C406" t="s">
        <v>26</v>
      </c>
      <c r="D406" t="str">
        <f t="shared" si="6"/>
        <v/>
      </c>
    </row>
    <row r="407" spans="1:4" x14ac:dyDescent="0.25">
      <c r="D407" t="str">
        <f t="shared" si="6"/>
        <v/>
      </c>
    </row>
    <row r="408" spans="1:4" x14ac:dyDescent="0.25">
      <c r="A408" t="s">
        <v>166</v>
      </c>
      <c r="D408">
        <f t="shared" si="6"/>
        <v>5</v>
      </c>
    </row>
    <row r="409" spans="1:4" x14ac:dyDescent="0.25">
      <c r="D409" t="str">
        <f t="shared" si="6"/>
        <v/>
      </c>
    </row>
    <row r="410" spans="1:4" x14ac:dyDescent="0.25">
      <c r="B410" s="1">
        <v>1</v>
      </c>
      <c r="C410" t="s">
        <v>134</v>
      </c>
      <c r="D410" t="str">
        <f t="shared" si="6"/>
        <v/>
      </c>
    </row>
    <row r="411" spans="1:4" x14ac:dyDescent="0.25">
      <c r="D411" t="str">
        <f t="shared" si="6"/>
        <v/>
      </c>
    </row>
    <row r="412" spans="1:4" x14ac:dyDescent="0.25">
      <c r="A412" t="s">
        <v>167</v>
      </c>
      <c r="D412">
        <f t="shared" si="6"/>
        <v>12</v>
      </c>
    </row>
    <row r="413" spans="1:4" x14ac:dyDescent="0.25">
      <c r="D413" t="str">
        <f t="shared" si="6"/>
        <v/>
      </c>
    </row>
    <row r="414" spans="1:4" x14ac:dyDescent="0.25">
      <c r="B414" s="1">
        <v>0.14199999999999999</v>
      </c>
      <c r="C414" t="s">
        <v>15</v>
      </c>
      <c r="D414" t="str">
        <f t="shared" si="6"/>
        <v/>
      </c>
    </row>
    <row r="415" spans="1:4" x14ac:dyDescent="0.25">
      <c r="B415" s="1">
        <v>0.21199999999999999</v>
      </c>
      <c r="C415" t="s">
        <v>55</v>
      </c>
      <c r="D415" t="str">
        <f t="shared" si="6"/>
        <v/>
      </c>
    </row>
    <row r="416" spans="1:4" x14ac:dyDescent="0.25">
      <c r="B416" s="1">
        <v>0.64400000000000002</v>
      </c>
      <c r="C416" t="s">
        <v>154</v>
      </c>
      <c r="D416" t="str">
        <f t="shared" si="6"/>
        <v/>
      </c>
    </row>
    <row r="417" spans="1:4" x14ac:dyDescent="0.25">
      <c r="D417" t="str">
        <f t="shared" si="6"/>
        <v/>
      </c>
    </row>
    <row r="418" spans="1:4" x14ac:dyDescent="0.25">
      <c r="A418" t="s">
        <v>168</v>
      </c>
      <c r="D418">
        <f t="shared" si="6"/>
        <v>419</v>
      </c>
    </row>
    <row r="419" spans="1:4" x14ac:dyDescent="0.25">
      <c r="D419" t="str">
        <f t="shared" si="6"/>
        <v/>
      </c>
    </row>
    <row r="420" spans="1:4" x14ac:dyDescent="0.25">
      <c r="B420" s="1">
        <v>0</v>
      </c>
      <c r="C420" t="s">
        <v>43</v>
      </c>
      <c r="D420" t="str">
        <f t="shared" si="6"/>
        <v/>
      </c>
    </row>
    <row r="421" spans="1:4" x14ac:dyDescent="0.25">
      <c r="B421" s="1">
        <v>1E-3</v>
      </c>
      <c r="C421" t="s">
        <v>61</v>
      </c>
      <c r="D421" t="str">
        <f t="shared" si="6"/>
        <v/>
      </c>
    </row>
    <row r="422" spans="1:4" x14ac:dyDescent="0.25">
      <c r="B422" s="1">
        <v>0.14000000000000001</v>
      </c>
      <c r="C422" t="s">
        <v>15</v>
      </c>
      <c r="D422" t="str">
        <f t="shared" si="6"/>
        <v/>
      </c>
    </row>
    <row r="423" spans="1:4" x14ac:dyDescent="0.25">
      <c r="B423" s="1">
        <v>0.106</v>
      </c>
      <c r="C423" t="s">
        <v>120</v>
      </c>
      <c r="D423" t="str">
        <f t="shared" si="6"/>
        <v/>
      </c>
    </row>
    <row r="424" spans="1:4" x14ac:dyDescent="0.25">
      <c r="B424" s="1">
        <v>3.0000000000000001E-3</v>
      </c>
      <c r="C424" t="s">
        <v>169</v>
      </c>
      <c r="D424" t="str">
        <f t="shared" si="6"/>
        <v/>
      </c>
    </row>
    <row r="425" spans="1:4" x14ac:dyDescent="0.25">
      <c r="B425" s="1">
        <v>4.9000000000000002E-2</v>
      </c>
      <c r="C425" t="s">
        <v>50</v>
      </c>
      <c r="D425" t="str">
        <f t="shared" si="6"/>
        <v/>
      </c>
    </row>
    <row r="426" spans="1:4" x14ac:dyDescent="0.25">
      <c r="B426" s="1">
        <v>1.0999999999999999E-2</v>
      </c>
      <c r="C426" t="s">
        <v>107</v>
      </c>
      <c r="D426" t="str">
        <f t="shared" si="6"/>
        <v/>
      </c>
    </row>
    <row r="427" spans="1:4" x14ac:dyDescent="0.25">
      <c r="B427" s="1">
        <v>0.155</v>
      </c>
      <c r="C427" t="s">
        <v>54</v>
      </c>
      <c r="D427" t="str">
        <f t="shared" si="6"/>
        <v/>
      </c>
    </row>
    <row r="428" spans="1:4" x14ac:dyDescent="0.25">
      <c r="B428" s="1">
        <v>1.6E-2</v>
      </c>
      <c r="C428" t="s">
        <v>134</v>
      </c>
      <c r="D428" t="str">
        <f t="shared" si="6"/>
        <v/>
      </c>
    </row>
    <row r="429" spans="1:4" x14ac:dyDescent="0.25">
      <c r="B429" s="1">
        <v>7.0000000000000001E-3</v>
      </c>
      <c r="C429" t="s">
        <v>142</v>
      </c>
      <c r="D429" t="str">
        <f t="shared" si="6"/>
        <v/>
      </c>
    </row>
    <row r="430" spans="1:4" x14ac:dyDescent="0.25">
      <c r="B430" s="1">
        <v>0.28699999999999998</v>
      </c>
      <c r="C430" t="s">
        <v>55</v>
      </c>
      <c r="D430" t="str">
        <f t="shared" si="6"/>
        <v/>
      </c>
    </row>
    <row r="431" spans="1:4" x14ac:dyDescent="0.25">
      <c r="B431" s="1">
        <v>0.13900000000000001</v>
      </c>
      <c r="C431" t="s">
        <v>26</v>
      </c>
      <c r="D431" t="str">
        <f t="shared" si="6"/>
        <v/>
      </c>
    </row>
    <row r="432" spans="1:4" x14ac:dyDescent="0.25">
      <c r="B432" s="1">
        <v>7.8E-2</v>
      </c>
      <c r="C432" t="s">
        <v>154</v>
      </c>
      <c r="D432" t="str">
        <f t="shared" si="6"/>
        <v/>
      </c>
    </row>
    <row r="433" spans="1:4" x14ac:dyDescent="0.25">
      <c r="D433" t="str">
        <f t="shared" si="6"/>
        <v/>
      </c>
    </row>
    <row r="434" spans="1:4" x14ac:dyDescent="0.25">
      <c r="A434" t="s">
        <v>170</v>
      </c>
      <c r="D434">
        <f t="shared" si="6"/>
        <v>582</v>
      </c>
    </row>
    <row r="435" spans="1:4" x14ac:dyDescent="0.25">
      <c r="D435" t="str">
        <f t="shared" si="6"/>
        <v/>
      </c>
    </row>
    <row r="436" spans="1:4" x14ac:dyDescent="0.25">
      <c r="B436" s="1">
        <v>3.0000000000000001E-3</v>
      </c>
      <c r="C436" t="s">
        <v>11</v>
      </c>
      <c r="D436" t="str">
        <f t="shared" si="6"/>
        <v/>
      </c>
    </row>
    <row r="437" spans="1:4" x14ac:dyDescent="0.25">
      <c r="B437" s="1">
        <v>7.8E-2</v>
      </c>
      <c r="C437" t="s">
        <v>61</v>
      </c>
      <c r="D437" t="str">
        <f t="shared" si="6"/>
        <v/>
      </c>
    </row>
    <row r="438" spans="1:4" x14ac:dyDescent="0.25">
      <c r="B438" s="1">
        <v>6.0999999999999999E-2</v>
      </c>
      <c r="C438" t="s">
        <v>15</v>
      </c>
      <c r="D438" t="str">
        <f t="shared" si="6"/>
        <v/>
      </c>
    </row>
    <row r="439" spans="1:4" x14ac:dyDescent="0.25">
      <c r="B439" s="1">
        <v>0.17699999999999999</v>
      </c>
      <c r="C439" t="s">
        <v>120</v>
      </c>
      <c r="D439" t="str">
        <f t="shared" si="6"/>
        <v/>
      </c>
    </row>
    <row r="440" spans="1:4" x14ac:dyDescent="0.25">
      <c r="B440" s="1">
        <v>6.0000000000000001E-3</v>
      </c>
      <c r="C440" t="s">
        <v>171</v>
      </c>
      <c r="D440" t="str">
        <f t="shared" si="6"/>
        <v/>
      </c>
    </row>
    <row r="441" spans="1:4" x14ac:dyDescent="0.25">
      <c r="B441" s="1">
        <v>1.2E-2</v>
      </c>
      <c r="C441" t="s">
        <v>62</v>
      </c>
      <c r="D441" t="str">
        <f t="shared" si="6"/>
        <v/>
      </c>
    </row>
    <row r="442" spans="1:4" x14ac:dyDescent="0.25">
      <c r="B442" s="1">
        <v>0.32600000000000001</v>
      </c>
      <c r="C442" t="s">
        <v>107</v>
      </c>
      <c r="D442" t="str">
        <f t="shared" si="6"/>
        <v/>
      </c>
    </row>
    <row r="443" spans="1:4" x14ac:dyDescent="0.25">
      <c r="B443" s="1">
        <v>5.1999999999999998E-2</v>
      </c>
      <c r="C443" t="s">
        <v>54</v>
      </c>
      <c r="D443" t="str">
        <f t="shared" si="6"/>
        <v/>
      </c>
    </row>
    <row r="444" spans="1:4" x14ac:dyDescent="0.25">
      <c r="B444" s="1">
        <v>5.0000000000000001E-3</v>
      </c>
      <c r="C444" t="s">
        <v>142</v>
      </c>
      <c r="D444" t="str">
        <f t="shared" si="6"/>
        <v/>
      </c>
    </row>
    <row r="445" spans="1:4" x14ac:dyDescent="0.25">
      <c r="B445" s="1">
        <v>8.2000000000000003E-2</v>
      </c>
      <c r="C445" t="s">
        <v>55</v>
      </c>
      <c r="D445" t="str">
        <f t="shared" si="6"/>
        <v/>
      </c>
    </row>
    <row r="446" spans="1:4" x14ac:dyDescent="0.25">
      <c r="B446" s="1">
        <v>0.192</v>
      </c>
      <c r="C446" t="s">
        <v>26</v>
      </c>
      <c r="D446" t="str">
        <f t="shared" si="6"/>
        <v/>
      </c>
    </row>
    <row r="447" spans="1:4" x14ac:dyDescent="0.25">
      <c r="D447" t="str">
        <f t="shared" si="6"/>
        <v/>
      </c>
    </row>
    <row r="448" spans="1:4" x14ac:dyDescent="0.25">
      <c r="A448" t="s">
        <v>172</v>
      </c>
      <c r="D448">
        <f t="shared" si="6"/>
        <v>774</v>
      </c>
    </row>
    <row r="449" spans="1:4" x14ac:dyDescent="0.25">
      <c r="D449" t="str">
        <f t="shared" si="6"/>
        <v/>
      </c>
    </row>
    <row r="450" spans="1:4" x14ac:dyDescent="0.25">
      <c r="B450" s="1">
        <v>7.6999999999999999E-2</v>
      </c>
      <c r="C450" t="s">
        <v>61</v>
      </c>
      <c r="D450" t="str">
        <f t="shared" ref="D450:D513" si="7">IFERROR(HLOOKUP($A450,$E$2:$OL$3,2,FALSE),"")</f>
        <v/>
      </c>
    </row>
    <row r="451" spans="1:4" x14ac:dyDescent="0.25">
      <c r="B451" s="1">
        <v>0.45600000000000002</v>
      </c>
      <c r="C451" t="s">
        <v>15</v>
      </c>
      <c r="D451" t="str">
        <f t="shared" si="7"/>
        <v/>
      </c>
    </row>
    <row r="452" spans="1:4" x14ac:dyDescent="0.25">
      <c r="B452" s="1">
        <v>1.9E-2</v>
      </c>
      <c r="C452" t="s">
        <v>134</v>
      </c>
      <c r="D452" t="str">
        <f t="shared" si="7"/>
        <v/>
      </c>
    </row>
    <row r="453" spans="1:4" x14ac:dyDescent="0.25">
      <c r="B453" s="1">
        <v>0.44600000000000001</v>
      </c>
      <c r="C453" t="s">
        <v>143</v>
      </c>
      <c r="D453" t="str">
        <f t="shared" si="7"/>
        <v/>
      </c>
    </row>
    <row r="454" spans="1:4" x14ac:dyDescent="0.25">
      <c r="D454" t="str">
        <f t="shared" si="7"/>
        <v/>
      </c>
    </row>
    <row r="455" spans="1:4" x14ac:dyDescent="0.25">
      <c r="A455" t="s">
        <v>173</v>
      </c>
      <c r="D455">
        <f t="shared" si="7"/>
        <v>515</v>
      </c>
    </row>
    <row r="456" spans="1:4" x14ac:dyDescent="0.25">
      <c r="D456" t="str">
        <f t="shared" si="7"/>
        <v/>
      </c>
    </row>
    <row r="457" spans="1:4" x14ac:dyDescent="0.25">
      <c r="B457" s="1">
        <v>4.0000000000000001E-3</v>
      </c>
      <c r="C457" t="s">
        <v>10</v>
      </c>
      <c r="D457" t="str">
        <f t="shared" si="7"/>
        <v/>
      </c>
    </row>
    <row r="458" spans="1:4" x14ac:dyDescent="0.25">
      <c r="B458" s="1">
        <v>0.01</v>
      </c>
      <c r="C458" t="s">
        <v>120</v>
      </c>
      <c r="D458" t="str">
        <f t="shared" si="7"/>
        <v/>
      </c>
    </row>
    <row r="459" spans="1:4" x14ac:dyDescent="0.25">
      <c r="B459" s="1">
        <v>8.0000000000000002E-3</v>
      </c>
      <c r="C459" t="s">
        <v>134</v>
      </c>
      <c r="D459" t="str">
        <f t="shared" si="7"/>
        <v/>
      </c>
    </row>
    <row r="460" spans="1:4" x14ac:dyDescent="0.25">
      <c r="B460" s="1">
        <v>0.97599999999999998</v>
      </c>
      <c r="C460" t="s">
        <v>143</v>
      </c>
      <c r="D460" t="str">
        <f t="shared" si="7"/>
        <v/>
      </c>
    </row>
    <row r="461" spans="1:4" x14ac:dyDescent="0.25">
      <c r="D461" t="str">
        <f t="shared" si="7"/>
        <v/>
      </c>
    </row>
    <row r="462" spans="1:4" x14ac:dyDescent="0.25">
      <c r="A462" t="s">
        <v>174</v>
      </c>
      <c r="D462">
        <f t="shared" si="7"/>
        <v>44</v>
      </c>
    </row>
    <row r="463" spans="1:4" x14ac:dyDescent="0.25">
      <c r="D463" t="str">
        <f t="shared" si="7"/>
        <v/>
      </c>
    </row>
    <row r="464" spans="1:4" x14ac:dyDescent="0.25">
      <c r="B464" s="1">
        <v>1.4999999999999999E-2</v>
      </c>
      <c r="C464" t="s">
        <v>61</v>
      </c>
      <c r="D464" t="str">
        <f t="shared" si="7"/>
        <v/>
      </c>
    </row>
    <row r="465" spans="1:4" x14ac:dyDescent="0.25">
      <c r="B465" s="1">
        <v>3.1E-2</v>
      </c>
      <c r="C465" t="s">
        <v>15</v>
      </c>
      <c r="D465" t="str">
        <f t="shared" si="7"/>
        <v/>
      </c>
    </row>
    <row r="466" spans="1:4" x14ac:dyDescent="0.25">
      <c r="B466" s="1">
        <v>9.1999999999999998E-2</v>
      </c>
      <c r="C466" t="s">
        <v>120</v>
      </c>
      <c r="D466" t="str">
        <f t="shared" si="7"/>
        <v/>
      </c>
    </row>
    <row r="467" spans="1:4" x14ac:dyDescent="0.25">
      <c r="B467" s="1">
        <v>0.18</v>
      </c>
      <c r="C467" t="s">
        <v>134</v>
      </c>
      <c r="D467" t="str">
        <f t="shared" si="7"/>
        <v/>
      </c>
    </row>
    <row r="468" spans="1:4" x14ac:dyDescent="0.25">
      <c r="B468" s="1">
        <v>1.4999999999999999E-2</v>
      </c>
      <c r="C468" t="s">
        <v>142</v>
      </c>
      <c r="D468" t="str">
        <f t="shared" si="7"/>
        <v/>
      </c>
    </row>
    <row r="469" spans="1:4" x14ac:dyDescent="0.25">
      <c r="B469" s="1">
        <v>0.6</v>
      </c>
      <c r="C469" t="s">
        <v>143</v>
      </c>
      <c r="D469" t="str">
        <f t="shared" si="7"/>
        <v/>
      </c>
    </row>
    <row r="470" spans="1:4" x14ac:dyDescent="0.25">
      <c r="B470" s="1">
        <v>4.7E-2</v>
      </c>
      <c r="C470" t="s">
        <v>26</v>
      </c>
      <c r="D470" t="str">
        <f t="shared" si="7"/>
        <v/>
      </c>
    </row>
    <row r="471" spans="1:4" x14ac:dyDescent="0.25">
      <c r="B471" s="1">
        <v>1.4999999999999999E-2</v>
      </c>
      <c r="C471" t="s">
        <v>144</v>
      </c>
      <c r="D471" t="str">
        <f t="shared" si="7"/>
        <v/>
      </c>
    </row>
    <row r="472" spans="1:4" x14ac:dyDescent="0.25">
      <c r="D472" t="str">
        <f t="shared" si="7"/>
        <v/>
      </c>
    </row>
    <row r="473" spans="1:4" x14ac:dyDescent="0.25">
      <c r="A473" t="s">
        <v>175</v>
      </c>
      <c r="D473">
        <f t="shared" si="7"/>
        <v>2</v>
      </c>
    </row>
    <row r="474" spans="1:4" x14ac:dyDescent="0.25">
      <c r="D474" t="str">
        <f t="shared" si="7"/>
        <v/>
      </c>
    </row>
    <row r="475" spans="1:4" x14ac:dyDescent="0.25">
      <c r="B475" s="1">
        <v>1</v>
      </c>
      <c r="C475" t="s">
        <v>15</v>
      </c>
      <c r="D475" t="str">
        <f t="shared" si="7"/>
        <v/>
      </c>
    </row>
    <row r="476" spans="1:4" x14ac:dyDescent="0.25">
      <c r="D476" t="str">
        <f t="shared" si="7"/>
        <v/>
      </c>
    </row>
    <row r="477" spans="1:4" x14ac:dyDescent="0.25">
      <c r="A477" t="s">
        <v>176</v>
      </c>
      <c r="D477">
        <f t="shared" si="7"/>
        <v>57</v>
      </c>
    </row>
    <row r="478" spans="1:4" x14ac:dyDescent="0.25">
      <c r="D478" t="str">
        <f t="shared" si="7"/>
        <v/>
      </c>
    </row>
    <row r="479" spans="1:4" x14ac:dyDescent="0.25">
      <c r="B479" s="1">
        <v>0.1</v>
      </c>
      <c r="C479" t="s">
        <v>120</v>
      </c>
      <c r="D479" t="str">
        <f t="shared" si="7"/>
        <v/>
      </c>
    </row>
    <row r="480" spans="1:4" x14ac:dyDescent="0.25">
      <c r="B480" s="1">
        <v>3.5999999999999997E-2</v>
      </c>
      <c r="C480" t="s">
        <v>107</v>
      </c>
      <c r="D480" t="str">
        <f t="shared" si="7"/>
        <v/>
      </c>
    </row>
    <row r="481" spans="1:4" x14ac:dyDescent="0.25">
      <c r="B481" s="1">
        <v>0.86299999999999999</v>
      </c>
      <c r="C481" t="s">
        <v>143</v>
      </c>
      <c r="D481" t="str">
        <f t="shared" si="7"/>
        <v/>
      </c>
    </row>
    <row r="482" spans="1:4" x14ac:dyDescent="0.25">
      <c r="D482" t="str">
        <f t="shared" si="7"/>
        <v/>
      </c>
    </row>
    <row r="483" spans="1:4" x14ac:dyDescent="0.25">
      <c r="A483" t="s">
        <v>177</v>
      </c>
      <c r="D483">
        <f t="shared" si="7"/>
        <v>1107</v>
      </c>
    </row>
    <row r="484" spans="1:4" x14ac:dyDescent="0.25">
      <c r="D484" t="str">
        <f t="shared" si="7"/>
        <v/>
      </c>
    </row>
    <row r="485" spans="1:4" x14ac:dyDescent="0.25">
      <c r="B485" s="1">
        <v>2.1999999999999999E-2</v>
      </c>
      <c r="C485" t="s">
        <v>61</v>
      </c>
      <c r="D485" t="str">
        <f t="shared" si="7"/>
        <v/>
      </c>
    </row>
    <row r="486" spans="1:4" x14ac:dyDescent="0.25">
      <c r="B486" s="1">
        <v>3.0000000000000001E-3</v>
      </c>
      <c r="C486" t="s">
        <v>15</v>
      </c>
      <c r="D486" t="str">
        <f t="shared" si="7"/>
        <v/>
      </c>
    </row>
    <row r="487" spans="1:4" x14ac:dyDescent="0.25">
      <c r="B487" s="1">
        <v>8.9999999999999993E-3</v>
      </c>
      <c r="C487" t="s">
        <v>120</v>
      </c>
      <c r="D487" t="str">
        <f t="shared" si="7"/>
        <v/>
      </c>
    </row>
    <row r="488" spans="1:4" x14ac:dyDescent="0.25">
      <c r="B488" s="1">
        <v>0.91100000000000003</v>
      </c>
      <c r="C488" t="s">
        <v>143</v>
      </c>
      <c r="D488" t="str">
        <f t="shared" si="7"/>
        <v/>
      </c>
    </row>
    <row r="489" spans="1:4" x14ac:dyDescent="0.25">
      <c r="B489" s="1">
        <v>8.9999999999999993E-3</v>
      </c>
      <c r="C489" t="s">
        <v>55</v>
      </c>
      <c r="D489" t="str">
        <f t="shared" si="7"/>
        <v/>
      </c>
    </row>
    <row r="490" spans="1:4" x14ac:dyDescent="0.25">
      <c r="B490" s="1">
        <v>3.9E-2</v>
      </c>
      <c r="C490" t="s">
        <v>26</v>
      </c>
      <c r="D490" t="str">
        <f t="shared" si="7"/>
        <v/>
      </c>
    </row>
    <row r="491" spans="1:4" x14ac:dyDescent="0.25">
      <c r="B491" s="1">
        <v>4.0000000000000001E-3</v>
      </c>
      <c r="C491" t="s">
        <v>155</v>
      </c>
      <c r="D491" t="str">
        <f t="shared" si="7"/>
        <v/>
      </c>
    </row>
    <row r="492" spans="1:4" x14ac:dyDescent="0.25">
      <c r="D492" t="str">
        <f t="shared" si="7"/>
        <v/>
      </c>
    </row>
    <row r="493" spans="1:4" x14ac:dyDescent="0.25">
      <c r="A493" t="s">
        <v>178</v>
      </c>
      <c r="D493">
        <f t="shared" si="7"/>
        <v>24</v>
      </c>
    </row>
    <row r="494" spans="1:4" x14ac:dyDescent="0.25">
      <c r="D494" t="str">
        <f t="shared" si="7"/>
        <v/>
      </c>
    </row>
    <row r="495" spans="1:4" x14ac:dyDescent="0.25">
      <c r="B495" s="1">
        <v>0.155</v>
      </c>
      <c r="C495" t="s">
        <v>61</v>
      </c>
      <c r="D495" t="str">
        <f t="shared" si="7"/>
        <v/>
      </c>
    </row>
    <row r="496" spans="1:4" x14ac:dyDescent="0.25">
      <c r="B496" s="1">
        <v>0.16</v>
      </c>
      <c r="C496" t="s">
        <v>15</v>
      </c>
      <c r="D496" t="str">
        <f t="shared" si="7"/>
        <v/>
      </c>
    </row>
    <row r="497" spans="1:4" x14ac:dyDescent="0.25">
      <c r="B497" s="1">
        <v>0.30099999999999999</v>
      </c>
      <c r="C497" t="s">
        <v>143</v>
      </c>
      <c r="D497" t="str">
        <f t="shared" si="7"/>
        <v/>
      </c>
    </row>
    <row r="498" spans="1:4" x14ac:dyDescent="0.25">
      <c r="B498" s="1">
        <v>0.104</v>
      </c>
      <c r="C498" t="s">
        <v>55</v>
      </c>
      <c r="D498" t="str">
        <f t="shared" si="7"/>
        <v/>
      </c>
    </row>
    <row r="499" spans="1:4" x14ac:dyDescent="0.25">
      <c r="B499" s="1">
        <v>0.27800000000000002</v>
      </c>
      <c r="C499" t="s">
        <v>154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179</v>
      </c>
      <c r="D501">
        <f t="shared" si="7"/>
        <v>6</v>
      </c>
    </row>
    <row r="502" spans="1:4" x14ac:dyDescent="0.25">
      <c r="D502" t="str">
        <f t="shared" si="7"/>
        <v/>
      </c>
    </row>
    <row r="503" spans="1:4" x14ac:dyDescent="0.25">
      <c r="B503" s="1">
        <v>0.81200000000000006</v>
      </c>
      <c r="C503" t="s">
        <v>61</v>
      </c>
      <c r="D503" t="str">
        <f t="shared" si="7"/>
        <v/>
      </c>
    </row>
    <row r="504" spans="1:4" x14ac:dyDescent="0.25">
      <c r="B504" s="1">
        <v>0.187</v>
      </c>
      <c r="C504" t="s">
        <v>153</v>
      </c>
      <c r="D504" t="str">
        <f t="shared" si="7"/>
        <v/>
      </c>
    </row>
    <row r="505" spans="1:4" x14ac:dyDescent="0.25">
      <c r="D505" t="str">
        <f t="shared" si="7"/>
        <v/>
      </c>
    </row>
    <row r="506" spans="1:4" x14ac:dyDescent="0.25">
      <c r="A506" t="s">
        <v>180</v>
      </c>
      <c r="D506">
        <f t="shared" si="7"/>
        <v>151</v>
      </c>
    </row>
    <row r="507" spans="1:4" x14ac:dyDescent="0.25">
      <c r="D507" t="str">
        <f t="shared" si="7"/>
        <v/>
      </c>
    </row>
    <row r="508" spans="1:4" x14ac:dyDescent="0.25">
      <c r="B508" s="1">
        <v>0.191</v>
      </c>
      <c r="C508" t="s">
        <v>15</v>
      </c>
      <c r="D508" t="str">
        <f t="shared" si="7"/>
        <v/>
      </c>
    </row>
    <row r="509" spans="1:4" x14ac:dyDescent="0.25">
      <c r="B509" s="1">
        <v>5.7000000000000002E-2</v>
      </c>
      <c r="C509" t="s">
        <v>134</v>
      </c>
      <c r="D509" t="str">
        <f t="shared" si="7"/>
        <v/>
      </c>
    </row>
    <row r="510" spans="1:4" x14ac:dyDescent="0.25">
      <c r="B510" s="1">
        <v>0.63200000000000001</v>
      </c>
      <c r="C510" t="s">
        <v>143</v>
      </c>
      <c r="D510" t="str">
        <f t="shared" si="7"/>
        <v/>
      </c>
    </row>
    <row r="511" spans="1:4" x14ac:dyDescent="0.25">
      <c r="B511" s="1">
        <v>6.0000000000000001E-3</v>
      </c>
      <c r="C511" t="s">
        <v>55</v>
      </c>
      <c r="D511" t="str">
        <f t="shared" si="7"/>
        <v/>
      </c>
    </row>
    <row r="512" spans="1:4" x14ac:dyDescent="0.25">
      <c r="B512" s="1">
        <v>0.112</v>
      </c>
      <c r="C512" t="s">
        <v>26</v>
      </c>
      <c r="D512" t="str">
        <f t="shared" si="7"/>
        <v/>
      </c>
    </row>
    <row r="513" spans="1:4" x14ac:dyDescent="0.25">
      <c r="D513" t="str">
        <f t="shared" si="7"/>
        <v/>
      </c>
    </row>
    <row r="514" spans="1:4" x14ac:dyDescent="0.25">
      <c r="A514" t="s">
        <v>181</v>
      </c>
      <c r="D514">
        <f t="shared" ref="D514:D577" si="8">IFERROR(HLOOKUP($A514,$E$2:$OL$3,2,FALSE),"")</f>
        <v>13</v>
      </c>
    </row>
    <row r="515" spans="1:4" x14ac:dyDescent="0.25">
      <c r="D515" t="str">
        <f t="shared" si="8"/>
        <v/>
      </c>
    </row>
    <row r="516" spans="1:4" x14ac:dyDescent="0.25">
      <c r="B516" s="1">
        <v>1</v>
      </c>
      <c r="C516" t="s">
        <v>142</v>
      </c>
      <c r="D516" t="str">
        <f t="shared" si="8"/>
        <v/>
      </c>
    </row>
    <row r="517" spans="1:4" x14ac:dyDescent="0.25">
      <c r="D517" t="str">
        <f t="shared" si="8"/>
        <v/>
      </c>
    </row>
    <row r="518" spans="1:4" x14ac:dyDescent="0.25">
      <c r="A518" t="s">
        <v>182</v>
      </c>
      <c r="D518">
        <f t="shared" si="8"/>
        <v>84</v>
      </c>
    </row>
    <row r="519" spans="1:4" x14ac:dyDescent="0.25">
      <c r="D519" t="str">
        <f t="shared" si="8"/>
        <v/>
      </c>
    </row>
    <row r="520" spans="1:4" x14ac:dyDescent="0.25">
      <c r="B520" s="1">
        <v>0.27300000000000002</v>
      </c>
      <c r="C520" t="s">
        <v>142</v>
      </c>
      <c r="D520" t="str">
        <f t="shared" si="8"/>
        <v/>
      </c>
    </row>
    <row r="521" spans="1:4" x14ac:dyDescent="0.25">
      <c r="B521" s="1">
        <v>0.71299999999999997</v>
      </c>
      <c r="C521" t="s">
        <v>55</v>
      </c>
      <c r="D521" t="str">
        <f t="shared" si="8"/>
        <v/>
      </c>
    </row>
    <row r="522" spans="1:4" x14ac:dyDescent="0.25">
      <c r="B522" s="1">
        <v>1.2E-2</v>
      </c>
      <c r="C522" t="s">
        <v>155</v>
      </c>
      <c r="D522" t="str">
        <f t="shared" si="8"/>
        <v/>
      </c>
    </row>
    <row r="523" spans="1:4" x14ac:dyDescent="0.25">
      <c r="D523" t="str">
        <f t="shared" si="8"/>
        <v/>
      </c>
    </row>
    <row r="524" spans="1:4" x14ac:dyDescent="0.25">
      <c r="A524" t="s">
        <v>183</v>
      </c>
      <c r="D524">
        <f t="shared" si="8"/>
        <v>879</v>
      </c>
    </row>
    <row r="525" spans="1:4" x14ac:dyDescent="0.25">
      <c r="D525" t="str">
        <f t="shared" si="8"/>
        <v/>
      </c>
    </row>
    <row r="526" spans="1:4" x14ac:dyDescent="0.25">
      <c r="B526" s="1">
        <v>0.48399999999999999</v>
      </c>
      <c r="C526" t="s">
        <v>142</v>
      </c>
      <c r="D526" t="str">
        <f t="shared" si="8"/>
        <v/>
      </c>
    </row>
    <row r="527" spans="1:4" x14ac:dyDescent="0.25">
      <c r="B527" s="1">
        <v>0.50900000000000001</v>
      </c>
      <c r="C527" t="s">
        <v>143</v>
      </c>
      <c r="D527" t="str">
        <f t="shared" si="8"/>
        <v/>
      </c>
    </row>
    <row r="528" spans="1:4" x14ac:dyDescent="0.25">
      <c r="B528" s="1">
        <v>4.0000000000000001E-3</v>
      </c>
      <c r="C528" t="s">
        <v>26</v>
      </c>
      <c r="D528" t="str">
        <f t="shared" si="8"/>
        <v/>
      </c>
    </row>
    <row r="529" spans="1:4" x14ac:dyDescent="0.25">
      <c r="B529" s="1">
        <v>1E-3</v>
      </c>
      <c r="C529" t="s">
        <v>155</v>
      </c>
      <c r="D529" t="str">
        <f t="shared" si="8"/>
        <v/>
      </c>
    </row>
    <row r="530" spans="1:4" x14ac:dyDescent="0.25">
      <c r="D530" t="str">
        <f t="shared" si="8"/>
        <v/>
      </c>
    </row>
    <row r="531" spans="1:4" x14ac:dyDescent="0.25">
      <c r="A531" t="s">
        <v>184</v>
      </c>
      <c r="D531">
        <f t="shared" si="8"/>
        <v>272</v>
      </c>
    </row>
    <row r="532" spans="1:4" x14ac:dyDescent="0.25">
      <c r="D532" t="str">
        <f t="shared" si="8"/>
        <v/>
      </c>
    </row>
    <row r="533" spans="1:4" x14ac:dyDescent="0.25">
      <c r="B533" s="1">
        <v>6.0000000000000001E-3</v>
      </c>
      <c r="C533" t="s">
        <v>43</v>
      </c>
      <c r="D533" t="str">
        <f t="shared" si="8"/>
        <v/>
      </c>
    </row>
    <row r="534" spans="1:4" x14ac:dyDescent="0.25">
      <c r="B534" s="1">
        <v>0.48499999999999999</v>
      </c>
      <c r="C534" t="s">
        <v>142</v>
      </c>
      <c r="D534" t="str">
        <f t="shared" si="8"/>
        <v/>
      </c>
    </row>
    <row r="535" spans="1:4" x14ac:dyDescent="0.25">
      <c r="B535" s="1">
        <v>0.50700000000000001</v>
      </c>
      <c r="C535" t="s">
        <v>143</v>
      </c>
      <c r="D535" t="str">
        <f t="shared" si="8"/>
        <v/>
      </c>
    </row>
    <row r="536" spans="1:4" x14ac:dyDescent="0.25">
      <c r="D536" t="str">
        <f t="shared" si="8"/>
        <v/>
      </c>
    </row>
    <row r="537" spans="1:4" x14ac:dyDescent="0.25">
      <c r="A537" t="s">
        <v>185</v>
      </c>
      <c r="D537">
        <f t="shared" si="8"/>
        <v>42</v>
      </c>
    </row>
    <row r="538" spans="1:4" x14ac:dyDescent="0.25">
      <c r="D538" t="str">
        <f t="shared" si="8"/>
        <v/>
      </c>
    </row>
    <row r="539" spans="1:4" x14ac:dyDescent="0.25">
      <c r="B539" s="1">
        <v>0.30099999999999999</v>
      </c>
      <c r="C539" t="s">
        <v>61</v>
      </c>
      <c r="D539" t="str">
        <f t="shared" si="8"/>
        <v/>
      </c>
    </row>
    <row r="540" spans="1:4" x14ac:dyDescent="0.25">
      <c r="B540" s="1">
        <v>6.9000000000000006E-2</v>
      </c>
      <c r="C540" t="s">
        <v>15</v>
      </c>
      <c r="D540" t="str">
        <f t="shared" si="8"/>
        <v/>
      </c>
    </row>
    <row r="541" spans="1:4" x14ac:dyDescent="0.25">
      <c r="B541" s="1">
        <v>0.2</v>
      </c>
      <c r="C541" t="s">
        <v>54</v>
      </c>
      <c r="D541" t="str">
        <f t="shared" si="8"/>
        <v/>
      </c>
    </row>
    <row r="542" spans="1:4" x14ac:dyDescent="0.25">
      <c r="B542" s="1">
        <v>0.27800000000000002</v>
      </c>
      <c r="C542" t="s">
        <v>143</v>
      </c>
      <c r="D542" t="str">
        <f t="shared" si="8"/>
        <v/>
      </c>
    </row>
    <row r="543" spans="1:4" x14ac:dyDescent="0.25">
      <c r="B543" s="1">
        <v>0.14899999999999999</v>
      </c>
      <c r="C543" t="s">
        <v>26</v>
      </c>
      <c r="D543" t="str">
        <f t="shared" si="8"/>
        <v/>
      </c>
    </row>
    <row r="544" spans="1:4" x14ac:dyDescent="0.25">
      <c r="D544" t="str">
        <f t="shared" si="8"/>
        <v/>
      </c>
    </row>
    <row r="545" spans="1:4" x14ac:dyDescent="0.25">
      <c r="A545" t="s">
        <v>186</v>
      </c>
      <c r="D545">
        <f t="shared" si="8"/>
        <v>47</v>
      </c>
    </row>
    <row r="546" spans="1:4" x14ac:dyDescent="0.25">
      <c r="D546" t="str">
        <f t="shared" si="8"/>
        <v/>
      </c>
    </row>
    <row r="547" spans="1:4" x14ac:dyDescent="0.25">
      <c r="B547" s="1">
        <v>1</v>
      </c>
      <c r="C547" t="s">
        <v>55</v>
      </c>
      <c r="D547" t="str">
        <f t="shared" si="8"/>
        <v/>
      </c>
    </row>
    <row r="548" spans="1:4" x14ac:dyDescent="0.25">
      <c r="D548" t="str">
        <f t="shared" si="8"/>
        <v/>
      </c>
    </row>
    <row r="549" spans="1:4" x14ac:dyDescent="0.25">
      <c r="A549" t="s">
        <v>187</v>
      </c>
      <c r="D549">
        <f t="shared" si="8"/>
        <v>118</v>
      </c>
    </row>
    <row r="550" spans="1:4" x14ac:dyDescent="0.25">
      <c r="D550" t="str">
        <f t="shared" si="8"/>
        <v/>
      </c>
    </row>
    <row r="551" spans="1:4" x14ac:dyDescent="0.25">
      <c r="B551" s="1">
        <v>5.1999999999999998E-2</v>
      </c>
      <c r="C551" t="s">
        <v>188</v>
      </c>
      <c r="D551" t="str">
        <f t="shared" si="8"/>
        <v/>
      </c>
    </row>
    <row r="552" spans="1:4" x14ac:dyDescent="0.25">
      <c r="B552" s="1">
        <v>0.72099999999999997</v>
      </c>
      <c r="C552" t="s">
        <v>61</v>
      </c>
      <c r="D552" t="str">
        <f t="shared" si="8"/>
        <v/>
      </c>
    </row>
    <row r="553" spans="1:4" x14ac:dyDescent="0.25">
      <c r="B553" s="1">
        <v>0.20200000000000001</v>
      </c>
      <c r="C553" t="s">
        <v>55</v>
      </c>
      <c r="D553" t="str">
        <f t="shared" si="8"/>
        <v/>
      </c>
    </row>
    <row r="554" spans="1:4" x14ac:dyDescent="0.25">
      <c r="B554" s="1">
        <v>2.1999999999999999E-2</v>
      </c>
      <c r="C554" t="s">
        <v>26</v>
      </c>
      <c r="D554" t="str">
        <f t="shared" si="8"/>
        <v/>
      </c>
    </row>
    <row r="555" spans="1:4" x14ac:dyDescent="0.25">
      <c r="D555" t="str">
        <f t="shared" si="8"/>
        <v/>
      </c>
    </row>
    <row r="556" spans="1:4" x14ac:dyDescent="0.25">
      <c r="A556" t="s">
        <v>189</v>
      </c>
      <c r="D556">
        <f t="shared" si="8"/>
        <v>49</v>
      </c>
    </row>
    <row r="557" spans="1:4" x14ac:dyDescent="0.25">
      <c r="D557" t="str">
        <f t="shared" si="8"/>
        <v/>
      </c>
    </row>
    <row r="558" spans="1:4" x14ac:dyDescent="0.25">
      <c r="B558" s="1">
        <v>9.5000000000000001E-2</v>
      </c>
      <c r="C558" t="s">
        <v>58</v>
      </c>
      <c r="D558" t="str">
        <f t="shared" si="8"/>
        <v/>
      </c>
    </row>
    <row r="559" spans="1:4" x14ac:dyDescent="0.25">
      <c r="B559" s="1">
        <v>0.35199999999999998</v>
      </c>
      <c r="C559" t="s">
        <v>61</v>
      </c>
      <c r="D559" t="str">
        <f t="shared" si="8"/>
        <v/>
      </c>
    </row>
    <row r="560" spans="1:4" x14ac:dyDescent="0.25">
      <c r="B560" s="1">
        <v>0.55200000000000005</v>
      </c>
      <c r="C560" t="s">
        <v>55</v>
      </c>
      <c r="D560" t="str">
        <f t="shared" si="8"/>
        <v/>
      </c>
    </row>
    <row r="561" spans="1:4" x14ac:dyDescent="0.25">
      <c r="D561" t="str">
        <f t="shared" si="8"/>
        <v/>
      </c>
    </row>
    <row r="562" spans="1:4" x14ac:dyDescent="0.25">
      <c r="A562" t="s">
        <v>190</v>
      </c>
      <c r="D562">
        <f t="shared" si="8"/>
        <v>94</v>
      </c>
    </row>
    <row r="563" spans="1:4" x14ac:dyDescent="0.25">
      <c r="D563" t="str">
        <f t="shared" si="8"/>
        <v/>
      </c>
    </row>
    <row r="564" spans="1:4" x14ac:dyDescent="0.25">
      <c r="B564" s="1">
        <v>0.32500000000000001</v>
      </c>
      <c r="C564" t="s">
        <v>61</v>
      </c>
      <c r="D564" t="str">
        <f t="shared" si="8"/>
        <v/>
      </c>
    </row>
    <row r="565" spans="1:4" x14ac:dyDescent="0.25">
      <c r="B565" s="1">
        <v>5.8000000000000003E-2</v>
      </c>
      <c r="C565" t="s">
        <v>15</v>
      </c>
      <c r="D565" t="str">
        <f t="shared" si="8"/>
        <v/>
      </c>
    </row>
    <row r="566" spans="1:4" x14ac:dyDescent="0.25">
      <c r="B566" s="1">
        <v>8.3000000000000004E-2</v>
      </c>
      <c r="C566" t="s">
        <v>120</v>
      </c>
      <c r="D566" t="str">
        <f t="shared" si="8"/>
        <v/>
      </c>
    </row>
    <row r="567" spans="1:4" x14ac:dyDescent="0.25">
      <c r="B567" s="1">
        <v>2.3E-2</v>
      </c>
      <c r="C567" t="s">
        <v>50</v>
      </c>
      <c r="D567" t="str">
        <f t="shared" si="8"/>
        <v/>
      </c>
    </row>
    <row r="568" spans="1:4" x14ac:dyDescent="0.25">
      <c r="B568" s="1">
        <v>4.5999999999999999E-2</v>
      </c>
      <c r="C568" t="s">
        <v>54</v>
      </c>
      <c r="D568" t="str">
        <f t="shared" si="8"/>
        <v/>
      </c>
    </row>
    <row r="569" spans="1:4" x14ac:dyDescent="0.25">
      <c r="B569" s="1">
        <v>0.114</v>
      </c>
      <c r="C569" t="s">
        <v>143</v>
      </c>
      <c r="D569" t="str">
        <f t="shared" si="8"/>
        <v/>
      </c>
    </row>
    <row r="570" spans="1:4" x14ac:dyDescent="0.25">
      <c r="B570" s="1">
        <v>0.23899999999999999</v>
      </c>
      <c r="C570" t="s">
        <v>55</v>
      </c>
      <c r="D570" t="str">
        <f t="shared" si="8"/>
        <v/>
      </c>
    </row>
    <row r="571" spans="1:4" x14ac:dyDescent="0.25">
      <c r="B571" s="1">
        <v>0.108</v>
      </c>
      <c r="C571" t="s">
        <v>26</v>
      </c>
      <c r="D571" t="str">
        <f t="shared" si="8"/>
        <v/>
      </c>
    </row>
    <row r="572" spans="1:4" x14ac:dyDescent="0.25">
      <c r="D572" t="str">
        <f t="shared" si="8"/>
        <v/>
      </c>
    </row>
    <row r="573" spans="1:4" x14ac:dyDescent="0.25">
      <c r="A573" t="s">
        <v>191</v>
      </c>
      <c r="D573">
        <f t="shared" si="8"/>
        <v>17</v>
      </c>
    </row>
    <row r="574" spans="1:4" x14ac:dyDescent="0.25">
      <c r="D574" t="str">
        <f t="shared" si="8"/>
        <v/>
      </c>
    </row>
    <row r="575" spans="1:4" x14ac:dyDescent="0.25">
      <c r="B575" s="1">
        <v>1</v>
      </c>
      <c r="C575" t="s">
        <v>54</v>
      </c>
      <c r="D575" t="str">
        <f t="shared" si="8"/>
        <v/>
      </c>
    </row>
    <row r="576" spans="1:4" x14ac:dyDescent="0.25">
      <c r="D576" t="str">
        <f t="shared" si="8"/>
        <v/>
      </c>
    </row>
    <row r="577" spans="1:4" x14ac:dyDescent="0.25">
      <c r="A577" t="s">
        <v>192</v>
      </c>
      <c r="D577">
        <f t="shared" si="8"/>
        <v>189</v>
      </c>
    </row>
    <row r="578" spans="1:4" x14ac:dyDescent="0.25">
      <c r="D578" t="str">
        <f t="shared" ref="D578:D641" si="9">IFERROR(HLOOKUP($A578,$E$2:$OL$3,2,FALSE),"")</f>
        <v/>
      </c>
    </row>
    <row r="579" spans="1:4" x14ac:dyDescent="0.25">
      <c r="B579" s="1">
        <v>1.9E-2</v>
      </c>
      <c r="C579" t="s">
        <v>43</v>
      </c>
      <c r="D579" t="str">
        <f t="shared" si="9"/>
        <v/>
      </c>
    </row>
    <row r="580" spans="1:4" x14ac:dyDescent="0.25">
      <c r="B580" s="1">
        <v>1.9E-2</v>
      </c>
      <c r="C580" t="s">
        <v>11</v>
      </c>
      <c r="D580" t="str">
        <f t="shared" si="9"/>
        <v/>
      </c>
    </row>
    <row r="581" spans="1:4" x14ac:dyDescent="0.25">
      <c r="B581" s="1">
        <v>0.20399999999999999</v>
      </c>
      <c r="C581" t="s">
        <v>61</v>
      </c>
      <c r="D581" t="str">
        <f t="shared" si="9"/>
        <v/>
      </c>
    </row>
    <row r="582" spans="1:4" x14ac:dyDescent="0.25">
      <c r="B582" s="1">
        <v>3.1E-2</v>
      </c>
      <c r="C582" t="s">
        <v>15</v>
      </c>
      <c r="D582" t="str">
        <f t="shared" si="9"/>
        <v/>
      </c>
    </row>
    <row r="583" spans="1:4" x14ac:dyDescent="0.25">
      <c r="B583" s="1">
        <v>3.9E-2</v>
      </c>
      <c r="C583" t="s">
        <v>54</v>
      </c>
      <c r="D583" t="str">
        <f t="shared" si="9"/>
        <v/>
      </c>
    </row>
    <row r="584" spans="1:4" x14ac:dyDescent="0.25">
      <c r="B584" s="1">
        <v>0.41399999999999998</v>
      </c>
      <c r="C584" t="s">
        <v>142</v>
      </c>
      <c r="D584" t="str">
        <f t="shared" si="9"/>
        <v/>
      </c>
    </row>
    <row r="585" spans="1:4" x14ac:dyDescent="0.25">
      <c r="B585" s="1">
        <v>0.27100000000000002</v>
      </c>
      <c r="C585" t="s">
        <v>143</v>
      </c>
      <c r="D585" t="str">
        <f t="shared" si="9"/>
        <v/>
      </c>
    </row>
    <row r="586" spans="1:4" x14ac:dyDescent="0.25">
      <c r="D586" t="str">
        <f t="shared" si="9"/>
        <v/>
      </c>
    </row>
    <row r="587" spans="1:4" x14ac:dyDescent="0.25">
      <c r="A587" t="s">
        <v>193</v>
      </c>
      <c r="D587">
        <f t="shared" si="9"/>
        <v>461</v>
      </c>
    </row>
    <row r="588" spans="1:4" x14ac:dyDescent="0.25">
      <c r="D588" t="str">
        <f t="shared" si="9"/>
        <v/>
      </c>
    </row>
    <row r="589" spans="1:4" x14ac:dyDescent="0.25">
      <c r="B589" s="1">
        <v>3.0000000000000001E-3</v>
      </c>
      <c r="C589" t="s">
        <v>61</v>
      </c>
      <c r="D589" t="str">
        <f t="shared" si="9"/>
        <v/>
      </c>
    </row>
    <row r="590" spans="1:4" x14ac:dyDescent="0.25">
      <c r="B590" s="1">
        <v>0.27700000000000002</v>
      </c>
      <c r="C590" t="s">
        <v>142</v>
      </c>
      <c r="D590" t="str">
        <f t="shared" si="9"/>
        <v/>
      </c>
    </row>
    <row r="591" spans="1:4" x14ac:dyDescent="0.25">
      <c r="B591" s="1">
        <v>0.307</v>
      </c>
      <c r="C591" t="s">
        <v>143</v>
      </c>
      <c r="D591" t="str">
        <f t="shared" si="9"/>
        <v/>
      </c>
    </row>
    <row r="592" spans="1:4" x14ac:dyDescent="0.25">
      <c r="B592" s="1">
        <v>0.41</v>
      </c>
      <c r="C592" t="s">
        <v>26</v>
      </c>
      <c r="D592" t="str">
        <f t="shared" si="9"/>
        <v/>
      </c>
    </row>
    <row r="593" spans="1:4" x14ac:dyDescent="0.25">
      <c r="D593" t="str">
        <f t="shared" si="9"/>
        <v/>
      </c>
    </row>
    <row r="594" spans="1:4" x14ac:dyDescent="0.25">
      <c r="A594" t="s">
        <v>194</v>
      </c>
      <c r="D594">
        <f t="shared" si="9"/>
        <v>902</v>
      </c>
    </row>
    <row r="595" spans="1:4" x14ac:dyDescent="0.25">
      <c r="D595" t="str">
        <f t="shared" si="9"/>
        <v/>
      </c>
    </row>
    <row r="596" spans="1:4" x14ac:dyDescent="0.25">
      <c r="B596" s="1">
        <v>5.0000000000000001E-3</v>
      </c>
      <c r="C596" t="s">
        <v>61</v>
      </c>
      <c r="D596" t="str">
        <f t="shared" si="9"/>
        <v/>
      </c>
    </row>
    <row r="597" spans="1:4" x14ac:dyDescent="0.25">
      <c r="B597" s="1">
        <v>0.98799999999999999</v>
      </c>
      <c r="C597" t="s">
        <v>143</v>
      </c>
      <c r="D597" t="str">
        <f t="shared" si="9"/>
        <v/>
      </c>
    </row>
    <row r="598" spans="1:4" x14ac:dyDescent="0.25">
      <c r="B598" s="1">
        <v>5.0000000000000001E-3</v>
      </c>
      <c r="C598" t="s">
        <v>155</v>
      </c>
      <c r="D598" t="str">
        <f t="shared" si="9"/>
        <v/>
      </c>
    </row>
    <row r="599" spans="1:4" x14ac:dyDescent="0.25">
      <c r="D599" t="str">
        <f t="shared" si="9"/>
        <v/>
      </c>
    </row>
    <row r="600" spans="1:4" x14ac:dyDescent="0.25">
      <c r="A600" t="s">
        <v>195</v>
      </c>
      <c r="D600">
        <f t="shared" si="9"/>
        <v>171</v>
      </c>
    </row>
    <row r="601" spans="1:4" x14ac:dyDescent="0.25">
      <c r="D601" t="str">
        <f t="shared" si="9"/>
        <v/>
      </c>
    </row>
    <row r="602" spans="1:4" x14ac:dyDescent="0.25">
      <c r="B602" s="1">
        <v>0.16400000000000001</v>
      </c>
      <c r="C602" t="s">
        <v>61</v>
      </c>
      <c r="D602" t="str">
        <f t="shared" si="9"/>
        <v/>
      </c>
    </row>
    <row r="603" spans="1:4" x14ac:dyDescent="0.25">
      <c r="B603" s="1">
        <v>0.50600000000000001</v>
      </c>
      <c r="C603" t="s">
        <v>134</v>
      </c>
      <c r="D603" t="str">
        <f t="shared" si="9"/>
        <v/>
      </c>
    </row>
    <row r="604" spans="1:4" x14ac:dyDescent="0.25">
      <c r="B604" s="1">
        <v>0.32900000000000001</v>
      </c>
      <c r="C604" t="s">
        <v>143</v>
      </c>
      <c r="D604" t="str">
        <f t="shared" si="9"/>
        <v/>
      </c>
    </row>
    <row r="605" spans="1:4" x14ac:dyDescent="0.25">
      <c r="D605" t="str">
        <f t="shared" si="9"/>
        <v/>
      </c>
    </row>
    <row r="606" spans="1:4" x14ac:dyDescent="0.25">
      <c r="A606" t="s">
        <v>196</v>
      </c>
      <c r="D606">
        <f t="shared" si="9"/>
        <v>102</v>
      </c>
    </row>
    <row r="607" spans="1:4" x14ac:dyDescent="0.25">
      <c r="D607" t="str">
        <f t="shared" si="9"/>
        <v/>
      </c>
    </row>
    <row r="608" spans="1:4" x14ac:dyDescent="0.25">
      <c r="B608" s="1">
        <v>0.57199999999999995</v>
      </c>
      <c r="C608" t="s">
        <v>134</v>
      </c>
      <c r="D608" t="str">
        <f t="shared" si="9"/>
        <v/>
      </c>
    </row>
    <row r="609" spans="1:4" x14ac:dyDescent="0.25">
      <c r="B609" s="1">
        <v>0.187</v>
      </c>
      <c r="C609" t="s">
        <v>142</v>
      </c>
      <c r="D609" t="str">
        <f t="shared" si="9"/>
        <v/>
      </c>
    </row>
    <row r="610" spans="1:4" x14ac:dyDescent="0.25">
      <c r="B610" s="1">
        <v>6.4000000000000001E-2</v>
      </c>
      <c r="C610" t="s">
        <v>143</v>
      </c>
      <c r="D610" t="str">
        <f t="shared" si="9"/>
        <v/>
      </c>
    </row>
    <row r="611" spans="1:4" x14ac:dyDescent="0.25">
      <c r="B611" s="1">
        <v>0.17399999999999999</v>
      </c>
      <c r="C611" t="s">
        <v>144</v>
      </c>
      <c r="D611" t="str">
        <f t="shared" si="9"/>
        <v/>
      </c>
    </row>
    <row r="612" spans="1:4" x14ac:dyDescent="0.25">
      <c r="D612" t="str">
        <f t="shared" si="9"/>
        <v/>
      </c>
    </row>
    <row r="613" spans="1:4" x14ac:dyDescent="0.25">
      <c r="A613" t="s">
        <v>197</v>
      </c>
      <c r="D613">
        <f t="shared" si="9"/>
        <v>243</v>
      </c>
    </row>
    <row r="614" spans="1:4" x14ac:dyDescent="0.25">
      <c r="D614" t="str">
        <f t="shared" si="9"/>
        <v/>
      </c>
    </row>
    <row r="615" spans="1:4" x14ac:dyDescent="0.25">
      <c r="B615" s="1">
        <v>0.218</v>
      </c>
      <c r="C615" t="s">
        <v>61</v>
      </c>
      <c r="D615" t="str">
        <f t="shared" si="9"/>
        <v/>
      </c>
    </row>
    <row r="616" spans="1:4" x14ac:dyDescent="0.25">
      <c r="B616" s="1">
        <v>3.3000000000000002E-2</v>
      </c>
      <c r="C616" t="s">
        <v>112</v>
      </c>
      <c r="D616" t="str">
        <f t="shared" si="9"/>
        <v/>
      </c>
    </row>
    <row r="617" spans="1:4" x14ac:dyDescent="0.25">
      <c r="B617" s="1">
        <v>0.62</v>
      </c>
      <c r="C617" t="s">
        <v>142</v>
      </c>
      <c r="D617" t="str">
        <f t="shared" si="9"/>
        <v/>
      </c>
    </row>
    <row r="618" spans="1:4" x14ac:dyDescent="0.25">
      <c r="B618" s="1">
        <v>1.9E-2</v>
      </c>
      <c r="C618" t="s">
        <v>55</v>
      </c>
      <c r="D618" t="str">
        <f t="shared" si="9"/>
        <v/>
      </c>
    </row>
    <row r="619" spans="1:4" x14ac:dyDescent="0.25">
      <c r="B619" s="1">
        <v>0.107</v>
      </c>
      <c r="C619" t="s">
        <v>26</v>
      </c>
      <c r="D619" t="str">
        <f t="shared" si="9"/>
        <v/>
      </c>
    </row>
    <row r="620" spans="1:4" x14ac:dyDescent="0.25">
      <c r="D620" t="str">
        <f t="shared" si="9"/>
        <v/>
      </c>
    </row>
    <row r="621" spans="1:4" x14ac:dyDescent="0.25">
      <c r="A621" t="s">
        <v>198</v>
      </c>
      <c r="D621">
        <f t="shared" si="9"/>
        <v>125</v>
      </c>
    </row>
    <row r="622" spans="1:4" x14ac:dyDescent="0.25">
      <c r="D622" t="str">
        <f t="shared" si="9"/>
        <v/>
      </c>
    </row>
    <row r="623" spans="1:4" x14ac:dyDescent="0.25">
      <c r="B623" s="1">
        <v>0.16700000000000001</v>
      </c>
      <c r="C623" t="s">
        <v>15</v>
      </c>
      <c r="D623" t="str">
        <f t="shared" si="9"/>
        <v/>
      </c>
    </row>
    <row r="624" spans="1:4" x14ac:dyDescent="0.25">
      <c r="B624" s="1">
        <v>7.5999999999999998E-2</v>
      </c>
      <c r="C624" t="s">
        <v>54</v>
      </c>
      <c r="D624" t="str">
        <f t="shared" si="9"/>
        <v/>
      </c>
    </row>
    <row r="625" spans="1:4" x14ac:dyDescent="0.25">
      <c r="B625" s="1">
        <v>0.55500000000000005</v>
      </c>
      <c r="C625" t="s">
        <v>55</v>
      </c>
      <c r="D625" t="str">
        <f t="shared" si="9"/>
        <v/>
      </c>
    </row>
    <row r="626" spans="1:4" x14ac:dyDescent="0.25">
      <c r="B626" s="1">
        <v>0.11600000000000001</v>
      </c>
      <c r="C626" t="s">
        <v>26</v>
      </c>
      <c r="D626" t="str">
        <f t="shared" si="9"/>
        <v/>
      </c>
    </row>
    <row r="627" spans="1:4" x14ac:dyDescent="0.25">
      <c r="B627" s="1">
        <v>8.3000000000000004E-2</v>
      </c>
      <c r="C627" t="s">
        <v>154</v>
      </c>
      <c r="D627" t="str">
        <f t="shared" si="9"/>
        <v/>
      </c>
    </row>
    <row r="628" spans="1:4" x14ac:dyDescent="0.25">
      <c r="D628" t="str">
        <f t="shared" si="9"/>
        <v/>
      </c>
    </row>
    <row r="629" spans="1:4" x14ac:dyDescent="0.25">
      <c r="A629" t="s">
        <v>199</v>
      </c>
      <c r="D629">
        <f t="shared" si="9"/>
        <v>2</v>
      </c>
    </row>
    <row r="630" spans="1:4" x14ac:dyDescent="0.25">
      <c r="D630" t="str">
        <f t="shared" si="9"/>
        <v/>
      </c>
    </row>
    <row r="631" spans="1:4" x14ac:dyDescent="0.25">
      <c r="B631" s="1">
        <v>1</v>
      </c>
      <c r="C631" t="s">
        <v>143</v>
      </c>
      <c r="D631" t="str">
        <f t="shared" si="9"/>
        <v/>
      </c>
    </row>
    <row r="632" spans="1:4" x14ac:dyDescent="0.25">
      <c r="D632" t="str">
        <f t="shared" si="9"/>
        <v/>
      </c>
    </row>
    <row r="633" spans="1:4" x14ac:dyDescent="0.25">
      <c r="A633" t="s">
        <v>200</v>
      </c>
      <c r="D633">
        <f t="shared" si="9"/>
        <v>8</v>
      </c>
    </row>
    <row r="634" spans="1:4" x14ac:dyDescent="0.25">
      <c r="D634" t="str">
        <f t="shared" si="9"/>
        <v/>
      </c>
    </row>
    <row r="635" spans="1:4" x14ac:dyDescent="0.25">
      <c r="B635" s="1">
        <v>1</v>
      </c>
      <c r="C635" t="s">
        <v>134</v>
      </c>
      <c r="D635" t="str">
        <f t="shared" si="9"/>
        <v/>
      </c>
    </row>
    <row r="636" spans="1:4" x14ac:dyDescent="0.25">
      <c r="D636" t="str">
        <f t="shared" si="9"/>
        <v/>
      </c>
    </row>
    <row r="637" spans="1:4" x14ac:dyDescent="0.25">
      <c r="A637" t="s">
        <v>201</v>
      </c>
      <c r="D637">
        <f t="shared" si="9"/>
        <v>16</v>
      </c>
    </row>
    <row r="638" spans="1:4" x14ac:dyDescent="0.25">
      <c r="D638" t="str">
        <f t="shared" si="9"/>
        <v/>
      </c>
    </row>
    <row r="639" spans="1:4" x14ac:dyDescent="0.25">
      <c r="B639" s="1">
        <v>1</v>
      </c>
      <c r="C639" t="s">
        <v>143</v>
      </c>
      <c r="D639" t="str">
        <f t="shared" si="9"/>
        <v/>
      </c>
    </row>
    <row r="640" spans="1:4" x14ac:dyDescent="0.25">
      <c r="D640" t="str">
        <f t="shared" si="9"/>
        <v/>
      </c>
    </row>
    <row r="641" spans="1:4" x14ac:dyDescent="0.25">
      <c r="A641" t="s">
        <v>202</v>
      </c>
      <c r="D641">
        <f t="shared" si="9"/>
        <v>47</v>
      </c>
    </row>
    <row r="642" spans="1:4" x14ac:dyDescent="0.25">
      <c r="D642" t="str">
        <f t="shared" ref="D642:D705" si="10">IFERROR(HLOOKUP($A642,$E$2:$OL$3,2,FALSE),"")</f>
        <v/>
      </c>
    </row>
    <row r="643" spans="1:4" x14ac:dyDescent="0.25">
      <c r="B643" s="1">
        <v>1</v>
      </c>
      <c r="C643" t="s">
        <v>15</v>
      </c>
      <c r="D643" t="str">
        <f t="shared" si="10"/>
        <v/>
      </c>
    </row>
    <row r="644" spans="1:4" x14ac:dyDescent="0.25">
      <c r="D644" t="str">
        <f t="shared" si="10"/>
        <v/>
      </c>
    </row>
    <row r="645" spans="1:4" x14ac:dyDescent="0.25">
      <c r="A645" t="s">
        <v>203</v>
      </c>
      <c r="D645">
        <f t="shared" si="10"/>
        <v>53</v>
      </c>
    </row>
    <row r="646" spans="1:4" x14ac:dyDescent="0.25">
      <c r="D646" t="str">
        <f t="shared" si="10"/>
        <v/>
      </c>
    </row>
    <row r="647" spans="1:4" x14ac:dyDescent="0.25">
      <c r="B647" s="1">
        <v>0.28699999999999998</v>
      </c>
      <c r="C647" t="s">
        <v>61</v>
      </c>
      <c r="D647" t="str">
        <f t="shared" si="10"/>
        <v/>
      </c>
    </row>
    <row r="648" spans="1:4" x14ac:dyDescent="0.25">
      <c r="B648" s="1">
        <v>9.7000000000000003E-2</v>
      </c>
      <c r="C648" t="s">
        <v>15</v>
      </c>
      <c r="D648" t="str">
        <f t="shared" si="10"/>
        <v/>
      </c>
    </row>
    <row r="649" spans="1:4" x14ac:dyDescent="0.25">
      <c r="B649" s="1">
        <v>0.312</v>
      </c>
      <c r="C649" t="s">
        <v>112</v>
      </c>
      <c r="D649" t="str">
        <f t="shared" si="10"/>
        <v/>
      </c>
    </row>
    <row r="650" spans="1:4" x14ac:dyDescent="0.25">
      <c r="B650" s="1">
        <v>6.3E-2</v>
      </c>
      <c r="C650" t="s">
        <v>54</v>
      </c>
      <c r="D650" t="str">
        <f t="shared" si="10"/>
        <v/>
      </c>
    </row>
    <row r="651" spans="1:4" x14ac:dyDescent="0.25">
      <c r="B651" s="1">
        <v>3.2000000000000001E-2</v>
      </c>
      <c r="C651" t="s">
        <v>142</v>
      </c>
      <c r="D651" t="str">
        <f t="shared" si="10"/>
        <v/>
      </c>
    </row>
    <row r="652" spans="1:4" x14ac:dyDescent="0.25">
      <c r="B652" s="1">
        <v>0.11899999999999999</v>
      </c>
      <c r="C652" t="s">
        <v>55</v>
      </c>
      <c r="D652" t="str">
        <f t="shared" si="10"/>
        <v/>
      </c>
    </row>
    <row r="653" spans="1:4" x14ac:dyDescent="0.25">
      <c r="B653" s="1">
        <v>2.1000000000000001E-2</v>
      </c>
      <c r="C653" t="s">
        <v>26</v>
      </c>
      <c r="D653" t="str">
        <f t="shared" si="10"/>
        <v/>
      </c>
    </row>
    <row r="654" spans="1:4" x14ac:dyDescent="0.25">
      <c r="B654" s="1">
        <v>4.2999999999999997E-2</v>
      </c>
      <c r="C654" t="s">
        <v>154</v>
      </c>
      <c r="D654" t="str">
        <f t="shared" si="10"/>
        <v/>
      </c>
    </row>
    <row r="655" spans="1:4" x14ac:dyDescent="0.25">
      <c r="B655" s="1">
        <v>2.1000000000000001E-2</v>
      </c>
      <c r="C655" t="s">
        <v>144</v>
      </c>
      <c r="D655" t="str">
        <f t="shared" si="10"/>
        <v/>
      </c>
    </row>
    <row r="656" spans="1:4" x14ac:dyDescent="0.25">
      <c r="D656" t="str">
        <f t="shared" si="10"/>
        <v/>
      </c>
    </row>
    <row r="657" spans="1:4" x14ac:dyDescent="0.25">
      <c r="A657" t="s">
        <v>204</v>
      </c>
      <c r="D657">
        <f t="shared" si="10"/>
        <v>19</v>
      </c>
    </row>
    <row r="658" spans="1:4" x14ac:dyDescent="0.25">
      <c r="D658" t="str">
        <f t="shared" si="10"/>
        <v/>
      </c>
    </row>
    <row r="659" spans="1:4" x14ac:dyDescent="0.25">
      <c r="B659" s="1">
        <v>1</v>
      </c>
      <c r="C659" t="s">
        <v>142</v>
      </c>
      <c r="D659" t="str">
        <f t="shared" si="10"/>
        <v/>
      </c>
    </row>
    <row r="660" spans="1:4" x14ac:dyDescent="0.25">
      <c r="D660" t="str">
        <f t="shared" si="10"/>
        <v/>
      </c>
    </row>
    <row r="661" spans="1:4" x14ac:dyDescent="0.25">
      <c r="A661" t="s">
        <v>205</v>
      </c>
      <c r="D661">
        <f t="shared" si="10"/>
        <v>24</v>
      </c>
    </row>
    <row r="662" spans="1:4" x14ac:dyDescent="0.25">
      <c r="D662" t="str">
        <f t="shared" si="10"/>
        <v/>
      </c>
    </row>
    <row r="663" spans="1:4" x14ac:dyDescent="0.25">
      <c r="B663" s="1">
        <v>0.128</v>
      </c>
      <c r="C663" t="s">
        <v>25</v>
      </c>
      <c r="D663" t="str">
        <f t="shared" si="10"/>
        <v/>
      </c>
    </row>
    <row r="664" spans="1:4" x14ac:dyDescent="0.25">
      <c r="B664" s="1">
        <v>0.77400000000000002</v>
      </c>
      <c r="C664" t="s">
        <v>55</v>
      </c>
      <c r="D664" t="str">
        <f t="shared" si="10"/>
        <v/>
      </c>
    </row>
    <row r="665" spans="1:4" x14ac:dyDescent="0.25">
      <c r="B665" s="1">
        <v>9.7000000000000003E-2</v>
      </c>
      <c r="C665" t="s">
        <v>154</v>
      </c>
      <c r="D665" t="str">
        <f t="shared" si="10"/>
        <v/>
      </c>
    </row>
    <row r="666" spans="1:4" x14ac:dyDescent="0.25">
      <c r="D666" t="str">
        <f t="shared" si="10"/>
        <v/>
      </c>
    </row>
    <row r="667" spans="1:4" x14ac:dyDescent="0.25">
      <c r="A667" s="2" t="s">
        <v>206</v>
      </c>
      <c r="D667">
        <f t="shared" si="10"/>
        <v>16</v>
      </c>
    </row>
    <row r="668" spans="1:4" x14ac:dyDescent="0.25">
      <c r="D668" t="str">
        <f t="shared" si="10"/>
        <v/>
      </c>
    </row>
    <row r="669" spans="1:4" x14ac:dyDescent="0.25">
      <c r="B669" s="1">
        <v>0.436</v>
      </c>
      <c r="C669" t="s">
        <v>134</v>
      </c>
      <c r="D669" t="str">
        <f t="shared" si="10"/>
        <v/>
      </c>
    </row>
    <row r="670" spans="1:4" x14ac:dyDescent="0.25">
      <c r="B670" s="1">
        <v>0.56299999999999994</v>
      </c>
      <c r="C670" t="s">
        <v>55</v>
      </c>
      <c r="D670" t="str">
        <f t="shared" si="10"/>
        <v/>
      </c>
    </row>
    <row r="671" spans="1:4" x14ac:dyDescent="0.25">
      <c r="D671" t="str">
        <f t="shared" si="10"/>
        <v/>
      </c>
    </row>
    <row r="672" spans="1:4" x14ac:dyDescent="0.25">
      <c r="A672" t="s">
        <v>207</v>
      </c>
      <c r="D672">
        <f t="shared" si="10"/>
        <v>4</v>
      </c>
    </row>
    <row r="673" spans="1:4" x14ac:dyDescent="0.25">
      <c r="D673" t="str">
        <f t="shared" si="10"/>
        <v/>
      </c>
    </row>
    <row r="674" spans="1:4" x14ac:dyDescent="0.25">
      <c r="B674" s="1">
        <v>1</v>
      </c>
      <c r="C674" t="s">
        <v>55</v>
      </c>
      <c r="D674" t="str">
        <f t="shared" si="10"/>
        <v/>
      </c>
    </row>
    <row r="675" spans="1:4" x14ac:dyDescent="0.25">
      <c r="D675" t="str">
        <f t="shared" si="10"/>
        <v/>
      </c>
    </row>
    <row r="676" spans="1:4" x14ac:dyDescent="0.25">
      <c r="A676" t="s">
        <v>208</v>
      </c>
      <c r="D676">
        <f t="shared" si="10"/>
        <v>25</v>
      </c>
    </row>
    <row r="677" spans="1:4" x14ac:dyDescent="0.25">
      <c r="D677" t="str">
        <f t="shared" si="10"/>
        <v/>
      </c>
    </row>
    <row r="678" spans="1:4" x14ac:dyDescent="0.25">
      <c r="B678" s="1">
        <v>6.4000000000000001E-2</v>
      </c>
      <c r="C678" t="s">
        <v>23</v>
      </c>
      <c r="D678" t="str">
        <f t="shared" si="10"/>
        <v/>
      </c>
    </row>
    <row r="679" spans="1:4" x14ac:dyDescent="0.25">
      <c r="B679" s="1">
        <v>0.20100000000000001</v>
      </c>
      <c r="C679" t="s">
        <v>61</v>
      </c>
      <c r="D679" t="str">
        <f t="shared" si="10"/>
        <v/>
      </c>
    </row>
    <row r="680" spans="1:4" x14ac:dyDescent="0.25">
      <c r="B680" s="1">
        <v>0.121</v>
      </c>
      <c r="C680" t="s">
        <v>15</v>
      </c>
      <c r="D680" t="str">
        <f t="shared" si="10"/>
        <v/>
      </c>
    </row>
    <row r="681" spans="1:4" x14ac:dyDescent="0.25">
      <c r="B681" s="1">
        <v>3.5000000000000003E-2</v>
      </c>
      <c r="C681" t="s">
        <v>120</v>
      </c>
      <c r="D681" t="str">
        <f t="shared" si="10"/>
        <v/>
      </c>
    </row>
    <row r="682" spans="1:4" x14ac:dyDescent="0.25">
      <c r="B682" s="1">
        <v>6.3E-2</v>
      </c>
      <c r="C682" t="s">
        <v>107</v>
      </c>
      <c r="D682" t="str">
        <f t="shared" si="10"/>
        <v/>
      </c>
    </row>
    <row r="683" spans="1:4" x14ac:dyDescent="0.25">
      <c r="B683" s="1">
        <v>0.13300000000000001</v>
      </c>
      <c r="C683" t="s">
        <v>134</v>
      </c>
      <c r="D683" t="str">
        <f t="shared" si="10"/>
        <v/>
      </c>
    </row>
    <row r="684" spans="1:4" x14ac:dyDescent="0.25">
      <c r="B684" s="1">
        <v>0.105</v>
      </c>
      <c r="C684" t="s">
        <v>143</v>
      </c>
      <c r="D684" t="str">
        <f t="shared" si="10"/>
        <v/>
      </c>
    </row>
    <row r="685" spans="1:4" x14ac:dyDescent="0.25">
      <c r="B685" s="1">
        <v>0.27400000000000002</v>
      </c>
      <c r="C685" t="s">
        <v>55</v>
      </c>
      <c r="D685" t="str">
        <f t="shared" si="10"/>
        <v/>
      </c>
    </row>
    <row r="686" spans="1:4" x14ac:dyDescent="0.25">
      <c r="D686" t="str">
        <f t="shared" si="10"/>
        <v/>
      </c>
    </row>
    <row r="687" spans="1:4" x14ac:dyDescent="0.25">
      <c r="A687" t="s">
        <v>209</v>
      </c>
      <c r="D687">
        <f t="shared" si="10"/>
        <v>142</v>
      </c>
    </row>
    <row r="688" spans="1:4" x14ac:dyDescent="0.25">
      <c r="D688" t="str">
        <f t="shared" si="10"/>
        <v/>
      </c>
    </row>
    <row r="689" spans="1:4" x14ac:dyDescent="0.25">
      <c r="B689" s="1">
        <v>4.1000000000000002E-2</v>
      </c>
      <c r="C689" t="s">
        <v>61</v>
      </c>
      <c r="D689" t="str">
        <f t="shared" si="10"/>
        <v/>
      </c>
    </row>
    <row r="690" spans="1:4" x14ac:dyDescent="0.25">
      <c r="B690" s="1">
        <v>3.2000000000000001E-2</v>
      </c>
      <c r="C690" t="s">
        <v>15</v>
      </c>
      <c r="D690" t="str">
        <f t="shared" si="10"/>
        <v/>
      </c>
    </row>
    <row r="691" spans="1:4" x14ac:dyDescent="0.25">
      <c r="B691" s="1">
        <v>0.05</v>
      </c>
      <c r="C691" t="s">
        <v>120</v>
      </c>
      <c r="D691" t="str">
        <f t="shared" si="10"/>
        <v/>
      </c>
    </row>
    <row r="692" spans="1:4" x14ac:dyDescent="0.25">
      <c r="B692" s="1">
        <v>1.2E-2</v>
      </c>
      <c r="C692" t="s">
        <v>169</v>
      </c>
      <c r="D692" t="str">
        <f t="shared" si="10"/>
        <v/>
      </c>
    </row>
    <row r="693" spans="1:4" x14ac:dyDescent="0.25">
      <c r="B693" s="1">
        <v>8.0000000000000002E-3</v>
      </c>
      <c r="C693" t="s">
        <v>62</v>
      </c>
      <c r="D693" t="str">
        <f t="shared" si="10"/>
        <v/>
      </c>
    </row>
    <row r="694" spans="1:4" x14ac:dyDescent="0.25">
      <c r="B694" s="1">
        <v>1.4E-2</v>
      </c>
      <c r="C694" t="s">
        <v>107</v>
      </c>
      <c r="D694" t="str">
        <f t="shared" si="10"/>
        <v/>
      </c>
    </row>
    <row r="695" spans="1:4" x14ac:dyDescent="0.25">
      <c r="B695" s="1">
        <v>1.6E-2</v>
      </c>
      <c r="C695" t="s">
        <v>54</v>
      </c>
      <c r="D695" t="str">
        <f t="shared" si="10"/>
        <v/>
      </c>
    </row>
    <row r="696" spans="1:4" x14ac:dyDescent="0.25">
      <c r="B696" s="1">
        <v>4.1000000000000002E-2</v>
      </c>
      <c r="C696" t="s">
        <v>134</v>
      </c>
      <c r="D696" t="str">
        <f t="shared" si="10"/>
        <v/>
      </c>
    </row>
    <row r="697" spans="1:4" x14ac:dyDescent="0.25">
      <c r="B697" s="1">
        <v>0.44800000000000001</v>
      </c>
      <c r="C697" t="s">
        <v>142</v>
      </c>
      <c r="D697" t="str">
        <f t="shared" si="10"/>
        <v/>
      </c>
    </row>
    <row r="698" spans="1:4" x14ac:dyDescent="0.25">
      <c r="B698" s="1">
        <v>4.8000000000000001E-2</v>
      </c>
      <c r="C698" t="s">
        <v>143</v>
      </c>
      <c r="D698" t="str">
        <f t="shared" si="10"/>
        <v/>
      </c>
    </row>
    <row r="699" spans="1:4" x14ac:dyDescent="0.25">
      <c r="B699" s="1">
        <v>0.223</v>
      </c>
      <c r="C699" t="s">
        <v>55</v>
      </c>
      <c r="D699" t="str">
        <f t="shared" si="10"/>
        <v/>
      </c>
    </row>
    <row r="700" spans="1:4" x14ac:dyDescent="0.25">
      <c r="B700" s="1">
        <v>5.6000000000000001E-2</v>
      </c>
      <c r="C700" t="s">
        <v>26</v>
      </c>
      <c r="D700" t="str">
        <f t="shared" si="10"/>
        <v/>
      </c>
    </row>
    <row r="701" spans="1:4" x14ac:dyDescent="0.25">
      <c r="B701" s="1">
        <v>5.0000000000000001E-3</v>
      </c>
      <c r="C701" t="s">
        <v>154</v>
      </c>
      <c r="D701" t="str">
        <f t="shared" si="10"/>
        <v/>
      </c>
    </row>
    <row r="702" spans="1:4" x14ac:dyDescent="0.25">
      <c r="D702" t="str">
        <f t="shared" si="10"/>
        <v/>
      </c>
    </row>
    <row r="703" spans="1:4" x14ac:dyDescent="0.25">
      <c r="A703" t="s">
        <v>210</v>
      </c>
      <c r="D703">
        <f t="shared" si="10"/>
        <v>65</v>
      </c>
    </row>
    <row r="704" spans="1:4" x14ac:dyDescent="0.25">
      <c r="D704" t="str">
        <f t="shared" si="10"/>
        <v/>
      </c>
    </row>
    <row r="705" spans="1:4" x14ac:dyDescent="0.25">
      <c r="B705" s="1">
        <v>0.10299999999999999</v>
      </c>
      <c r="C705" t="s">
        <v>61</v>
      </c>
      <c r="D705" t="str">
        <f t="shared" si="10"/>
        <v/>
      </c>
    </row>
    <row r="706" spans="1:4" x14ac:dyDescent="0.25">
      <c r="B706" s="1">
        <v>0.73399999999999999</v>
      </c>
      <c r="C706" t="s">
        <v>142</v>
      </c>
      <c r="D706" t="str">
        <f t="shared" ref="D706:D769" si="11">IFERROR(HLOOKUP($A706,$E$2:$OL$3,2,FALSE),"")</f>
        <v/>
      </c>
    </row>
    <row r="707" spans="1:4" x14ac:dyDescent="0.25">
      <c r="B707" s="1">
        <v>0.161</v>
      </c>
      <c r="C707" t="s">
        <v>55</v>
      </c>
      <c r="D707" t="str">
        <f t="shared" si="11"/>
        <v/>
      </c>
    </row>
    <row r="708" spans="1:4" x14ac:dyDescent="0.25">
      <c r="D708" t="str">
        <f t="shared" si="11"/>
        <v/>
      </c>
    </row>
    <row r="709" spans="1:4" x14ac:dyDescent="0.25">
      <c r="A709" t="s">
        <v>211</v>
      </c>
      <c r="D709">
        <f t="shared" si="11"/>
        <v>5</v>
      </c>
    </row>
    <row r="710" spans="1:4" x14ac:dyDescent="0.25">
      <c r="D710" t="str">
        <f t="shared" si="11"/>
        <v/>
      </c>
    </row>
    <row r="711" spans="1:4" x14ac:dyDescent="0.25">
      <c r="B711" s="1">
        <v>1</v>
      </c>
      <c r="C711" t="s">
        <v>55</v>
      </c>
      <c r="D711" t="str">
        <f t="shared" si="11"/>
        <v/>
      </c>
    </row>
    <row r="712" spans="1:4" x14ac:dyDescent="0.25">
      <c r="D712" t="str">
        <f t="shared" si="11"/>
        <v/>
      </c>
    </row>
    <row r="713" spans="1:4" x14ac:dyDescent="0.25">
      <c r="A713" s="2" t="s">
        <v>212</v>
      </c>
      <c r="D713">
        <f t="shared" si="11"/>
        <v>65</v>
      </c>
    </row>
    <row r="714" spans="1:4" x14ac:dyDescent="0.25">
      <c r="D714" t="str">
        <f t="shared" si="11"/>
        <v/>
      </c>
    </row>
    <row r="715" spans="1:4" x14ac:dyDescent="0.25">
      <c r="B715" s="1">
        <v>1</v>
      </c>
      <c r="C715" t="s">
        <v>26</v>
      </c>
      <c r="D715" t="str">
        <f t="shared" si="11"/>
        <v/>
      </c>
    </row>
    <row r="716" spans="1:4" x14ac:dyDescent="0.25">
      <c r="D716" t="str">
        <f t="shared" si="11"/>
        <v/>
      </c>
    </row>
    <row r="717" spans="1:4" x14ac:dyDescent="0.25">
      <c r="A717" t="s">
        <v>213</v>
      </c>
      <c r="D717">
        <f t="shared" si="11"/>
        <v>129</v>
      </c>
    </row>
    <row r="718" spans="1:4" x14ac:dyDescent="0.25">
      <c r="D718" t="str">
        <f t="shared" si="11"/>
        <v/>
      </c>
    </row>
    <row r="719" spans="1:4" x14ac:dyDescent="0.25">
      <c r="B719" s="1">
        <v>4.4999999999999998E-2</v>
      </c>
      <c r="C719" t="s">
        <v>61</v>
      </c>
      <c r="D719" t="str">
        <f t="shared" si="11"/>
        <v/>
      </c>
    </row>
    <row r="720" spans="1:4" x14ac:dyDescent="0.25">
      <c r="B720" s="1">
        <v>0.85499999999999998</v>
      </c>
      <c r="C720" t="s">
        <v>15</v>
      </c>
      <c r="D720" t="str">
        <f t="shared" si="11"/>
        <v/>
      </c>
    </row>
    <row r="721" spans="1:4" x14ac:dyDescent="0.25">
      <c r="B721" s="1">
        <v>8.5000000000000006E-2</v>
      </c>
      <c r="C721" t="s">
        <v>120</v>
      </c>
      <c r="D721" t="str">
        <f t="shared" si="11"/>
        <v/>
      </c>
    </row>
    <row r="722" spans="1:4" x14ac:dyDescent="0.25">
      <c r="B722" s="1">
        <v>1.4E-2</v>
      </c>
      <c r="C722" t="s">
        <v>142</v>
      </c>
      <c r="D722" t="str">
        <f t="shared" si="11"/>
        <v/>
      </c>
    </row>
    <row r="723" spans="1:4" x14ac:dyDescent="0.25">
      <c r="D723" t="str">
        <f t="shared" si="11"/>
        <v/>
      </c>
    </row>
    <row r="724" spans="1:4" x14ac:dyDescent="0.25">
      <c r="A724" t="s">
        <v>214</v>
      </c>
      <c r="D724">
        <f t="shared" si="11"/>
        <v>3</v>
      </c>
    </row>
    <row r="725" spans="1:4" x14ac:dyDescent="0.25">
      <c r="D725" t="str">
        <f t="shared" si="11"/>
        <v/>
      </c>
    </row>
    <row r="726" spans="1:4" x14ac:dyDescent="0.25">
      <c r="B726" s="1">
        <v>1</v>
      </c>
      <c r="C726" t="s">
        <v>55</v>
      </c>
      <c r="D726" t="str">
        <f t="shared" si="11"/>
        <v/>
      </c>
    </row>
    <row r="727" spans="1:4" x14ac:dyDescent="0.25">
      <c r="A727" t="s">
        <v>6</v>
      </c>
      <c r="B727" t="s">
        <v>215</v>
      </c>
      <c r="C727" t="s">
        <v>216</v>
      </c>
      <c r="D727" t="str">
        <f t="shared" si="11"/>
        <v/>
      </c>
    </row>
    <row r="728" spans="1:4" x14ac:dyDescent="0.25">
      <c r="A728" t="s">
        <v>217</v>
      </c>
      <c r="D728">
        <f t="shared" si="11"/>
        <v>8</v>
      </c>
    </row>
    <row r="729" spans="1:4" x14ac:dyDescent="0.25">
      <c r="D729" t="str">
        <f t="shared" si="11"/>
        <v/>
      </c>
    </row>
    <row r="730" spans="1:4" x14ac:dyDescent="0.25">
      <c r="B730" s="1">
        <v>1</v>
      </c>
      <c r="C730" t="s">
        <v>130</v>
      </c>
      <c r="D730" t="str">
        <f t="shared" si="11"/>
        <v/>
      </c>
    </row>
    <row r="731" spans="1:4" x14ac:dyDescent="0.25">
      <c r="D731" t="str">
        <f t="shared" si="11"/>
        <v/>
      </c>
    </row>
    <row r="732" spans="1:4" x14ac:dyDescent="0.25">
      <c r="A732" t="s">
        <v>218</v>
      </c>
      <c r="D732">
        <f t="shared" si="11"/>
        <v>6</v>
      </c>
    </row>
    <row r="733" spans="1:4" x14ac:dyDescent="0.25">
      <c r="D733" t="str">
        <f t="shared" si="11"/>
        <v/>
      </c>
    </row>
    <row r="734" spans="1:4" x14ac:dyDescent="0.25">
      <c r="B734" s="1">
        <v>1</v>
      </c>
      <c r="C734" t="s">
        <v>58</v>
      </c>
      <c r="D734" t="str">
        <f t="shared" si="11"/>
        <v/>
      </c>
    </row>
    <row r="735" spans="1:4" x14ac:dyDescent="0.25">
      <c r="D735" t="str">
        <f t="shared" si="11"/>
        <v/>
      </c>
    </row>
    <row r="736" spans="1:4" x14ac:dyDescent="0.25">
      <c r="A736" t="s">
        <v>219</v>
      </c>
      <c r="D736">
        <f t="shared" si="11"/>
        <v>8</v>
      </c>
    </row>
    <row r="737" spans="1:4" x14ac:dyDescent="0.25">
      <c r="D737" t="str">
        <f t="shared" si="11"/>
        <v/>
      </c>
    </row>
    <row r="738" spans="1:4" x14ac:dyDescent="0.25">
      <c r="B738" s="1">
        <v>1</v>
      </c>
      <c r="C738" t="s">
        <v>54</v>
      </c>
      <c r="D738" t="str">
        <f t="shared" si="11"/>
        <v/>
      </c>
    </row>
    <row r="739" spans="1:4" x14ac:dyDescent="0.25">
      <c r="D739" t="str">
        <f t="shared" si="11"/>
        <v/>
      </c>
    </row>
    <row r="740" spans="1:4" x14ac:dyDescent="0.25">
      <c r="A740" t="s">
        <v>220</v>
      </c>
      <c r="D740">
        <f t="shared" si="11"/>
        <v>168</v>
      </c>
    </row>
    <row r="741" spans="1:4" x14ac:dyDescent="0.25">
      <c r="D741" t="str">
        <f t="shared" si="11"/>
        <v/>
      </c>
    </row>
    <row r="742" spans="1:4" x14ac:dyDescent="0.25">
      <c r="B742" s="1">
        <v>1</v>
      </c>
      <c r="C742" t="s">
        <v>54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221</v>
      </c>
      <c r="D744">
        <f t="shared" si="11"/>
        <v>7</v>
      </c>
    </row>
    <row r="745" spans="1:4" x14ac:dyDescent="0.25">
      <c r="D745" t="str">
        <f t="shared" si="11"/>
        <v/>
      </c>
    </row>
    <row r="746" spans="1:4" x14ac:dyDescent="0.25">
      <c r="B746" s="1">
        <v>1</v>
      </c>
      <c r="C746" t="s">
        <v>222</v>
      </c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223</v>
      </c>
      <c r="D748">
        <f t="shared" si="11"/>
        <v>14</v>
      </c>
    </row>
    <row r="749" spans="1:4" x14ac:dyDescent="0.25">
      <c r="D749" t="str">
        <f t="shared" si="11"/>
        <v/>
      </c>
    </row>
    <row r="750" spans="1:4" x14ac:dyDescent="0.25">
      <c r="B750" s="1">
        <v>1</v>
      </c>
      <c r="C750" t="s">
        <v>54</v>
      </c>
      <c r="D750" t="str">
        <f t="shared" si="11"/>
        <v/>
      </c>
    </row>
    <row r="751" spans="1:4" x14ac:dyDescent="0.25">
      <c r="D751" t="str">
        <f t="shared" si="11"/>
        <v/>
      </c>
    </row>
    <row r="752" spans="1:4" x14ac:dyDescent="0.25">
      <c r="A752" t="s">
        <v>224</v>
      </c>
      <c r="D752">
        <f t="shared" si="11"/>
        <v>36</v>
      </c>
    </row>
    <row r="753" spans="1:4" x14ac:dyDescent="0.25">
      <c r="D753" t="str">
        <f t="shared" si="11"/>
        <v/>
      </c>
    </row>
    <row r="754" spans="1:4" x14ac:dyDescent="0.25">
      <c r="B754" s="1">
        <v>0.34599999999999997</v>
      </c>
      <c r="C754" t="s">
        <v>54</v>
      </c>
      <c r="D754" t="str">
        <f t="shared" si="11"/>
        <v/>
      </c>
    </row>
    <row r="755" spans="1:4" x14ac:dyDescent="0.25">
      <c r="B755" s="1">
        <v>0.65300000000000002</v>
      </c>
      <c r="C755" t="s">
        <v>222</v>
      </c>
      <c r="D755" t="str">
        <f t="shared" si="11"/>
        <v/>
      </c>
    </row>
    <row r="756" spans="1:4" x14ac:dyDescent="0.25">
      <c r="D756" t="str">
        <f t="shared" si="11"/>
        <v/>
      </c>
    </row>
    <row r="757" spans="1:4" x14ac:dyDescent="0.25">
      <c r="A757" t="s">
        <v>225</v>
      </c>
      <c r="D757">
        <f t="shared" si="11"/>
        <v>145</v>
      </c>
    </row>
    <row r="758" spans="1:4" x14ac:dyDescent="0.25">
      <c r="D758" t="str">
        <f t="shared" si="11"/>
        <v/>
      </c>
    </row>
    <row r="759" spans="1:4" x14ac:dyDescent="0.25">
      <c r="B759" s="1">
        <v>0.96899999999999997</v>
      </c>
      <c r="C759" t="s">
        <v>54</v>
      </c>
      <c r="D759" t="str">
        <f t="shared" si="11"/>
        <v/>
      </c>
    </row>
    <row r="760" spans="1:4" x14ac:dyDescent="0.25">
      <c r="B760" s="1">
        <v>0.03</v>
      </c>
      <c r="C760" t="s">
        <v>222</v>
      </c>
      <c r="D760" t="str">
        <f t="shared" si="11"/>
        <v/>
      </c>
    </row>
    <row r="761" spans="1:4" x14ac:dyDescent="0.25">
      <c r="D761" t="str">
        <f t="shared" si="11"/>
        <v/>
      </c>
    </row>
    <row r="762" spans="1:4" x14ac:dyDescent="0.25">
      <c r="A762" t="s">
        <v>226</v>
      </c>
      <c r="D762">
        <f t="shared" si="11"/>
        <v>53</v>
      </c>
    </row>
    <row r="763" spans="1:4" x14ac:dyDescent="0.25">
      <c r="D763" t="str">
        <f t="shared" si="11"/>
        <v/>
      </c>
    </row>
    <row r="764" spans="1:4" x14ac:dyDescent="0.25">
      <c r="B764" s="1">
        <v>1</v>
      </c>
      <c r="C764" t="s">
        <v>54</v>
      </c>
      <c r="D764" t="str">
        <f t="shared" si="11"/>
        <v/>
      </c>
    </row>
    <row r="765" spans="1:4" x14ac:dyDescent="0.25">
      <c r="D765" t="str">
        <f t="shared" si="11"/>
        <v/>
      </c>
    </row>
    <row r="766" spans="1:4" x14ac:dyDescent="0.25">
      <c r="A766" t="s">
        <v>227</v>
      </c>
      <c r="D766">
        <f t="shared" si="11"/>
        <v>4</v>
      </c>
    </row>
    <row r="767" spans="1:4" x14ac:dyDescent="0.25">
      <c r="D767" t="str">
        <f t="shared" si="11"/>
        <v/>
      </c>
    </row>
    <row r="768" spans="1:4" x14ac:dyDescent="0.25">
      <c r="B768" s="1">
        <v>0.57599999999999996</v>
      </c>
      <c r="C768" t="s">
        <v>61</v>
      </c>
      <c r="D768" t="str">
        <f t="shared" si="11"/>
        <v/>
      </c>
    </row>
    <row r="769" spans="1:4" x14ac:dyDescent="0.25">
      <c r="B769" s="1">
        <v>0.42299999999999999</v>
      </c>
      <c r="C769" t="s">
        <v>55</v>
      </c>
      <c r="D769" t="str">
        <f t="shared" si="11"/>
        <v/>
      </c>
    </row>
    <row r="770" spans="1:4" x14ac:dyDescent="0.25">
      <c r="D770" t="str">
        <f t="shared" ref="D770:D833" si="12">IFERROR(HLOOKUP($A770,$E$2:$OL$3,2,FALSE),"")</f>
        <v/>
      </c>
    </row>
    <row r="771" spans="1:4" x14ac:dyDescent="0.25">
      <c r="A771" t="s">
        <v>228</v>
      </c>
      <c r="D771">
        <f t="shared" si="12"/>
        <v>25</v>
      </c>
    </row>
    <row r="772" spans="1:4" x14ac:dyDescent="0.25">
      <c r="D772" t="str">
        <f t="shared" si="12"/>
        <v/>
      </c>
    </row>
    <row r="773" spans="1:4" x14ac:dyDescent="0.25">
      <c r="B773" s="1">
        <v>0.17499999999999999</v>
      </c>
      <c r="C773" t="s">
        <v>48</v>
      </c>
      <c r="D773" t="str">
        <f t="shared" si="12"/>
        <v/>
      </c>
    </row>
    <row r="774" spans="1:4" x14ac:dyDescent="0.25">
      <c r="B774" s="1">
        <v>0.48</v>
      </c>
      <c r="C774" t="s">
        <v>61</v>
      </c>
      <c r="D774" t="str">
        <f t="shared" si="12"/>
        <v/>
      </c>
    </row>
    <row r="775" spans="1:4" x14ac:dyDescent="0.25">
      <c r="B775" s="1">
        <v>0.29799999999999999</v>
      </c>
      <c r="C775" t="s">
        <v>54</v>
      </c>
      <c r="D775" t="str">
        <f t="shared" si="12"/>
        <v/>
      </c>
    </row>
    <row r="776" spans="1:4" x14ac:dyDescent="0.25">
      <c r="B776" s="1">
        <v>4.3999999999999997E-2</v>
      </c>
      <c r="C776" t="s">
        <v>64</v>
      </c>
      <c r="D776" t="str">
        <f t="shared" si="12"/>
        <v/>
      </c>
    </row>
    <row r="777" spans="1:4" x14ac:dyDescent="0.25">
      <c r="D777" t="str">
        <f t="shared" si="12"/>
        <v/>
      </c>
    </row>
    <row r="778" spans="1:4" x14ac:dyDescent="0.25">
      <c r="A778" t="s">
        <v>229</v>
      </c>
      <c r="D778">
        <f t="shared" si="12"/>
        <v>9</v>
      </c>
    </row>
    <row r="779" spans="1:4" x14ac:dyDescent="0.25">
      <c r="D779" t="str">
        <f t="shared" si="12"/>
        <v/>
      </c>
    </row>
    <row r="780" spans="1:4" x14ac:dyDescent="0.25">
      <c r="B780" s="1">
        <v>1</v>
      </c>
      <c r="C780" t="s">
        <v>15</v>
      </c>
      <c r="D780" t="str">
        <f t="shared" si="12"/>
        <v/>
      </c>
    </row>
    <row r="781" spans="1:4" x14ac:dyDescent="0.25">
      <c r="D781" t="str">
        <f t="shared" si="12"/>
        <v/>
      </c>
    </row>
    <row r="782" spans="1:4" x14ac:dyDescent="0.25">
      <c r="A782" t="s">
        <v>230</v>
      </c>
      <c r="D782">
        <f t="shared" si="12"/>
        <v>7</v>
      </c>
    </row>
    <row r="783" spans="1:4" x14ac:dyDescent="0.25">
      <c r="D783" t="str">
        <f t="shared" si="12"/>
        <v/>
      </c>
    </row>
    <row r="784" spans="1:4" x14ac:dyDescent="0.25">
      <c r="B784" s="1">
        <v>1</v>
      </c>
      <c r="C784" t="s">
        <v>231</v>
      </c>
      <c r="D784" t="str">
        <f t="shared" si="12"/>
        <v/>
      </c>
    </row>
    <row r="785" spans="1:4" x14ac:dyDescent="0.25">
      <c r="A785" t="s">
        <v>6</v>
      </c>
      <c r="B785" t="s">
        <v>232</v>
      </c>
      <c r="C785" t="s">
        <v>233</v>
      </c>
      <c r="D785" t="str">
        <f t="shared" si="12"/>
        <v/>
      </c>
    </row>
    <row r="786" spans="1:4" x14ac:dyDescent="0.25">
      <c r="A786" t="s">
        <v>234</v>
      </c>
      <c r="D786">
        <f t="shared" si="12"/>
        <v>40</v>
      </c>
    </row>
    <row r="787" spans="1:4" x14ac:dyDescent="0.25">
      <c r="D787" t="str">
        <f t="shared" si="12"/>
        <v/>
      </c>
    </row>
    <row r="788" spans="1:4" x14ac:dyDescent="0.25">
      <c r="B788" s="1">
        <v>1</v>
      </c>
      <c r="C788" t="s">
        <v>235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236</v>
      </c>
      <c r="D790">
        <f t="shared" si="12"/>
        <v>37</v>
      </c>
    </row>
    <row r="791" spans="1:4" x14ac:dyDescent="0.25">
      <c r="D791" t="str">
        <f t="shared" si="12"/>
        <v/>
      </c>
    </row>
    <row r="792" spans="1:4" x14ac:dyDescent="0.25">
      <c r="B792" s="1">
        <v>1</v>
      </c>
      <c r="C792" t="s">
        <v>235</v>
      </c>
      <c r="D792" t="str">
        <f t="shared" si="12"/>
        <v/>
      </c>
    </row>
    <row r="793" spans="1:4" x14ac:dyDescent="0.25">
      <c r="A793" t="s">
        <v>6</v>
      </c>
      <c r="B793" t="s">
        <v>237</v>
      </c>
      <c r="C793" t="s">
        <v>238</v>
      </c>
      <c r="D793" t="str">
        <f t="shared" si="12"/>
        <v/>
      </c>
    </row>
    <row r="794" spans="1:4" x14ac:dyDescent="0.25">
      <c r="A794" t="s">
        <v>239</v>
      </c>
      <c r="D794">
        <f t="shared" si="12"/>
        <v>14</v>
      </c>
    </row>
    <row r="795" spans="1:4" x14ac:dyDescent="0.25">
      <c r="D795" t="str">
        <f t="shared" si="12"/>
        <v/>
      </c>
    </row>
    <row r="796" spans="1:4" x14ac:dyDescent="0.25">
      <c r="B796" s="1">
        <v>0.9</v>
      </c>
      <c r="C796" t="s">
        <v>25</v>
      </c>
      <c r="D796" t="str">
        <f t="shared" si="12"/>
        <v/>
      </c>
    </row>
    <row r="797" spans="1:4" x14ac:dyDescent="0.25">
      <c r="B797" s="1">
        <v>9.9000000000000005E-2</v>
      </c>
      <c r="C797" t="s">
        <v>154</v>
      </c>
      <c r="D797" t="str">
        <f t="shared" si="12"/>
        <v/>
      </c>
    </row>
    <row r="798" spans="1:4" x14ac:dyDescent="0.25">
      <c r="D798" t="str">
        <f t="shared" si="12"/>
        <v/>
      </c>
    </row>
    <row r="799" spans="1:4" x14ac:dyDescent="0.25">
      <c r="A799" t="s">
        <v>240</v>
      </c>
      <c r="D799">
        <f t="shared" si="12"/>
        <v>20</v>
      </c>
    </row>
    <row r="800" spans="1:4" x14ac:dyDescent="0.25">
      <c r="D800" t="str">
        <f t="shared" si="12"/>
        <v/>
      </c>
    </row>
    <row r="801" spans="1:4" x14ac:dyDescent="0.25">
      <c r="B801" s="1">
        <v>0.20300000000000001</v>
      </c>
      <c r="C801" t="s">
        <v>25</v>
      </c>
      <c r="D801" t="str">
        <f t="shared" si="12"/>
        <v/>
      </c>
    </row>
    <row r="802" spans="1:4" x14ac:dyDescent="0.25">
      <c r="B802" s="1">
        <v>0.79600000000000004</v>
      </c>
      <c r="C802" t="s">
        <v>241</v>
      </c>
      <c r="D802" t="str">
        <f t="shared" si="12"/>
        <v/>
      </c>
    </row>
    <row r="803" spans="1:4" x14ac:dyDescent="0.25">
      <c r="D803" t="str">
        <f t="shared" si="12"/>
        <v/>
      </c>
    </row>
    <row r="804" spans="1:4" x14ac:dyDescent="0.25">
      <c r="A804" t="s">
        <v>242</v>
      </c>
      <c r="D804">
        <f t="shared" si="12"/>
        <v>77</v>
      </c>
    </row>
    <row r="805" spans="1:4" x14ac:dyDescent="0.25">
      <c r="D805" t="str">
        <f t="shared" si="12"/>
        <v/>
      </c>
    </row>
    <row r="806" spans="1:4" x14ac:dyDescent="0.25">
      <c r="B806" s="1">
        <v>0.73399999999999999</v>
      </c>
      <c r="C806" t="s">
        <v>43</v>
      </c>
      <c r="D806" t="str">
        <f t="shared" si="12"/>
        <v/>
      </c>
    </row>
    <row r="807" spans="1:4" x14ac:dyDescent="0.25">
      <c r="B807" s="1">
        <v>0.26500000000000001</v>
      </c>
      <c r="C807" t="s">
        <v>120</v>
      </c>
      <c r="D807" t="str">
        <f t="shared" si="12"/>
        <v/>
      </c>
    </row>
    <row r="808" spans="1:4" x14ac:dyDescent="0.25">
      <c r="D808" t="str">
        <f t="shared" si="12"/>
        <v/>
      </c>
    </row>
    <row r="809" spans="1:4" x14ac:dyDescent="0.25">
      <c r="A809" t="s">
        <v>243</v>
      </c>
      <c r="D809">
        <f t="shared" si="12"/>
        <v>35</v>
      </c>
    </row>
    <row r="810" spans="1:4" x14ac:dyDescent="0.25">
      <c r="D810" t="str">
        <f t="shared" si="12"/>
        <v/>
      </c>
    </row>
    <row r="811" spans="1:4" x14ac:dyDescent="0.25">
      <c r="B811" s="1">
        <v>1</v>
      </c>
      <c r="C811" t="s">
        <v>43</v>
      </c>
      <c r="D811" t="str">
        <f t="shared" si="12"/>
        <v/>
      </c>
    </row>
    <row r="812" spans="1:4" x14ac:dyDescent="0.25">
      <c r="D812" t="str">
        <f t="shared" si="12"/>
        <v/>
      </c>
    </row>
    <row r="813" spans="1:4" x14ac:dyDescent="0.25">
      <c r="A813" t="s">
        <v>244</v>
      </c>
      <c r="D813">
        <f t="shared" si="12"/>
        <v>6</v>
      </c>
    </row>
    <row r="814" spans="1:4" x14ac:dyDescent="0.25">
      <c r="D814" t="str">
        <f t="shared" si="12"/>
        <v/>
      </c>
    </row>
    <row r="815" spans="1:4" x14ac:dyDescent="0.25">
      <c r="B815" s="1">
        <v>1</v>
      </c>
      <c r="C815" t="s">
        <v>241</v>
      </c>
      <c r="D815" t="str">
        <f t="shared" si="12"/>
        <v/>
      </c>
    </row>
    <row r="816" spans="1:4" x14ac:dyDescent="0.25">
      <c r="D816" t="str">
        <f t="shared" si="12"/>
        <v/>
      </c>
    </row>
    <row r="817" spans="1:4" x14ac:dyDescent="0.25">
      <c r="A817" t="s">
        <v>245</v>
      </c>
      <c r="D817">
        <f t="shared" si="12"/>
        <v>394</v>
      </c>
    </row>
    <row r="818" spans="1:4" x14ac:dyDescent="0.25">
      <c r="D818" t="str">
        <f t="shared" si="12"/>
        <v/>
      </c>
    </row>
    <row r="819" spans="1:4" x14ac:dyDescent="0.25">
      <c r="B819" s="1">
        <v>0.115</v>
      </c>
      <c r="C819" t="s">
        <v>246</v>
      </c>
      <c r="D819" t="str">
        <f t="shared" si="12"/>
        <v/>
      </c>
    </row>
    <row r="820" spans="1:4" x14ac:dyDescent="0.25">
      <c r="B820" s="1">
        <v>0.88100000000000001</v>
      </c>
      <c r="C820" t="s">
        <v>241</v>
      </c>
      <c r="D820" t="str">
        <f t="shared" si="12"/>
        <v/>
      </c>
    </row>
    <row r="821" spans="1:4" x14ac:dyDescent="0.25">
      <c r="B821" s="1">
        <v>3.0000000000000001E-3</v>
      </c>
      <c r="C821" t="s">
        <v>154</v>
      </c>
      <c r="D821" t="str">
        <f t="shared" si="12"/>
        <v/>
      </c>
    </row>
    <row r="822" spans="1:4" x14ac:dyDescent="0.25">
      <c r="D822" t="str">
        <f t="shared" si="12"/>
        <v/>
      </c>
    </row>
    <row r="823" spans="1:4" x14ac:dyDescent="0.25">
      <c r="A823" t="s">
        <v>247</v>
      </c>
      <c r="D823">
        <f t="shared" si="12"/>
        <v>156</v>
      </c>
    </row>
    <row r="824" spans="1:4" x14ac:dyDescent="0.25">
      <c r="D824" t="str">
        <f t="shared" si="12"/>
        <v/>
      </c>
    </row>
    <row r="825" spans="1:4" x14ac:dyDescent="0.25">
      <c r="B825" s="1">
        <v>0.93300000000000005</v>
      </c>
      <c r="C825" t="s">
        <v>241</v>
      </c>
      <c r="D825" t="str">
        <f t="shared" si="12"/>
        <v/>
      </c>
    </row>
    <row r="826" spans="1:4" x14ac:dyDescent="0.25">
      <c r="B826" s="1">
        <v>6.6000000000000003E-2</v>
      </c>
      <c r="C826" t="s">
        <v>154</v>
      </c>
      <c r="D826" t="str">
        <f t="shared" si="12"/>
        <v/>
      </c>
    </row>
    <row r="827" spans="1:4" x14ac:dyDescent="0.25">
      <c r="D827" t="str">
        <f t="shared" si="12"/>
        <v/>
      </c>
    </row>
    <row r="828" spans="1:4" x14ac:dyDescent="0.25">
      <c r="A828" t="s">
        <v>248</v>
      </c>
      <c r="D828">
        <f t="shared" si="12"/>
        <v>27</v>
      </c>
    </row>
    <row r="829" spans="1:4" x14ac:dyDescent="0.25">
      <c r="D829" t="str">
        <f t="shared" si="12"/>
        <v/>
      </c>
    </row>
    <row r="830" spans="1:4" x14ac:dyDescent="0.25">
      <c r="B830" s="1">
        <v>1</v>
      </c>
      <c r="C830" t="s">
        <v>246</v>
      </c>
      <c r="D830" t="str">
        <f t="shared" si="12"/>
        <v/>
      </c>
    </row>
    <row r="831" spans="1:4" x14ac:dyDescent="0.25">
      <c r="D831" t="str">
        <f t="shared" si="12"/>
        <v/>
      </c>
    </row>
    <row r="832" spans="1:4" x14ac:dyDescent="0.25">
      <c r="A832" t="s">
        <v>249</v>
      </c>
      <c r="D832">
        <f t="shared" si="12"/>
        <v>72</v>
      </c>
    </row>
    <row r="833" spans="1:4" x14ac:dyDescent="0.25">
      <c r="D833" t="str">
        <f t="shared" si="12"/>
        <v/>
      </c>
    </row>
    <row r="834" spans="1:4" x14ac:dyDescent="0.25">
      <c r="B834" s="1">
        <v>0.42199999999999999</v>
      </c>
      <c r="C834" t="s">
        <v>246</v>
      </c>
      <c r="D834" t="str">
        <f t="shared" ref="D834:D897" si="13">IFERROR(HLOOKUP($A834,$E$2:$OL$3,2,FALSE),"")</f>
        <v/>
      </c>
    </row>
    <row r="835" spans="1:4" x14ac:dyDescent="0.25">
      <c r="B835" s="1">
        <v>0.57699999999999996</v>
      </c>
      <c r="C835" t="s">
        <v>154</v>
      </c>
      <c r="D835" t="str">
        <f t="shared" si="13"/>
        <v/>
      </c>
    </row>
    <row r="836" spans="1:4" x14ac:dyDescent="0.25">
      <c r="D836" t="str">
        <f t="shared" si="13"/>
        <v/>
      </c>
    </row>
    <row r="837" spans="1:4" x14ac:dyDescent="0.25">
      <c r="A837" t="s">
        <v>250</v>
      </c>
      <c r="D837">
        <f t="shared" si="13"/>
        <v>273</v>
      </c>
    </row>
    <row r="838" spans="1:4" x14ac:dyDescent="0.25">
      <c r="D838" t="str">
        <f t="shared" si="13"/>
        <v/>
      </c>
    </row>
    <row r="839" spans="1:4" x14ac:dyDescent="0.25">
      <c r="B839" s="1">
        <v>0.307</v>
      </c>
      <c r="C839" t="s">
        <v>246</v>
      </c>
      <c r="D839" t="str">
        <f t="shared" si="13"/>
        <v/>
      </c>
    </row>
    <row r="840" spans="1:4" x14ac:dyDescent="0.25">
      <c r="B840" s="1">
        <v>0.5</v>
      </c>
      <c r="C840" t="s">
        <v>241</v>
      </c>
      <c r="D840" t="str">
        <f t="shared" si="13"/>
        <v/>
      </c>
    </row>
    <row r="841" spans="1:4" x14ac:dyDescent="0.25">
      <c r="B841" s="1">
        <v>0.191</v>
      </c>
      <c r="C841" t="s">
        <v>154</v>
      </c>
      <c r="D841" t="str">
        <f t="shared" si="13"/>
        <v/>
      </c>
    </row>
    <row r="842" spans="1:4" x14ac:dyDescent="0.25">
      <c r="A842" t="s">
        <v>6</v>
      </c>
      <c r="B842" t="s">
        <v>251</v>
      </c>
      <c r="C842" t="s">
        <v>252</v>
      </c>
      <c r="D842" t="str">
        <f t="shared" si="13"/>
        <v/>
      </c>
    </row>
    <row r="843" spans="1:4" x14ac:dyDescent="0.25">
      <c r="A843" t="s">
        <v>253</v>
      </c>
      <c r="D843">
        <f t="shared" si="13"/>
        <v>15</v>
      </c>
    </row>
    <row r="844" spans="1:4" x14ac:dyDescent="0.25">
      <c r="D844" t="str">
        <f t="shared" si="13"/>
        <v/>
      </c>
    </row>
    <row r="845" spans="1:4" x14ac:dyDescent="0.25">
      <c r="B845" s="1">
        <v>0.157</v>
      </c>
      <c r="C845" t="s">
        <v>54</v>
      </c>
      <c r="D845" t="str">
        <f t="shared" si="13"/>
        <v/>
      </c>
    </row>
    <row r="846" spans="1:4" x14ac:dyDescent="0.25">
      <c r="B846" s="1">
        <v>0.84199999999999997</v>
      </c>
      <c r="C846" t="s">
        <v>55</v>
      </c>
      <c r="D846" t="str">
        <f t="shared" si="13"/>
        <v/>
      </c>
    </row>
    <row r="847" spans="1:4" x14ac:dyDescent="0.25">
      <c r="D847" t="str">
        <f t="shared" si="13"/>
        <v/>
      </c>
    </row>
    <row r="848" spans="1:4" x14ac:dyDescent="0.25">
      <c r="A848" t="s">
        <v>254</v>
      </c>
      <c r="D848">
        <f t="shared" si="13"/>
        <v>307</v>
      </c>
    </row>
    <row r="849" spans="1:4" x14ac:dyDescent="0.25">
      <c r="D849" t="str">
        <f t="shared" si="13"/>
        <v/>
      </c>
    </row>
    <row r="850" spans="1:4" x14ac:dyDescent="0.25">
      <c r="B850" s="1">
        <v>1.2E-2</v>
      </c>
      <c r="C850" t="s">
        <v>11</v>
      </c>
      <c r="D850" t="str">
        <f t="shared" si="13"/>
        <v/>
      </c>
    </row>
    <row r="851" spans="1:4" x14ac:dyDescent="0.25">
      <c r="B851" s="1">
        <v>0.74299999999999999</v>
      </c>
      <c r="C851" t="s">
        <v>61</v>
      </c>
      <c r="D851" t="str">
        <f t="shared" si="13"/>
        <v/>
      </c>
    </row>
    <row r="852" spans="1:4" x14ac:dyDescent="0.25">
      <c r="B852" s="1">
        <v>3.0000000000000001E-3</v>
      </c>
      <c r="C852" t="s">
        <v>231</v>
      </c>
      <c r="D852" t="str">
        <f t="shared" si="13"/>
        <v/>
      </c>
    </row>
    <row r="853" spans="1:4" x14ac:dyDescent="0.25">
      <c r="B853" s="1">
        <v>5.2999999999999999E-2</v>
      </c>
      <c r="C853" t="s">
        <v>15</v>
      </c>
      <c r="D853" t="str">
        <f t="shared" si="13"/>
        <v/>
      </c>
    </row>
    <row r="854" spans="1:4" x14ac:dyDescent="0.25">
      <c r="B854" s="1">
        <v>1.4E-2</v>
      </c>
      <c r="C854" t="s">
        <v>54</v>
      </c>
      <c r="D854" t="str">
        <f t="shared" si="13"/>
        <v/>
      </c>
    </row>
    <row r="855" spans="1:4" x14ac:dyDescent="0.25">
      <c r="B855" s="1">
        <v>8.0000000000000002E-3</v>
      </c>
      <c r="C855" t="s">
        <v>143</v>
      </c>
      <c r="D855" t="str">
        <f t="shared" si="13"/>
        <v/>
      </c>
    </row>
    <row r="856" spans="1:4" x14ac:dyDescent="0.25">
      <c r="B856" s="1">
        <v>7.5999999999999998E-2</v>
      </c>
      <c r="C856" t="s">
        <v>55</v>
      </c>
      <c r="D856" t="str">
        <f t="shared" si="13"/>
        <v/>
      </c>
    </row>
    <row r="857" spans="1:4" x14ac:dyDescent="0.25">
      <c r="B857" s="1">
        <v>8.2000000000000003E-2</v>
      </c>
      <c r="C857" t="s">
        <v>26</v>
      </c>
      <c r="D857" t="str">
        <f t="shared" si="13"/>
        <v/>
      </c>
    </row>
    <row r="858" spans="1:4" x14ac:dyDescent="0.25">
      <c r="B858" s="1">
        <v>4.0000000000000001E-3</v>
      </c>
      <c r="C858" t="s">
        <v>154</v>
      </c>
      <c r="D858" t="str">
        <f t="shared" si="13"/>
        <v/>
      </c>
    </row>
    <row r="859" spans="1:4" x14ac:dyDescent="0.25">
      <c r="D859" t="str">
        <f t="shared" si="13"/>
        <v/>
      </c>
    </row>
    <row r="860" spans="1:4" x14ac:dyDescent="0.25">
      <c r="A860" t="s">
        <v>255</v>
      </c>
      <c r="D860">
        <f t="shared" si="13"/>
        <v>2057</v>
      </c>
    </row>
    <row r="861" spans="1:4" x14ac:dyDescent="0.25">
      <c r="D861" t="str">
        <f t="shared" si="13"/>
        <v/>
      </c>
    </row>
    <row r="862" spans="1:4" x14ac:dyDescent="0.25">
      <c r="B862" s="1">
        <v>0</v>
      </c>
      <c r="C862" t="s">
        <v>43</v>
      </c>
      <c r="D862" t="str">
        <f t="shared" si="13"/>
        <v/>
      </c>
    </row>
    <row r="863" spans="1:4" x14ac:dyDescent="0.25">
      <c r="B863" s="1">
        <v>5.0000000000000001E-3</v>
      </c>
      <c r="C863" t="s">
        <v>61</v>
      </c>
      <c r="D863" t="str">
        <f t="shared" si="13"/>
        <v/>
      </c>
    </row>
    <row r="864" spans="1:4" x14ac:dyDescent="0.25">
      <c r="B864" s="1">
        <v>1.9E-2</v>
      </c>
      <c r="C864" t="s">
        <v>231</v>
      </c>
      <c r="D864" t="str">
        <f t="shared" si="13"/>
        <v/>
      </c>
    </row>
    <row r="865" spans="1:4" x14ac:dyDescent="0.25">
      <c r="B865" s="1">
        <v>8.9999999999999993E-3</v>
      </c>
      <c r="C865" t="s">
        <v>15</v>
      </c>
      <c r="D865" t="str">
        <f t="shared" si="13"/>
        <v/>
      </c>
    </row>
    <row r="866" spans="1:4" x14ac:dyDescent="0.25">
      <c r="B866" s="1">
        <v>8.6999999999999994E-2</v>
      </c>
      <c r="C866" t="s">
        <v>120</v>
      </c>
      <c r="D866" t="str">
        <f t="shared" si="13"/>
        <v/>
      </c>
    </row>
    <row r="867" spans="1:4" x14ac:dyDescent="0.25">
      <c r="B867" s="1">
        <v>1.0999999999999999E-2</v>
      </c>
      <c r="C867" t="s">
        <v>171</v>
      </c>
      <c r="D867" t="str">
        <f t="shared" si="13"/>
        <v/>
      </c>
    </row>
    <row r="868" spans="1:4" x14ac:dyDescent="0.25">
      <c r="B868" s="1">
        <v>0</v>
      </c>
      <c r="C868" t="s">
        <v>50</v>
      </c>
      <c r="D868" t="str">
        <f t="shared" si="13"/>
        <v/>
      </c>
    </row>
    <row r="869" spans="1:4" x14ac:dyDescent="0.25">
      <c r="B869" s="1">
        <v>5.8000000000000003E-2</v>
      </c>
      <c r="C869" t="s">
        <v>107</v>
      </c>
      <c r="D869" t="str">
        <f t="shared" si="13"/>
        <v/>
      </c>
    </row>
    <row r="870" spans="1:4" x14ac:dyDescent="0.25">
      <c r="B870" s="1">
        <v>0</v>
      </c>
      <c r="C870" t="s">
        <v>146</v>
      </c>
      <c r="D870" t="str">
        <f t="shared" si="13"/>
        <v/>
      </c>
    </row>
    <row r="871" spans="1:4" x14ac:dyDescent="0.25">
      <c r="B871" s="1">
        <v>0.32200000000000001</v>
      </c>
      <c r="C871" t="s">
        <v>134</v>
      </c>
      <c r="D871" t="str">
        <f t="shared" si="13"/>
        <v/>
      </c>
    </row>
    <row r="872" spans="1:4" x14ac:dyDescent="0.25">
      <c r="B872" s="1">
        <v>7.4999999999999997E-2</v>
      </c>
      <c r="C872" t="s">
        <v>153</v>
      </c>
      <c r="D872" t="str">
        <f t="shared" si="13"/>
        <v/>
      </c>
    </row>
    <row r="873" spans="1:4" x14ac:dyDescent="0.25">
      <c r="B873" s="1">
        <v>0</v>
      </c>
      <c r="C873" t="s">
        <v>143</v>
      </c>
      <c r="D873" t="str">
        <f t="shared" si="13"/>
        <v/>
      </c>
    </row>
    <row r="874" spans="1:4" x14ac:dyDescent="0.25">
      <c r="B874" s="1">
        <v>0.152</v>
      </c>
      <c r="C874" t="s">
        <v>55</v>
      </c>
      <c r="D874" t="str">
        <f t="shared" si="13"/>
        <v/>
      </c>
    </row>
    <row r="875" spans="1:4" x14ac:dyDescent="0.25">
      <c r="B875" s="1">
        <v>0.183</v>
      </c>
      <c r="C875" t="s">
        <v>26</v>
      </c>
      <c r="D875" t="str">
        <f t="shared" si="13"/>
        <v/>
      </c>
    </row>
    <row r="876" spans="1:4" x14ac:dyDescent="0.25">
      <c r="B876" s="1">
        <v>6.8000000000000005E-2</v>
      </c>
      <c r="C876" t="s">
        <v>154</v>
      </c>
      <c r="D876" t="str">
        <f t="shared" si="13"/>
        <v/>
      </c>
    </row>
    <row r="877" spans="1:4" x14ac:dyDescent="0.25">
      <c r="B877" s="1">
        <v>1E-3</v>
      </c>
      <c r="C877" t="s">
        <v>155</v>
      </c>
      <c r="D877" t="str">
        <f t="shared" si="13"/>
        <v/>
      </c>
    </row>
    <row r="878" spans="1:4" x14ac:dyDescent="0.25">
      <c r="D878" t="str">
        <f t="shared" si="13"/>
        <v/>
      </c>
    </row>
    <row r="879" spans="1:4" x14ac:dyDescent="0.25">
      <c r="A879" t="s">
        <v>256</v>
      </c>
      <c r="D879">
        <f t="shared" si="13"/>
        <v>326</v>
      </c>
    </row>
    <row r="880" spans="1:4" x14ac:dyDescent="0.25">
      <c r="D880" t="str">
        <f t="shared" si="13"/>
        <v/>
      </c>
    </row>
    <row r="881" spans="1:4" x14ac:dyDescent="0.25">
      <c r="B881" s="1">
        <v>0.28000000000000003</v>
      </c>
      <c r="C881" t="s">
        <v>61</v>
      </c>
      <c r="D881" t="str">
        <f t="shared" si="13"/>
        <v/>
      </c>
    </row>
    <row r="882" spans="1:4" x14ac:dyDescent="0.25">
      <c r="B882" s="1">
        <v>0.433</v>
      </c>
      <c r="C882" t="s">
        <v>112</v>
      </c>
      <c r="D882" t="str">
        <f t="shared" si="13"/>
        <v/>
      </c>
    </row>
    <row r="883" spans="1:4" x14ac:dyDescent="0.25">
      <c r="B883" s="1">
        <v>0.24199999999999999</v>
      </c>
      <c r="C883" t="s">
        <v>153</v>
      </c>
      <c r="D883" t="str">
        <f t="shared" si="13"/>
        <v/>
      </c>
    </row>
    <row r="884" spans="1:4" x14ac:dyDescent="0.25">
      <c r="B884" s="1">
        <v>3.5999999999999997E-2</v>
      </c>
      <c r="C884" t="s">
        <v>143</v>
      </c>
      <c r="D884" t="str">
        <f t="shared" si="13"/>
        <v/>
      </c>
    </row>
    <row r="885" spans="1:4" x14ac:dyDescent="0.25">
      <c r="B885" s="1">
        <v>7.0000000000000001E-3</v>
      </c>
      <c r="C885" t="s">
        <v>55</v>
      </c>
      <c r="D885" t="str">
        <f t="shared" si="13"/>
        <v/>
      </c>
    </row>
    <row r="886" spans="1:4" x14ac:dyDescent="0.25">
      <c r="D886" t="str">
        <f t="shared" si="13"/>
        <v/>
      </c>
    </row>
    <row r="887" spans="1:4" x14ac:dyDescent="0.25">
      <c r="A887" t="s">
        <v>257</v>
      </c>
      <c r="D887">
        <f t="shared" si="13"/>
        <v>9</v>
      </c>
    </row>
    <row r="888" spans="1:4" x14ac:dyDescent="0.25">
      <c r="D888" t="str">
        <f t="shared" si="13"/>
        <v/>
      </c>
    </row>
    <row r="889" spans="1:4" x14ac:dyDescent="0.25">
      <c r="B889" s="1">
        <v>1</v>
      </c>
      <c r="C889" t="s">
        <v>153</v>
      </c>
      <c r="D889" t="str">
        <f t="shared" si="13"/>
        <v/>
      </c>
    </row>
    <row r="890" spans="1:4" x14ac:dyDescent="0.25">
      <c r="D890" t="str">
        <f t="shared" si="13"/>
        <v/>
      </c>
    </row>
    <row r="891" spans="1:4" x14ac:dyDescent="0.25">
      <c r="A891" t="s">
        <v>258</v>
      </c>
      <c r="D891">
        <f t="shared" si="13"/>
        <v>481</v>
      </c>
    </row>
    <row r="892" spans="1:4" x14ac:dyDescent="0.25">
      <c r="D892" t="str">
        <f t="shared" si="13"/>
        <v/>
      </c>
    </row>
    <row r="893" spans="1:4" x14ac:dyDescent="0.25">
      <c r="B893" s="1">
        <v>1E-3</v>
      </c>
      <c r="C893" t="s">
        <v>146</v>
      </c>
      <c r="D893" t="str">
        <f t="shared" si="13"/>
        <v/>
      </c>
    </row>
    <row r="894" spans="1:4" x14ac:dyDescent="0.25">
      <c r="B894" s="1">
        <v>6.0000000000000001E-3</v>
      </c>
      <c r="C894" t="s">
        <v>134</v>
      </c>
      <c r="D894" t="str">
        <f t="shared" si="13"/>
        <v/>
      </c>
    </row>
    <row r="895" spans="1:4" x14ac:dyDescent="0.25">
      <c r="B895" s="1">
        <v>0.99199999999999999</v>
      </c>
      <c r="C895" t="s">
        <v>153</v>
      </c>
      <c r="D895" t="str">
        <f t="shared" si="13"/>
        <v/>
      </c>
    </row>
    <row r="896" spans="1:4" x14ac:dyDescent="0.25">
      <c r="D896" t="str">
        <f t="shared" si="13"/>
        <v/>
      </c>
    </row>
    <row r="897" spans="1:4" x14ac:dyDescent="0.25">
      <c r="A897" t="s">
        <v>259</v>
      </c>
      <c r="D897">
        <f t="shared" si="13"/>
        <v>38</v>
      </c>
    </row>
    <row r="898" spans="1:4" x14ac:dyDescent="0.25">
      <c r="D898" t="str">
        <f t="shared" ref="D898:D961" si="14">IFERROR(HLOOKUP($A898,$E$2:$OL$3,2,FALSE),"")</f>
        <v/>
      </c>
    </row>
    <row r="899" spans="1:4" x14ac:dyDescent="0.25">
      <c r="B899" s="1">
        <v>0.88500000000000001</v>
      </c>
      <c r="C899" t="s">
        <v>112</v>
      </c>
      <c r="D899" t="str">
        <f t="shared" si="14"/>
        <v/>
      </c>
    </row>
    <row r="900" spans="1:4" x14ac:dyDescent="0.25">
      <c r="B900" s="1">
        <v>0.114</v>
      </c>
      <c r="C900" t="s">
        <v>153</v>
      </c>
      <c r="D900" t="str">
        <f t="shared" si="14"/>
        <v/>
      </c>
    </row>
    <row r="901" spans="1:4" x14ac:dyDescent="0.25">
      <c r="D901" t="str">
        <f t="shared" si="14"/>
        <v/>
      </c>
    </row>
    <row r="902" spans="1:4" x14ac:dyDescent="0.25">
      <c r="A902" t="s">
        <v>260</v>
      </c>
      <c r="D902">
        <f t="shared" si="14"/>
        <v>45</v>
      </c>
    </row>
    <row r="903" spans="1:4" x14ac:dyDescent="0.25">
      <c r="D903" t="str">
        <f t="shared" si="14"/>
        <v/>
      </c>
    </row>
    <row r="904" spans="1:4" x14ac:dyDescent="0.25">
      <c r="B904" s="1">
        <v>4.3999999999999997E-2</v>
      </c>
      <c r="C904" t="s">
        <v>112</v>
      </c>
      <c r="D904" t="str">
        <f t="shared" si="14"/>
        <v/>
      </c>
    </row>
    <row r="905" spans="1:4" x14ac:dyDescent="0.25">
      <c r="B905" s="1">
        <v>0.95499999999999996</v>
      </c>
      <c r="C905" t="s">
        <v>153</v>
      </c>
      <c r="D905" t="str">
        <f t="shared" si="14"/>
        <v/>
      </c>
    </row>
    <row r="906" spans="1:4" x14ac:dyDescent="0.25">
      <c r="D906" t="str">
        <f t="shared" si="14"/>
        <v/>
      </c>
    </row>
    <row r="907" spans="1:4" x14ac:dyDescent="0.25">
      <c r="A907" t="s">
        <v>261</v>
      </c>
      <c r="D907">
        <f t="shared" si="14"/>
        <v>192</v>
      </c>
    </row>
    <row r="908" spans="1:4" x14ac:dyDescent="0.25">
      <c r="D908" t="str">
        <f t="shared" si="14"/>
        <v/>
      </c>
    </row>
    <row r="909" spans="1:4" x14ac:dyDescent="0.25">
      <c r="B909" s="1">
        <v>1</v>
      </c>
      <c r="C909" t="s">
        <v>153</v>
      </c>
      <c r="D909" t="str">
        <f t="shared" si="14"/>
        <v/>
      </c>
    </row>
    <row r="910" spans="1:4" x14ac:dyDescent="0.25">
      <c r="D910" t="str">
        <f t="shared" si="14"/>
        <v/>
      </c>
    </row>
    <row r="911" spans="1:4" x14ac:dyDescent="0.25">
      <c r="A911" t="s">
        <v>262</v>
      </c>
      <c r="D911">
        <f t="shared" si="14"/>
        <v>166</v>
      </c>
    </row>
    <row r="912" spans="1:4" x14ac:dyDescent="0.25">
      <c r="D912" t="str">
        <f t="shared" si="14"/>
        <v/>
      </c>
    </row>
    <row r="913" spans="1:4" x14ac:dyDescent="0.25">
      <c r="B913" s="1">
        <v>0.60099999999999998</v>
      </c>
      <c r="C913" t="s">
        <v>146</v>
      </c>
      <c r="D913" t="str">
        <f t="shared" si="14"/>
        <v/>
      </c>
    </row>
    <row r="914" spans="1:4" x14ac:dyDescent="0.25">
      <c r="B914" s="1">
        <v>0.38900000000000001</v>
      </c>
      <c r="C914" t="s">
        <v>134</v>
      </c>
      <c r="D914" t="str">
        <f t="shared" si="14"/>
        <v/>
      </c>
    </row>
    <row r="915" spans="1:4" x14ac:dyDescent="0.25">
      <c r="B915" s="1">
        <v>8.9999999999999993E-3</v>
      </c>
      <c r="C915" t="s">
        <v>155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263</v>
      </c>
      <c r="D917">
        <f t="shared" si="14"/>
        <v>1343</v>
      </c>
    </row>
    <row r="918" spans="1:4" x14ac:dyDescent="0.25">
      <c r="D918" t="str">
        <f t="shared" si="14"/>
        <v/>
      </c>
    </row>
    <row r="919" spans="1:4" x14ac:dyDescent="0.25">
      <c r="B919" s="1">
        <v>8.0000000000000002E-3</v>
      </c>
      <c r="C919" t="s">
        <v>61</v>
      </c>
      <c r="D919" t="str">
        <f t="shared" si="14"/>
        <v/>
      </c>
    </row>
    <row r="920" spans="1:4" x14ac:dyDescent="0.25">
      <c r="B920" s="1">
        <v>0.51100000000000001</v>
      </c>
      <c r="C920" t="s">
        <v>112</v>
      </c>
      <c r="D920" t="str">
        <f t="shared" si="14"/>
        <v/>
      </c>
    </row>
    <row r="921" spans="1:4" x14ac:dyDescent="0.25">
      <c r="B921" s="1">
        <v>1E-3</v>
      </c>
      <c r="C921" t="s">
        <v>107</v>
      </c>
      <c r="D921" t="str">
        <f t="shared" si="14"/>
        <v/>
      </c>
    </row>
    <row r="922" spans="1:4" x14ac:dyDescent="0.25">
      <c r="B922" s="1">
        <v>0.40200000000000002</v>
      </c>
      <c r="C922" t="s">
        <v>153</v>
      </c>
      <c r="D922" t="str">
        <f t="shared" si="14"/>
        <v/>
      </c>
    </row>
    <row r="923" spans="1:4" x14ac:dyDescent="0.25">
      <c r="B923" s="1">
        <v>4.8000000000000001E-2</v>
      </c>
      <c r="C923" t="s">
        <v>55</v>
      </c>
      <c r="D923" t="str">
        <f t="shared" si="14"/>
        <v/>
      </c>
    </row>
    <row r="924" spans="1:4" x14ac:dyDescent="0.25">
      <c r="B924" s="1">
        <v>2.4E-2</v>
      </c>
      <c r="C924" t="s">
        <v>26</v>
      </c>
      <c r="D924" t="str">
        <f t="shared" si="14"/>
        <v/>
      </c>
    </row>
    <row r="925" spans="1:4" x14ac:dyDescent="0.25">
      <c r="B925" s="1">
        <v>2E-3</v>
      </c>
      <c r="C925" t="s">
        <v>155</v>
      </c>
      <c r="D925" t="str">
        <f t="shared" si="14"/>
        <v/>
      </c>
    </row>
    <row r="926" spans="1:4" x14ac:dyDescent="0.25">
      <c r="D926" t="str">
        <f t="shared" si="14"/>
        <v/>
      </c>
    </row>
    <row r="927" spans="1:4" x14ac:dyDescent="0.25">
      <c r="A927" t="s">
        <v>264</v>
      </c>
      <c r="D927">
        <f t="shared" si="14"/>
        <v>88</v>
      </c>
    </row>
    <row r="928" spans="1:4" x14ac:dyDescent="0.25">
      <c r="D928" t="str">
        <f t="shared" si="14"/>
        <v/>
      </c>
    </row>
    <row r="929" spans="1:4" x14ac:dyDescent="0.25">
      <c r="B929" s="1">
        <v>1</v>
      </c>
      <c r="C929" t="s">
        <v>107</v>
      </c>
      <c r="D929" t="str">
        <f t="shared" si="14"/>
        <v/>
      </c>
    </row>
    <row r="930" spans="1:4" x14ac:dyDescent="0.25">
      <c r="D930" t="str">
        <f t="shared" si="14"/>
        <v/>
      </c>
    </row>
    <row r="931" spans="1:4" x14ac:dyDescent="0.25">
      <c r="A931" t="s">
        <v>265</v>
      </c>
      <c r="D931">
        <f t="shared" si="14"/>
        <v>180</v>
      </c>
    </row>
    <row r="932" spans="1:4" x14ac:dyDescent="0.25">
      <c r="D932" t="str">
        <f t="shared" si="14"/>
        <v/>
      </c>
    </row>
    <row r="933" spans="1:4" x14ac:dyDescent="0.25">
      <c r="B933" s="1">
        <v>0.52800000000000002</v>
      </c>
      <c r="C933" t="s">
        <v>43</v>
      </c>
      <c r="D933" t="str">
        <f t="shared" si="14"/>
        <v/>
      </c>
    </row>
    <row r="934" spans="1:4" x14ac:dyDescent="0.25">
      <c r="B934" s="1">
        <v>0.47099999999999997</v>
      </c>
      <c r="C934" t="s">
        <v>120</v>
      </c>
      <c r="D934" t="str">
        <f t="shared" si="14"/>
        <v/>
      </c>
    </row>
    <row r="935" spans="1:4" x14ac:dyDescent="0.25">
      <c r="D935" t="str">
        <f t="shared" si="14"/>
        <v/>
      </c>
    </row>
    <row r="936" spans="1:4" x14ac:dyDescent="0.25">
      <c r="A936" t="s">
        <v>266</v>
      </c>
      <c r="D936">
        <f t="shared" si="14"/>
        <v>10</v>
      </c>
    </row>
    <row r="937" spans="1:4" x14ac:dyDescent="0.25">
      <c r="D937" t="str">
        <f t="shared" si="14"/>
        <v/>
      </c>
    </row>
    <row r="938" spans="1:4" x14ac:dyDescent="0.25">
      <c r="B938" s="1">
        <v>0.38800000000000001</v>
      </c>
      <c r="C938" t="s">
        <v>43</v>
      </c>
      <c r="D938" t="str">
        <f t="shared" si="14"/>
        <v/>
      </c>
    </row>
    <row r="939" spans="1:4" x14ac:dyDescent="0.25">
      <c r="B939" s="1">
        <v>0.61099999999999999</v>
      </c>
      <c r="C939" t="s">
        <v>169</v>
      </c>
      <c r="D939" t="str">
        <f t="shared" si="14"/>
        <v/>
      </c>
    </row>
    <row r="940" spans="1:4" x14ac:dyDescent="0.25">
      <c r="D940" t="str">
        <f t="shared" si="14"/>
        <v/>
      </c>
    </row>
    <row r="941" spans="1:4" x14ac:dyDescent="0.25">
      <c r="A941" t="s">
        <v>267</v>
      </c>
      <c r="D941">
        <f t="shared" si="14"/>
        <v>1330</v>
      </c>
    </row>
    <row r="942" spans="1:4" x14ac:dyDescent="0.25">
      <c r="D942" t="str">
        <f t="shared" si="14"/>
        <v/>
      </c>
    </row>
    <row r="943" spans="1:4" x14ac:dyDescent="0.25">
      <c r="B943" s="1">
        <v>0.51900000000000002</v>
      </c>
      <c r="C943" t="s">
        <v>112</v>
      </c>
      <c r="D943" t="str">
        <f t="shared" si="14"/>
        <v/>
      </c>
    </row>
    <row r="944" spans="1:4" x14ac:dyDescent="0.25">
      <c r="B944" s="1">
        <v>0.47899999999999998</v>
      </c>
      <c r="C944" t="s">
        <v>153</v>
      </c>
      <c r="D944" t="str">
        <f t="shared" si="14"/>
        <v/>
      </c>
    </row>
    <row r="945" spans="1:4" x14ac:dyDescent="0.25">
      <c r="B945" s="1">
        <v>0</v>
      </c>
      <c r="C945" t="s">
        <v>155</v>
      </c>
      <c r="D945" t="str">
        <f t="shared" si="14"/>
        <v/>
      </c>
    </row>
    <row r="946" spans="1:4" x14ac:dyDescent="0.25">
      <c r="D946" t="str">
        <f t="shared" si="14"/>
        <v/>
      </c>
    </row>
    <row r="947" spans="1:4" x14ac:dyDescent="0.25">
      <c r="A947" s="2" t="s">
        <v>268</v>
      </c>
      <c r="D947">
        <f t="shared" si="14"/>
        <v>2841</v>
      </c>
    </row>
    <row r="948" spans="1:4" x14ac:dyDescent="0.25">
      <c r="D948" t="str">
        <f t="shared" si="14"/>
        <v/>
      </c>
    </row>
    <row r="949" spans="1:4" x14ac:dyDescent="0.25">
      <c r="B949" s="1">
        <v>0</v>
      </c>
      <c r="C949" t="s">
        <v>48</v>
      </c>
      <c r="D949" t="str">
        <f t="shared" si="14"/>
        <v/>
      </c>
    </row>
    <row r="950" spans="1:4" x14ac:dyDescent="0.25">
      <c r="B950" s="1">
        <v>0.01</v>
      </c>
      <c r="C950" t="s">
        <v>61</v>
      </c>
      <c r="D950" t="str">
        <f t="shared" si="14"/>
        <v/>
      </c>
    </row>
    <row r="951" spans="1:4" x14ac:dyDescent="0.25">
      <c r="B951" s="1">
        <v>6.5000000000000002E-2</v>
      </c>
      <c r="C951" t="s">
        <v>112</v>
      </c>
      <c r="D951" t="str">
        <f t="shared" si="14"/>
        <v/>
      </c>
    </row>
    <row r="952" spans="1:4" x14ac:dyDescent="0.25">
      <c r="B952" s="1">
        <v>0.90300000000000002</v>
      </c>
      <c r="C952" t="s">
        <v>153</v>
      </c>
      <c r="D952" t="str">
        <f t="shared" si="14"/>
        <v/>
      </c>
    </row>
    <row r="953" spans="1:4" x14ac:dyDescent="0.25">
      <c r="B953" s="1">
        <v>1.7999999999999999E-2</v>
      </c>
      <c r="C953" t="s">
        <v>143</v>
      </c>
      <c r="D953" t="str">
        <f t="shared" si="14"/>
        <v/>
      </c>
    </row>
    <row r="954" spans="1:4" x14ac:dyDescent="0.25">
      <c r="B954" s="1">
        <v>0</v>
      </c>
      <c r="C954" t="s">
        <v>55</v>
      </c>
      <c r="D954" t="str">
        <f t="shared" si="14"/>
        <v/>
      </c>
    </row>
    <row r="955" spans="1:4" x14ac:dyDescent="0.25">
      <c r="B955" s="1">
        <v>1E-3</v>
      </c>
      <c r="C955" t="s">
        <v>155</v>
      </c>
      <c r="D955" t="str">
        <f t="shared" si="14"/>
        <v/>
      </c>
    </row>
    <row r="956" spans="1:4" x14ac:dyDescent="0.25">
      <c r="D956" t="str">
        <f t="shared" si="14"/>
        <v/>
      </c>
    </row>
    <row r="957" spans="1:4" x14ac:dyDescent="0.25">
      <c r="A957" t="s">
        <v>269</v>
      </c>
      <c r="D957">
        <f t="shared" si="14"/>
        <v>19</v>
      </c>
    </row>
    <row r="958" spans="1:4" x14ac:dyDescent="0.25">
      <c r="D958" t="str">
        <f t="shared" si="14"/>
        <v/>
      </c>
    </row>
    <row r="959" spans="1:4" x14ac:dyDescent="0.25">
      <c r="B959" s="1">
        <v>1</v>
      </c>
      <c r="C959" t="s">
        <v>112</v>
      </c>
      <c r="D959" t="str">
        <f t="shared" si="14"/>
        <v/>
      </c>
    </row>
    <row r="960" spans="1:4" x14ac:dyDescent="0.25">
      <c r="D960" t="str">
        <f t="shared" si="14"/>
        <v/>
      </c>
    </row>
    <row r="961" spans="1:4" x14ac:dyDescent="0.25">
      <c r="A961" t="s">
        <v>270</v>
      </c>
      <c r="D961">
        <f t="shared" si="14"/>
        <v>38</v>
      </c>
    </row>
    <row r="962" spans="1:4" x14ac:dyDescent="0.25">
      <c r="D962" t="str">
        <f t="shared" ref="D962:D1025" si="15">IFERROR(HLOOKUP($A962,$E$2:$OL$3,2,FALSE),"")</f>
        <v/>
      </c>
    </row>
    <row r="963" spans="1:4" x14ac:dyDescent="0.25">
      <c r="B963" s="1">
        <v>1</v>
      </c>
      <c r="C963" t="s">
        <v>120</v>
      </c>
      <c r="D963" t="str">
        <f t="shared" si="15"/>
        <v/>
      </c>
    </row>
    <row r="964" spans="1:4" x14ac:dyDescent="0.25">
      <c r="D964" t="str">
        <f t="shared" si="15"/>
        <v/>
      </c>
    </row>
    <row r="965" spans="1:4" x14ac:dyDescent="0.25">
      <c r="A965" t="s">
        <v>271</v>
      </c>
      <c r="D965">
        <f t="shared" si="15"/>
        <v>31</v>
      </c>
    </row>
    <row r="966" spans="1:4" x14ac:dyDescent="0.25">
      <c r="D966" t="str">
        <f t="shared" si="15"/>
        <v/>
      </c>
    </row>
    <row r="967" spans="1:4" x14ac:dyDescent="0.25">
      <c r="B967" s="1">
        <v>1</v>
      </c>
      <c r="C967" t="s">
        <v>15</v>
      </c>
      <c r="D967" t="str">
        <f t="shared" si="15"/>
        <v/>
      </c>
    </row>
    <row r="968" spans="1:4" x14ac:dyDescent="0.25">
      <c r="A968" t="s">
        <v>6</v>
      </c>
      <c r="B968" t="s">
        <v>272</v>
      </c>
      <c r="C968" t="s">
        <v>273</v>
      </c>
      <c r="D968" t="str">
        <f t="shared" si="15"/>
        <v/>
      </c>
    </row>
    <row r="969" spans="1:4" x14ac:dyDescent="0.25">
      <c r="A969" t="s">
        <v>274</v>
      </c>
      <c r="D969">
        <f t="shared" si="15"/>
        <v>4</v>
      </c>
    </row>
    <row r="970" spans="1:4" x14ac:dyDescent="0.25">
      <c r="D970" t="str">
        <f t="shared" si="15"/>
        <v/>
      </c>
    </row>
    <row r="971" spans="1:4" x14ac:dyDescent="0.25">
      <c r="B971" s="1">
        <v>1</v>
      </c>
      <c r="C971" t="s">
        <v>107</v>
      </c>
      <c r="D971" t="str">
        <f t="shared" si="15"/>
        <v/>
      </c>
    </row>
    <row r="972" spans="1:4" x14ac:dyDescent="0.25">
      <c r="D972" t="str">
        <f t="shared" si="15"/>
        <v/>
      </c>
    </row>
    <row r="973" spans="1:4" x14ac:dyDescent="0.25">
      <c r="A973" t="s">
        <v>275</v>
      </c>
      <c r="D973">
        <f t="shared" si="15"/>
        <v>8</v>
      </c>
    </row>
    <row r="974" spans="1:4" x14ac:dyDescent="0.25">
      <c r="D974" t="str">
        <f t="shared" si="15"/>
        <v/>
      </c>
    </row>
    <row r="975" spans="1:4" x14ac:dyDescent="0.25">
      <c r="B975" s="1">
        <v>0.36599999999999999</v>
      </c>
      <c r="C975" t="s">
        <v>15</v>
      </c>
      <c r="D975" t="str">
        <f t="shared" si="15"/>
        <v/>
      </c>
    </row>
    <row r="976" spans="1:4" x14ac:dyDescent="0.25">
      <c r="B976" s="1">
        <v>0.63300000000000001</v>
      </c>
      <c r="C976" t="s">
        <v>143</v>
      </c>
      <c r="D976" t="str">
        <f t="shared" si="15"/>
        <v/>
      </c>
    </row>
    <row r="977" spans="1:4" x14ac:dyDescent="0.25">
      <c r="A977" t="s">
        <v>6</v>
      </c>
      <c r="B977" t="s">
        <v>276</v>
      </c>
      <c r="C977" t="s">
        <v>277</v>
      </c>
      <c r="D977" t="str">
        <f t="shared" si="15"/>
        <v/>
      </c>
    </row>
    <row r="978" spans="1:4" x14ac:dyDescent="0.25">
      <c r="A978" t="s">
        <v>278</v>
      </c>
      <c r="D978">
        <f t="shared" si="15"/>
        <v>8</v>
      </c>
    </row>
    <row r="979" spans="1:4" x14ac:dyDescent="0.25">
      <c r="D979" t="str">
        <f t="shared" si="15"/>
        <v/>
      </c>
    </row>
    <row r="980" spans="1:4" x14ac:dyDescent="0.25">
      <c r="B980" s="1">
        <v>1</v>
      </c>
      <c r="C980" t="s">
        <v>15</v>
      </c>
      <c r="D980" t="str">
        <f t="shared" si="15"/>
        <v/>
      </c>
    </row>
    <row r="981" spans="1:4" x14ac:dyDescent="0.25">
      <c r="D981" t="str">
        <f t="shared" si="15"/>
        <v/>
      </c>
    </row>
    <row r="982" spans="1:4" x14ac:dyDescent="0.25">
      <c r="A982" t="s">
        <v>279</v>
      </c>
      <c r="D982">
        <f t="shared" si="15"/>
        <v>187</v>
      </c>
    </row>
    <row r="983" spans="1:4" x14ac:dyDescent="0.25">
      <c r="D983" t="str">
        <f t="shared" si="15"/>
        <v/>
      </c>
    </row>
    <row r="984" spans="1:4" x14ac:dyDescent="0.25">
      <c r="B984" s="1">
        <v>0.255</v>
      </c>
      <c r="C984" t="s">
        <v>61</v>
      </c>
      <c r="D984" t="str">
        <f t="shared" si="15"/>
        <v/>
      </c>
    </row>
    <row r="985" spans="1:4" x14ac:dyDescent="0.25">
      <c r="B985" s="1">
        <v>3.5000000000000003E-2</v>
      </c>
      <c r="C985" t="s">
        <v>15</v>
      </c>
      <c r="D985" t="str">
        <f t="shared" si="15"/>
        <v/>
      </c>
    </row>
    <row r="986" spans="1:4" x14ac:dyDescent="0.25">
      <c r="B986" s="1">
        <v>2.4E-2</v>
      </c>
      <c r="C986" t="s">
        <v>134</v>
      </c>
      <c r="D986" t="str">
        <f t="shared" si="15"/>
        <v/>
      </c>
    </row>
    <row r="987" spans="1:4" x14ac:dyDescent="0.25">
      <c r="B987" s="1">
        <v>0.104</v>
      </c>
      <c r="C987" t="s">
        <v>142</v>
      </c>
      <c r="D987" t="str">
        <f t="shared" si="15"/>
        <v/>
      </c>
    </row>
    <row r="988" spans="1:4" x14ac:dyDescent="0.25">
      <c r="B988" s="1">
        <v>0.113</v>
      </c>
      <c r="C988" t="s">
        <v>55</v>
      </c>
      <c r="D988" t="str">
        <f t="shared" si="15"/>
        <v/>
      </c>
    </row>
    <row r="989" spans="1:4" x14ac:dyDescent="0.25">
      <c r="B989" s="1">
        <v>0.45700000000000002</v>
      </c>
      <c r="C989" t="s">
        <v>26</v>
      </c>
      <c r="D989" t="str">
        <f t="shared" si="15"/>
        <v/>
      </c>
    </row>
    <row r="990" spans="1:4" x14ac:dyDescent="0.25">
      <c r="B990" s="1">
        <v>8.9999999999999993E-3</v>
      </c>
      <c r="C990" t="s">
        <v>154</v>
      </c>
      <c r="D990" t="str">
        <f t="shared" si="15"/>
        <v/>
      </c>
    </row>
    <row r="991" spans="1:4" x14ac:dyDescent="0.25">
      <c r="D991" t="str">
        <f t="shared" si="15"/>
        <v/>
      </c>
    </row>
    <row r="992" spans="1:4" x14ac:dyDescent="0.25">
      <c r="A992" t="s">
        <v>280</v>
      </c>
      <c r="D992">
        <f t="shared" si="15"/>
        <v>299</v>
      </c>
    </row>
    <row r="993" spans="1:4" x14ac:dyDescent="0.25">
      <c r="D993" t="str">
        <f t="shared" si="15"/>
        <v/>
      </c>
    </row>
    <row r="994" spans="1:4" x14ac:dyDescent="0.25">
      <c r="B994" s="1">
        <v>1.6E-2</v>
      </c>
      <c r="C994" t="s">
        <v>61</v>
      </c>
      <c r="D994" t="str">
        <f t="shared" si="15"/>
        <v/>
      </c>
    </row>
    <row r="995" spans="1:4" x14ac:dyDescent="0.25">
      <c r="B995" s="1">
        <v>0.74299999999999999</v>
      </c>
      <c r="C995" t="s">
        <v>120</v>
      </c>
      <c r="D995" t="str">
        <f t="shared" si="15"/>
        <v/>
      </c>
    </row>
    <row r="996" spans="1:4" x14ac:dyDescent="0.25">
      <c r="B996" s="1">
        <v>0.158</v>
      </c>
      <c r="C996" t="s">
        <v>112</v>
      </c>
      <c r="D996" t="str">
        <f t="shared" si="15"/>
        <v/>
      </c>
    </row>
    <row r="997" spans="1:4" x14ac:dyDescent="0.25">
      <c r="B997" s="1">
        <v>2.5999999999999999E-2</v>
      </c>
      <c r="C997" t="s">
        <v>107</v>
      </c>
      <c r="D997" t="str">
        <f t="shared" si="15"/>
        <v/>
      </c>
    </row>
    <row r="998" spans="1:4" x14ac:dyDescent="0.25">
      <c r="B998" s="1">
        <v>5.3999999999999999E-2</v>
      </c>
      <c r="C998" t="s">
        <v>26</v>
      </c>
      <c r="D998" t="str">
        <f t="shared" si="15"/>
        <v/>
      </c>
    </row>
    <row r="999" spans="1:4" x14ac:dyDescent="0.25">
      <c r="D999" t="str">
        <f t="shared" si="15"/>
        <v/>
      </c>
    </row>
    <row r="1000" spans="1:4" x14ac:dyDescent="0.25">
      <c r="A1000" t="s">
        <v>281</v>
      </c>
      <c r="D1000">
        <f t="shared" si="15"/>
        <v>4</v>
      </c>
    </row>
    <row r="1001" spans="1:4" x14ac:dyDescent="0.25">
      <c r="D1001" t="str">
        <f t="shared" si="15"/>
        <v/>
      </c>
    </row>
    <row r="1002" spans="1:4" x14ac:dyDescent="0.25">
      <c r="B1002" s="1">
        <v>1</v>
      </c>
      <c r="C1002" t="s">
        <v>17</v>
      </c>
      <c r="D1002" t="str">
        <f t="shared" si="15"/>
        <v/>
      </c>
    </row>
    <row r="1003" spans="1:4" x14ac:dyDescent="0.25">
      <c r="D1003" t="str">
        <f t="shared" si="15"/>
        <v/>
      </c>
    </row>
    <row r="1004" spans="1:4" x14ac:dyDescent="0.25">
      <c r="A1004" t="s">
        <v>282</v>
      </c>
      <c r="D1004">
        <f t="shared" si="15"/>
        <v>124</v>
      </c>
    </row>
    <row r="1005" spans="1:4" x14ac:dyDescent="0.25">
      <c r="D1005" t="str">
        <f t="shared" si="15"/>
        <v/>
      </c>
    </row>
    <row r="1006" spans="1:4" x14ac:dyDescent="0.25">
      <c r="B1006" s="1">
        <v>0.23100000000000001</v>
      </c>
      <c r="C1006" t="s">
        <v>120</v>
      </c>
      <c r="D1006" t="str">
        <f t="shared" si="15"/>
        <v/>
      </c>
    </row>
    <row r="1007" spans="1:4" x14ac:dyDescent="0.25">
      <c r="B1007" s="1">
        <v>0.252</v>
      </c>
      <c r="C1007" t="s">
        <v>107</v>
      </c>
      <c r="D1007" t="str">
        <f t="shared" si="15"/>
        <v/>
      </c>
    </row>
    <row r="1008" spans="1:4" x14ac:dyDescent="0.25">
      <c r="B1008" s="1">
        <v>0.51600000000000001</v>
      </c>
      <c r="C1008" t="s">
        <v>26</v>
      </c>
      <c r="D1008" t="str">
        <f t="shared" si="15"/>
        <v/>
      </c>
    </row>
    <row r="1009" spans="1:4" x14ac:dyDescent="0.25">
      <c r="D1009" t="str">
        <f t="shared" si="15"/>
        <v/>
      </c>
    </row>
    <row r="1010" spans="1:4" x14ac:dyDescent="0.25">
      <c r="A1010" t="s">
        <v>283</v>
      </c>
      <c r="D1010">
        <f t="shared" si="15"/>
        <v>405</v>
      </c>
    </row>
    <row r="1011" spans="1:4" x14ac:dyDescent="0.25">
      <c r="D1011" t="str">
        <f t="shared" si="15"/>
        <v/>
      </c>
    </row>
    <row r="1012" spans="1:4" x14ac:dyDescent="0.25">
      <c r="B1012" s="1">
        <v>0.72699999999999998</v>
      </c>
      <c r="C1012" t="s">
        <v>143</v>
      </c>
      <c r="D1012" t="str">
        <f t="shared" si="15"/>
        <v/>
      </c>
    </row>
    <row r="1013" spans="1:4" x14ac:dyDescent="0.25">
      <c r="B1013" s="1">
        <v>0.26700000000000002</v>
      </c>
      <c r="C1013" t="s">
        <v>144</v>
      </c>
      <c r="D1013" t="str">
        <f t="shared" si="15"/>
        <v/>
      </c>
    </row>
    <row r="1014" spans="1:4" x14ac:dyDescent="0.25">
      <c r="B1014" s="1">
        <v>4.0000000000000001E-3</v>
      </c>
      <c r="C1014" t="s">
        <v>155</v>
      </c>
      <c r="D1014" t="str">
        <f t="shared" si="15"/>
        <v/>
      </c>
    </row>
    <row r="1015" spans="1:4" x14ac:dyDescent="0.25">
      <c r="D1015" t="str">
        <f t="shared" si="15"/>
        <v/>
      </c>
    </row>
    <row r="1016" spans="1:4" x14ac:dyDescent="0.25">
      <c r="A1016" t="s">
        <v>284</v>
      </c>
      <c r="D1016">
        <f t="shared" si="15"/>
        <v>788</v>
      </c>
    </row>
    <row r="1017" spans="1:4" x14ac:dyDescent="0.25">
      <c r="D1017" t="str">
        <f t="shared" si="15"/>
        <v/>
      </c>
    </row>
    <row r="1018" spans="1:4" x14ac:dyDescent="0.25">
      <c r="B1018" s="1">
        <v>8.0000000000000002E-3</v>
      </c>
      <c r="C1018" t="s">
        <v>231</v>
      </c>
      <c r="D1018" t="str">
        <f t="shared" si="15"/>
        <v/>
      </c>
    </row>
    <row r="1019" spans="1:4" x14ac:dyDescent="0.25">
      <c r="B1019" s="1">
        <v>0.41399999999999998</v>
      </c>
      <c r="C1019" t="s">
        <v>15</v>
      </c>
      <c r="D1019" t="str">
        <f t="shared" si="15"/>
        <v/>
      </c>
    </row>
    <row r="1020" spans="1:4" x14ac:dyDescent="0.25">
      <c r="B1020" s="1">
        <v>6.0000000000000001E-3</v>
      </c>
      <c r="C1020" t="s">
        <v>120</v>
      </c>
      <c r="D1020" t="str">
        <f t="shared" si="15"/>
        <v/>
      </c>
    </row>
    <row r="1021" spans="1:4" x14ac:dyDescent="0.25">
      <c r="B1021" s="1">
        <v>1.0999999999999999E-2</v>
      </c>
      <c r="C1021" t="s">
        <v>171</v>
      </c>
      <c r="D1021" t="str">
        <f t="shared" si="15"/>
        <v/>
      </c>
    </row>
    <row r="1022" spans="1:4" x14ac:dyDescent="0.25">
      <c r="B1022" s="1">
        <v>8.0000000000000002E-3</v>
      </c>
      <c r="C1022" t="s">
        <v>169</v>
      </c>
      <c r="D1022" t="str">
        <f t="shared" si="15"/>
        <v/>
      </c>
    </row>
    <row r="1023" spans="1:4" x14ac:dyDescent="0.25">
      <c r="B1023" s="1">
        <v>2.1999999999999999E-2</v>
      </c>
      <c r="C1023" t="s">
        <v>54</v>
      </c>
      <c r="D1023" t="str">
        <f t="shared" si="15"/>
        <v/>
      </c>
    </row>
    <row r="1024" spans="1:4" x14ac:dyDescent="0.25">
      <c r="B1024" s="1">
        <v>3.0000000000000001E-3</v>
      </c>
      <c r="C1024" t="s">
        <v>285</v>
      </c>
      <c r="D1024" t="str">
        <f t="shared" si="15"/>
        <v/>
      </c>
    </row>
    <row r="1025" spans="1:4" x14ac:dyDescent="0.25">
      <c r="B1025" s="1">
        <v>0.375</v>
      </c>
      <c r="C1025" t="s">
        <v>55</v>
      </c>
      <c r="D1025" t="str">
        <f t="shared" si="15"/>
        <v/>
      </c>
    </row>
    <row r="1026" spans="1:4" x14ac:dyDescent="0.25">
      <c r="B1026" s="1">
        <v>1.6E-2</v>
      </c>
      <c r="C1026" t="s">
        <v>286</v>
      </c>
      <c r="D1026" t="str">
        <f t="shared" ref="D1026:D1089" si="16">IFERROR(HLOOKUP($A1026,$E$2:$OL$3,2,FALSE),"")</f>
        <v/>
      </c>
    </row>
    <row r="1027" spans="1:4" x14ac:dyDescent="0.25">
      <c r="B1027" s="1">
        <v>0.13</v>
      </c>
      <c r="C1027" t="s">
        <v>154</v>
      </c>
      <c r="D1027" t="str">
        <f t="shared" si="16"/>
        <v/>
      </c>
    </row>
    <row r="1028" spans="1:4" x14ac:dyDescent="0.25">
      <c r="B1028" s="1">
        <v>0</v>
      </c>
      <c r="C1028" t="s">
        <v>155</v>
      </c>
      <c r="D1028" t="str">
        <f t="shared" si="16"/>
        <v/>
      </c>
    </row>
    <row r="1029" spans="1:4" x14ac:dyDescent="0.25">
      <c r="D1029" t="str">
        <f t="shared" si="16"/>
        <v/>
      </c>
    </row>
    <row r="1030" spans="1:4" x14ac:dyDescent="0.25">
      <c r="A1030" t="s">
        <v>287</v>
      </c>
      <c r="D1030">
        <f t="shared" si="16"/>
        <v>153</v>
      </c>
    </row>
    <row r="1031" spans="1:4" x14ac:dyDescent="0.25">
      <c r="D1031" t="str">
        <f t="shared" si="16"/>
        <v/>
      </c>
    </row>
    <row r="1032" spans="1:4" x14ac:dyDescent="0.25">
      <c r="B1032" s="1">
        <v>3.6999999999999998E-2</v>
      </c>
      <c r="C1032" t="s">
        <v>134</v>
      </c>
      <c r="D1032" t="str">
        <f t="shared" si="16"/>
        <v/>
      </c>
    </row>
    <row r="1033" spans="1:4" x14ac:dyDescent="0.25">
      <c r="B1033" s="1">
        <v>0.46300000000000002</v>
      </c>
      <c r="C1033" t="s">
        <v>55</v>
      </c>
      <c r="D1033" t="str">
        <f t="shared" si="16"/>
        <v/>
      </c>
    </row>
    <row r="1034" spans="1:4" x14ac:dyDescent="0.25">
      <c r="B1034" s="1">
        <v>2.5999999999999999E-2</v>
      </c>
      <c r="C1034" t="s">
        <v>26</v>
      </c>
      <c r="D1034" t="str">
        <f t="shared" si="16"/>
        <v/>
      </c>
    </row>
    <row r="1035" spans="1:4" x14ac:dyDescent="0.25">
      <c r="B1035" s="1">
        <v>0.47199999999999998</v>
      </c>
      <c r="C1035" t="s">
        <v>222</v>
      </c>
      <c r="D1035" t="str">
        <f t="shared" si="16"/>
        <v/>
      </c>
    </row>
    <row r="1036" spans="1:4" x14ac:dyDescent="0.25">
      <c r="A1036" t="s">
        <v>6</v>
      </c>
      <c r="B1036" t="s">
        <v>288</v>
      </c>
      <c r="C1036" t="s">
        <v>289</v>
      </c>
      <c r="D1036" t="str">
        <f t="shared" si="16"/>
        <v/>
      </c>
    </row>
    <row r="1037" spans="1:4" x14ac:dyDescent="0.25">
      <c r="A1037" t="s">
        <v>290</v>
      </c>
      <c r="D1037">
        <f t="shared" si="16"/>
        <v>32</v>
      </c>
    </row>
    <row r="1038" spans="1:4" x14ac:dyDescent="0.25">
      <c r="D1038" t="str">
        <f t="shared" si="16"/>
        <v/>
      </c>
    </row>
    <row r="1039" spans="1:4" x14ac:dyDescent="0.25">
      <c r="B1039" s="1">
        <v>1</v>
      </c>
      <c r="C1039" t="s">
        <v>130</v>
      </c>
      <c r="D1039" t="str">
        <f t="shared" si="16"/>
        <v/>
      </c>
    </row>
    <row r="1040" spans="1:4" x14ac:dyDescent="0.25">
      <c r="D1040" t="str">
        <f t="shared" si="16"/>
        <v/>
      </c>
    </row>
    <row r="1041" spans="1:4" x14ac:dyDescent="0.25">
      <c r="A1041" t="s">
        <v>291</v>
      </c>
      <c r="D1041">
        <f t="shared" si="16"/>
        <v>3</v>
      </c>
    </row>
    <row r="1042" spans="1:4" x14ac:dyDescent="0.25">
      <c r="D1042" t="str">
        <f t="shared" si="16"/>
        <v/>
      </c>
    </row>
    <row r="1043" spans="1:4" x14ac:dyDescent="0.25">
      <c r="B1043" s="1">
        <v>1</v>
      </c>
      <c r="C1043" t="s">
        <v>231</v>
      </c>
      <c r="D1043" t="str">
        <f t="shared" si="16"/>
        <v/>
      </c>
    </row>
    <row r="1044" spans="1:4" x14ac:dyDescent="0.25">
      <c r="A1044" t="s">
        <v>6</v>
      </c>
      <c r="B1044" t="s">
        <v>292</v>
      </c>
      <c r="C1044" t="s">
        <v>293</v>
      </c>
      <c r="D1044" t="str">
        <f t="shared" si="16"/>
        <v/>
      </c>
    </row>
    <row r="1045" spans="1:4" x14ac:dyDescent="0.25">
      <c r="A1045" t="s">
        <v>294</v>
      </c>
      <c r="D1045">
        <f t="shared" si="16"/>
        <v>9</v>
      </c>
    </row>
    <row r="1046" spans="1:4" x14ac:dyDescent="0.25">
      <c r="D1046" t="str">
        <f t="shared" si="16"/>
        <v/>
      </c>
    </row>
    <row r="1047" spans="1:4" x14ac:dyDescent="0.25">
      <c r="B1047" s="1">
        <v>1</v>
      </c>
      <c r="C1047" t="s">
        <v>17</v>
      </c>
      <c r="D1047" t="str">
        <f t="shared" si="16"/>
        <v/>
      </c>
    </row>
    <row r="1048" spans="1:4" x14ac:dyDescent="0.25">
      <c r="D1048" t="str">
        <f t="shared" si="16"/>
        <v/>
      </c>
    </row>
    <row r="1049" spans="1:4" x14ac:dyDescent="0.25">
      <c r="A1049" t="s">
        <v>295</v>
      </c>
      <c r="D1049">
        <f t="shared" si="16"/>
        <v>296</v>
      </c>
    </row>
    <row r="1050" spans="1:4" x14ac:dyDescent="0.25">
      <c r="D1050" t="str">
        <f t="shared" si="16"/>
        <v/>
      </c>
    </row>
    <row r="1051" spans="1:4" x14ac:dyDescent="0.25">
      <c r="B1051" s="1">
        <v>0.5</v>
      </c>
      <c r="C1051" t="s">
        <v>68</v>
      </c>
      <c r="D1051" t="str">
        <f t="shared" si="16"/>
        <v/>
      </c>
    </row>
    <row r="1052" spans="1:4" x14ac:dyDescent="0.25">
      <c r="B1052" s="1">
        <v>0.5</v>
      </c>
      <c r="C1052" t="s">
        <v>296</v>
      </c>
      <c r="D1052" t="str">
        <f t="shared" si="16"/>
        <v/>
      </c>
    </row>
    <row r="1053" spans="1:4" x14ac:dyDescent="0.25">
      <c r="D1053" t="str">
        <f t="shared" si="16"/>
        <v/>
      </c>
    </row>
    <row r="1054" spans="1:4" x14ac:dyDescent="0.25">
      <c r="A1054" t="s">
        <v>297</v>
      </c>
      <c r="D1054">
        <f t="shared" si="16"/>
        <v>4</v>
      </c>
    </row>
    <row r="1055" spans="1:4" x14ac:dyDescent="0.25">
      <c r="D1055" t="str">
        <f t="shared" si="16"/>
        <v/>
      </c>
    </row>
    <row r="1056" spans="1:4" x14ac:dyDescent="0.25">
      <c r="B1056" s="1">
        <v>1</v>
      </c>
      <c r="C1056" t="s">
        <v>26</v>
      </c>
      <c r="D1056" t="str">
        <f t="shared" si="16"/>
        <v/>
      </c>
    </row>
    <row r="1057" spans="1:4" x14ac:dyDescent="0.25">
      <c r="A1057" t="s">
        <v>6</v>
      </c>
      <c r="B1057" t="s">
        <v>298</v>
      </c>
      <c r="C1057" t="s">
        <v>299</v>
      </c>
      <c r="D1057" t="str">
        <f t="shared" si="16"/>
        <v/>
      </c>
    </row>
    <row r="1058" spans="1:4" x14ac:dyDescent="0.25">
      <c r="A1058" t="s">
        <v>300</v>
      </c>
      <c r="D1058">
        <f t="shared" si="16"/>
        <v>72</v>
      </c>
    </row>
    <row r="1059" spans="1:4" x14ac:dyDescent="0.25">
      <c r="D1059" t="str">
        <f t="shared" si="16"/>
        <v/>
      </c>
    </row>
    <row r="1060" spans="1:4" x14ac:dyDescent="0.25">
      <c r="B1060" s="1">
        <v>1</v>
      </c>
      <c r="C1060" t="s">
        <v>15</v>
      </c>
      <c r="D1060" t="str">
        <f t="shared" si="16"/>
        <v/>
      </c>
    </row>
    <row r="1061" spans="1:4" x14ac:dyDescent="0.25">
      <c r="D1061" t="str">
        <f t="shared" si="16"/>
        <v/>
      </c>
    </row>
    <row r="1062" spans="1:4" x14ac:dyDescent="0.25">
      <c r="A1062" t="s">
        <v>301</v>
      </c>
      <c r="D1062">
        <f t="shared" si="16"/>
        <v>75</v>
      </c>
    </row>
    <row r="1063" spans="1:4" x14ac:dyDescent="0.25">
      <c r="D1063" t="str">
        <f t="shared" si="16"/>
        <v/>
      </c>
    </row>
    <row r="1064" spans="1:4" x14ac:dyDescent="0.25">
      <c r="B1064" s="1">
        <v>0.13800000000000001</v>
      </c>
      <c r="C1064" t="s">
        <v>146</v>
      </c>
      <c r="D1064" t="str">
        <f t="shared" si="16"/>
        <v/>
      </c>
    </row>
    <row r="1065" spans="1:4" x14ac:dyDescent="0.25">
      <c r="B1065" s="1">
        <v>0.17499999999999999</v>
      </c>
      <c r="C1065" t="s">
        <v>134</v>
      </c>
      <c r="D1065" t="str">
        <f t="shared" si="16"/>
        <v/>
      </c>
    </row>
    <row r="1066" spans="1:4" x14ac:dyDescent="0.25">
      <c r="B1066" s="1">
        <v>0.68500000000000005</v>
      </c>
      <c r="C1066" t="s">
        <v>55</v>
      </c>
      <c r="D1066" t="str">
        <f t="shared" si="16"/>
        <v/>
      </c>
    </row>
    <row r="1067" spans="1:4" x14ac:dyDescent="0.25">
      <c r="D1067" t="str">
        <f t="shared" si="16"/>
        <v/>
      </c>
    </row>
    <row r="1068" spans="1:4" x14ac:dyDescent="0.25">
      <c r="A1068" t="s">
        <v>302</v>
      </c>
      <c r="D1068">
        <f t="shared" si="16"/>
        <v>160</v>
      </c>
    </row>
    <row r="1069" spans="1:4" x14ac:dyDescent="0.25">
      <c r="D1069" t="str">
        <f t="shared" si="16"/>
        <v/>
      </c>
    </row>
    <row r="1070" spans="1:4" x14ac:dyDescent="0.25">
      <c r="B1070" s="1">
        <v>9.5000000000000001E-2</v>
      </c>
      <c r="C1070" t="s">
        <v>54</v>
      </c>
      <c r="D1070" t="str">
        <f t="shared" si="16"/>
        <v/>
      </c>
    </row>
    <row r="1071" spans="1:4" x14ac:dyDescent="0.25">
      <c r="B1071" s="1">
        <v>0.90400000000000003</v>
      </c>
      <c r="C1071" t="s">
        <v>55</v>
      </c>
      <c r="D1071" t="str">
        <f t="shared" si="16"/>
        <v/>
      </c>
    </row>
    <row r="1072" spans="1:4" x14ac:dyDescent="0.25">
      <c r="D1072" t="str">
        <f t="shared" si="16"/>
        <v/>
      </c>
    </row>
    <row r="1073" spans="1:4" x14ac:dyDescent="0.25">
      <c r="A1073" t="s">
        <v>303</v>
      </c>
      <c r="D1073">
        <f t="shared" si="16"/>
        <v>103</v>
      </c>
    </row>
    <row r="1074" spans="1:4" x14ac:dyDescent="0.25">
      <c r="D1074" t="str">
        <f t="shared" si="16"/>
        <v/>
      </c>
    </row>
    <row r="1075" spans="1:4" x14ac:dyDescent="0.25">
      <c r="B1075" s="1">
        <v>9.6000000000000002E-2</v>
      </c>
      <c r="C1075" t="s">
        <v>11</v>
      </c>
      <c r="D1075" t="str">
        <f t="shared" si="16"/>
        <v/>
      </c>
    </row>
    <row r="1076" spans="1:4" x14ac:dyDescent="0.25">
      <c r="B1076" s="1">
        <v>2.1000000000000001E-2</v>
      </c>
      <c r="C1076" t="s">
        <v>61</v>
      </c>
      <c r="D1076" t="str">
        <f t="shared" si="16"/>
        <v/>
      </c>
    </row>
    <row r="1077" spans="1:4" x14ac:dyDescent="0.25">
      <c r="B1077" s="1">
        <v>0.10100000000000001</v>
      </c>
      <c r="C1077" t="s">
        <v>15</v>
      </c>
      <c r="D1077" t="str">
        <f t="shared" si="16"/>
        <v/>
      </c>
    </row>
    <row r="1078" spans="1:4" x14ac:dyDescent="0.25">
      <c r="B1078" s="1">
        <v>0.22800000000000001</v>
      </c>
      <c r="C1078" t="s">
        <v>54</v>
      </c>
      <c r="D1078" t="str">
        <f t="shared" si="16"/>
        <v/>
      </c>
    </row>
    <row r="1079" spans="1:4" x14ac:dyDescent="0.25">
      <c r="B1079" s="1">
        <v>0.46400000000000002</v>
      </c>
      <c r="C1079" t="s">
        <v>55</v>
      </c>
      <c r="D1079" t="str">
        <f t="shared" si="16"/>
        <v/>
      </c>
    </row>
    <row r="1080" spans="1:4" x14ac:dyDescent="0.25">
      <c r="B1080" s="1">
        <v>3.3000000000000002E-2</v>
      </c>
      <c r="C1080" t="s">
        <v>26</v>
      </c>
      <c r="D1080" t="str">
        <f t="shared" si="16"/>
        <v/>
      </c>
    </row>
    <row r="1081" spans="1:4" x14ac:dyDescent="0.25">
      <c r="B1081" s="1">
        <v>5.3999999999999999E-2</v>
      </c>
      <c r="C1081" t="s">
        <v>154</v>
      </c>
      <c r="D1081" t="str">
        <f t="shared" si="16"/>
        <v/>
      </c>
    </row>
    <row r="1082" spans="1:4" x14ac:dyDescent="0.25">
      <c r="D1082" t="str">
        <f t="shared" si="16"/>
        <v/>
      </c>
    </row>
    <row r="1083" spans="1:4" x14ac:dyDescent="0.25">
      <c r="A1083" t="s">
        <v>304</v>
      </c>
      <c r="D1083">
        <f t="shared" si="16"/>
        <v>240</v>
      </c>
    </row>
    <row r="1084" spans="1:4" x14ac:dyDescent="0.25">
      <c r="D1084" t="str">
        <f t="shared" si="16"/>
        <v/>
      </c>
    </row>
    <row r="1085" spans="1:4" x14ac:dyDescent="0.25">
      <c r="B1085" s="1">
        <v>1.9E-2</v>
      </c>
      <c r="C1085" t="s">
        <v>231</v>
      </c>
      <c r="D1085" t="str">
        <f t="shared" si="16"/>
        <v/>
      </c>
    </row>
    <row r="1086" spans="1:4" x14ac:dyDescent="0.25">
      <c r="B1086" s="1">
        <v>0.72599999999999998</v>
      </c>
      <c r="C1086" t="s">
        <v>15</v>
      </c>
      <c r="D1086" t="str">
        <f t="shared" si="16"/>
        <v/>
      </c>
    </row>
    <row r="1087" spans="1:4" x14ac:dyDescent="0.25">
      <c r="B1087" s="1">
        <v>1.2E-2</v>
      </c>
      <c r="C1087" t="s">
        <v>54</v>
      </c>
      <c r="D1087" t="str">
        <f t="shared" si="16"/>
        <v/>
      </c>
    </row>
    <row r="1088" spans="1:4" x14ac:dyDescent="0.25">
      <c r="B1088" s="1">
        <v>0.18099999999999999</v>
      </c>
      <c r="C1088" t="s">
        <v>55</v>
      </c>
      <c r="D1088" t="str">
        <f t="shared" si="16"/>
        <v/>
      </c>
    </row>
    <row r="1089" spans="1:4" x14ac:dyDescent="0.25">
      <c r="B1089" s="1">
        <v>2.4E-2</v>
      </c>
      <c r="C1089" t="s">
        <v>286</v>
      </c>
      <c r="D1089" t="str">
        <f t="shared" si="16"/>
        <v/>
      </c>
    </row>
    <row r="1090" spans="1:4" x14ac:dyDescent="0.25">
      <c r="B1090" s="1">
        <v>3.5000000000000003E-2</v>
      </c>
      <c r="C1090" t="s">
        <v>154</v>
      </c>
      <c r="D1090" t="str">
        <f t="shared" ref="D1090:D1153" si="17">IFERROR(HLOOKUP($A1090,$E$2:$OL$3,2,FALSE),"")</f>
        <v/>
      </c>
    </row>
    <row r="1091" spans="1:4" x14ac:dyDescent="0.25">
      <c r="D1091" t="str">
        <f t="shared" si="17"/>
        <v/>
      </c>
    </row>
    <row r="1092" spans="1:4" x14ac:dyDescent="0.25">
      <c r="A1092" t="s">
        <v>305</v>
      </c>
      <c r="D1092">
        <f t="shared" si="17"/>
        <v>191</v>
      </c>
    </row>
    <row r="1093" spans="1:4" x14ac:dyDescent="0.25">
      <c r="D1093" t="str">
        <f t="shared" si="17"/>
        <v/>
      </c>
    </row>
    <row r="1094" spans="1:4" x14ac:dyDescent="0.25">
      <c r="B1094" s="1">
        <v>2.1999999999999999E-2</v>
      </c>
      <c r="C1094" t="s">
        <v>61</v>
      </c>
      <c r="D1094" t="str">
        <f t="shared" si="17"/>
        <v/>
      </c>
    </row>
    <row r="1095" spans="1:4" x14ac:dyDescent="0.25">
      <c r="B1095" s="1">
        <v>2.5000000000000001E-2</v>
      </c>
      <c r="C1095" t="s">
        <v>231</v>
      </c>
      <c r="D1095" t="str">
        <f t="shared" si="17"/>
        <v/>
      </c>
    </row>
    <row r="1096" spans="1:4" x14ac:dyDescent="0.25">
      <c r="B1096" s="1">
        <v>0.129</v>
      </c>
      <c r="C1096" t="s">
        <v>15</v>
      </c>
      <c r="D1096" t="str">
        <f t="shared" si="17"/>
        <v/>
      </c>
    </row>
    <row r="1097" spans="1:4" x14ac:dyDescent="0.25">
      <c r="B1097" s="1">
        <v>0.04</v>
      </c>
      <c r="C1097" t="s">
        <v>50</v>
      </c>
      <c r="D1097" t="str">
        <f t="shared" si="17"/>
        <v/>
      </c>
    </row>
    <row r="1098" spans="1:4" x14ac:dyDescent="0.25">
      <c r="B1098" s="1">
        <v>0.65400000000000003</v>
      </c>
      <c r="C1098" t="s">
        <v>54</v>
      </c>
      <c r="D1098" t="str">
        <f t="shared" si="17"/>
        <v/>
      </c>
    </row>
    <row r="1099" spans="1:4" x14ac:dyDescent="0.25">
      <c r="B1099" s="1">
        <v>0.08</v>
      </c>
      <c r="C1099" t="s">
        <v>55</v>
      </c>
      <c r="D1099" t="str">
        <f t="shared" si="17"/>
        <v/>
      </c>
    </row>
    <row r="1100" spans="1:4" x14ac:dyDescent="0.25">
      <c r="B1100" s="1">
        <v>2.7E-2</v>
      </c>
      <c r="C1100" t="s">
        <v>26</v>
      </c>
      <c r="D1100" t="str">
        <f t="shared" si="17"/>
        <v/>
      </c>
    </row>
    <row r="1101" spans="1:4" x14ac:dyDescent="0.25">
      <c r="B1101" s="1">
        <v>0.02</v>
      </c>
      <c r="C1101" t="s">
        <v>154</v>
      </c>
      <c r="D1101" t="str">
        <f t="shared" si="17"/>
        <v/>
      </c>
    </row>
    <row r="1102" spans="1:4" x14ac:dyDescent="0.25">
      <c r="D1102" t="str">
        <f t="shared" si="17"/>
        <v/>
      </c>
    </row>
    <row r="1103" spans="1:4" x14ac:dyDescent="0.25">
      <c r="A1103" t="s">
        <v>306</v>
      </c>
      <c r="D1103">
        <f t="shared" si="17"/>
        <v>6</v>
      </c>
    </row>
    <row r="1104" spans="1:4" x14ac:dyDescent="0.25">
      <c r="D1104" t="str">
        <f t="shared" si="17"/>
        <v/>
      </c>
    </row>
    <row r="1105" spans="1:4" x14ac:dyDescent="0.25">
      <c r="B1105" s="1">
        <v>1</v>
      </c>
      <c r="C1105" t="s">
        <v>307</v>
      </c>
      <c r="D1105" t="str">
        <f t="shared" si="17"/>
        <v/>
      </c>
    </row>
    <row r="1106" spans="1:4" x14ac:dyDescent="0.25">
      <c r="D1106" t="str">
        <f t="shared" si="17"/>
        <v/>
      </c>
    </row>
    <row r="1107" spans="1:4" x14ac:dyDescent="0.25">
      <c r="A1107" t="s">
        <v>308</v>
      </c>
      <c r="D1107">
        <f t="shared" si="17"/>
        <v>981</v>
      </c>
    </row>
    <row r="1108" spans="1:4" x14ac:dyDescent="0.25">
      <c r="D1108" t="str">
        <f t="shared" si="17"/>
        <v/>
      </c>
    </row>
    <row r="1109" spans="1:4" x14ac:dyDescent="0.25">
      <c r="B1109" s="1">
        <v>0.316</v>
      </c>
      <c r="C1109" t="s">
        <v>61</v>
      </c>
      <c r="D1109" t="str">
        <f t="shared" si="17"/>
        <v/>
      </c>
    </row>
    <row r="1110" spans="1:4" x14ac:dyDescent="0.25">
      <c r="B1110" s="1">
        <v>1.4E-2</v>
      </c>
      <c r="C1110" t="s">
        <v>231</v>
      </c>
      <c r="D1110" t="str">
        <f t="shared" si="17"/>
        <v/>
      </c>
    </row>
    <row r="1111" spans="1:4" x14ac:dyDescent="0.25">
      <c r="B1111" s="1">
        <v>9.8000000000000004E-2</v>
      </c>
      <c r="C1111" t="s">
        <v>15</v>
      </c>
      <c r="D1111" t="str">
        <f t="shared" si="17"/>
        <v/>
      </c>
    </row>
    <row r="1112" spans="1:4" x14ac:dyDescent="0.25">
      <c r="B1112" s="1">
        <v>3.0000000000000001E-3</v>
      </c>
      <c r="C1112" t="s">
        <v>112</v>
      </c>
      <c r="D1112" t="str">
        <f t="shared" si="17"/>
        <v/>
      </c>
    </row>
    <row r="1113" spans="1:4" x14ac:dyDescent="0.25">
      <c r="B1113" s="1">
        <v>4.8000000000000001E-2</v>
      </c>
      <c r="C1113" t="s">
        <v>50</v>
      </c>
      <c r="D1113" t="str">
        <f t="shared" si="17"/>
        <v/>
      </c>
    </row>
    <row r="1114" spans="1:4" x14ac:dyDescent="0.25">
      <c r="B1114" s="1">
        <v>5.3999999999999999E-2</v>
      </c>
      <c r="C1114" t="s">
        <v>54</v>
      </c>
      <c r="D1114" t="str">
        <f t="shared" si="17"/>
        <v/>
      </c>
    </row>
    <row r="1115" spans="1:4" x14ac:dyDescent="0.25">
      <c r="B1115" s="1">
        <v>3.0000000000000001E-3</v>
      </c>
      <c r="C1115" t="s">
        <v>153</v>
      </c>
      <c r="D1115" t="str">
        <f t="shared" si="17"/>
        <v/>
      </c>
    </row>
    <row r="1116" spans="1:4" x14ac:dyDescent="0.25">
      <c r="B1116" s="1">
        <v>8.0000000000000002E-3</v>
      </c>
      <c r="C1116" t="s">
        <v>143</v>
      </c>
      <c r="D1116" t="str">
        <f t="shared" si="17"/>
        <v/>
      </c>
    </row>
    <row r="1117" spans="1:4" x14ac:dyDescent="0.25">
      <c r="B1117" s="1">
        <v>0.13500000000000001</v>
      </c>
      <c r="C1117" t="s">
        <v>55</v>
      </c>
      <c r="D1117" t="str">
        <f t="shared" si="17"/>
        <v/>
      </c>
    </row>
    <row r="1118" spans="1:4" x14ac:dyDescent="0.25">
      <c r="B1118" s="1">
        <v>0.31</v>
      </c>
      <c r="C1118" t="s">
        <v>26</v>
      </c>
      <c r="D1118" t="str">
        <f t="shared" si="17"/>
        <v/>
      </c>
    </row>
    <row r="1119" spans="1:4" x14ac:dyDescent="0.25">
      <c r="B1119" s="1">
        <v>7.0000000000000001E-3</v>
      </c>
      <c r="C1119" t="s">
        <v>154</v>
      </c>
      <c r="D1119" t="str">
        <f t="shared" si="17"/>
        <v/>
      </c>
    </row>
    <row r="1120" spans="1:4" x14ac:dyDescent="0.25">
      <c r="D1120" t="str">
        <f t="shared" si="17"/>
        <v/>
      </c>
    </row>
    <row r="1121" spans="1:4" x14ac:dyDescent="0.25">
      <c r="A1121" t="s">
        <v>309</v>
      </c>
      <c r="D1121">
        <f t="shared" si="17"/>
        <v>585</v>
      </c>
    </row>
    <row r="1122" spans="1:4" x14ac:dyDescent="0.25">
      <c r="D1122" t="str">
        <f t="shared" si="17"/>
        <v/>
      </c>
    </row>
    <row r="1123" spans="1:4" x14ac:dyDescent="0.25">
      <c r="B1123" s="1">
        <v>0.08</v>
      </c>
      <c r="C1123" t="s">
        <v>61</v>
      </c>
      <c r="D1123" t="str">
        <f t="shared" si="17"/>
        <v/>
      </c>
    </row>
    <row r="1124" spans="1:4" x14ac:dyDescent="0.25">
      <c r="B1124" s="1">
        <v>6.0000000000000001E-3</v>
      </c>
      <c r="C1124" t="s">
        <v>112</v>
      </c>
      <c r="D1124" t="str">
        <f t="shared" si="17"/>
        <v/>
      </c>
    </row>
    <row r="1125" spans="1:4" x14ac:dyDescent="0.25">
      <c r="B1125" s="1">
        <v>8.9999999999999993E-3</v>
      </c>
      <c r="C1125" t="s">
        <v>146</v>
      </c>
      <c r="D1125" t="str">
        <f t="shared" si="17"/>
        <v/>
      </c>
    </row>
    <row r="1126" spans="1:4" x14ac:dyDescent="0.25">
      <c r="B1126" s="1">
        <v>1.4E-2</v>
      </c>
      <c r="C1126" t="s">
        <v>134</v>
      </c>
      <c r="D1126" t="str">
        <f t="shared" si="17"/>
        <v/>
      </c>
    </row>
    <row r="1127" spans="1:4" x14ac:dyDescent="0.25">
      <c r="B1127" s="1">
        <v>1.2E-2</v>
      </c>
      <c r="C1127" t="s">
        <v>153</v>
      </c>
      <c r="D1127" t="str">
        <f t="shared" si="17"/>
        <v/>
      </c>
    </row>
    <row r="1128" spans="1:4" x14ac:dyDescent="0.25">
      <c r="B1128" s="1">
        <v>0.05</v>
      </c>
      <c r="C1128" t="s">
        <v>142</v>
      </c>
      <c r="D1128" t="str">
        <f t="shared" si="17"/>
        <v/>
      </c>
    </row>
    <row r="1129" spans="1:4" x14ac:dyDescent="0.25">
      <c r="B1129" s="1">
        <v>0.79400000000000004</v>
      </c>
      <c r="C1129" t="s">
        <v>143</v>
      </c>
      <c r="D1129" t="str">
        <f t="shared" si="17"/>
        <v/>
      </c>
    </row>
    <row r="1130" spans="1:4" x14ac:dyDescent="0.25">
      <c r="B1130" s="1">
        <v>3.3000000000000002E-2</v>
      </c>
      <c r="C1130" t="s">
        <v>26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310</v>
      </c>
      <c r="D1132">
        <f t="shared" si="17"/>
        <v>43</v>
      </c>
    </row>
    <row r="1133" spans="1:4" x14ac:dyDescent="0.25">
      <c r="D1133" t="str">
        <f t="shared" si="17"/>
        <v/>
      </c>
    </row>
    <row r="1134" spans="1:4" x14ac:dyDescent="0.25">
      <c r="B1134" s="1">
        <v>0.86699999999999999</v>
      </c>
      <c r="C1134" t="s">
        <v>61</v>
      </c>
      <c r="D1134" t="str">
        <f t="shared" si="17"/>
        <v/>
      </c>
    </row>
    <row r="1135" spans="1:4" x14ac:dyDescent="0.25">
      <c r="B1135" s="1">
        <v>1.7999999999999999E-2</v>
      </c>
      <c r="C1135" t="s">
        <v>15</v>
      </c>
      <c r="D1135" t="str">
        <f t="shared" si="17"/>
        <v/>
      </c>
    </row>
    <row r="1136" spans="1:4" x14ac:dyDescent="0.25">
      <c r="B1136" s="1">
        <v>1.7999999999999999E-2</v>
      </c>
      <c r="C1136" t="s">
        <v>134</v>
      </c>
      <c r="D1136" t="str">
        <f t="shared" si="17"/>
        <v/>
      </c>
    </row>
    <row r="1137" spans="1:4" x14ac:dyDescent="0.25">
      <c r="B1137" s="1">
        <v>3.6999999999999998E-2</v>
      </c>
      <c r="C1137" t="s">
        <v>55</v>
      </c>
      <c r="D1137" t="str">
        <f t="shared" si="17"/>
        <v/>
      </c>
    </row>
    <row r="1138" spans="1:4" x14ac:dyDescent="0.25">
      <c r="B1138" s="1">
        <v>5.6000000000000001E-2</v>
      </c>
      <c r="C1138" t="s">
        <v>26</v>
      </c>
      <c r="D1138" t="str">
        <f t="shared" si="17"/>
        <v/>
      </c>
    </row>
    <row r="1139" spans="1:4" x14ac:dyDescent="0.25">
      <c r="D1139" t="str">
        <f t="shared" si="17"/>
        <v/>
      </c>
    </row>
    <row r="1140" spans="1:4" x14ac:dyDescent="0.25">
      <c r="A1140" t="s">
        <v>311</v>
      </c>
      <c r="D1140">
        <f t="shared" si="17"/>
        <v>86</v>
      </c>
    </row>
    <row r="1141" spans="1:4" x14ac:dyDescent="0.25">
      <c r="D1141" t="str">
        <f t="shared" si="17"/>
        <v/>
      </c>
    </row>
    <row r="1142" spans="1:4" x14ac:dyDescent="0.25">
      <c r="B1142" s="1">
        <v>0.89700000000000002</v>
      </c>
      <c r="C1142" t="s">
        <v>134</v>
      </c>
      <c r="D1142" t="str">
        <f t="shared" si="17"/>
        <v/>
      </c>
    </row>
    <row r="1143" spans="1:4" x14ac:dyDescent="0.25">
      <c r="B1143" s="1">
        <v>0.10199999999999999</v>
      </c>
      <c r="C1143" t="s">
        <v>143</v>
      </c>
      <c r="D1143" t="str">
        <f t="shared" si="17"/>
        <v/>
      </c>
    </row>
    <row r="1144" spans="1:4" x14ac:dyDescent="0.25">
      <c r="D1144" t="str">
        <f t="shared" si="17"/>
        <v/>
      </c>
    </row>
    <row r="1145" spans="1:4" x14ac:dyDescent="0.25">
      <c r="A1145" t="s">
        <v>312</v>
      </c>
      <c r="D1145">
        <f t="shared" si="17"/>
        <v>139</v>
      </c>
    </row>
    <row r="1146" spans="1:4" x14ac:dyDescent="0.25">
      <c r="D1146" t="str">
        <f t="shared" si="17"/>
        <v/>
      </c>
    </row>
    <row r="1147" spans="1:4" x14ac:dyDescent="0.25">
      <c r="B1147" s="1">
        <v>6.7000000000000004E-2</v>
      </c>
      <c r="C1147" t="s">
        <v>61</v>
      </c>
      <c r="D1147" t="str">
        <f t="shared" si="17"/>
        <v/>
      </c>
    </row>
    <row r="1148" spans="1:4" x14ac:dyDescent="0.25">
      <c r="B1148" s="1">
        <v>4.2999999999999997E-2</v>
      </c>
      <c r="C1148" t="s">
        <v>146</v>
      </c>
      <c r="D1148" t="str">
        <f t="shared" si="17"/>
        <v/>
      </c>
    </row>
    <row r="1149" spans="1:4" x14ac:dyDescent="0.25">
      <c r="B1149" s="1">
        <v>0.14199999999999999</v>
      </c>
      <c r="C1149" t="s">
        <v>134</v>
      </c>
      <c r="D1149" t="str">
        <f t="shared" si="17"/>
        <v/>
      </c>
    </row>
    <row r="1150" spans="1:4" x14ac:dyDescent="0.25">
      <c r="B1150" s="1">
        <v>0.22</v>
      </c>
      <c r="C1150" t="s">
        <v>153</v>
      </c>
      <c r="D1150" t="str">
        <f t="shared" si="17"/>
        <v/>
      </c>
    </row>
    <row r="1151" spans="1:4" x14ac:dyDescent="0.25">
      <c r="B1151" s="1">
        <v>0.104</v>
      </c>
      <c r="C1151" t="s">
        <v>142</v>
      </c>
      <c r="D1151" t="str">
        <f t="shared" si="17"/>
        <v/>
      </c>
    </row>
    <row r="1152" spans="1:4" x14ac:dyDescent="0.25">
      <c r="B1152" s="1">
        <v>0.24199999999999999</v>
      </c>
      <c r="C1152" t="s">
        <v>143</v>
      </c>
      <c r="D1152" t="str">
        <f t="shared" si="17"/>
        <v/>
      </c>
    </row>
    <row r="1153" spans="1:4" x14ac:dyDescent="0.25">
      <c r="B1153" s="1">
        <v>2.8000000000000001E-2</v>
      </c>
      <c r="C1153" t="s">
        <v>55</v>
      </c>
      <c r="D1153" t="str">
        <f t="shared" si="17"/>
        <v/>
      </c>
    </row>
    <row r="1154" spans="1:4" x14ac:dyDescent="0.25">
      <c r="B1154" s="1">
        <v>0.151</v>
      </c>
      <c r="C1154" t="s">
        <v>26</v>
      </c>
      <c r="D1154" t="str">
        <f t="shared" ref="D1154:D1217" si="18">IFERROR(HLOOKUP($A1154,$E$2:$OL$3,2,FALSE),"")</f>
        <v/>
      </c>
    </row>
    <row r="1155" spans="1:4" x14ac:dyDescent="0.25">
      <c r="D1155" t="str">
        <f t="shared" si="18"/>
        <v/>
      </c>
    </row>
    <row r="1156" spans="1:4" x14ac:dyDescent="0.25">
      <c r="A1156" t="s">
        <v>313</v>
      </c>
      <c r="D1156">
        <f t="shared" si="18"/>
        <v>2</v>
      </c>
    </row>
    <row r="1157" spans="1:4" x14ac:dyDescent="0.25">
      <c r="D1157" t="str">
        <f t="shared" si="18"/>
        <v/>
      </c>
    </row>
    <row r="1158" spans="1:4" x14ac:dyDescent="0.25">
      <c r="B1158" s="1">
        <v>1</v>
      </c>
      <c r="C1158" t="s">
        <v>10</v>
      </c>
      <c r="D1158" t="str">
        <f t="shared" si="18"/>
        <v/>
      </c>
    </row>
    <row r="1159" spans="1:4" x14ac:dyDescent="0.25">
      <c r="D1159" t="str">
        <f t="shared" si="18"/>
        <v/>
      </c>
    </row>
    <row r="1160" spans="1:4" x14ac:dyDescent="0.25">
      <c r="A1160" t="s">
        <v>314</v>
      </c>
      <c r="D1160">
        <f t="shared" si="18"/>
        <v>3136</v>
      </c>
    </row>
    <row r="1161" spans="1:4" x14ac:dyDescent="0.25">
      <c r="D1161" t="str">
        <f t="shared" si="18"/>
        <v/>
      </c>
    </row>
    <row r="1162" spans="1:4" x14ac:dyDescent="0.25">
      <c r="B1162" s="1">
        <v>6.0000000000000001E-3</v>
      </c>
      <c r="C1162" t="s">
        <v>315</v>
      </c>
      <c r="D1162" t="str">
        <f t="shared" si="18"/>
        <v/>
      </c>
    </row>
    <row r="1163" spans="1:4" x14ac:dyDescent="0.25">
      <c r="B1163" s="1">
        <v>2E-3</v>
      </c>
      <c r="C1163" t="s">
        <v>112</v>
      </c>
      <c r="D1163" t="str">
        <f t="shared" si="18"/>
        <v/>
      </c>
    </row>
    <row r="1164" spans="1:4" x14ac:dyDescent="0.25">
      <c r="B1164" s="1">
        <v>0.84799999999999998</v>
      </c>
      <c r="C1164" t="s">
        <v>153</v>
      </c>
      <c r="D1164" t="str">
        <f t="shared" si="18"/>
        <v/>
      </c>
    </row>
    <row r="1165" spans="1:4" x14ac:dyDescent="0.25">
      <c r="B1165" s="1">
        <v>7.0999999999999994E-2</v>
      </c>
      <c r="C1165" t="s">
        <v>55</v>
      </c>
      <c r="D1165" t="str">
        <f t="shared" si="18"/>
        <v/>
      </c>
    </row>
    <row r="1166" spans="1:4" x14ac:dyDescent="0.25">
      <c r="B1166" s="1">
        <v>7.0000000000000007E-2</v>
      </c>
      <c r="C1166" t="s">
        <v>26</v>
      </c>
      <c r="D1166" t="str">
        <f t="shared" si="18"/>
        <v/>
      </c>
    </row>
    <row r="1167" spans="1:4" x14ac:dyDescent="0.25">
      <c r="B1167" s="1">
        <v>0</v>
      </c>
      <c r="C1167" t="s">
        <v>155</v>
      </c>
      <c r="D1167" t="str">
        <f t="shared" si="18"/>
        <v/>
      </c>
    </row>
    <row r="1168" spans="1:4" x14ac:dyDescent="0.25">
      <c r="D1168" t="str">
        <f t="shared" si="18"/>
        <v/>
      </c>
    </row>
    <row r="1169" spans="1:4" x14ac:dyDescent="0.25">
      <c r="A1169" t="s">
        <v>316</v>
      </c>
      <c r="D1169">
        <f t="shared" si="18"/>
        <v>3</v>
      </c>
    </row>
    <row r="1170" spans="1:4" x14ac:dyDescent="0.25">
      <c r="D1170" t="str">
        <f t="shared" si="18"/>
        <v/>
      </c>
    </row>
    <row r="1171" spans="1:4" x14ac:dyDescent="0.25">
      <c r="B1171" s="1">
        <v>1</v>
      </c>
      <c r="C1171" t="s">
        <v>15</v>
      </c>
      <c r="D1171" t="str">
        <f t="shared" si="18"/>
        <v/>
      </c>
    </row>
    <row r="1172" spans="1:4" x14ac:dyDescent="0.25">
      <c r="D1172" t="str">
        <f t="shared" si="18"/>
        <v/>
      </c>
    </row>
    <row r="1173" spans="1:4" x14ac:dyDescent="0.25">
      <c r="A1173" t="s">
        <v>317</v>
      </c>
      <c r="D1173">
        <f t="shared" si="18"/>
        <v>37</v>
      </c>
    </row>
    <row r="1174" spans="1:4" x14ac:dyDescent="0.25">
      <c r="D1174" t="str">
        <f t="shared" si="18"/>
        <v/>
      </c>
    </row>
    <row r="1175" spans="1:4" x14ac:dyDescent="0.25">
      <c r="B1175" s="1">
        <v>0.16700000000000001</v>
      </c>
      <c r="C1175" t="s">
        <v>120</v>
      </c>
      <c r="D1175" t="str">
        <f t="shared" si="18"/>
        <v/>
      </c>
    </row>
    <row r="1176" spans="1:4" x14ac:dyDescent="0.25">
      <c r="B1176" s="1">
        <v>0.18099999999999999</v>
      </c>
      <c r="C1176" t="s">
        <v>107</v>
      </c>
      <c r="D1176" t="str">
        <f t="shared" si="18"/>
        <v/>
      </c>
    </row>
    <row r="1177" spans="1:4" x14ac:dyDescent="0.25">
      <c r="B1177" s="1">
        <v>0</v>
      </c>
      <c r="C1177" t="s">
        <v>55</v>
      </c>
      <c r="D1177" t="str">
        <f t="shared" si="18"/>
        <v/>
      </c>
    </row>
    <row r="1178" spans="1:4" x14ac:dyDescent="0.25">
      <c r="B1178" s="1">
        <v>0.64900000000000002</v>
      </c>
      <c r="C1178" t="s">
        <v>26</v>
      </c>
      <c r="D1178" t="str">
        <f t="shared" si="18"/>
        <v/>
      </c>
    </row>
    <row r="1179" spans="1:4" x14ac:dyDescent="0.25">
      <c r="D1179" t="str">
        <f t="shared" si="18"/>
        <v/>
      </c>
    </row>
    <row r="1180" spans="1:4" x14ac:dyDescent="0.25">
      <c r="A1180" t="s">
        <v>318</v>
      </c>
      <c r="D1180">
        <f t="shared" si="18"/>
        <v>73</v>
      </c>
    </row>
    <row r="1181" spans="1:4" x14ac:dyDescent="0.25">
      <c r="D1181" t="str">
        <f t="shared" si="18"/>
        <v/>
      </c>
    </row>
    <row r="1182" spans="1:4" x14ac:dyDescent="0.25">
      <c r="B1182" s="1">
        <v>1</v>
      </c>
      <c r="C1182" t="s">
        <v>55</v>
      </c>
      <c r="D1182" t="str">
        <f t="shared" si="18"/>
        <v/>
      </c>
    </row>
    <row r="1183" spans="1:4" x14ac:dyDescent="0.25">
      <c r="D1183" t="str">
        <f t="shared" si="18"/>
        <v/>
      </c>
    </row>
    <row r="1184" spans="1:4" x14ac:dyDescent="0.25">
      <c r="A1184" t="s">
        <v>319</v>
      </c>
      <c r="D1184">
        <f t="shared" si="18"/>
        <v>39</v>
      </c>
    </row>
    <row r="1185" spans="1:4" x14ac:dyDescent="0.25">
      <c r="D1185" t="str">
        <f t="shared" si="18"/>
        <v/>
      </c>
    </row>
    <row r="1186" spans="1:4" x14ac:dyDescent="0.25">
      <c r="B1186" s="1">
        <v>6.2E-2</v>
      </c>
      <c r="C1186" t="s">
        <v>134</v>
      </c>
      <c r="D1186" t="str">
        <f t="shared" si="18"/>
        <v/>
      </c>
    </row>
    <row r="1187" spans="1:4" x14ac:dyDescent="0.25">
      <c r="B1187" s="1">
        <v>0.02</v>
      </c>
      <c r="C1187" t="s">
        <v>55</v>
      </c>
      <c r="D1187" t="str">
        <f t="shared" si="18"/>
        <v/>
      </c>
    </row>
    <row r="1188" spans="1:4" x14ac:dyDescent="0.25">
      <c r="B1188" s="1">
        <v>0.91600000000000004</v>
      </c>
      <c r="C1188" t="s">
        <v>26</v>
      </c>
      <c r="D1188" t="str">
        <f t="shared" si="18"/>
        <v/>
      </c>
    </row>
    <row r="1189" spans="1:4" x14ac:dyDescent="0.25">
      <c r="D1189" t="str">
        <f t="shared" si="18"/>
        <v/>
      </c>
    </row>
    <row r="1190" spans="1:4" x14ac:dyDescent="0.25">
      <c r="A1190" t="s">
        <v>320</v>
      </c>
      <c r="D1190">
        <f t="shared" si="18"/>
        <v>401</v>
      </c>
    </row>
    <row r="1191" spans="1:4" x14ac:dyDescent="0.25">
      <c r="D1191" t="str">
        <f t="shared" si="18"/>
        <v/>
      </c>
    </row>
    <row r="1192" spans="1:4" x14ac:dyDescent="0.25">
      <c r="B1192" s="1">
        <v>2.5999999999999999E-2</v>
      </c>
      <c r="C1192" t="s">
        <v>61</v>
      </c>
      <c r="D1192" t="str">
        <f t="shared" si="18"/>
        <v/>
      </c>
    </row>
    <row r="1193" spans="1:4" x14ac:dyDescent="0.25">
      <c r="B1193" s="1">
        <v>0.36799999999999999</v>
      </c>
      <c r="C1193" t="s">
        <v>15</v>
      </c>
      <c r="D1193" t="str">
        <f t="shared" si="18"/>
        <v/>
      </c>
    </row>
    <row r="1194" spans="1:4" x14ac:dyDescent="0.25">
      <c r="B1194" s="1">
        <v>0.26300000000000001</v>
      </c>
      <c r="C1194" t="s">
        <v>120</v>
      </c>
      <c r="D1194" t="str">
        <f t="shared" si="18"/>
        <v/>
      </c>
    </row>
    <row r="1195" spans="1:4" x14ac:dyDescent="0.25">
      <c r="B1195" s="1">
        <v>0.29199999999999998</v>
      </c>
      <c r="C1195" t="s">
        <v>143</v>
      </c>
      <c r="D1195" t="str">
        <f t="shared" si="18"/>
        <v/>
      </c>
    </row>
    <row r="1196" spans="1:4" x14ac:dyDescent="0.25">
      <c r="B1196" s="1">
        <v>4.7E-2</v>
      </c>
      <c r="C1196" t="s">
        <v>26</v>
      </c>
      <c r="D1196" t="str">
        <f t="shared" si="18"/>
        <v/>
      </c>
    </row>
    <row r="1197" spans="1:4" x14ac:dyDescent="0.25">
      <c r="D1197" t="str">
        <f t="shared" si="18"/>
        <v/>
      </c>
    </row>
    <row r="1198" spans="1:4" x14ac:dyDescent="0.25">
      <c r="A1198" t="s">
        <v>321</v>
      </c>
      <c r="D1198">
        <f t="shared" si="18"/>
        <v>355</v>
      </c>
    </row>
    <row r="1199" spans="1:4" x14ac:dyDescent="0.25">
      <c r="D1199" t="str">
        <f t="shared" si="18"/>
        <v/>
      </c>
    </row>
    <row r="1200" spans="1:4" x14ac:dyDescent="0.25">
      <c r="B1200" s="1">
        <v>1</v>
      </c>
      <c r="C1200" t="s">
        <v>48</v>
      </c>
      <c r="D1200" t="str">
        <f t="shared" si="18"/>
        <v/>
      </c>
    </row>
    <row r="1201" spans="1:4" x14ac:dyDescent="0.25">
      <c r="D1201" t="str">
        <f t="shared" si="18"/>
        <v/>
      </c>
    </row>
    <row r="1202" spans="1:4" x14ac:dyDescent="0.25">
      <c r="A1202" t="s">
        <v>322</v>
      </c>
      <c r="D1202">
        <f t="shared" si="18"/>
        <v>3</v>
      </c>
    </row>
    <row r="1203" spans="1:4" x14ac:dyDescent="0.25">
      <c r="D1203" t="str">
        <f t="shared" si="18"/>
        <v/>
      </c>
    </row>
    <row r="1204" spans="1:4" x14ac:dyDescent="0.25">
      <c r="B1204" s="1">
        <v>1</v>
      </c>
      <c r="C1204" t="s">
        <v>143</v>
      </c>
      <c r="D1204" t="str">
        <f t="shared" si="18"/>
        <v/>
      </c>
    </row>
    <row r="1205" spans="1:4" x14ac:dyDescent="0.25">
      <c r="D1205" t="str">
        <f t="shared" si="18"/>
        <v/>
      </c>
    </row>
    <row r="1206" spans="1:4" x14ac:dyDescent="0.25">
      <c r="A1206" t="s">
        <v>323</v>
      </c>
      <c r="D1206">
        <f t="shared" si="18"/>
        <v>102</v>
      </c>
    </row>
    <row r="1207" spans="1:4" x14ac:dyDescent="0.25">
      <c r="D1207" t="str">
        <f t="shared" si="18"/>
        <v/>
      </c>
    </row>
    <row r="1208" spans="1:4" x14ac:dyDescent="0.25">
      <c r="B1208" s="1">
        <v>1</v>
      </c>
      <c r="C1208" t="s">
        <v>64</v>
      </c>
      <c r="D1208" t="str">
        <f t="shared" si="18"/>
        <v/>
      </c>
    </row>
    <row r="1209" spans="1:4" x14ac:dyDescent="0.25">
      <c r="D1209" t="str">
        <f t="shared" si="18"/>
        <v/>
      </c>
    </row>
    <row r="1210" spans="1:4" x14ac:dyDescent="0.25">
      <c r="A1210" t="s">
        <v>324</v>
      </c>
      <c r="D1210">
        <f t="shared" si="18"/>
        <v>693</v>
      </c>
    </row>
    <row r="1211" spans="1:4" x14ac:dyDescent="0.25">
      <c r="D1211" t="str">
        <f t="shared" si="18"/>
        <v/>
      </c>
    </row>
    <row r="1212" spans="1:4" x14ac:dyDescent="0.25">
      <c r="B1212" s="1">
        <v>4.2000000000000003E-2</v>
      </c>
      <c r="C1212" t="s">
        <v>68</v>
      </c>
      <c r="D1212" t="str">
        <f t="shared" si="18"/>
        <v/>
      </c>
    </row>
    <row r="1213" spans="1:4" x14ac:dyDescent="0.25">
      <c r="B1213" s="1">
        <v>0.39100000000000001</v>
      </c>
      <c r="C1213" t="s">
        <v>55</v>
      </c>
      <c r="D1213" t="str">
        <f t="shared" si="18"/>
        <v/>
      </c>
    </row>
    <row r="1214" spans="1:4" x14ac:dyDescent="0.25">
      <c r="B1214" s="1">
        <v>0.16</v>
      </c>
      <c r="C1214" t="s">
        <v>154</v>
      </c>
      <c r="D1214" t="str">
        <f t="shared" si="18"/>
        <v/>
      </c>
    </row>
    <row r="1215" spans="1:4" x14ac:dyDescent="0.25">
      <c r="B1215" s="1">
        <v>0.40200000000000002</v>
      </c>
      <c r="C1215" t="s">
        <v>64</v>
      </c>
      <c r="D1215" t="str">
        <f t="shared" si="18"/>
        <v/>
      </c>
    </row>
    <row r="1216" spans="1:4" x14ac:dyDescent="0.25">
      <c r="B1216" s="1">
        <v>3.0000000000000001E-3</v>
      </c>
      <c r="C1216" t="s">
        <v>155</v>
      </c>
      <c r="D1216" t="str">
        <f t="shared" si="18"/>
        <v/>
      </c>
    </row>
    <row r="1217" spans="1:4" x14ac:dyDescent="0.25">
      <c r="D1217" t="str">
        <f t="shared" si="18"/>
        <v/>
      </c>
    </row>
    <row r="1218" spans="1:4" x14ac:dyDescent="0.25">
      <c r="A1218" s="2" t="s">
        <v>325</v>
      </c>
      <c r="D1218">
        <f t="shared" ref="D1218:D1281" si="19">IFERROR(HLOOKUP($A1218,$E$2:$OL$3,2,FALSE),"")</f>
        <v>107</v>
      </c>
    </row>
    <row r="1219" spans="1:4" x14ac:dyDescent="0.25">
      <c r="D1219" t="str">
        <f t="shared" si="19"/>
        <v/>
      </c>
    </row>
    <row r="1220" spans="1:4" x14ac:dyDescent="0.25">
      <c r="B1220" s="1">
        <v>2.1999999999999999E-2</v>
      </c>
      <c r="C1220" t="s">
        <v>25</v>
      </c>
      <c r="D1220" t="str">
        <f t="shared" si="19"/>
        <v/>
      </c>
    </row>
    <row r="1221" spans="1:4" x14ac:dyDescent="0.25">
      <c r="B1221" s="1">
        <v>0.21099999999999999</v>
      </c>
      <c r="C1221" t="s">
        <v>154</v>
      </c>
      <c r="D1221" t="str">
        <f t="shared" si="19"/>
        <v/>
      </c>
    </row>
    <row r="1222" spans="1:4" x14ac:dyDescent="0.25">
      <c r="B1222" s="1">
        <v>0.76500000000000001</v>
      </c>
      <c r="C1222" t="s">
        <v>64</v>
      </c>
      <c r="D1222" t="str">
        <f t="shared" si="19"/>
        <v/>
      </c>
    </row>
    <row r="1223" spans="1:4" x14ac:dyDescent="0.25">
      <c r="D1223" t="str">
        <f t="shared" si="19"/>
        <v/>
      </c>
    </row>
    <row r="1224" spans="1:4" x14ac:dyDescent="0.25">
      <c r="A1224" t="s">
        <v>326</v>
      </c>
      <c r="D1224">
        <f t="shared" si="19"/>
        <v>114</v>
      </c>
    </row>
    <row r="1225" spans="1:4" x14ac:dyDescent="0.25">
      <c r="D1225" t="str">
        <f t="shared" si="19"/>
        <v/>
      </c>
    </row>
    <row r="1226" spans="1:4" x14ac:dyDescent="0.25">
      <c r="B1226" s="1">
        <v>0.40699999999999997</v>
      </c>
      <c r="C1226" t="s">
        <v>55</v>
      </c>
      <c r="D1226" t="str">
        <f t="shared" si="19"/>
        <v/>
      </c>
    </row>
    <row r="1227" spans="1:4" x14ac:dyDescent="0.25">
      <c r="B1227" s="1">
        <v>4.2999999999999997E-2</v>
      </c>
      <c r="C1227" t="s">
        <v>154</v>
      </c>
      <c r="D1227" t="str">
        <f t="shared" si="19"/>
        <v/>
      </c>
    </row>
    <row r="1228" spans="1:4" x14ac:dyDescent="0.25">
      <c r="B1228" s="1">
        <v>0.12</v>
      </c>
      <c r="C1228" t="s">
        <v>88</v>
      </c>
      <c r="D1228" t="str">
        <f t="shared" si="19"/>
        <v/>
      </c>
    </row>
    <row r="1229" spans="1:4" x14ac:dyDescent="0.25">
      <c r="B1229" s="1">
        <v>4.7E-2</v>
      </c>
      <c r="C1229" t="s">
        <v>144</v>
      </c>
      <c r="D1229" t="str">
        <f t="shared" si="19"/>
        <v/>
      </c>
    </row>
    <row r="1230" spans="1:4" x14ac:dyDescent="0.25">
      <c r="B1230" s="1">
        <v>0.38100000000000001</v>
      </c>
      <c r="C1230" t="s">
        <v>64</v>
      </c>
      <c r="D1230" t="str">
        <f t="shared" si="19"/>
        <v/>
      </c>
    </row>
    <row r="1231" spans="1:4" x14ac:dyDescent="0.25">
      <c r="A1231" t="s">
        <v>6</v>
      </c>
      <c r="B1231" t="s">
        <v>327</v>
      </c>
      <c r="C1231" t="s">
        <v>328</v>
      </c>
      <c r="D1231" t="str">
        <f t="shared" si="19"/>
        <v/>
      </c>
    </row>
    <row r="1232" spans="1:4" x14ac:dyDescent="0.25">
      <c r="A1232" t="s">
        <v>329</v>
      </c>
      <c r="D1232">
        <f t="shared" si="19"/>
        <v>6</v>
      </c>
    </row>
    <row r="1233" spans="1:4" x14ac:dyDescent="0.25">
      <c r="D1233" t="str">
        <f t="shared" si="19"/>
        <v/>
      </c>
    </row>
    <row r="1234" spans="1:4" x14ac:dyDescent="0.25">
      <c r="B1234" s="1">
        <v>1</v>
      </c>
      <c r="C1234" t="s">
        <v>88</v>
      </c>
      <c r="D1234" t="str">
        <f t="shared" si="19"/>
        <v/>
      </c>
    </row>
    <row r="1235" spans="1:4" x14ac:dyDescent="0.25">
      <c r="D1235" t="str">
        <f t="shared" si="19"/>
        <v/>
      </c>
    </row>
    <row r="1236" spans="1:4" x14ac:dyDescent="0.25">
      <c r="A1236" t="s">
        <v>330</v>
      </c>
      <c r="D1236">
        <f t="shared" si="19"/>
        <v>12</v>
      </c>
    </row>
    <row r="1237" spans="1:4" x14ac:dyDescent="0.25">
      <c r="D1237" t="str">
        <f t="shared" si="19"/>
        <v/>
      </c>
    </row>
    <row r="1238" spans="1:4" x14ac:dyDescent="0.25">
      <c r="B1238" s="1">
        <v>0.32400000000000001</v>
      </c>
      <c r="C1238" t="s">
        <v>296</v>
      </c>
      <c r="D1238" t="str">
        <f t="shared" si="19"/>
        <v/>
      </c>
    </row>
    <row r="1239" spans="1:4" x14ac:dyDescent="0.25">
      <c r="B1239" s="1">
        <v>0.67500000000000004</v>
      </c>
      <c r="C1239" t="s">
        <v>54</v>
      </c>
      <c r="D1239" t="str">
        <f t="shared" si="19"/>
        <v/>
      </c>
    </row>
    <row r="1240" spans="1:4" x14ac:dyDescent="0.25">
      <c r="D1240" t="str">
        <f t="shared" si="19"/>
        <v/>
      </c>
    </row>
    <row r="1241" spans="1:4" x14ac:dyDescent="0.25">
      <c r="A1241" t="s">
        <v>331</v>
      </c>
      <c r="D1241">
        <f t="shared" si="19"/>
        <v>5</v>
      </c>
    </row>
    <row r="1242" spans="1:4" x14ac:dyDescent="0.25">
      <c r="D1242" t="str">
        <f t="shared" si="19"/>
        <v/>
      </c>
    </row>
    <row r="1243" spans="1:4" x14ac:dyDescent="0.25">
      <c r="B1243" s="1">
        <v>1</v>
      </c>
      <c r="C1243" t="s">
        <v>26</v>
      </c>
      <c r="D1243" t="str">
        <f t="shared" si="19"/>
        <v/>
      </c>
    </row>
    <row r="1244" spans="1:4" x14ac:dyDescent="0.25">
      <c r="D1244" t="str">
        <f t="shared" si="19"/>
        <v/>
      </c>
    </row>
    <row r="1245" spans="1:4" x14ac:dyDescent="0.25">
      <c r="A1245" t="s">
        <v>332</v>
      </c>
      <c r="D1245">
        <f t="shared" si="19"/>
        <v>182</v>
      </c>
    </row>
    <row r="1246" spans="1:4" x14ac:dyDescent="0.25">
      <c r="D1246" t="str">
        <f t="shared" si="19"/>
        <v/>
      </c>
    </row>
    <row r="1247" spans="1:4" x14ac:dyDescent="0.25">
      <c r="B1247" s="1">
        <v>1</v>
      </c>
      <c r="C1247" t="s">
        <v>54</v>
      </c>
      <c r="D1247" t="str">
        <f t="shared" si="19"/>
        <v/>
      </c>
    </row>
    <row r="1248" spans="1:4" x14ac:dyDescent="0.25">
      <c r="D1248" t="str">
        <f t="shared" si="19"/>
        <v/>
      </c>
    </row>
    <row r="1249" spans="1:4" x14ac:dyDescent="0.25">
      <c r="A1249" t="s">
        <v>333</v>
      </c>
      <c r="D1249">
        <f t="shared" si="19"/>
        <v>93</v>
      </c>
    </row>
    <row r="1250" spans="1:4" x14ac:dyDescent="0.25">
      <c r="D1250" t="str">
        <f t="shared" si="19"/>
        <v/>
      </c>
    </row>
    <row r="1251" spans="1:4" x14ac:dyDescent="0.25">
      <c r="B1251" s="1">
        <v>1</v>
      </c>
      <c r="C1251" t="s">
        <v>54</v>
      </c>
      <c r="D1251" t="str">
        <f t="shared" si="19"/>
        <v/>
      </c>
    </row>
    <row r="1252" spans="1:4" x14ac:dyDescent="0.25">
      <c r="D1252" t="str">
        <f t="shared" si="19"/>
        <v/>
      </c>
    </row>
    <row r="1253" spans="1:4" x14ac:dyDescent="0.25">
      <c r="A1253" t="s">
        <v>334</v>
      </c>
      <c r="D1253">
        <f t="shared" si="19"/>
        <v>189</v>
      </c>
    </row>
    <row r="1254" spans="1:4" x14ac:dyDescent="0.25">
      <c r="D1254" t="str">
        <f t="shared" si="19"/>
        <v/>
      </c>
    </row>
    <row r="1255" spans="1:4" x14ac:dyDescent="0.25">
      <c r="B1255" s="1">
        <v>1</v>
      </c>
      <c r="C1255" t="s">
        <v>54</v>
      </c>
      <c r="D1255" t="str">
        <f t="shared" si="19"/>
        <v/>
      </c>
    </row>
    <row r="1256" spans="1:4" x14ac:dyDescent="0.25">
      <c r="D1256" t="str">
        <f t="shared" si="19"/>
        <v/>
      </c>
    </row>
    <row r="1257" spans="1:4" x14ac:dyDescent="0.25">
      <c r="A1257" t="s">
        <v>335</v>
      </c>
      <c r="D1257">
        <f t="shared" si="19"/>
        <v>19</v>
      </c>
    </row>
    <row r="1258" spans="1:4" x14ac:dyDescent="0.25">
      <c r="D1258" t="str">
        <f t="shared" si="19"/>
        <v/>
      </c>
    </row>
    <row r="1259" spans="1:4" x14ac:dyDescent="0.25">
      <c r="B1259" s="1">
        <v>0.499</v>
      </c>
      <c r="C1259" t="s">
        <v>43</v>
      </c>
      <c r="D1259" t="str">
        <f t="shared" si="19"/>
        <v/>
      </c>
    </row>
    <row r="1260" spans="1:4" x14ac:dyDescent="0.25">
      <c r="B1260" s="1">
        <v>0.5</v>
      </c>
      <c r="C1260" t="s">
        <v>15</v>
      </c>
      <c r="D1260" t="str">
        <f t="shared" si="19"/>
        <v/>
      </c>
    </row>
    <row r="1261" spans="1:4" x14ac:dyDescent="0.25">
      <c r="D1261" t="str">
        <f t="shared" si="19"/>
        <v/>
      </c>
    </row>
    <row r="1262" spans="1:4" x14ac:dyDescent="0.25">
      <c r="A1262" t="s">
        <v>336</v>
      </c>
      <c r="D1262">
        <f t="shared" si="19"/>
        <v>140</v>
      </c>
    </row>
    <row r="1263" spans="1:4" x14ac:dyDescent="0.25">
      <c r="D1263" t="str">
        <f t="shared" si="19"/>
        <v/>
      </c>
    </row>
    <row r="1264" spans="1:4" x14ac:dyDescent="0.25">
      <c r="B1264" s="1">
        <v>1</v>
      </c>
      <c r="C1264" t="s">
        <v>54</v>
      </c>
      <c r="D1264" t="str">
        <f t="shared" si="19"/>
        <v/>
      </c>
    </row>
    <row r="1265" spans="1:4" x14ac:dyDescent="0.25">
      <c r="D1265" t="str">
        <f t="shared" si="19"/>
        <v/>
      </c>
    </row>
    <row r="1266" spans="1:4" x14ac:dyDescent="0.25">
      <c r="A1266" t="s">
        <v>337</v>
      </c>
      <c r="D1266">
        <f t="shared" si="19"/>
        <v>170</v>
      </c>
    </row>
    <row r="1267" spans="1:4" x14ac:dyDescent="0.25">
      <c r="D1267" t="str">
        <f t="shared" si="19"/>
        <v/>
      </c>
    </row>
    <row r="1268" spans="1:4" x14ac:dyDescent="0.25">
      <c r="B1268" s="1">
        <v>1</v>
      </c>
      <c r="C1268" t="s">
        <v>54</v>
      </c>
      <c r="D1268" t="str">
        <f t="shared" si="19"/>
        <v/>
      </c>
    </row>
    <row r="1269" spans="1:4" x14ac:dyDescent="0.25">
      <c r="D1269" t="str">
        <f t="shared" si="19"/>
        <v/>
      </c>
    </row>
    <row r="1270" spans="1:4" x14ac:dyDescent="0.25">
      <c r="A1270" t="s">
        <v>338</v>
      </c>
      <c r="D1270">
        <f t="shared" si="19"/>
        <v>775</v>
      </c>
    </row>
    <row r="1271" spans="1:4" x14ac:dyDescent="0.25">
      <c r="D1271" t="str">
        <f t="shared" si="19"/>
        <v/>
      </c>
    </row>
    <row r="1272" spans="1:4" x14ac:dyDescent="0.25">
      <c r="B1272" s="1">
        <v>1</v>
      </c>
      <c r="C1272" t="s">
        <v>54</v>
      </c>
      <c r="D1272" t="str">
        <f t="shared" si="19"/>
        <v/>
      </c>
    </row>
    <row r="1273" spans="1:4" x14ac:dyDescent="0.25">
      <c r="D1273" t="str">
        <f t="shared" si="19"/>
        <v/>
      </c>
    </row>
    <row r="1274" spans="1:4" x14ac:dyDescent="0.25">
      <c r="A1274" t="s">
        <v>339</v>
      </c>
      <c r="D1274">
        <f t="shared" si="19"/>
        <v>2</v>
      </c>
    </row>
    <row r="1275" spans="1:4" x14ac:dyDescent="0.25">
      <c r="D1275" t="str">
        <f t="shared" si="19"/>
        <v/>
      </c>
    </row>
    <row r="1276" spans="1:4" x14ac:dyDescent="0.25">
      <c r="B1276" s="1">
        <v>1</v>
      </c>
      <c r="C1276" t="s">
        <v>188</v>
      </c>
      <c r="D1276" t="str">
        <f t="shared" si="19"/>
        <v/>
      </c>
    </row>
    <row r="1277" spans="1:4" x14ac:dyDescent="0.25">
      <c r="D1277" t="str">
        <f t="shared" si="19"/>
        <v/>
      </c>
    </row>
    <row r="1278" spans="1:4" x14ac:dyDescent="0.25">
      <c r="A1278" t="s">
        <v>340</v>
      </c>
      <c r="D1278">
        <f t="shared" si="19"/>
        <v>240</v>
      </c>
    </row>
    <row r="1279" spans="1:4" x14ac:dyDescent="0.25">
      <c r="D1279" t="str">
        <f t="shared" si="19"/>
        <v/>
      </c>
    </row>
    <row r="1280" spans="1:4" x14ac:dyDescent="0.25">
      <c r="B1280" s="1">
        <v>1</v>
      </c>
      <c r="C1280" t="s">
        <v>341</v>
      </c>
      <c r="D1280" t="str">
        <f t="shared" si="19"/>
        <v/>
      </c>
    </row>
    <row r="1281" spans="1:4" x14ac:dyDescent="0.25">
      <c r="D1281" t="str">
        <f t="shared" si="19"/>
        <v/>
      </c>
    </row>
    <row r="1282" spans="1:4" x14ac:dyDescent="0.25">
      <c r="A1282" s="2" t="s">
        <v>342</v>
      </c>
      <c r="D1282">
        <f t="shared" ref="D1282:D1345" si="20">IFERROR(HLOOKUP($A1282,$E$2:$OL$3,2,FALSE),"")</f>
        <v>120</v>
      </c>
    </row>
    <row r="1283" spans="1:4" x14ac:dyDescent="0.25">
      <c r="D1283" t="str">
        <f t="shared" si="20"/>
        <v/>
      </c>
    </row>
    <row r="1284" spans="1:4" x14ac:dyDescent="0.25">
      <c r="B1284" s="1">
        <v>1</v>
      </c>
      <c r="C1284" t="s">
        <v>188</v>
      </c>
      <c r="D1284" t="str">
        <f t="shared" si="20"/>
        <v/>
      </c>
    </row>
    <row r="1285" spans="1:4" x14ac:dyDescent="0.25">
      <c r="D1285" t="str">
        <f t="shared" si="20"/>
        <v/>
      </c>
    </row>
    <row r="1286" spans="1:4" x14ac:dyDescent="0.25">
      <c r="A1286" t="s">
        <v>343</v>
      </c>
      <c r="D1286">
        <f t="shared" si="20"/>
        <v>679</v>
      </c>
    </row>
    <row r="1287" spans="1:4" x14ac:dyDescent="0.25">
      <c r="D1287" t="str">
        <f t="shared" si="20"/>
        <v/>
      </c>
    </row>
    <row r="1288" spans="1:4" x14ac:dyDescent="0.25">
      <c r="B1288" s="1">
        <v>0.997</v>
      </c>
      <c r="C1288" t="s">
        <v>54</v>
      </c>
      <c r="D1288" t="str">
        <f t="shared" si="20"/>
        <v/>
      </c>
    </row>
    <row r="1289" spans="1:4" x14ac:dyDescent="0.25">
      <c r="B1289" s="1">
        <v>2E-3</v>
      </c>
      <c r="C1289" t="s">
        <v>155</v>
      </c>
      <c r="D1289" t="str">
        <f t="shared" si="20"/>
        <v/>
      </c>
    </row>
    <row r="1290" spans="1:4" x14ac:dyDescent="0.25">
      <c r="D1290" t="str">
        <f t="shared" si="20"/>
        <v/>
      </c>
    </row>
    <row r="1291" spans="1:4" x14ac:dyDescent="0.25">
      <c r="A1291" t="s">
        <v>344</v>
      </c>
      <c r="D1291">
        <f t="shared" si="20"/>
        <v>672</v>
      </c>
    </row>
    <row r="1292" spans="1:4" x14ac:dyDescent="0.25">
      <c r="D1292" t="str">
        <f t="shared" si="20"/>
        <v/>
      </c>
    </row>
    <row r="1293" spans="1:4" x14ac:dyDescent="0.25">
      <c r="B1293" s="1">
        <v>3.0000000000000001E-3</v>
      </c>
      <c r="C1293" t="s">
        <v>231</v>
      </c>
      <c r="D1293" t="str">
        <f t="shared" si="20"/>
        <v/>
      </c>
    </row>
    <row r="1294" spans="1:4" x14ac:dyDescent="0.25">
      <c r="B1294" s="1">
        <v>3.0000000000000001E-3</v>
      </c>
      <c r="C1294" t="s">
        <v>15</v>
      </c>
      <c r="D1294" t="str">
        <f t="shared" si="20"/>
        <v/>
      </c>
    </row>
    <row r="1295" spans="1:4" x14ac:dyDescent="0.25">
      <c r="B1295" s="1">
        <v>0.95499999999999996</v>
      </c>
      <c r="C1295" t="s">
        <v>54</v>
      </c>
      <c r="D1295" t="str">
        <f t="shared" si="20"/>
        <v/>
      </c>
    </row>
    <row r="1296" spans="1:4" x14ac:dyDescent="0.25">
      <c r="B1296" s="1">
        <v>1.2999999999999999E-2</v>
      </c>
      <c r="C1296" t="s">
        <v>55</v>
      </c>
      <c r="D1296" t="str">
        <f t="shared" si="20"/>
        <v/>
      </c>
    </row>
    <row r="1297" spans="1:4" x14ac:dyDescent="0.25">
      <c r="B1297" s="1">
        <v>1.6E-2</v>
      </c>
      <c r="C1297" t="s">
        <v>26</v>
      </c>
      <c r="D1297" t="str">
        <f t="shared" si="20"/>
        <v/>
      </c>
    </row>
    <row r="1298" spans="1:4" x14ac:dyDescent="0.25">
      <c r="B1298" s="1">
        <v>3.0000000000000001E-3</v>
      </c>
      <c r="C1298" t="s">
        <v>154</v>
      </c>
      <c r="D1298" t="str">
        <f t="shared" si="20"/>
        <v/>
      </c>
    </row>
    <row r="1299" spans="1:4" x14ac:dyDescent="0.25">
      <c r="B1299" s="1">
        <v>4.0000000000000001E-3</v>
      </c>
      <c r="C1299" t="s">
        <v>155</v>
      </c>
      <c r="D1299" t="str">
        <f t="shared" si="20"/>
        <v/>
      </c>
    </row>
    <row r="1300" spans="1:4" x14ac:dyDescent="0.25">
      <c r="D1300" t="str">
        <f t="shared" si="20"/>
        <v/>
      </c>
    </row>
    <row r="1301" spans="1:4" x14ac:dyDescent="0.25">
      <c r="A1301" t="s">
        <v>345</v>
      </c>
      <c r="D1301">
        <f t="shared" si="20"/>
        <v>17</v>
      </c>
    </row>
    <row r="1302" spans="1:4" x14ac:dyDescent="0.25">
      <c r="D1302" t="str">
        <f t="shared" si="20"/>
        <v/>
      </c>
    </row>
    <row r="1303" spans="1:4" x14ac:dyDescent="0.25">
      <c r="B1303" s="1">
        <v>1</v>
      </c>
      <c r="C1303" t="s">
        <v>54</v>
      </c>
      <c r="D1303" t="str">
        <f t="shared" si="20"/>
        <v/>
      </c>
    </row>
    <row r="1304" spans="1:4" x14ac:dyDescent="0.25">
      <c r="D1304" t="str">
        <f t="shared" si="20"/>
        <v/>
      </c>
    </row>
    <row r="1305" spans="1:4" x14ac:dyDescent="0.25">
      <c r="A1305" t="s">
        <v>346</v>
      </c>
      <c r="D1305">
        <f t="shared" si="20"/>
        <v>164</v>
      </c>
    </row>
    <row r="1306" spans="1:4" x14ac:dyDescent="0.25">
      <c r="D1306" t="str">
        <f t="shared" si="20"/>
        <v/>
      </c>
    </row>
    <row r="1307" spans="1:4" x14ac:dyDescent="0.25">
      <c r="B1307" s="1">
        <v>0.51600000000000001</v>
      </c>
      <c r="C1307" t="s">
        <v>54</v>
      </c>
      <c r="D1307" t="str">
        <f t="shared" si="20"/>
        <v/>
      </c>
    </row>
    <row r="1308" spans="1:4" x14ac:dyDescent="0.25">
      <c r="B1308" s="1">
        <v>0.48299999999999998</v>
      </c>
      <c r="C1308" t="s">
        <v>222</v>
      </c>
      <c r="D1308" t="str">
        <f t="shared" si="20"/>
        <v/>
      </c>
    </row>
    <row r="1309" spans="1:4" x14ac:dyDescent="0.25">
      <c r="D1309" t="str">
        <f t="shared" si="20"/>
        <v/>
      </c>
    </row>
    <row r="1310" spans="1:4" x14ac:dyDescent="0.25">
      <c r="A1310" t="s">
        <v>347</v>
      </c>
      <c r="D1310">
        <f t="shared" si="20"/>
        <v>148</v>
      </c>
    </row>
    <row r="1311" spans="1:4" x14ac:dyDescent="0.25">
      <c r="D1311" t="str">
        <f t="shared" si="20"/>
        <v/>
      </c>
    </row>
    <row r="1312" spans="1:4" x14ac:dyDescent="0.25">
      <c r="B1312" s="1">
        <v>1</v>
      </c>
      <c r="C1312" t="s">
        <v>54</v>
      </c>
      <c r="D1312" t="str">
        <f t="shared" si="20"/>
        <v/>
      </c>
    </row>
    <row r="1313" spans="1:4" x14ac:dyDescent="0.25">
      <c r="D1313" t="str">
        <f t="shared" si="20"/>
        <v/>
      </c>
    </row>
    <row r="1314" spans="1:4" x14ac:dyDescent="0.25">
      <c r="A1314" t="s">
        <v>348</v>
      </c>
      <c r="D1314">
        <f t="shared" si="20"/>
        <v>149</v>
      </c>
    </row>
    <row r="1315" spans="1:4" x14ac:dyDescent="0.25">
      <c r="D1315" t="str">
        <f t="shared" si="20"/>
        <v/>
      </c>
    </row>
    <row r="1316" spans="1:4" x14ac:dyDescent="0.25">
      <c r="B1316" s="1">
        <v>1</v>
      </c>
      <c r="C1316" t="s">
        <v>54</v>
      </c>
      <c r="D1316" t="str">
        <f t="shared" si="20"/>
        <v/>
      </c>
    </row>
    <row r="1317" spans="1:4" x14ac:dyDescent="0.25">
      <c r="D1317" t="str">
        <f t="shared" si="20"/>
        <v/>
      </c>
    </row>
    <row r="1318" spans="1:4" x14ac:dyDescent="0.25">
      <c r="A1318" t="s">
        <v>349</v>
      </c>
      <c r="D1318">
        <f t="shared" si="20"/>
        <v>117</v>
      </c>
    </row>
    <row r="1319" spans="1:4" x14ac:dyDescent="0.25">
      <c r="D1319" t="str">
        <f t="shared" si="20"/>
        <v/>
      </c>
    </row>
    <row r="1320" spans="1:4" x14ac:dyDescent="0.25">
      <c r="B1320" s="1">
        <v>1</v>
      </c>
      <c r="C1320" t="s">
        <v>54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A1322" t="s">
        <v>350</v>
      </c>
      <c r="D1322">
        <f t="shared" si="20"/>
        <v>488</v>
      </c>
    </row>
    <row r="1323" spans="1:4" x14ac:dyDescent="0.25">
      <c r="D1323" t="str">
        <f t="shared" si="20"/>
        <v/>
      </c>
    </row>
    <row r="1324" spans="1:4" x14ac:dyDescent="0.25">
      <c r="B1324" s="1">
        <v>0.997</v>
      </c>
      <c r="C1324" t="s">
        <v>54</v>
      </c>
      <c r="D1324" t="str">
        <f t="shared" si="20"/>
        <v/>
      </c>
    </row>
    <row r="1325" spans="1:4" x14ac:dyDescent="0.25">
      <c r="B1325" s="1">
        <v>2E-3</v>
      </c>
      <c r="C1325" t="s">
        <v>155</v>
      </c>
      <c r="D1325" t="str">
        <f t="shared" si="20"/>
        <v/>
      </c>
    </row>
    <row r="1326" spans="1:4" x14ac:dyDescent="0.25">
      <c r="D1326" t="str">
        <f t="shared" si="20"/>
        <v/>
      </c>
    </row>
    <row r="1327" spans="1:4" x14ac:dyDescent="0.25">
      <c r="A1327" t="s">
        <v>351</v>
      </c>
      <c r="D1327">
        <f t="shared" si="20"/>
        <v>86</v>
      </c>
    </row>
    <row r="1328" spans="1:4" x14ac:dyDescent="0.25">
      <c r="D1328" t="str">
        <f t="shared" si="20"/>
        <v/>
      </c>
    </row>
    <row r="1329" spans="1:4" x14ac:dyDescent="0.25">
      <c r="B1329" s="1">
        <v>1</v>
      </c>
      <c r="C1329" t="s">
        <v>54</v>
      </c>
      <c r="D1329" t="str">
        <f t="shared" si="20"/>
        <v/>
      </c>
    </row>
    <row r="1330" spans="1:4" x14ac:dyDescent="0.25">
      <c r="D1330" t="str">
        <f t="shared" si="20"/>
        <v/>
      </c>
    </row>
    <row r="1331" spans="1:4" x14ac:dyDescent="0.25">
      <c r="A1331" t="s">
        <v>352</v>
      </c>
      <c r="D1331">
        <f t="shared" si="20"/>
        <v>466</v>
      </c>
    </row>
    <row r="1332" spans="1:4" x14ac:dyDescent="0.25">
      <c r="D1332" t="str">
        <f t="shared" si="20"/>
        <v/>
      </c>
    </row>
    <row r="1333" spans="1:4" x14ac:dyDescent="0.25">
      <c r="B1333" s="1">
        <v>0.99299999999999999</v>
      </c>
      <c r="C1333" t="s">
        <v>54</v>
      </c>
      <c r="D1333" t="str">
        <f t="shared" si="20"/>
        <v/>
      </c>
    </row>
    <row r="1334" spans="1:4" x14ac:dyDescent="0.25">
      <c r="B1334" s="1">
        <v>4.0000000000000001E-3</v>
      </c>
      <c r="C1334" t="s">
        <v>353</v>
      </c>
      <c r="D1334" t="str">
        <f t="shared" si="20"/>
        <v/>
      </c>
    </row>
    <row r="1335" spans="1:4" x14ac:dyDescent="0.25">
      <c r="B1335" s="1">
        <v>2E-3</v>
      </c>
      <c r="C1335" t="s">
        <v>155</v>
      </c>
      <c r="D1335" t="str">
        <f t="shared" si="20"/>
        <v/>
      </c>
    </row>
    <row r="1336" spans="1:4" x14ac:dyDescent="0.25">
      <c r="D1336" t="str">
        <f t="shared" si="20"/>
        <v/>
      </c>
    </row>
    <row r="1337" spans="1:4" x14ac:dyDescent="0.25">
      <c r="A1337" t="s">
        <v>354</v>
      </c>
      <c r="D1337">
        <f t="shared" si="20"/>
        <v>132</v>
      </c>
    </row>
    <row r="1338" spans="1:4" x14ac:dyDescent="0.25">
      <c r="D1338" t="str">
        <f t="shared" si="20"/>
        <v/>
      </c>
    </row>
    <row r="1339" spans="1:4" x14ac:dyDescent="0.25">
      <c r="B1339" s="1">
        <v>1</v>
      </c>
      <c r="C1339" t="s">
        <v>54</v>
      </c>
      <c r="D1339" t="str">
        <f t="shared" si="20"/>
        <v/>
      </c>
    </row>
    <row r="1340" spans="1:4" x14ac:dyDescent="0.25">
      <c r="D1340" t="str">
        <f t="shared" si="20"/>
        <v/>
      </c>
    </row>
    <row r="1341" spans="1:4" x14ac:dyDescent="0.25">
      <c r="A1341" t="s">
        <v>355</v>
      </c>
      <c r="D1341">
        <f t="shared" si="20"/>
        <v>6</v>
      </c>
    </row>
    <row r="1342" spans="1:4" x14ac:dyDescent="0.25">
      <c r="D1342" t="str">
        <f t="shared" si="20"/>
        <v/>
      </c>
    </row>
    <row r="1343" spans="1:4" x14ac:dyDescent="0.25">
      <c r="B1343" s="1">
        <v>1</v>
      </c>
      <c r="C1343" t="s">
        <v>68</v>
      </c>
      <c r="D1343" t="str">
        <f t="shared" si="20"/>
        <v/>
      </c>
    </row>
    <row r="1344" spans="1:4" x14ac:dyDescent="0.25">
      <c r="D1344" t="str">
        <f t="shared" si="20"/>
        <v/>
      </c>
    </row>
    <row r="1345" spans="1:4" x14ac:dyDescent="0.25">
      <c r="A1345" t="s">
        <v>356</v>
      </c>
      <c r="D1345">
        <f t="shared" si="20"/>
        <v>253</v>
      </c>
    </row>
    <row r="1346" spans="1:4" x14ac:dyDescent="0.25">
      <c r="D1346" t="str">
        <f t="shared" ref="D1346:D1409" si="21">IFERROR(HLOOKUP($A1346,$E$2:$OL$3,2,FALSE),"")</f>
        <v/>
      </c>
    </row>
    <row r="1347" spans="1:4" x14ac:dyDescent="0.25">
      <c r="B1347" s="1">
        <v>0.98599999999999999</v>
      </c>
      <c r="C1347" t="s">
        <v>54</v>
      </c>
      <c r="D1347" t="str">
        <f t="shared" si="21"/>
        <v/>
      </c>
    </row>
    <row r="1348" spans="1:4" x14ac:dyDescent="0.25">
      <c r="B1348" s="1">
        <v>8.0000000000000002E-3</v>
      </c>
      <c r="C1348" t="s">
        <v>88</v>
      </c>
      <c r="D1348" t="str">
        <f t="shared" si="21"/>
        <v/>
      </c>
    </row>
    <row r="1349" spans="1:4" x14ac:dyDescent="0.25">
      <c r="B1349" s="1">
        <v>5.0000000000000001E-3</v>
      </c>
      <c r="C1349" t="s">
        <v>155</v>
      </c>
      <c r="D1349" t="str">
        <f t="shared" si="21"/>
        <v/>
      </c>
    </row>
    <row r="1350" spans="1:4" x14ac:dyDescent="0.25">
      <c r="D1350" t="str">
        <f t="shared" si="21"/>
        <v/>
      </c>
    </row>
    <row r="1351" spans="1:4" x14ac:dyDescent="0.25">
      <c r="A1351" t="s">
        <v>357</v>
      </c>
      <c r="D1351">
        <f t="shared" si="21"/>
        <v>304</v>
      </c>
    </row>
    <row r="1352" spans="1:4" x14ac:dyDescent="0.25">
      <c r="D1352" t="str">
        <f t="shared" si="21"/>
        <v/>
      </c>
    </row>
    <row r="1353" spans="1:4" x14ac:dyDescent="0.25">
      <c r="B1353" s="1">
        <v>0.996</v>
      </c>
      <c r="C1353" t="s">
        <v>54</v>
      </c>
      <c r="D1353" t="str">
        <f t="shared" si="21"/>
        <v/>
      </c>
    </row>
    <row r="1354" spans="1:4" x14ac:dyDescent="0.25">
      <c r="B1354" s="1">
        <v>3.0000000000000001E-3</v>
      </c>
      <c r="C1354" t="s">
        <v>155</v>
      </c>
      <c r="D1354" t="str">
        <f t="shared" si="21"/>
        <v/>
      </c>
    </row>
    <row r="1355" spans="1:4" x14ac:dyDescent="0.25">
      <c r="D1355" t="str">
        <f t="shared" si="21"/>
        <v/>
      </c>
    </row>
    <row r="1356" spans="1:4" x14ac:dyDescent="0.25">
      <c r="A1356" t="s">
        <v>358</v>
      </c>
      <c r="D1356">
        <f t="shared" si="21"/>
        <v>1214</v>
      </c>
    </row>
    <row r="1357" spans="1:4" x14ac:dyDescent="0.25">
      <c r="D1357" t="str">
        <f t="shared" si="21"/>
        <v/>
      </c>
    </row>
    <row r="1358" spans="1:4" x14ac:dyDescent="0.25">
      <c r="B1358" s="1">
        <v>0.999</v>
      </c>
      <c r="C1358" t="s">
        <v>54</v>
      </c>
      <c r="D1358" t="str">
        <f t="shared" si="21"/>
        <v/>
      </c>
    </row>
    <row r="1359" spans="1:4" x14ac:dyDescent="0.25">
      <c r="B1359" s="1">
        <v>0</v>
      </c>
      <c r="C1359" t="s">
        <v>155</v>
      </c>
      <c r="D1359" t="str">
        <f t="shared" si="21"/>
        <v/>
      </c>
    </row>
    <row r="1360" spans="1:4" x14ac:dyDescent="0.25">
      <c r="D1360" t="str">
        <f t="shared" si="21"/>
        <v/>
      </c>
    </row>
    <row r="1361" spans="1:4" x14ac:dyDescent="0.25">
      <c r="A1361" t="s">
        <v>359</v>
      </c>
      <c r="D1361">
        <f t="shared" si="21"/>
        <v>16</v>
      </c>
    </row>
    <row r="1362" spans="1:4" x14ac:dyDescent="0.25">
      <c r="D1362" t="str">
        <f t="shared" si="21"/>
        <v/>
      </c>
    </row>
    <row r="1363" spans="1:4" x14ac:dyDescent="0.25">
      <c r="B1363" s="1">
        <v>1</v>
      </c>
      <c r="C1363" t="s">
        <v>54</v>
      </c>
      <c r="D1363" t="str">
        <f t="shared" si="21"/>
        <v/>
      </c>
    </row>
    <row r="1364" spans="1:4" x14ac:dyDescent="0.25">
      <c r="D1364" t="str">
        <f t="shared" si="21"/>
        <v/>
      </c>
    </row>
    <row r="1365" spans="1:4" x14ac:dyDescent="0.25">
      <c r="A1365" t="s">
        <v>360</v>
      </c>
      <c r="D1365">
        <f t="shared" si="21"/>
        <v>16</v>
      </c>
    </row>
    <row r="1366" spans="1:4" x14ac:dyDescent="0.25">
      <c r="D1366" t="str">
        <f t="shared" si="21"/>
        <v/>
      </c>
    </row>
    <row r="1367" spans="1:4" x14ac:dyDescent="0.25">
      <c r="B1367" s="1">
        <v>1</v>
      </c>
      <c r="C1367" t="s">
        <v>54</v>
      </c>
      <c r="D1367" t="str">
        <f t="shared" si="21"/>
        <v/>
      </c>
    </row>
    <row r="1368" spans="1:4" x14ac:dyDescent="0.25">
      <c r="D1368" t="str">
        <f t="shared" si="21"/>
        <v/>
      </c>
    </row>
    <row r="1369" spans="1:4" x14ac:dyDescent="0.25">
      <c r="A1369" t="s">
        <v>361</v>
      </c>
      <c r="D1369">
        <f t="shared" si="21"/>
        <v>6</v>
      </c>
    </row>
    <row r="1370" spans="1:4" x14ac:dyDescent="0.25">
      <c r="D1370" t="str">
        <f t="shared" si="21"/>
        <v/>
      </c>
    </row>
    <row r="1371" spans="1:4" x14ac:dyDescent="0.25">
      <c r="B1371" s="1">
        <v>1</v>
      </c>
      <c r="C1371" t="s">
        <v>68</v>
      </c>
      <c r="D1371" t="str">
        <f t="shared" si="21"/>
        <v/>
      </c>
    </row>
    <row r="1372" spans="1:4" x14ac:dyDescent="0.25">
      <c r="D1372" t="str">
        <f t="shared" si="21"/>
        <v/>
      </c>
    </row>
    <row r="1373" spans="1:4" x14ac:dyDescent="0.25">
      <c r="A1373" t="s">
        <v>362</v>
      </c>
      <c r="D1373">
        <f t="shared" si="21"/>
        <v>3</v>
      </c>
    </row>
    <row r="1374" spans="1:4" x14ac:dyDescent="0.25">
      <c r="D1374" t="str">
        <f t="shared" si="21"/>
        <v/>
      </c>
    </row>
    <row r="1375" spans="1:4" x14ac:dyDescent="0.25">
      <c r="B1375" s="1">
        <v>1</v>
      </c>
      <c r="C1375" t="s">
        <v>341</v>
      </c>
      <c r="D1375" t="str">
        <f t="shared" si="21"/>
        <v/>
      </c>
    </row>
    <row r="1376" spans="1:4" x14ac:dyDescent="0.25">
      <c r="D1376" t="str">
        <f t="shared" si="21"/>
        <v/>
      </c>
    </row>
    <row r="1377" spans="1:4" x14ac:dyDescent="0.25">
      <c r="A1377" t="s">
        <v>363</v>
      </c>
      <c r="D1377">
        <f t="shared" si="21"/>
        <v>78</v>
      </c>
    </row>
    <row r="1378" spans="1:4" x14ac:dyDescent="0.25">
      <c r="D1378" t="str">
        <f t="shared" si="21"/>
        <v/>
      </c>
    </row>
    <row r="1379" spans="1:4" x14ac:dyDescent="0.25">
      <c r="B1379" s="1">
        <v>0.371</v>
      </c>
      <c r="C1379" t="s">
        <v>188</v>
      </c>
      <c r="D1379" t="str">
        <f t="shared" si="21"/>
        <v/>
      </c>
    </row>
    <row r="1380" spans="1:4" x14ac:dyDescent="0.25">
      <c r="B1380" s="1">
        <v>0.49399999999999999</v>
      </c>
      <c r="C1380" t="s">
        <v>54</v>
      </c>
      <c r="D1380" t="str">
        <f t="shared" si="21"/>
        <v/>
      </c>
    </row>
    <row r="1381" spans="1:4" x14ac:dyDescent="0.25">
      <c r="B1381" s="1">
        <v>0.13300000000000001</v>
      </c>
      <c r="C1381" t="s">
        <v>55</v>
      </c>
      <c r="D1381" t="str">
        <f t="shared" si="21"/>
        <v/>
      </c>
    </row>
    <row r="1382" spans="1:4" x14ac:dyDescent="0.25">
      <c r="D1382" t="str">
        <f t="shared" si="21"/>
        <v/>
      </c>
    </row>
    <row r="1383" spans="1:4" x14ac:dyDescent="0.25">
      <c r="A1383" t="s">
        <v>364</v>
      </c>
      <c r="D1383">
        <f t="shared" si="21"/>
        <v>20</v>
      </c>
    </row>
    <row r="1384" spans="1:4" x14ac:dyDescent="0.25">
      <c r="D1384" t="str">
        <f t="shared" si="21"/>
        <v/>
      </c>
    </row>
    <row r="1385" spans="1:4" x14ac:dyDescent="0.25">
      <c r="B1385" s="1">
        <v>1</v>
      </c>
      <c r="C1385" t="s">
        <v>188</v>
      </c>
      <c r="D1385" t="str">
        <f t="shared" si="21"/>
        <v/>
      </c>
    </row>
    <row r="1386" spans="1:4" x14ac:dyDescent="0.25">
      <c r="D1386" t="str">
        <f t="shared" si="21"/>
        <v/>
      </c>
    </row>
    <row r="1387" spans="1:4" x14ac:dyDescent="0.25">
      <c r="A1387" t="s">
        <v>365</v>
      </c>
      <c r="D1387">
        <f t="shared" si="21"/>
        <v>2</v>
      </c>
    </row>
    <row r="1388" spans="1:4" x14ac:dyDescent="0.25">
      <c r="D1388" t="str">
        <f t="shared" si="21"/>
        <v/>
      </c>
    </row>
    <row r="1389" spans="1:4" x14ac:dyDescent="0.25">
      <c r="B1389" s="1">
        <v>1</v>
      </c>
      <c r="C1389" t="s">
        <v>188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s="2" t="s">
        <v>366</v>
      </c>
      <c r="D1391">
        <f t="shared" si="21"/>
        <v>19</v>
      </c>
    </row>
    <row r="1392" spans="1:4" x14ac:dyDescent="0.25">
      <c r="D1392" t="str">
        <f t="shared" si="21"/>
        <v/>
      </c>
    </row>
    <row r="1393" spans="1:4" x14ac:dyDescent="0.25">
      <c r="B1393" s="1">
        <v>1</v>
      </c>
      <c r="C1393" t="s">
        <v>188</v>
      </c>
      <c r="D1393" t="str">
        <f t="shared" si="21"/>
        <v/>
      </c>
    </row>
    <row r="1394" spans="1:4" x14ac:dyDescent="0.25">
      <c r="A1394" t="s">
        <v>6</v>
      </c>
      <c r="B1394" t="s">
        <v>367</v>
      </c>
      <c r="C1394" t="s">
        <v>368</v>
      </c>
      <c r="D1394" t="str">
        <f t="shared" si="21"/>
        <v/>
      </c>
    </row>
    <row r="1395" spans="1:4" x14ac:dyDescent="0.25">
      <c r="A1395" t="s">
        <v>369</v>
      </c>
      <c r="D1395">
        <f t="shared" si="21"/>
        <v>12</v>
      </c>
    </row>
    <row r="1396" spans="1:4" x14ac:dyDescent="0.25">
      <c r="D1396" t="str">
        <f t="shared" si="21"/>
        <v/>
      </c>
    </row>
    <row r="1397" spans="1:4" x14ac:dyDescent="0.25">
      <c r="B1397" s="1">
        <v>1</v>
      </c>
      <c r="C1397" t="s">
        <v>370</v>
      </c>
      <c r="D1397" t="str">
        <f t="shared" si="21"/>
        <v/>
      </c>
    </row>
    <row r="1398" spans="1:4" x14ac:dyDescent="0.25">
      <c r="D1398" t="str">
        <f t="shared" si="21"/>
        <v/>
      </c>
    </row>
    <row r="1399" spans="1:4" x14ac:dyDescent="0.25">
      <c r="A1399" t="s">
        <v>371</v>
      </c>
      <c r="D1399">
        <f t="shared" si="21"/>
        <v>1</v>
      </c>
    </row>
    <row r="1400" spans="1:4" x14ac:dyDescent="0.25">
      <c r="D1400" t="str">
        <f t="shared" si="21"/>
        <v/>
      </c>
    </row>
    <row r="1401" spans="1:4" x14ac:dyDescent="0.25">
      <c r="B1401" s="1">
        <v>1</v>
      </c>
      <c r="C1401" t="s">
        <v>188</v>
      </c>
      <c r="D1401" t="str">
        <f t="shared" si="21"/>
        <v/>
      </c>
    </row>
    <row r="1402" spans="1:4" x14ac:dyDescent="0.25">
      <c r="A1402" t="s">
        <v>6</v>
      </c>
      <c r="B1402" t="s">
        <v>372</v>
      </c>
      <c r="C1402" t="s">
        <v>373</v>
      </c>
      <c r="D1402" t="str">
        <f t="shared" si="21"/>
        <v/>
      </c>
    </row>
    <row r="1403" spans="1:4" x14ac:dyDescent="0.25">
      <c r="A1403" t="s">
        <v>374</v>
      </c>
      <c r="D1403">
        <f t="shared" si="21"/>
        <v>8</v>
      </c>
    </row>
    <row r="1404" spans="1:4" x14ac:dyDescent="0.25">
      <c r="D1404" t="str">
        <f t="shared" si="21"/>
        <v/>
      </c>
    </row>
    <row r="1405" spans="1:4" x14ac:dyDescent="0.25">
      <c r="B1405" s="1">
        <v>1</v>
      </c>
      <c r="C1405" t="s">
        <v>55</v>
      </c>
      <c r="D1405" t="str">
        <f t="shared" si="21"/>
        <v/>
      </c>
    </row>
    <row r="1406" spans="1:4" x14ac:dyDescent="0.25">
      <c r="D1406" t="str">
        <f t="shared" si="21"/>
        <v/>
      </c>
    </row>
    <row r="1407" spans="1:4" x14ac:dyDescent="0.25">
      <c r="A1407" t="s">
        <v>375</v>
      </c>
      <c r="D1407">
        <f t="shared" si="21"/>
        <v>18</v>
      </c>
    </row>
    <row r="1408" spans="1:4" x14ac:dyDescent="0.25">
      <c r="D1408" t="str">
        <f t="shared" si="21"/>
        <v/>
      </c>
    </row>
    <row r="1409" spans="1:4" x14ac:dyDescent="0.25">
      <c r="B1409" s="1">
        <v>1</v>
      </c>
      <c r="C1409" t="s">
        <v>55</v>
      </c>
      <c r="D1409" t="str">
        <f t="shared" si="21"/>
        <v/>
      </c>
    </row>
    <row r="1410" spans="1:4" x14ac:dyDescent="0.25">
      <c r="D1410" t="str">
        <f t="shared" ref="D1410:D1473" si="22">IFERROR(HLOOKUP($A1410,$E$2:$OL$3,2,FALSE),"")</f>
        <v/>
      </c>
    </row>
    <row r="1411" spans="1:4" x14ac:dyDescent="0.25">
      <c r="A1411" t="s">
        <v>376</v>
      </c>
      <c r="D1411">
        <f t="shared" si="22"/>
        <v>83</v>
      </c>
    </row>
    <row r="1412" spans="1:4" x14ac:dyDescent="0.25">
      <c r="D1412" t="str">
        <f t="shared" si="22"/>
        <v/>
      </c>
    </row>
    <row r="1413" spans="1:4" x14ac:dyDescent="0.25">
      <c r="B1413" s="1">
        <v>1</v>
      </c>
      <c r="C1413" t="s">
        <v>246</v>
      </c>
      <c r="D1413" t="str">
        <f t="shared" si="22"/>
        <v/>
      </c>
    </row>
    <row r="1414" spans="1:4" x14ac:dyDescent="0.25">
      <c r="D1414" t="str">
        <f t="shared" si="22"/>
        <v/>
      </c>
    </row>
    <row r="1415" spans="1:4" x14ac:dyDescent="0.25">
      <c r="A1415" t="s">
        <v>377</v>
      </c>
      <c r="D1415">
        <f t="shared" si="22"/>
        <v>6</v>
      </c>
    </row>
    <row r="1416" spans="1:4" x14ac:dyDescent="0.25">
      <c r="D1416" t="str">
        <f t="shared" si="22"/>
        <v/>
      </c>
    </row>
    <row r="1417" spans="1:4" x14ac:dyDescent="0.25">
      <c r="B1417" s="1">
        <v>1</v>
      </c>
      <c r="C1417" t="s">
        <v>154</v>
      </c>
      <c r="D1417" t="str">
        <f t="shared" si="22"/>
        <v/>
      </c>
    </row>
    <row r="1418" spans="1:4" x14ac:dyDescent="0.25">
      <c r="D1418" t="str">
        <f t="shared" si="22"/>
        <v/>
      </c>
    </row>
    <row r="1419" spans="1:4" x14ac:dyDescent="0.25">
      <c r="A1419" t="s">
        <v>378</v>
      </c>
      <c r="D1419">
        <f t="shared" si="22"/>
        <v>3524</v>
      </c>
    </row>
    <row r="1420" spans="1:4" x14ac:dyDescent="0.25">
      <c r="D1420" t="str">
        <f t="shared" si="22"/>
        <v/>
      </c>
    </row>
    <row r="1421" spans="1:4" x14ac:dyDescent="0.25">
      <c r="B1421" s="1">
        <v>0</v>
      </c>
      <c r="C1421" t="s">
        <v>130</v>
      </c>
      <c r="D1421" t="str">
        <f t="shared" si="22"/>
        <v/>
      </c>
    </row>
    <row r="1422" spans="1:4" x14ac:dyDescent="0.25">
      <c r="B1422" s="1">
        <v>6.6000000000000003E-2</v>
      </c>
      <c r="C1422" t="s">
        <v>379</v>
      </c>
      <c r="D1422" t="str">
        <f t="shared" si="22"/>
        <v/>
      </c>
    </row>
    <row r="1423" spans="1:4" x14ac:dyDescent="0.25">
      <c r="B1423" s="1">
        <v>0.02</v>
      </c>
      <c r="C1423" t="s">
        <v>68</v>
      </c>
      <c r="D1423" t="str">
        <f t="shared" si="22"/>
        <v/>
      </c>
    </row>
    <row r="1424" spans="1:4" x14ac:dyDescent="0.25">
      <c r="B1424" s="1">
        <v>0.91200000000000003</v>
      </c>
      <c r="C1424" t="s">
        <v>246</v>
      </c>
      <c r="D1424" t="str">
        <f t="shared" si="22"/>
        <v/>
      </c>
    </row>
    <row r="1425" spans="1:4" x14ac:dyDescent="0.25">
      <c r="D1425" t="str">
        <f t="shared" si="22"/>
        <v/>
      </c>
    </row>
    <row r="1426" spans="1:4" x14ac:dyDescent="0.25">
      <c r="A1426" t="s">
        <v>380</v>
      </c>
      <c r="D1426">
        <f t="shared" si="22"/>
        <v>197</v>
      </c>
    </row>
    <row r="1427" spans="1:4" x14ac:dyDescent="0.25">
      <c r="D1427" t="str">
        <f t="shared" si="22"/>
        <v/>
      </c>
    </row>
    <row r="1428" spans="1:4" x14ac:dyDescent="0.25">
      <c r="B1428" s="1">
        <v>4.8000000000000001E-2</v>
      </c>
      <c r="C1428" t="s">
        <v>246</v>
      </c>
      <c r="D1428" t="str">
        <f t="shared" si="22"/>
        <v/>
      </c>
    </row>
    <row r="1429" spans="1:4" x14ac:dyDescent="0.25">
      <c r="B1429" s="1">
        <v>6.0000000000000001E-3</v>
      </c>
      <c r="C1429" t="s">
        <v>48</v>
      </c>
      <c r="D1429" t="str">
        <f t="shared" si="22"/>
        <v/>
      </c>
    </row>
    <row r="1430" spans="1:4" x14ac:dyDescent="0.25">
      <c r="B1430" s="1">
        <v>0.94499999999999995</v>
      </c>
      <c r="C1430" t="s">
        <v>154</v>
      </c>
      <c r="D1430" t="str">
        <f t="shared" si="22"/>
        <v/>
      </c>
    </row>
    <row r="1431" spans="1:4" x14ac:dyDescent="0.25">
      <c r="D1431" t="str">
        <f t="shared" si="22"/>
        <v/>
      </c>
    </row>
    <row r="1432" spans="1:4" x14ac:dyDescent="0.25">
      <c r="A1432" s="2" t="s">
        <v>381</v>
      </c>
      <c r="D1432">
        <f t="shared" si="22"/>
        <v>18</v>
      </c>
    </row>
    <row r="1433" spans="1:4" x14ac:dyDescent="0.25">
      <c r="D1433" t="str">
        <f t="shared" si="22"/>
        <v/>
      </c>
    </row>
    <row r="1434" spans="1:4" x14ac:dyDescent="0.25">
      <c r="B1434" s="1">
        <v>1</v>
      </c>
      <c r="C1434" t="s">
        <v>154</v>
      </c>
      <c r="D1434" t="str">
        <f t="shared" si="22"/>
        <v/>
      </c>
    </row>
    <row r="1435" spans="1:4" x14ac:dyDescent="0.25">
      <c r="D1435" t="str">
        <f t="shared" si="22"/>
        <v/>
      </c>
    </row>
    <row r="1436" spans="1:4" x14ac:dyDescent="0.25">
      <c r="A1436" t="s">
        <v>382</v>
      </c>
      <c r="D1436">
        <f t="shared" si="22"/>
        <v>171</v>
      </c>
    </row>
    <row r="1437" spans="1:4" x14ac:dyDescent="0.25">
      <c r="D1437" t="str">
        <f t="shared" si="22"/>
        <v/>
      </c>
    </row>
    <row r="1438" spans="1:4" x14ac:dyDescent="0.25">
      <c r="B1438" s="1">
        <v>0.13600000000000001</v>
      </c>
      <c r="C1438" t="s">
        <v>379</v>
      </c>
      <c r="D1438" t="str">
        <f t="shared" si="22"/>
        <v/>
      </c>
    </row>
    <row r="1439" spans="1:4" x14ac:dyDescent="0.25">
      <c r="B1439" s="1">
        <v>0.38100000000000001</v>
      </c>
      <c r="C1439" t="s">
        <v>25</v>
      </c>
      <c r="D1439" t="str">
        <f t="shared" si="22"/>
        <v/>
      </c>
    </row>
    <row r="1440" spans="1:4" x14ac:dyDescent="0.25">
      <c r="B1440" s="1">
        <v>8.1000000000000003E-2</v>
      </c>
      <c r="C1440" t="s">
        <v>15</v>
      </c>
      <c r="D1440" t="str">
        <f t="shared" si="22"/>
        <v/>
      </c>
    </row>
    <row r="1441" spans="1:4" x14ac:dyDescent="0.25">
      <c r="B1441" s="1">
        <v>0.182</v>
      </c>
      <c r="C1441" t="s">
        <v>55</v>
      </c>
      <c r="D1441" t="str">
        <f t="shared" si="22"/>
        <v/>
      </c>
    </row>
    <row r="1442" spans="1:4" x14ac:dyDescent="0.25">
      <c r="B1442" s="1">
        <v>0.217</v>
      </c>
      <c r="C1442" t="s">
        <v>154</v>
      </c>
      <c r="D1442" t="str">
        <f t="shared" si="22"/>
        <v/>
      </c>
    </row>
    <row r="1443" spans="1:4" x14ac:dyDescent="0.25">
      <c r="D1443" t="str">
        <f t="shared" si="22"/>
        <v/>
      </c>
    </row>
    <row r="1444" spans="1:4" x14ac:dyDescent="0.25">
      <c r="A1444" t="s">
        <v>383</v>
      </c>
      <c r="D1444">
        <f t="shared" si="22"/>
        <v>44</v>
      </c>
    </row>
    <row r="1445" spans="1:4" x14ac:dyDescent="0.25">
      <c r="D1445" t="str">
        <f t="shared" si="22"/>
        <v/>
      </c>
    </row>
    <row r="1446" spans="1:4" x14ac:dyDescent="0.25">
      <c r="B1446" s="1">
        <v>0.44</v>
      </c>
      <c r="C1446" t="s">
        <v>246</v>
      </c>
      <c r="D1446" t="str">
        <f t="shared" si="22"/>
        <v/>
      </c>
    </row>
    <row r="1447" spans="1:4" x14ac:dyDescent="0.25">
      <c r="B1447" s="1">
        <v>0.55900000000000005</v>
      </c>
      <c r="C1447" t="s">
        <v>154</v>
      </c>
      <c r="D1447" t="str">
        <f t="shared" si="22"/>
        <v/>
      </c>
    </row>
    <row r="1448" spans="1:4" x14ac:dyDescent="0.25">
      <c r="A1448" t="s">
        <v>6</v>
      </c>
      <c r="B1448" t="s">
        <v>384</v>
      </c>
      <c r="C1448" t="s">
        <v>385</v>
      </c>
      <c r="D1448" t="str">
        <f t="shared" si="22"/>
        <v/>
      </c>
    </row>
    <row r="1449" spans="1:4" x14ac:dyDescent="0.25">
      <c r="A1449" t="s">
        <v>386</v>
      </c>
      <c r="D1449">
        <f t="shared" si="22"/>
        <v>1</v>
      </c>
    </row>
    <row r="1450" spans="1:4" x14ac:dyDescent="0.25">
      <c r="D1450" t="str">
        <f t="shared" si="22"/>
        <v/>
      </c>
    </row>
    <row r="1451" spans="1:4" x14ac:dyDescent="0.25">
      <c r="B1451" s="1">
        <v>1</v>
      </c>
      <c r="C1451" t="s">
        <v>155</v>
      </c>
      <c r="D1451" t="str">
        <f t="shared" si="22"/>
        <v/>
      </c>
    </row>
    <row r="1452" spans="1:4" x14ac:dyDescent="0.25">
      <c r="D1452" t="str">
        <f t="shared" si="22"/>
        <v/>
      </c>
    </row>
    <row r="1453" spans="1:4" x14ac:dyDescent="0.25">
      <c r="A1453" t="s">
        <v>387</v>
      </c>
      <c r="D1453">
        <f t="shared" si="22"/>
        <v>1</v>
      </c>
    </row>
    <row r="1454" spans="1:4" x14ac:dyDescent="0.25">
      <c r="D1454" t="str">
        <f t="shared" si="22"/>
        <v/>
      </c>
    </row>
    <row r="1455" spans="1:4" x14ac:dyDescent="0.25">
      <c r="B1455" s="1">
        <v>1</v>
      </c>
      <c r="C1455" t="s">
        <v>155</v>
      </c>
      <c r="D1455" t="str">
        <f t="shared" si="22"/>
        <v/>
      </c>
    </row>
    <row r="1456" spans="1:4" x14ac:dyDescent="0.25">
      <c r="A1456" t="s">
        <v>6</v>
      </c>
      <c r="B1456" t="s">
        <v>388</v>
      </c>
      <c r="C1456" t="s">
        <v>389</v>
      </c>
      <c r="D1456" t="str">
        <f t="shared" si="22"/>
        <v/>
      </c>
    </row>
    <row r="1457" spans="1:4" x14ac:dyDescent="0.25">
      <c r="A1457" t="s">
        <v>390</v>
      </c>
      <c r="D1457">
        <f t="shared" si="22"/>
        <v>58</v>
      </c>
    </row>
    <row r="1458" spans="1:4" x14ac:dyDescent="0.25">
      <c r="D1458" t="str">
        <f t="shared" si="22"/>
        <v/>
      </c>
    </row>
    <row r="1459" spans="1:4" x14ac:dyDescent="0.25">
      <c r="B1459" s="1">
        <v>1</v>
      </c>
      <c r="C1459" t="s">
        <v>391</v>
      </c>
      <c r="D1459" t="str">
        <f t="shared" si="22"/>
        <v/>
      </c>
    </row>
    <row r="1460" spans="1:4" x14ac:dyDescent="0.25">
      <c r="D1460" t="str">
        <f t="shared" si="22"/>
        <v/>
      </c>
    </row>
    <row r="1461" spans="1:4" x14ac:dyDescent="0.25">
      <c r="A1461" t="s">
        <v>392</v>
      </c>
      <c r="D1461">
        <f t="shared" si="22"/>
        <v>689</v>
      </c>
    </row>
    <row r="1462" spans="1:4" x14ac:dyDescent="0.25">
      <c r="D1462" t="str">
        <f t="shared" si="22"/>
        <v/>
      </c>
    </row>
    <row r="1463" spans="1:4" x14ac:dyDescent="0.25">
      <c r="B1463" s="1">
        <v>4.5999999999999999E-2</v>
      </c>
      <c r="C1463" t="s">
        <v>43</v>
      </c>
      <c r="D1463" t="str">
        <f t="shared" si="22"/>
        <v/>
      </c>
    </row>
    <row r="1464" spans="1:4" x14ac:dyDescent="0.25">
      <c r="B1464" s="1">
        <v>0.23200000000000001</v>
      </c>
      <c r="C1464" t="s">
        <v>379</v>
      </c>
      <c r="D1464" t="str">
        <f t="shared" si="22"/>
        <v/>
      </c>
    </row>
    <row r="1465" spans="1:4" x14ac:dyDescent="0.25">
      <c r="B1465" s="1">
        <v>0.23499999999999999</v>
      </c>
      <c r="C1465" t="s">
        <v>58</v>
      </c>
      <c r="D1465" t="str">
        <f t="shared" si="22"/>
        <v/>
      </c>
    </row>
    <row r="1466" spans="1:4" x14ac:dyDescent="0.25">
      <c r="B1466" s="1">
        <v>0.14899999999999999</v>
      </c>
      <c r="C1466" t="s">
        <v>393</v>
      </c>
      <c r="D1466" t="str">
        <f t="shared" si="22"/>
        <v/>
      </c>
    </row>
    <row r="1467" spans="1:4" x14ac:dyDescent="0.25">
      <c r="B1467" s="1">
        <v>0.314</v>
      </c>
      <c r="C1467" t="s">
        <v>188</v>
      </c>
      <c r="D1467" t="str">
        <f t="shared" si="22"/>
        <v/>
      </c>
    </row>
    <row r="1468" spans="1:4" x14ac:dyDescent="0.25">
      <c r="B1468" s="1">
        <v>0.02</v>
      </c>
      <c r="C1468" t="s">
        <v>296</v>
      </c>
      <c r="D1468" t="str">
        <f t="shared" si="22"/>
        <v/>
      </c>
    </row>
    <row r="1469" spans="1:4" x14ac:dyDescent="0.25">
      <c r="D1469" t="str">
        <f t="shared" si="22"/>
        <v/>
      </c>
    </row>
    <row r="1470" spans="1:4" x14ac:dyDescent="0.25">
      <c r="A1470" t="s">
        <v>394</v>
      </c>
      <c r="D1470">
        <f t="shared" si="22"/>
        <v>1</v>
      </c>
    </row>
    <row r="1471" spans="1:4" x14ac:dyDescent="0.25">
      <c r="D1471" t="str">
        <f t="shared" si="22"/>
        <v/>
      </c>
    </row>
    <row r="1472" spans="1:4" x14ac:dyDescent="0.25">
      <c r="B1472" s="1">
        <v>1</v>
      </c>
      <c r="C1472" t="s">
        <v>55</v>
      </c>
      <c r="D1472" t="str">
        <f t="shared" si="22"/>
        <v/>
      </c>
    </row>
    <row r="1473" spans="1:4" x14ac:dyDescent="0.25">
      <c r="A1473" t="s">
        <v>6</v>
      </c>
      <c r="B1473" t="s">
        <v>395</v>
      </c>
      <c r="C1473" t="s">
        <v>396</v>
      </c>
      <c r="D1473" t="str">
        <f t="shared" si="22"/>
        <v/>
      </c>
    </row>
    <row r="1474" spans="1:4" x14ac:dyDescent="0.25">
      <c r="A1474" t="s">
        <v>397</v>
      </c>
      <c r="D1474">
        <f t="shared" ref="D1474:D1537" si="23">IFERROR(HLOOKUP($A1474,$E$2:$OL$3,2,FALSE),"")</f>
        <v>6</v>
      </c>
    </row>
    <row r="1475" spans="1:4" x14ac:dyDescent="0.25">
      <c r="D1475" t="str">
        <f t="shared" si="23"/>
        <v/>
      </c>
    </row>
    <row r="1476" spans="1:4" x14ac:dyDescent="0.25">
      <c r="B1476" s="1">
        <v>0.46400000000000002</v>
      </c>
      <c r="C1476" t="s">
        <v>23</v>
      </c>
      <c r="D1476" t="str">
        <f t="shared" si="23"/>
        <v/>
      </c>
    </row>
    <row r="1477" spans="1:4" x14ac:dyDescent="0.25">
      <c r="B1477" s="1">
        <v>0.32100000000000001</v>
      </c>
      <c r="C1477" t="s">
        <v>142</v>
      </c>
      <c r="D1477" t="str">
        <f t="shared" si="23"/>
        <v/>
      </c>
    </row>
    <row r="1478" spans="1:4" x14ac:dyDescent="0.25">
      <c r="B1478" s="1">
        <v>0.214</v>
      </c>
      <c r="C1478" t="s">
        <v>88</v>
      </c>
      <c r="D1478" t="str">
        <f t="shared" si="23"/>
        <v/>
      </c>
    </row>
    <row r="1479" spans="1:4" x14ac:dyDescent="0.25">
      <c r="A1479" t="s">
        <v>6</v>
      </c>
      <c r="B1479" t="s">
        <v>398</v>
      </c>
      <c r="C1479" t="s">
        <v>399</v>
      </c>
      <c r="D1479" t="str">
        <f t="shared" si="23"/>
        <v/>
      </c>
    </row>
    <row r="1480" spans="1:4" x14ac:dyDescent="0.25">
      <c r="A1480" t="s">
        <v>400</v>
      </c>
      <c r="D1480">
        <f t="shared" si="23"/>
        <v>219</v>
      </c>
    </row>
    <row r="1481" spans="1:4" x14ac:dyDescent="0.25">
      <c r="D1481" t="str">
        <f t="shared" si="23"/>
        <v/>
      </c>
    </row>
    <row r="1482" spans="1:4" x14ac:dyDescent="0.25">
      <c r="B1482" s="1">
        <v>0.53</v>
      </c>
      <c r="C1482" t="s">
        <v>58</v>
      </c>
      <c r="D1482" t="str">
        <f t="shared" si="23"/>
        <v/>
      </c>
    </row>
    <row r="1483" spans="1:4" x14ac:dyDescent="0.25">
      <c r="B1483" s="1">
        <v>0.46899999999999997</v>
      </c>
      <c r="C1483" t="s">
        <v>246</v>
      </c>
      <c r="D1483" t="str">
        <f t="shared" si="23"/>
        <v/>
      </c>
    </row>
    <row r="1484" spans="1:4" x14ac:dyDescent="0.25">
      <c r="D1484" t="str">
        <f t="shared" si="23"/>
        <v/>
      </c>
    </row>
    <row r="1485" spans="1:4" x14ac:dyDescent="0.25">
      <c r="A1485" t="s">
        <v>401</v>
      </c>
      <c r="D1485">
        <f t="shared" si="23"/>
        <v>629</v>
      </c>
    </row>
    <row r="1486" spans="1:4" x14ac:dyDescent="0.25">
      <c r="D1486" t="str">
        <f t="shared" si="23"/>
        <v/>
      </c>
    </row>
    <row r="1487" spans="1:4" x14ac:dyDescent="0.25">
      <c r="B1487" s="1">
        <v>5.7000000000000002E-2</v>
      </c>
      <c r="C1487" t="s">
        <v>402</v>
      </c>
      <c r="D1487" t="str">
        <f t="shared" si="23"/>
        <v/>
      </c>
    </row>
    <row r="1488" spans="1:4" x14ac:dyDescent="0.25">
      <c r="B1488" s="1">
        <v>1.2999999999999999E-2</v>
      </c>
      <c r="C1488" t="s">
        <v>43</v>
      </c>
      <c r="D1488" t="str">
        <f t="shared" si="23"/>
        <v/>
      </c>
    </row>
    <row r="1489" spans="1:4" x14ac:dyDescent="0.25">
      <c r="B1489" s="1">
        <v>0.109</v>
      </c>
      <c r="C1489" t="s">
        <v>403</v>
      </c>
      <c r="D1489" t="str">
        <f t="shared" si="23"/>
        <v/>
      </c>
    </row>
    <row r="1490" spans="1:4" x14ac:dyDescent="0.25">
      <c r="B1490" s="1">
        <v>0.121</v>
      </c>
      <c r="C1490" t="s">
        <v>391</v>
      </c>
      <c r="D1490" t="str">
        <f t="shared" si="23"/>
        <v/>
      </c>
    </row>
    <row r="1491" spans="1:4" x14ac:dyDescent="0.25">
      <c r="B1491" s="1">
        <v>0.30399999999999999</v>
      </c>
      <c r="C1491" t="s">
        <v>404</v>
      </c>
      <c r="D1491" t="str">
        <f t="shared" si="23"/>
        <v/>
      </c>
    </row>
    <row r="1492" spans="1:4" x14ac:dyDescent="0.25">
      <c r="B1492" s="1">
        <v>0.245</v>
      </c>
      <c r="C1492" t="s">
        <v>68</v>
      </c>
      <c r="D1492" t="str">
        <f t="shared" si="23"/>
        <v/>
      </c>
    </row>
    <row r="1493" spans="1:4" x14ac:dyDescent="0.25">
      <c r="B1493" s="1">
        <v>6.5000000000000002E-2</v>
      </c>
      <c r="C1493" t="s">
        <v>393</v>
      </c>
      <c r="D1493" t="str">
        <f t="shared" si="23"/>
        <v/>
      </c>
    </row>
    <row r="1494" spans="1:4" x14ac:dyDescent="0.25">
      <c r="B1494" s="1">
        <v>8.2000000000000003E-2</v>
      </c>
      <c r="C1494" t="s">
        <v>246</v>
      </c>
      <c r="D1494" t="str">
        <f t="shared" si="23"/>
        <v/>
      </c>
    </row>
    <row r="1495" spans="1:4" x14ac:dyDescent="0.25">
      <c r="D1495" t="str">
        <f t="shared" si="23"/>
        <v/>
      </c>
    </row>
    <row r="1496" spans="1:4" x14ac:dyDescent="0.25">
      <c r="A1496" t="s">
        <v>405</v>
      </c>
      <c r="D1496">
        <f t="shared" si="23"/>
        <v>158</v>
      </c>
    </row>
    <row r="1497" spans="1:4" x14ac:dyDescent="0.25">
      <c r="D1497" t="str">
        <f t="shared" si="23"/>
        <v/>
      </c>
    </row>
    <row r="1498" spans="1:4" x14ac:dyDescent="0.25">
      <c r="B1498" s="1">
        <v>0.14799999999999999</v>
      </c>
      <c r="C1498" t="s">
        <v>406</v>
      </c>
      <c r="D1498" t="str">
        <f t="shared" si="23"/>
        <v/>
      </c>
    </row>
    <row r="1499" spans="1:4" x14ac:dyDescent="0.25">
      <c r="B1499" s="1">
        <v>0.85099999999999998</v>
      </c>
      <c r="C1499" t="s">
        <v>407</v>
      </c>
      <c r="D1499" t="str">
        <f t="shared" si="23"/>
        <v/>
      </c>
    </row>
    <row r="1500" spans="1:4" x14ac:dyDescent="0.25">
      <c r="D1500" t="str">
        <f t="shared" si="23"/>
        <v/>
      </c>
    </row>
    <row r="1501" spans="1:4" x14ac:dyDescent="0.25">
      <c r="A1501" t="s">
        <v>408</v>
      </c>
      <c r="D1501">
        <f t="shared" si="23"/>
        <v>54</v>
      </c>
    </row>
    <row r="1502" spans="1:4" x14ac:dyDescent="0.25">
      <c r="D1502" t="str">
        <f t="shared" si="23"/>
        <v/>
      </c>
    </row>
    <row r="1503" spans="1:4" x14ac:dyDescent="0.25">
      <c r="B1503" s="1">
        <v>0.69599999999999995</v>
      </c>
      <c r="C1503" t="s">
        <v>406</v>
      </c>
      <c r="D1503" t="str">
        <f t="shared" si="23"/>
        <v/>
      </c>
    </row>
    <row r="1504" spans="1:4" x14ac:dyDescent="0.25">
      <c r="B1504" s="1">
        <v>0.30299999999999999</v>
      </c>
      <c r="C1504" t="s">
        <v>407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409</v>
      </c>
      <c r="D1506">
        <f t="shared" si="23"/>
        <v>54</v>
      </c>
    </row>
    <row r="1507" spans="1:4" x14ac:dyDescent="0.25">
      <c r="D1507" t="str">
        <f t="shared" si="23"/>
        <v/>
      </c>
    </row>
    <row r="1508" spans="1:4" x14ac:dyDescent="0.25">
      <c r="B1508" s="1">
        <v>0.69599999999999995</v>
      </c>
      <c r="C1508" t="s">
        <v>406</v>
      </c>
      <c r="D1508" t="str">
        <f t="shared" si="23"/>
        <v/>
      </c>
    </row>
    <row r="1509" spans="1:4" x14ac:dyDescent="0.25">
      <c r="B1509" s="1">
        <v>0.30299999999999999</v>
      </c>
      <c r="C1509" t="s">
        <v>407</v>
      </c>
      <c r="D1509" t="str">
        <f t="shared" si="23"/>
        <v/>
      </c>
    </row>
    <row r="1510" spans="1:4" x14ac:dyDescent="0.25">
      <c r="D1510" t="str">
        <f t="shared" si="23"/>
        <v/>
      </c>
    </row>
    <row r="1511" spans="1:4" x14ac:dyDescent="0.25">
      <c r="A1511" t="s">
        <v>410</v>
      </c>
      <c r="D1511">
        <f t="shared" si="23"/>
        <v>10</v>
      </c>
    </row>
    <row r="1512" spans="1:4" x14ac:dyDescent="0.25">
      <c r="D1512" t="str">
        <f t="shared" si="23"/>
        <v/>
      </c>
    </row>
    <row r="1513" spans="1:4" x14ac:dyDescent="0.25">
      <c r="B1513" s="1">
        <v>1</v>
      </c>
      <c r="C1513" t="s">
        <v>64</v>
      </c>
      <c r="D1513" t="str">
        <f t="shared" si="23"/>
        <v/>
      </c>
    </row>
    <row r="1514" spans="1:4" x14ac:dyDescent="0.25">
      <c r="A1514" t="s">
        <v>6</v>
      </c>
      <c r="B1514" t="s">
        <v>411</v>
      </c>
      <c r="C1514" t="s">
        <v>412</v>
      </c>
      <c r="D1514" t="str">
        <f t="shared" si="23"/>
        <v/>
      </c>
    </row>
    <row r="1515" spans="1:4" x14ac:dyDescent="0.25">
      <c r="A1515" t="s">
        <v>413</v>
      </c>
      <c r="D1515">
        <f t="shared" si="23"/>
        <v>8</v>
      </c>
    </row>
    <row r="1516" spans="1:4" x14ac:dyDescent="0.25">
      <c r="D1516" t="str">
        <f t="shared" si="23"/>
        <v/>
      </c>
    </row>
    <row r="1517" spans="1:4" x14ac:dyDescent="0.25">
      <c r="B1517" s="1">
        <v>1</v>
      </c>
      <c r="C1517" t="s">
        <v>25</v>
      </c>
      <c r="D1517" t="str">
        <f t="shared" si="23"/>
        <v/>
      </c>
    </row>
    <row r="1518" spans="1:4" x14ac:dyDescent="0.25">
      <c r="D1518" t="str">
        <f t="shared" si="23"/>
        <v/>
      </c>
    </row>
    <row r="1519" spans="1:4" x14ac:dyDescent="0.25">
      <c r="A1519" t="s">
        <v>414</v>
      </c>
      <c r="D1519">
        <f t="shared" si="23"/>
        <v>31</v>
      </c>
    </row>
    <row r="1520" spans="1:4" x14ac:dyDescent="0.25">
      <c r="D1520" t="str">
        <f t="shared" si="23"/>
        <v/>
      </c>
    </row>
    <row r="1521" spans="1:4" x14ac:dyDescent="0.25">
      <c r="B1521" s="1">
        <v>1</v>
      </c>
      <c r="C1521" t="s">
        <v>58</v>
      </c>
      <c r="D1521" t="str">
        <f t="shared" si="23"/>
        <v/>
      </c>
    </row>
    <row r="1522" spans="1:4" x14ac:dyDescent="0.25">
      <c r="D1522" t="str">
        <f t="shared" si="23"/>
        <v/>
      </c>
    </row>
    <row r="1523" spans="1:4" x14ac:dyDescent="0.25">
      <c r="A1523" t="s">
        <v>415</v>
      </c>
      <c r="D1523">
        <f t="shared" si="23"/>
        <v>15</v>
      </c>
    </row>
    <row r="1524" spans="1:4" x14ac:dyDescent="0.25">
      <c r="D1524" t="str">
        <f t="shared" si="23"/>
        <v/>
      </c>
    </row>
    <row r="1525" spans="1:4" x14ac:dyDescent="0.25">
      <c r="B1525" s="1">
        <v>0.65900000000000003</v>
      </c>
      <c r="C1525" t="s">
        <v>246</v>
      </c>
      <c r="D1525" t="str">
        <f t="shared" si="23"/>
        <v/>
      </c>
    </row>
    <row r="1526" spans="1:4" x14ac:dyDescent="0.25">
      <c r="B1526" s="1">
        <v>0.34</v>
      </c>
      <c r="C1526" t="s">
        <v>88</v>
      </c>
      <c r="D1526" t="str">
        <f t="shared" si="23"/>
        <v/>
      </c>
    </row>
    <row r="1527" spans="1:4" x14ac:dyDescent="0.25">
      <c r="D1527" t="str">
        <f t="shared" si="23"/>
        <v/>
      </c>
    </row>
    <row r="1528" spans="1:4" x14ac:dyDescent="0.25">
      <c r="A1528" t="s">
        <v>416</v>
      </c>
      <c r="D1528">
        <f t="shared" si="23"/>
        <v>6</v>
      </c>
    </row>
    <row r="1529" spans="1:4" x14ac:dyDescent="0.25">
      <c r="D1529" t="str">
        <f t="shared" si="23"/>
        <v/>
      </c>
    </row>
    <row r="1530" spans="1:4" x14ac:dyDescent="0.25">
      <c r="B1530" s="1">
        <v>1</v>
      </c>
      <c r="C1530" t="s">
        <v>246</v>
      </c>
      <c r="D1530" t="str">
        <f t="shared" si="23"/>
        <v/>
      </c>
    </row>
    <row r="1531" spans="1:4" x14ac:dyDescent="0.25">
      <c r="D1531" t="str">
        <f t="shared" si="23"/>
        <v/>
      </c>
    </row>
    <row r="1532" spans="1:4" x14ac:dyDescent="0.25">
      <c r="A1532" t="s">
        <v>417</v>
      </c>
      <c r="D1532">
        <f t="shared" si="23"/>
        <v>20</v>
      </c>
    </row>
    <row r="1533" spans="1:4" x14ac:dyDescent="0.25">
      <c r="D1533" t="str">
        <f t="shared" si="23"/>
        <v/>
      </c>
    </row>
    <row r="1534" spans="1:4" x14ac:dyDescent="0.25">
      <c r="B1534" s="1">
        <v>1</v>
      </c>
      <c r="C1534" t="s">
        <v>58</v>
      </c>
      <c r="D1534" t="str">
        <f t="shared" si="23"/>
        <v/>
      </c>
    </row>
    <row r="1535" spans="1:4" x14ac:dyDescent="0.25">
      <c r="A1535" t="s">
        <v>6</v>
      </c>
      <c r="B1535" t="s">
        <v>418</v>
      </c>
      <c r="C1535" t="s">
        <v>419</v>
      </c>
      <c r="D1535" t="str">
        <f t="shared" si="23"/>
        <v/>
      </c>
    </row>
    <row r="1536" spans="1:4" x14ac:dyDescent="0.25">
      <c r="A1536" t="s">
        <v>420</v>
      </c>
      <c r="D1536">
        <f t="shared" si="23"/>
        <v>21</v>
      </c>
    </row>
    <row r="1537" spans="1:4" x14ac:dyDescent="0.25">
      <c r="D1537" t="str">
        <f t="shared" si="23"/>
        <v/>
      </c>
    </row>
    <row r="1538" spans="1:4" x14ac:dyDescent="0.25">
      <c r="B1538" s="1">
        <v>1</v>
      </c>
      <c r="C1538" t="s">
        <v>246</v>
      </c>
      <c r="D1538" t="str">
        <f t="shared" ref="D1538:D1599" si="24">IFERROR(HLOOKUP($A1538,$E$2:$OL$3,2,FALSE),"")</f>
        <v/>
      </c>
    </row>
    <row r="1539" spans="1:4" x14ac:dyDescent="0.25">
      <c r="D1539" t="str">
        <f t="shared" si="24"/>
        <v/>
      </c>
    </row>
    <row r="1540" spans="1:4" x14ac:dyDescent="0.25">
      <c r="A1540" t="s">
        <v>421</v>
      </c>
      <c r="D1540">
        <f t="shared" si="24"/>
        <v>32</v>
      </c>
    </row>
    <row r="1541" spans="1:4" x14ac:dyDescent="0.25">
      <c r="D1541" t="str">
        <f t="shared" si="24"/>
        <v/>
      </c>
    </row>
    <row r="1542" spans="1:4" x14ac:dyDescent="0.25">
      <c r="B1542" s="1">
        <v>0.86299999999999999</v>
      </c>
      <c r="C1542" t="s">
        <v>58</v>
      </c>
      <c r="D1542" t="str">
        <f t="shared" si="24"/>
        <v/>
      </c>
    </row>
    <row r="1543" spans="1:4" x14ac:dyDescent="0.25">
      <c r="B1543" s="1">
        <v>0.13600000000000001</v>
      </c>
      <c r="C1543" t="s">
        <v>88</v>
      </c>
      <c r="D1543" t="str">
        <f t="shared" si="24"/>
        <v/>
      </c>
    </row>
    <row r="1544" spans="1:4" x14ac:dyDescent="0.25">
      <c r="D1544" t="str">
        <f t="shared" si="24"/>
        <v/>
      </c>
    </row>
    <row r="1545" spans="1:4" x14ac:dyDescent="0.25">
      <c r="A1545" t="s">
        <v>422</v>
      </c>
      <c r="D1545">
        <f t="shared" si="24"/>
        <v>2</v>
      </c>
    </row>
    <row r="1546" spans="1:4" x14ac:dyDescent="0.25">
      <c r="D1546" t="str">
        <f t="shared" si="24"/>
        <v/>
      </c>
    </row>
    <row r="1547" spans="1:4" x14ac:dyDescent="0.25">
      <c r="B1547" s="1">
        <v>1</v>
      </c>
      <c r="C1547" t="s">
        <v>61</v>
      </c>
      <c r="D1547" t="str">
        <f t="shared" si="24"/>
        <v/>
      </c>
    </row>
    <row r="1548" spans="1:4" x14ac:dyDescent="0.25">
      <c r="D1548" t="str">
        <f t="shared" si="24"/>
        <v/>
      </c>
    </row>
    <row r="1549" spans="1:4" x14ac:dyDescent="0.25">
      <c r="A1549" t="s">
        <v>423</v>
      </c>
      <c r="D1549">
        <f t="shared" si="24"/>
        <v>11</v>
      </c>
    </row>
    <row r="1550" spans="1:4" x14ac:dyDescent="0.25">
      <c r="D1550" t="str">
        <f t="shared" si="24"/>
        <v/>
      </c>
    </row>
    <row r="1551" spans="1:4" x14ac:dyDescent="0.25">
      <c r="B1551" s="1">
        <v>1</v>
      </c>
      <c r="C1551" t="s">
        <v>17</v>
      </c>
      <c r="D1551" t="str">
        <f t="shared" si="24"/>
        <v/>
      </c>
    </row>
    <row r="1552" spans="1:4" x14ac:dyDescent="0.25">
      <c r="D1552" t="str">
        <f t="shared" si="24"/>
        <v/>
      </c>
    </row>
    <row r="1553" spans="1:4" x14ac:dyDescent="0.25">
      <c r="A1553" t="s">
        <v>424</v>
      </c>
      <c r="D1553">
        <f t="shared" si="24"/>
        <v>8</v>
      </c>
    </row>
    <row r="1554" spans="1:4" x14ac:dyDescent="0.25">
      <c r="D1554" t="str">
        <f t="shared" si="24"/>
        <v/>
      </c>
    </row>
    <row r="1555" spans="1:4" x14ac:dyDescent="0.25">
      <c r="B1555" s="1">
        <v>1</v>
      </c>
      <c r="C1555" t="s">
        <v>58</v>
      </c>
      <c r="D1555" t="str">
        <f t="shared" si="24"/>
        <v/>
      </c>
    </row>
    <row r="1556" spans="1:4" x14ac:dyDescent="0.25">
      <c r="D1556" t="str">
        <f t="shared" si="24"/>
        <v/>
      </c>
    </row>
    <row r="1557" spans="1:4" x14ac:dyDescent="0.25">
      <c r="A1557" t="s">
        <v>425</v>
      </c>
      <c r="D1557">
        <f t="shared" si="24"/>
        <v>11</v>
      </c>
    </row>
    <row r="1558" spans="1:4" x14ac:dyDescent="0.25">
      <c r="D1558" t="str">
        <f t="shared" si="24"/>
        <v/>
      </c>
    </row>
    <row r="1559" spans="1:4" x14ac:dyDescent="0.25">
      <c r="B1559" s="1">
        <v>1</v>
      </c>
      <c r="C1559" t="s">
        <v>17</v>
      </c>
      <c r="D1559" t="str">
        <f t="shared" si="24"/>
        <v/>
      </c>
    </row>
    <row r="1560" spans="1:4" x14ac:dyDescent="0.25">
      <c r="D1560" t="str">
        <f t="shared" si="24"/>
        <v/>
      </c>
    </row>
    <row r="1561" spans="1:4" x14ac:dyDescent="0.25">
      <c r="A1561" t="s">
        <v>426</v>
      </c>
      <c r="D1561">
        <f t="shared" si="24"/>
        <v>4</v>
      </c>
    </row>
    <row r="1562" spans="1:4" x14ac:dyDescent="0.25">
      <c r="D1562" t="str">
        <f t="shared" si="24"/>
        <v/>
      </c>
    </row>
    <row r="1563" spans="1:4" x14ac:dyDescent="0.25">
      <c r="B1563" s="1">
        <v>1</v>
      </c>
      <c r="C1563" t="s">
        <v>88</v>
      </c>
      <c r="D1563" t="str">
        <f t="shared" si="24"/>
        <v/>
      </c>
    </row>
    <row r="1564" spans="1:4" x14ac:dyDescent="0.25">
      <c r="D1564" t="str">
        <f t="shared" si="24"/>
        <v/>
      </c>
    </row>
    <row r="1565" spans="1:4" x14ac:dyDescent="0.25">
      <c r="A1565" t="s">
        <v>427</v>
      </c>
      <c r="D1565">
        <f t="shared" si="24"/>
        <v>80</v>
      </c>
    </row>
    <row r="1566" spans="1:4" x14ac:dyDescent="0.25">
      <c r="D1566" t="str">
        <f t="shared" si="24"/>
        <v/>
      </c>
    </row>
    <row r="1567" spans="1:4" x14ac:dyDescent="0.25">
      <c r="B1567" s="1">
        <v>0.85299999999999998</v>
      </c>
      <c r="C1567" t="s">
        <v>11</v>
      </c>
      <c r="D1567" t="str">
        <f t="shared" si="24"/>
        <v/>
      </c>
    </row>
    <row r="1568" spans="1:4" x14ac:dyDescent="0.25">
      <c r="B1568" s="1">
        <v>0.14599999999999999</v>
      </c>
      <c r="C1568" t="s">
        <v>55</v>
      </c>
      <c r="D1568" t="str">
        <f t="shared" si="24"/>
        <v/>
      </c>
    </row>
    <row r="1569" spans="1:4" x14ac:dyDescent="0.25">
      <c r="D1569" t="str">
        <f t="shared" si="24"/>
        <v/>
      </c>
    </row>
    <row r="1570" spans="1:4" x14ac:dyDescent="0.25">
      <c r="A1570" t="s">
        <v>428</v>
      </c>
      <c r="D1570">
        <f t="shared" si="24"/>
        <v>19</v>
      </c>
    </row>
    <row r="1571" spans="1:4" x14ac:dyDescent="0.25">
      <c r="D1571" t="str">
        <f t="shared" si="24"/>
        <v/>
      </c>
    </row>
    <row r="1572" spans="1:4" x14ac:dyDescent="0.25">
      <c r="B1572" s="1">
        <v>0.749</v>
      </c>
      <c r="C1572" t="s">
        <v>66</v>
      </c>
      <c r="D1572" t="str">
        <f t="shared" si="24"/>
        <v/>
      </c>
    </row>
    <row r="1573" spans="1:4" x14ac:dyDescent="0.25">
      <c r="B1573" s="1">
        <v>0.25</v>
      </c>
      <c r="C1573" t="s">
        <v>64</v>
      </c>
      <c r="D1573" t="str">
        <f t="shared" si="24"/>
        <v/>
      </c>
    </row>
    <row r="1574" spans="1:4" x14ac:dyDescent="0.25">
      <c r="D1574" t="str">
        <f t="shared" si="24"/>
        <v/>
      </c>
    </row>
    <row r="1575" spans="1:4" x14ac:dyDescent="0.25">
      <c r="A1575" t="s">
        <v>429</v>
      </c>
      <c r="D1575">
        <f t="shared" si="24"/>
        <v>282</v>
      </c>
    </row>
    <row r="1576" spans="1:4" x14ac:dyDescent="0.25">
      <c r="D1576" t="str">
        <f t="shared" si="24"/>
        <v/>
      </c>
    </row>
    <row r="1577" spans="1:4" x14ac:dyDescent="0.25">
      <c r="B1577" s="1">
        <v>1</v>
      </c>
      <c r="C1577" t="s">
        <v>402</v>
      </c>
      <c r="D1577" t="str">
        <f t="shared" si="24"/>
        <v/>
      </c>
    </row>
    <row r="1578" spans="1:4" x14ac:dyDescent="0.25">
      <c r="D1578" t="str">
        <f t="shared" si="24"/>
        <v/>
      </c>
    </row>
    <row r="1579" spans="1:4" x14ac:dyDescent="0.25">
      <c r="A1579" t="s">
        <v>430</v>
      </c>
      <c r="D1579">
        <f t="shared" si="24"/>
        <v>385</v>
      </c>
    </row>
    <row r="1580" spans="1:4" x14ac:dyDescent="0.25">
      <c r="D1580" t="str">
        <f t="shared" si="24"/>
        <v/>
      </c>
    </row>
    <row r="1581" spans="1:4" x14ac:dyDescent="0.25">
      <c r="B1581" s="1">
        <v>1</v>
      </c>
      <c r="C1581" t="s">
        <v>402</v>
      </c>
      <c r="D1581" t="str">
        <f t="shared" si="24"/>
        <v/>
      </c>
    </row>
    <row r="1582" spans="1:4" x14ac:dyDescent="0.25">
      <c r="D1582" t="str">
        <f t="shared" si="24"/>
        <v/>
      </c>
    </row>
    <row r="1583" spans="1:4" x14ac:dyDescent="0.25">
      <c r="A1583" t="s">
        <v>431</v>
      </c>
      <c r="D1583">
        <f t="shared" si="24"/>
        <v>321</v>
      </c>
    </row>
    <row r="1584" spans="1:4" x14ac:dyDescent="0.25">
      <c r="D1584" t="str">
        <f t="shared" si="24"/>
        <v/>
      </c>
    </row>
    <row r="1585" spans="1:4" x14ac:dyDescent="0.25">
      <c r="B1585" s="1">
        <v>1</v>
      </c>
      <c r="C1585" t="s">
        <v>402</v>
      </c>
      <c r="D1585" t="str">
        <f t="shared" si="24"/>
        <v/>
      </c>
    </row>
    <row r="1586" spans="1:4" x14ac:dyDescent="0.25">
      <c r="D1586" t="str">
        <f t="shared" si="24"/>
        <v/>
      </c>
    </row>
    <row r="1587" spans="1:4" x14ac:dyDescent="0.25">
      <c r="A1587" t="s">
        <v>432</v>
      </c>
      <c r="D1587">
        <f t="shared" si="24"/>
        <v>4</v>
      </c>
    </row>
    <row r="1588" spans="1:4" x14ac:dyDescent="0.25">
      <c r="D1588" t="str">
        <f t="shared" si="24"/>
        <v/>
      </c>
    </row>
    <row r="1589" spans="1:4" x14ac:dyDescent="0.25">
      <c r="B1589" s="1">
        <v>1</v>
      </c>
      <c r="C1589" t="s">
        <v>88</v>
      </c>
      <c r="D1589" t="str">
        <f t="shared" si="24"/>
        <v/>
      </c>
    </row>
    <row r="1590" spans="1:4" x14ac:dyDescent="0.25">
      <c r="D1590" t="str">
        <f t="shared" si="24"/>
        <v/>
      </c>
    </row>
    <row r="1591" spans="1:4" x14ac:dyDescent="0.25">
      <c r="A1591" t="s">
        <v>433</v>
      </c>
      <c r="D1591">
        <f t="shared" si="24"/>
        <v>16</v>
      </c>
    </row>
    <row r="1592" spans="1:4" x14ac:dyDescent="0.25">
      <c r="D1592" t="str">
        <f t="shared" si="24"/>
        <v/>
      </c>
    </row>
    <row r="1593" spans="1:4" x14ac:dyDescent="0.25">
      <c r="B1593" s="1">
        <v>0.156</v>
      </c>
      <c r="C1593" t="s">
        <v>402</v>
      </c>
      <c r="D1593" t="str">
        <f t="shared" si="24"/>
        <v/>
      </c>
    </row>
    <row r="1594" spans="1:4" x14ac:dyDescent="0.25">
      <c r="B1594" s="1">
        <v>0.60799999999999998</v>
      </c>
      <c r="C1594" t="s">
        <v>43</v>
      </c>
      <c r="D1594" t="str">
        <f t="shared" si="24"/>
        <v/>
      </c>
    </row>
    <row r="1595" spans="1:4" x14ac:dyDescent="0.25">
      <c r="B1595" s="1">
        <v>0.23400000000000001</v>
      </c>
      <c r="C1595" t="s">
        <v>88</v>
      </c>
      <c r="D1595" t="str">
        <f t="shared" si="24"/>
        <v/>
      </c>
    </row>
    <row r="1596" spans="1:4" x14ac:dyDescent="0.25">
      <c r="A1596" t="s">
        <v>6</v>
      </c>
      <c r="B1596" t="s">
        <v>434</v>
      </c>
      <c r="C1596" t="s">
        <v>435</v>
      </c>
      <c r="D1596" t="str">
        <f t="shared" si="24"/>
        <v/>
      </c>
    </row>
    <row r="1597" spans="1:4" x14ac:dyDescent="0.25">
      <c r="A1597" t="s">
        <v>436</v>
      </c>
      <c r="D1597">
        <f t="shared" si="24"/>
        <v>109</v>
      </c>
    </row>
    <row r="1598" spans="1:4" x14ac:dyDescent="0.25">
      <c r="D1598" t="str">
        <f t="shared" si="24"/>
        <v/>
      </c>
    </row>
    <row r="1599" spans="1:4" x14ac:dyDescent="0.25">
      <c r="B1599" s="1">
        <v>1</v>
      </c>
      <c r="C1599" t="s">
        <v>130</v>
      </c>
      <c r="D1599" t="str">
        <f t="shared" si="24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5"/>
  <sheetViews>
    <sheetView topLeftCell="A266" workbookViewId="0">
      <selection activeCell="B1" sqref="B1:C285"/>
    </sheetView>
  </sheetViews>
  <sheetFormatPr defaultRowHeight="15" x14ac:dyDescent="0.25"/>
  <cols>
    <col min="1" max="1" width="5.140625" bestFit="1" customWidth="1"/>
    <col min="2" max="2" width="44" bestFit="1" customWidth="1"/>
    <col min="3" max="3" width="7" bestFit="1" customWidth="1"/>
  </cols>
  <sheetData>
    <row r="1" spans="1:3" x14ac:dyDescent="0.25">
      <c r="A1" t="s">
        <v>437</v>
      </c>
      <c r="B1" t="s">
        <v>253</v>
      </c>
      <c r="C1">
        <v>15</v>
      </c>
    </row>
    <row r="2" spans="1:3" x14ac:dyDescent="0.25">
      <c r="A2" t="s">
        <v>437</v>
      </c>
      <c r="B2" t="s">
        <v>300</v>
      </c>
      <c r="C2">
        <v>72</v>
      </c>
    </row>
    <row r="3" spans="1:3" x14ac:dyDescent="0.25">
      <c r="A3" t="s">
        <v>437</v>
      </c>
      <c r="B3" t="s">
        <v>301</v>
      </c>
      <c r="C3">
        <v>75</v>
      </c>
    </row>
    <row r="4" spans="1:3" x14ac:dyDescent="0.25">
      <c r="A4" t="s">
        <v>437</v>
      </c>
      <c r="B4" t="s">
        <v>254</v>
      </c>
      <c r="C4">
        <v>307</v>
      </c>
    </row>
    <row r="5" spans="1:3" x14ac:dyDescent="0.25">
      <c r="A5" t="s">
        <v>437</v>
      </c>
      <c r="B5" t="s">
        <v>302</v>
      </c>
      <c r="C5">
        <v>160</v>
      </c>
    </row>
    <row r="6" spans="1:3" x14ac:dyDescent="0.25">
      <c r="A6" t="s">
        <v>437</v>
      </c>
      <c r="B6" t="s">
        <v>420</v>
      </c>
      <c r="C6">
        <v>21</v>
      </c>
    </row>
    <row r="7" spans="1:3" x14ac:dyDescent="0.25">
      <c r="A7" t="s">
        <v>437</v>
      </c>
      <c r="B7" t="s">
        <v>329</v>
      </c>
      <c r="C7">
        <v>6</v>
      </c>
    </row>
    <row r="8" spans="1:3" x14ac:dyDescent="0.25">
      <c r="A8" t="s">
        <v>437</v>
      </c>
      <c r="B8" t="s">
        <v>303</v>
      </c>
      <c r="C8">
        <v>103</v>
      </c>
    </row>
    <row r="9" spans="1:3" x14ac:dyDescent="0.25">
      <c r="A9" t="s">
        <v>437</v>
      </c>
      <c r="B9" t="s">
        <v>304</v>
      </c>
      <c r="C9">
        <v>240</v>
      </c>
    </row>
    <row r="10" spans="1:3" x14ac:dyDescent="0.25">
      <c r="A10" t="s">
        <v>437</v>
      </c>
      <c r="B10" t="s">
        <v>305</v>
      </c>
      <c r="C10">
        <v>191</v>
      </c>
    </row>
    <row r="11" spans="1:3" x14ac:dyDescent="0.25">
      <c r="A11" t="s">
        <v>437</v>
      </c>
      <c r="B11" t="s">
        <v>278</v>
      </c>
      <c r="C11">
        <v>8</v>
      </c>
    </row>
    <row r="12" spans="1:3" x14ac:dyDescent="0.25">
      <c r="A12" t="s">
        <v>437</v>
      </c>
      <c r="B12" t="s">
        <v>140</v>
      </c>
      <c r="C12">
        <v>23</v>
      </c>
    </row>
    <row r="13" spans="1:3" x14ac:dyDescent="0.25">
      <c r="A13" t="s">
        <v>437</v>
      </c>
      <c r="B13" t="s">
        <v>255</v>
      </c>
      <c r="C13">
        <v>2057</v>
      </c>
    </row>
    <row r="14" spans="1:3" x14ac:dyDescent="0.25">
      <c r="A14" t="s">
        <v>437</v>
      </c>
      <c r="B14" t="s">
        <v>141</v>
      </c>
      <c r="C14">
        <v>64</v>
      </c>
    </row>
    <row r="15" spans="1:3" x14ac:dyDescent="0.25">
      <c r="A15" t="s">
        <v>437</v>
      </c>
      <c r="B15" t="s">
        <v>145</v>
      </c>
      <c r="C15">
        <v>66</v>
      </c>
    </row>
    <row r="16" spans="1:3" x14ac:dyDescent="0.25">
      <c r="A16" t="s">
        <v>437</v>
      </c>
      <c r="B16" t="s">
        <v>374</v>
      </c>
      <c r="C16">
        <v>8</v>
      </c>
    </row>
    <row r="17" spans="1:3" x14ac:dyDescent="0.25">
      <c r="A17" t="s">
        <v>437</v>
      </c>
      <c r="B17" t="s">
        <v>105</v>
      </c>
      <c r="C17">
        <v>182</v>
      </c>
    </row>
    <row r="18" spans="1:3" x14ac:dyDescent="0.25">
      <c r="A18" t="s">
        <v>437</v>
      </c>
      <c r="B18" t="s">
        <v>279</v>
      </c>
      <c r="C18">
        <v>187</v>
      </c>
    </row>
    <row r="19" spans="1:3" x14ac:dyDescent="0.25">
      <c r="A19" t="s">
        <v>437</v>
      </c>
      <c r="B19" t="s">
        <v>330</v>
      </c>
      <c r="C19">
        <v>12</v>
      </c>
    </row>
    <row r="20" spans="1:3" x14ac:dyDescent="0.25">
      <c r="A20" t="s">
        <v>437</v>
      </c>
      <c r="B20" t="s">
        <v>331</v>
      </c>
      <c r="C20">
        <v>5</v>
      </c>
    </row>
    <row r="21" spans="1:3" x14ac:dyDescent="0.25">
      <c r="A21" t="s">
        <v>437</v>
      </c>
      <c r="B21" t="s">
        <v>256</v>
      </c>
      <c r="C21">
        <v>326</v>
      </c>
    </row>
    <row r="22" spans="1:3" x14ac:dyDescent="0.25">
      <c r="A22" t="s">
        <v>437</v>
      </c>
      <c r="B22" t="s">
        <v>257</v>
      </c>
      <c r="C22">
        <v>9</v>
      </c>
    </row>
    <row r="23" spans="1:3" x14ac:dyDescent="0.25">
      <c r="A23" t="s">
        <v>437</v>
      </c>
      <c r="B23" t="s">
        <v>421</v>
      </c>
      <c r="C23">
        <v>32</v>
      </c>
    </row>
    <row r="24" spans="1:3" x14ac:dyDescent="0.25">
      <c r="A24" t="s">
        <v>437</v>
      </c>
      <c r="B24" t="s">
        <v>14</v>
      </c>
      <c r="C24">
        <v>12</v>
      </c>
    </row>
    <row r="25" spans="1:3" x14ac:dyDescent="0.25">
      <c r="A25" t="s">
        <v>437</v>
      </c>
      <c r="B25" t="s">
        <v>306</v>
      </c>
      <c r="C25">
        <v>6</v>
      </c>
    </row>
    <row r="26" spans="1:3" x14ac:dyDescent="0.25">
      <c r="A26" t="s">
        <v>437</v>
      </c>
      <c r="B26" t="s">
        <v>332</v>
      </c>
      <c r="C26">
        <v>182</v>
      </c>
    </row>
    <row r="27" spans="1:3" x14ac:dyDescent="0.25">
      <c r="A27" t="s">
        <v>437</v>
      </c>
      <c r="B27" t="s">
        <v>333</v>
      </c>
      <c r="C27">
        <v>93</v>
      </c>
    </row>
    <row r="28" spans="1:3" x14ac:dyDescent="0.25">
      <c r="A28" t="s">
        <v>437</v>
      </c>
      <c r="B28" t="s">
        <v>334</v>
      </c>
      <c r="C28">
        <v>189</v>
      </c>
    </row>
    <row r="29" spans="1:3" x14ac:dyDescent="0.25">
      <c r="A29" t="s">
        <v>437</v>
      </c>
      <c r="B29" t="s">
        <v>308</v>
      </c>
      <c r="C29">
        <v>981</v>
      </c>
    </row>
    <row r="30" spans="1:3" x14ac:dyDescent="0.25">
      <c r="A30" t="s">
        <v>437</v>
      </c>
      <c r="B30" t="s">
        <v>309</v>
      </c>
      <c r="C30">
        <v>585</v>
      </c>
    </row>
    <row r="31" spans="1:3" x14ac:dyDescent="0.25">
      <c r="A31" t="s">
        <v>437</v>
      </c>
      <c r="B31" t="s">
        <v>310</v>
      </c>
      <c r="C31">
        <v>43</v>
      </c>
    </row>
    <row r="32" spans="1:3" x14ac:dyDescent="0.25">
      <c r="A32" t="s">
        <v>437</v>
      </c>
      <c r="B32" t="s">
        <v>422</v>
      </c>
      <c r="C32">
        <v>2</v>
      </c>
    </row>
    <row r="33" spans="1:3" x14ac:dyDescent="0.25">
      <c r="A33" t="s">
        <v>437</v>
      </c>
      <c r="B33" t="s">
        <v>71</v>
      </c>
      <c r="C33">
        <v>27</v>
      </c>
    </row>
    <row r="34" spans="1:3" x14ac:dyDescent="0.25">
      <c r="A34" t="s">
        <v>437</v>
      </c>
      <c r="B34" t="s">
        <v>147</v>
      </c>
      <c r="C34">
        <v>117</v>
      </c>
    </row>
    <row r="35" spans="1:3" x14ac:dyDescent="0.25">
      <c r="A35" t="s">
        <v>437</v>
      </c>
      <c r="B35" t="s">
        <v>9</v>
      </c>
      <c r="C35">
        <v>7</v>
      </c>
    </row>
    <row r="36" spans="1:3" x14ac:dyDescent="0.25">
      <c r="A36" t="s">
        <v>437</v>
      </c>
      <c r="B36" t="s">
        <v>258</v>
      </c>
      <c r="C36">
        <v>481</v>
      </c>
    </row>
    <row r="37" spans="1:3" x14ac:dyDescent="0.25">
      <c r="A37" t="s">
        <v>437</v>
      </c>
      <c r="B37" t="s">
        <v>259</v>
      </c>
      <c r="C37">
        <v>38</v>
      </c>
    </row>
    <row r="38" spans="1:3" x14ac:dyDescent="0.25">
      <c r="A38" t="s">
        <v>437</v>
      </c>
      <c r="B38" t="s">
        <v>148</v>
      </c>
      <c r="C38">
        <v>54</v>
      </c>
    </row>
    <row r="39" spans="1:3" x14ac:dyDescent="0.25">
      <c r="A39" t="s">
        <v>437</v>
      </c>
      <c r="B39" t="s">
        <v>375</v>
      </c>
      <c r="C39">
        <v>18</v>
      </c>
    </row>
    <row r="40" spans="1:3" x14ac:dyDescent="0.25">
      <c r="A40" t="s">
        <v>437</v>
      </c>
      <c r="B40" t="s">
        <v>413</v>
      </c>
      <c r="C40">
        <v>8</v>
      </c>
    </row>
    <row r="41" spans="1:3" x14ac:dyDescent="0.25">
      <c r="A41" t="s">
        <v>437</v>
      </c>
      <c r="B41" t="s">
        <v>376</v>
      </c>
      <c r="C41">
        <v>83</v>
      </c>
    </row>
    <row r="42" spans="1:3" x14ac:dyDescent="0.25">
      <c r="A42" t="s">
        <v>437</v>
      </c>
      <c r="B42" t="s">
        <v>274</v>
      </c>
      <c r="C42">
        <v>4</v>
      </c>
    </row>
    <row r="43" spans="1:3" x14ac:dyDescent="0.25">
      <c r="A43" t="s">
        <v>437</v>
      </c>
      <c r="B43" t="s">
        <v>311</v>
      </c>
      <c r="C43">
        <v>86</v>
      </c>
    </row>
    <row r="44" spans="1:3" x14ac:dyDescent="0.25">
      <c r="A44" t="s">
        <v>437</v>
      </c>
      <c r="B44" t="s">
        <v>312</v>
      </c>
      <c r="C44">
        <v>139</v>
      </c>
    </row>
    <row r="45" spans="1:3" x14ac:dyDescent="0.25">
      <c r="A45" t="s">
        <v>437</v>
      </c>
      <c r="B45" t="s">
        <v>423</v>
      </c>
      <c r="C45">
        <v>11</v>
      </c>
    </row>
    <row r="46" spans="1:3" x14ac:dyDescent="0.25">
      <c r="A46" t="s">
        <v>437</v>
      </c>
      <c r="B46" t="s">
        <v>260</v>
      </c>
      <c r="C46">
        <v>45</v>
      </c>
    </row>
    <row r="47" spans="1:3" x14ac:dyDescent="0.25">
      <c r="A47" t="s">
        <v>437</v>
      </c>
      <c r="B47" t="s">
        <v>261</v>
      </c>
      <c r="C47">
        <v>192</v>
      </c>
    </row>
    <row r="48" spans="1:3" x14ac:dyDescent="0.25">
      <c r="A48" t="s">
        <v>437</v>
      </c>
      <c r="B48" t="s">
        <v>369</v>
      </c>
      <c r="C48">
        <v>12</v>
      </c>
    </row>
    <row r="49" spans="1:3" x14ac:dyDescent="0.25">
      <c r="A49" t="s">
        <v>437</v>
      </c>
      <c r="B49" t="s">
        <v>335</v>
      </c>
      <c r="C49">
        <v>19</v>
      </c>
    </row>
    <row r="50" spans="1:3" x14ac:dyDescent="0.25">
      <c r="A50" t="s">
        <v>437</v>
      </c>
      <c r="B50" t="s">
        <v>336</v>
      </c>
      <c r="C50">
        <v>140</v>
      </c>
    </row>
    <row r="51" spans="1:3" x14ac:dyDescent="0.25">
      <c r="A51" t="s">
        <v>437</v>
      </c>
      <c r="B51" t="s">
        <v>217</v>
      </c>
      <c r="C51">
        <v>8</v>
      </c>
    </row>
    <row r="52" spans="1:3" x14ac:dyDescent="0.25">
      <c r="A52" t="s">
        <v>437</v>
      </c>
      <c r="B52" t="s">
        <v>108</v>
      </c>
      <c r="C52">
        <v>30</v>
      </c>
    </row>
    <row r="53" spans="1:3" x14ac:dyDescent="0.25">
      <c r="A53" t="s">
        <v>437</v>
      </c>
      <c r="B53" t="s">
        <v>109</v>
      </c>
      <c r="C53">
        <v>96</v>
      </c>
    </row>
    <row r="54" spans="1:3" x14ac:dyDescent="0.25">
      <c r="A54" t="s">
        <v>437</v>
      </c>
      <c r="B54" t="s">
        <v>280</v>
      </c>
      <c r="C54">
        <v>299</v>
      </c>
    </row>
    <row r="55" spans="1:3" x14ac:dyDescent="0.25">
      <c r="A55" t="s">
        <v>437</v>
      </c>
      <c r="B55" t="s">
        <v>313</v>
      </c>
      <c r="C55">
        <v>2</v>
      </c>
    </row>
    <row r="56" spans="1:3" x14ac:dyDescent="0.25">
      <c r="A56" t="s">
        <v>437</v>
      </c>
      <c r="B56" t="s">
        <v>397</v>
      </c>
      <c r="C56">
        <v>6</v>
      </c>
    </row>
    <row r="57" spans="1:3" x14ac:dyDescent="0.25">
      <c r="A57" t="s">
        <v>437</v>
      </c>
      <c r="B57" t="s">
        <v>314</v>
      </c>
      <c r="C57">
        <v>3136</v>
      </c>
    </row>
    <row r="58" spans="1:3" x14ac:dyDescent="0.25">
      <c r="A58" t="s">
        <v>437</v>
      </c>
      <c r="B58" t="s">
        <v>316</v>
      </c>
      <c r="C58">
        <v>3</v>
      </c>
    </row>
    <row r="59" spans="1:3" x14ac:dyDescent="0.25">
      <c r="A59" t="s">
        <v>437</v>
      </c>
      <c r="B59" t="s">
        <v>317</v>
      </c>
      <c r="C59">
        <v>37</v>
      </c>
    </row>
    <row r="60" spans="1:3" x14ac:dyDescent="0.25">
      <c r="A60" t="s">
        <v>437</v>
      </c>
      <c r="B60" t="s">
        <v>294</v>
      </c>
      <c r="C60">
        <v>9</v>
      </c>
    </row>
    <row r="61" spans="1:3" x14ac:dyDescent="0.25">
      <c r="A61" t="s">
        <v>437</v>
      </c>
      <c r="B61" t="s">
        <v>424</v>
      </c>
      <c r="C61">
        <v>8</v>
      </c>
    </row>
    <row r="62" spans="1:3" x14ac:dyDescent="0.25">
      <c r="A62" t="s">
        <v>437</v>
      </c>
      <c r="B62" t="s">
        <v>262</v>
      </c>
      <c r="C62">
        <v>166</v>
      </c>
    </row>
    <row r="63" spans="1:3" x14ac:dyDescent="0.25">
      <c r="A63" t="s">
        <v>437</v>
      </c>
      <c r="B63" t="s">
        <v>263</v>
      </c>
      <c r="C63">
        <v>1343</v>
      </c>
    </row>
    <row r="64" spans="1:3" x14ac:dyDescent="0.25">
      <c r="A64" t="s">
        <v>437</v>
      </c>
      <c r="B64" t="s">
        <v>281</v>
      </c>
      <c r="C64">
        <v>4</v>
      </c>
    </row>
    <row r="65" spans="1:3" x14ac:dyDescent="0.25">
      <c r="A65" t="s">
        <v>437</v>
      </c>
      <c r="B65" t="s">
        <v>390</v>
      </c>
      <c r="C65">
        <v>58</v>
      </c>
    </row>
    <row r="66" spans="1:3" x14ac:dyDescent="0.25">
      <c r="A66" t="s">
        <v>437</v>
      </c>
      <c r="B66" t="s">
        <v>392</v>
      </c>
      <c r="C66">
        <v>689</v>
      </c>
    </row>
    <row r="67" spans="1:3" x14ac:dyDescent="0.25">
      <c r="A67" t="s">
        <v>437</v>
      </c>
      <c r="B67" t="s">
        <v>318</v>
      </c>
      <c r="C67">
        <v>73</v>
      </c>
    </row>
    <row r="68" spans="1:3" x14ac:dyDescent="0.25">
      <c r="A68" t="s">
        <v>437</v>
      </c>
      <c r="B68" t="s">
        <v>128</v>
      </c>
      <c r="C68">
        <v>12</v>
      </c>
    </row>
    <row r="69" spans="1:3" x14ac:dyDescent="0.25">
      <c r="A69" t="s">
        <v>437</v>
      </c>
      <c r="B69" t="s">
        <v>129</v>
      </c>
      <c r="C69">
        <v>2</v>
      </c>
    </row>
    <row r="70" spans="1:3" x14ac:dyDescent="0.25">
      <c r="A70" t="s">
        <v>437</v>
      </c>
      <c r="B70" t="s">
        <v>131</v>
      </c>
      <c r="C70">
        <v>10</v>
      </c>
    </row>
    <row r="71" spans="1:3" x14ac:dyDescent="0.25">
      <c r="A71" t="s">
        <v>437</v>
      </c>
      <c r="B71" t="s">
        <v>337</v>
      </c>
      <c r="C71">
        <v>170</v>
      </c>
    </row>
    <row r="72" spans="1:3" x14ac:dyDescent="0.25">
      <c r="A72" t="s">
        <v>437</v>
      </c>
      <c r="B72" t="s">
        <v>338</v>
      </c>
      <c r="C72">
        <v>775</v>
      </c>
    </row>
    <row r="73" spans="1:3" x14ac:dyDescent="0.25">
      <c r="A73" t="s">
        <v>437</v>
      </c>
      <c r="B73" t="s">
        <v>218</v>
      </c>
      <c r="C73">
        <v>6</v>
      </c>
    </row>
    <row r="74" spans="1:3" x14ac:dyDescent="0.25">
      <c r="A74" t="s">
        <v>437</v>
      </c>
      <c r="B74" t="s">
        <v>264</v>
      </c>
      <c r="C74">
        <v>88</v>
      </c>
    </row>
    <row r="75" spans="1:3" x14ac:dyDescent="0.25">
      <c r="A75" t="s">
        <v>437</v>
      </c>
      <c r="B75" t="s">
        <v>339</v>
      </c>
      <c r="C75">
        <v>2</v>
      </c>
    </row>
    <row r="76" spans="1:3" x14ac:dyDescent="0.25">
      <c r="A76" t="s">
        <v>437</v>
      </c>
      <c r="B76" t="s">
        <v>282</v>
      </c>
      <c r="C76">
        <v>124</v>
      </c>
    </row>
    <row r="77" spans="1:3" x14ac:dyDescent="0.25">
      <c r="A77" t="s">
        <v>437</v>
      </c>
      <c r="B77" t="s">
        <v>371</v>
      </c>
      <c r="C77">
        <v>1</v>
      </c>
    </row>
    <row r="78" spans="1:3" x14ac:dyDescent="0.25">
      <c r="A78" t="s">
        <v>437</v>
      </c>
      <c r="B78" t="s">
        <v>265</v>
      </c>
      <c r="C78">
        <v>180</v>
      </c>
    </row>
    <row r="79" spans="1:3" x14ac:dyDescent="0.25">
      <c r="A79" t="s">
        <v>437</v>
      </c>
      <c r="B79" t="s">
        <v>319</v>
      </c>
      <c r="C79">
        <v>39</v>
      </c>
    </row>
    <row r="80" spans="1:3" x14ac:dyDescent="0.25">
      <c r="A80" t="s">
        <v>437</v>
      </c>
      <c r="B80" t="s">
        <v>320</v>
      </c>
      <c r="C80">
        <v>401</v>
      </c>
    </row>
    <row r="81" spans="1:3" x14ac:dyDescent="0.25">
      <c r="A81" t="s">
        <v>437</v>
      </c>
      <c r="B81" t="s">
        <v>321</v>
      </c>
      <c r="C81">
        <v>355</v>
      </c>
    </row>
    <row r="82" spans="1:3" x14ac:dyDescent="0.25">
      <c r="A82" t="s">
        <v>437</v>
      </c>
      <c r="B82" t="s">
        <v>219</v>
      </c>
      <c r="C82">
        <v>8</v>
      </c>
    </row>
    <row r="83" spans="1:3" x14ac:dyDescent="0.25">
      <c r="A83" t="s">
        <v>437</v>
      </c>
      <c r="B83" t="s">
        <v>220</v>
      </c>
      <c r="C83">
        <v>168</v>
      </c>
    </row>
    <row r="84" spans="1:3" x14ac:dyDescent="0.25">
      <c r="A84" t="s">
        <v>437</v>
      </c>
      <c r="B84" t="s">
        <v>340</v>
      </c>
      <c r="C84">
        <v>240</v>
      </c>
    </row>
    <row r="85" spans="1:3" x14ac:dyDescent="0.25">
      <c r="A85" t="s">
        <v>437</v>
      </c>
      <c r="B85" s="2" t="s">
        <v>342</v>
      </c>
      <c r="C85">
        <v>120</v>
      </c>
    </row>
    <row r="86" spans="1:3" x14ac:dyDescent="0.25">
      <c r="A86" t="s">
        <v>437</v>
      </c>
      <c r="B86" t="s">
        <v>377</v>
      </c>
      <c r="C86">
        <v>6</v>
      </c>
    </row>
    <row r="87" spans="1:3" x14ac:dyDescent="0.25">
      <c r="A87" t="s">
        <v>437</v>
      </c>
      <c r="B87" t="s">
        <v>221</v>
      </c>
      <c r="C87">
        <v>7</v>
      </c>
    </row>
    <row r="88" spans="1:3" x14ac:dyDescent="0.25">
      <c r="A88" t="s">
        <v>437</v>
      </c>
      <c r="B88" t="s">
        <v>72</v>
      </c>
      <c r="C88">
        <v>576138</v>
      </c>
    </row>
    <row r="89" spans="1:3" x14ac:dyDescent="0.25">
      <c r="A89" t="s">
        <v>437</v>
      </c>
      <c r="B89" t="s">
        <v>223</v>
      </c>
      <c r="C89">
        <v>14</v>
      </c>
    </row>
    <row r="90" spans="1:3" x14ac:dyDescent="0.25">
      <c r="A90" t="s">
        <v>437</v>
      </c>
      <c r="B90" t="s">
        <v>224</v>
      </c>
      <c r="C90">
        <v>36</v>
      </c>
    </row>
    <row r="91" spans="1:3" x14ac:dyDescent="0.25">
      <c r="A91" t="s">
        <v>437</v>
      </c>
      <c r="B91" t="s">
        <v>225</v>
      </c>
      <c r="C91">
        <v>145</v>
      </c>
    </row>
    <row r="92" spans="1:3" x14ac:dyDescent="0.25">
      <c r="A92" t="s">
        <v>437</v>
      </c>
      <c r="B92" t="s">
        <v>226</v>
      </c>
      <c r="C92">
        <v>53</v>
      </c>
    </row>
    <row r="93" spans="1:3" x14ac:dyDescent="0.25">
      <c r="A93" t="s">
        <v>437</v>
      </c>
      <c r="B93" t="s">
        <v>283</v>
      </c>
      <c r="C93">
        <v>405</v>
      </c>
    </row>
    <row r="94" spans="1:3" x14ac:dyDescent="0.25">
      <c r="A94" t="s">
        <v>437</v>
      </c>
      <c r="B94" t="s">
        <v>425</v>
      </c>
      <c r="C94">
        <v>11</v>
      </c>
    </row>
    <row r="95" spans="1:3" x14ac:dyDescent="0.25">
      <c r="A95" t="s">
        <v>437</v>
      </c>
      <c r="B95" t="s">
        <v>400</v>
      </c>
      <c r="C95">
        <v>219</v>
      </c>
    </row>
    <row r="96" spans="1:3" x14ac:dyDescent="0.25">
      <c r="A96" t="s">
        <v>437</v>
      </c>
      <c r="B96" t="s">
        <v>343</v>
      </c>
      <c r="C96">
        <v>679</v>
      </c>
    </row>
    <row r="97" spans="1:3" x14ac:dyDescent="0.25">
      <c r="A97" t="s">
        <v>437</v>
      </c>
      <c r="B97" t="s">
        <v>344</v>
      </c>
      <c r="C97">
        <v>672</v>
      </c>
    </row>
    <row r="98" spans="1:3" x14ac:dyDescent="0.25">
      <c r="A98" t="s">
        <v>437</v>
      </c>
      <c r="B98" t="s">
        <v>345</v>
      </c>
      <c r="C98">
        <v>17</v>
      </c>
    </row>
    <row r="99" spans="1:3" x14ac:dyDescent="0.25">
      <c r="A99" t="s">
        <v>437</v>
      </c>
      <c r="B99" t="s">
        <v>346</v>
      </c>
      <c r="C99">
        <v>164</v>
      </c>
    </row>
    <row r="100" spans="1:3" x14ac:dyDescent="0.25">
      <c r="A100" t="s">
        <v>437</v>
      </c>
      <c r="B100" t="s">
        <v>347</v>
      </c>
      <c r="C100">
        <v>148</v>
      </c>
    </row>
    <row r="101" spans="1:3" x14ac:dyDescent="0.25">
      <c r="A101" t="s">
        <v>437</v>
      </c>
      <c r="B101" t="s">
        <v>348</v>
      </c>
      <c r="C101">
        <v>149</v>
      </c>
    </row>
    <row r="102" spans="1:3" x14ac:dyDescent="0.25">
      <c r="A102" t="s">
        <v>437</v>
      </c>
      <c r="B102" t="s">
        <v>349</v>
      </c>
      <c r="C102">
        <v>117</v>
      </c>
    </row>
    <row r="103" spans="1:3" x14ac:dyDescent="0.25">
      <c r="A103" t="s">
        <v>437</v>
      </c>
      <c r="B103" t="s">
        <v>350</v>
      </c>
      <c r="C103">
        <v>488</v>
      </c>
    </row>
    <row r="104" spans="1:3" x14ac:dyDescent="0.25">
      <c r="A104" t="s">
        <v>437</v>
      </c>
      <c r="B104" t="s">
        <v>351</v>
      </c>
      <c r="C104">
        <v>86</v>
      </c>
    </row>
    <row r="105" spans="1:3" x14ac:dyDescent="0.25">
      <c r="A105" t="s">
        <v>437</v>
      </c>
      <c r="B105" t="s">
        <v>352</v>
      </c>
      <c r="C105">
        <v>466</v>
      </c>
    </row>
    <row r="106" spans="1:3" x14ac:dyDescent="0.25">
      <c r="A106" t="s">
        <v>437</v>
      </c>
      <c r="B106" t="s">
        <v>354</v>
      </c>
      <c r="C106">
        <v>132</v>
      </c>
    </row>
    <row r="107" spans="1:3" x14ac:dyDescent="0.25">
      <c r="A107" t="s">
        <v>437</v>
      </c>
      <c r="B107" t="s">
        <v>87</v>
      </c>
      <c r="C107">
        <v>132</v>
      </c>
    </row>
    <row r="108" spans="1:3" x14ac:dyDescent="0.25">
      <c r="A108" t="s">
        <v>437</v>
      </c>
      <c r="B108" t="s">
        <v>401</v>
      </c>
      <c r="C108">
        <v>629</v>
      </c>
    </row>
    <row r="109" spans="1:3" x14ac:dyDescent="0.25">
      <c r="A109" t="s">
        <v>437</v>
      </c>
      <c r="B109" t="s">
        <v>16</v>
      </c>
      <c r="C109">
        <v>9</v>
      </c>
    </row>
    <row r="110" spans="1:3" x14ac:dyDescent="0.25">
      <c r="A110" t="s">
        <v>437</v>
      </c>
      <c r="B110" t="s">
        <v>110</v>
      </c>
      <c r="C110">
        <v>37</v>
      </c>
    </row>
    <row r="111" spans="1:3" x14ac:dyDescent="0.25">
      <c r="A111" t="s">
        <v>437</v>
      </c>
      <c r="B111" t="s">
        <v>227</v>
      </c>
      <c r="C111">
        <v>4</v>
      </c>
    </row>
    <row r="112" spans="1:3" x14ac:dyDescent="0.25">
      <c r="A112" t="s">
        <v>437</v>
      </c>
      <c r="B112" t="s">
        <v>149</v>
      </c>
      <c r="C112">
        <v>30</v>
      </c>
    </row>
    <row r="113" spans="1:3" x14ac:dyDescent="0.25">
      <c r="A113" t="s">
        <v>437</v>
      </c>
      <c r="B113" t="s">
        <v>150</v>
      </c>
      <c r="C113">
        <v>228</v>
      </c>
    </row>
    <row r="114" spans="1:3" x14ac:dyDescent="0.25">
      <c r="A114" t="s">
        <v>437</v>
      </c>
      <c r="B114" t="s">
        <v>426</v>
      </c>
      <c r="C114">
        <v>4</v>
      </c>
    </row>
    <row r="115" spans="1:3" x14ac:dyDescent="0.25">
      <c r="A115" t="s">
        <v>437</v>
      </c>
      <c r="B115" t="s">
        <v>151</v>
      </c>
      <c r="C115">
        <v>8616</v>
      </c>
    </row>
    <row r="116" spans="1:3" x14ac:dyDescent="0.25">
      <c r="A116" t="s">
        <v>437</v>
      </c>
      <c r="B116" t="s">
        <v>156</v>
      </c>
      <c r="C116">
        <v>114</v>
      </c>
    </row>
    <row r="117" spans="1:3" x14ac:dyDescent="0.25">
      <c r="A117" t="s">
        <v>437</v>
      </c>
      <c r="B117" t="s">
        <v>157</v>
      </c>
      <c r="C117">
        <v>8616</v>
      </c>
    </row>
    <row r="118" spans="1:3" x14ac:dyDescent="0.25">
      <c r="A118" t="s">
        <v>437</v>
      </c>
      <c r="B118" t="s">
        <v>158</v>
      </c>
      <c r="C118">
        <v>79</v>
      </c>
    </row>
    <row r="119" spans="1:3" x14ac:dyDescent="0.25">
      <c r="A119" t="s">
        <v>437</v>
      </c>
      <c r="B119" t="s">
        <v>159</v>
      </c>
      <c r="C119">
        <v>11</v>
      </c>
    </row>
    <row r="120" spans="1:3" x14ac:dyDescent="0.25">
      <c r="A120" t="s">
        <v>437</v>
      </c>
      <c r="B120" t="s">
        <v>378</v>
      </c>
      <c r="C120">
        <v>3524</v>
      </c>
    </row>
    <row r="121" spans="1:3" x14ac:dyDescent="0.25">
      <c r="A121" t="s">
        <v>437</v>
      </c>
      <c r="B121" t="s">
        <v>111</v>
      </c>
      <c r="C121">
        <v>1498</v>
      </c>
    </row>
    <row r="122" spans="1:3" x14ac:dyDescent="0.25">
      <c r="A122" t="s">
        <v>437</v>
      </c>
      <c r="B122" t="s">
        <v>266</v>
      </c>
      <c r="C122">
        <v>10</v>
      </c>
    </row>
    <row r="123" spans="1:3" x14ac:dyDescent="0.25">
      <c r="A123" t="s">
        <v>437</v>
      </c>
      <c r="B123" t="s">
        <v>380</v>
      </c>
      <c r="C123">
        <v>197</v>
      </c>
    </row>
    <row r="124" spans="1:3" x14ac:dyDescent="0.25">
      <c r="A124" t="s">
        <v>437</v>
      </c>
      <c r="B124" t="s">
        <v>355</v>
      </c>
      <c r="C124">
        <v>6</v>
      </c>
    </row>
    <row r="125" spans="1:3" x14ac:dyDescent="0.25">
      <c r="A125" t="s">
        <v>437</v>
      </c>
      <c r="B125" t="s">
        <v>53</v>
      </c>
      <c r="C125">
        <v>42</v>
      </c>
    </row>
    <row r="126" spans="1:3" x14ac:dyDescent="0.25">
      <c r="A126" t="s">
        <v>437</v>
      </c>
      <c r="B126" t="s">
        <v>56</v>
      </c>
      <c r="C126">
        <v>158</v>
      </c>
    </row>
    <row r="127" spans="1:3" x14ac:dyDescent="0.25">
      <c r="A127" t="s">
        <v>437</v>
      </c>
      <c r="B127" t="s">
        <v>57</v>
      </c>
      <c r="C127">
        <v>7</v>
      </c>
    </row>
    <row r="128" spans="1:3" x14ac:dyDescent="0.25">
      <c r="A128" t="s">
        <v>437</v>
      </c>
      <c r="B128" t="s">
        <v>113</v>
      </c>
      <c r="C128">
        <v>83</v>
      </c>
    </row>
    <row r="129" spans="1:3" x14ac:dyDescent="0.25">
      <c r="A129" t="s">
        <v>437</v>
      </c>
      <c r="B129" t="s">
        <v>114</v>
      </c>
      <c r="C129">
        <v>79</v>
      </c>
    </row>
    <row r="130" spans="1:3" x14ac:dyDescent="0.25">
      <c r="A130" t="s">
        <v>437</v>
      </c>
      <c r="B130" t="s">
        <v>21</v>
      </c>
      <c r="C130">
        <v>2235</v>
      </c>
    </row>
    <row r="131" spans="1:3" x14ac:dyDescent="0.25">
      <c r="A131" t="s">
        <v>437</v>
      </c>
      <c r="B131" t="s">
        <v>160</v>
      </c>
      <c r="C131">
        <v>147</v>
      </c>
    </row>
    <row r="132" spans="1:3" x14ac:dyDescent="0.25">
      <c r="A132" t="s">
        <v>437</v>
      </c>
      <c r="B132" t="s">
        <v>161</v>
      </c>
      <c r="C132">
        <v>64</v>
      </c>
    </row>
    <row r="133" spans="1:3" x14ac:dyDescent="0.25">
      <c r="A133" t="s">
        <v>437</v>
      </c>
      <c r="B133" t="s">
        <v>162</v>
      </c>
      <c r="C133">
        <v>126</v>
      </c>
    </row>
    <row r="134" spans="1:3" x14ac:dyDescent="0.25">
      <c r="A134" t="s">
        <v>437</v>
      </c>
      <c r="B134" t="s">
        <v>93</v>
      </c>
      <c r="C134">
        <v>210</v>
      </c>
    </row>
    <row r="135" spans="1:3" x14ac:dyDescent="0.25">
      <c r="A135" t="s">
        <v>437</v>
      </c>
      <c r="B135" t="s">
        <v>234</v>
      </c>
      <c r="C135">
        <v>40</v>
      </c>
    </row>
    <row r="136" spans="1:3" x14ac:dyDescent="0.25">
      <c r="A136" t="s">
        <v>437</v>
      </c>
      <c r="B136" t="s">
        <v>267</v>
      </c>
      <c r="C136">
        <v>1330</v>
      </c>
    </row>
    <row r="137" spans="1:3" x14ac:dyDescent="0.25">
      <c r="A137" t="s">
        <v>437</v>
      </c>
      <c r="B137" t="s">
        <v>356</v>
      </c>
      <c r="C137">
        <v>253</v>
      </c>
    </row>
    <row r="138" spans="1:3" x14ac:dyDescent="0.25">
      <c r="A138" t="s">
        <v>437</v>
      </c>
      <c r="B138" t="s">
        <v>357</v>
      </c>
      <c r="C138">
        <v>304</v>
      </c>
    </row>
    <row r="139" spans="1:3" x14ac:dyDescent="0.25">
      <c r="A139" t="s">
        <v>437</v>
      </c>
      <c r="B139" t="s">
        <v>358</v>
      </c>
      <c r="C139">
        <v>1214</v>
      </c>
    </row>
    <row r="140" spans="1:3" x14ac:dyDescent="0.25">
      <c r="A140" t="s">
        <v>437</v>
      </c>
      <c r="B140" t="s">
        <v>414</v>
      </c>
      <c r="C140">
        <v>31</v>
      </c>
    </row>
    <row r="141" spans="1:3" x14ac:dyDescent="0.25">
      <c r="A141" t="s">
        <v>437</v>
      </c>
      <c r="B141" t="s">
        <v>239</v>
      </c>
      <c r="C141">
        <v>14</v>
      </c>
    </row>
    <row r="142" spans="1:3" x14ac:dyDescent="0.25">
      <c r="A142" t="s">
        <v>437</v>
      </c>
      <c r="B142" t="s">
        <v>359</v>
      </c>
      <c r="C142">
        <v>16</v>
      </c>
    </row>
    <row r="143" spans="1:3" x14ac:dyDescent="0.25">
      <c r="A143" t="s">
        <v>437</v>
      </c>
      <c r="B143" t="s">
        <v>394</v>
      </c>
      <c r="C143">
        <v>1</v>
      </c>
    </row>
    <row r="144" spans="1:3" x14ac:dyDescent="0.25">
      <c r="A144" t="s">
        <v>437</v>
      </c>
      <c r="B144" t="s">
        <v>163</v>
      </c>
      <c r="C144">
        <v>2</v>
      </c>
    </row>
    <row r="145" spans="1:3" x14ac:dyDescent="0.25">
      <c r="A145" t="s">
        <v>437</v>
      </c>
      <c r="B145" t="s">
        <v>405</v>
      </c>
      <c r="C145">
        <v>158</v>
      </c>
    </row>
    <row r="146" spans="1:3" x14ac:dyDescent="0.25">
      <c r="A146" t="s">
        <v>437</v>
      </c>
      <c r="B146" t="s">
        <v>164</v>
      </c>
      <c r="C146">
        <v>4</v>
      </c>
    </row>
    <row r="147" spans="1:3" x14ac:dyDescent="0.25">
      <c r="A147" t="s">
        <v>437</v>
      </c>
      <c r="B147" t="s">
        <v>165</v>
      </c>
      <c r="C147">
        <v>304</v>
      </c>
    </row>
    <row r="148" spans="1:3" x14ac:dyDescent="0.25">
      <c r="A148" t="s">
        <v>437</v>
      </c>
      <c r="B148" t="s">
        <v>240</v>
      </c>
      <c r="C148">
        <v>20</v>
      </c>
    </row>
    <row r="149" spans="1:3" x14ac:dyDescent="0.25">
      <c r="A149" t="s">
        <v>437</v>
      </c>
      <c r="B149" t="s">
        <v>408</v>
      </c>
      <c r="C149">
        <v>54</v>
      </c>
    </row>
    <row r="150" spans="1:3" x14ac:dyDescent="0.25">
      <c r="A150" t="s">
        <v>437</v>
      </c>
      <c r="B150" t="s">
        <v>409</v>
      </c>
      <c r="C150">
        <v>54</v>
      </c>
    </row>
    <row r="151" spans="1:3" x14ac:dyDescent="0.25">
      <c r="A151" t="s">
        <v>437</v>
      </c>
      <c r="B151" t="s">
        <v>166</v>
      </c>
      <c r="C151">
        <v>5</v>
      </c>
    </row>
    <row r="152" spans="1:3" x14ac:dyDescent="0.25">
      <c r="A152" t="s">
        <v>437</v>
      </c>
      <c r="B152" t="s">
        <v>167</v>
      </c>
      <c r="C152">
        <v>12</v>
      </c>
    </row>
    <row r="153" spans="1:3" x14ac:dyDescent="0.25">
      <c r="A153" t="s">
        <v>437</v>
      </c>
      <c r="B153" t="s">
        <v>115</v>
      </c>
      <c r="C153">
        <v>12</v>
      </c>
    </row>
    <row r="154" spans="1:3" x14ac:dyDescent="0.25">
      <c r="A154" t="s">
        <v>437</v>
      </c>
      <c r="B154" t="s">
        <v>168</v>
      </c>
      <c r="C154">
        <v>419</v>
      </c>
    </row>
    <row r="155" spans="1:3" x14ac:dyDescent="0.25">
      <c r="A155" t="s">
        <v>437</v>
      </c>
      <c r="B155" t="s">
        <v>170</v>
      </c>
      <c r="C155">
        <v>582</v>
      </c>
    </row>
    <row r="156" spans="1:3" x14ac:dyDescent="0.25">
      <c r="A156" t="s">
        <v>437</v>
      </c>
      <c r="B156" t="s">
        <v>116</v>
      </c>
      <c r="C156">
        <v>43</v>
      </c>
    </row>
    <row r="157" spans="1:3" x14ac:dyDescent="0.25">
      <c r="A157" t="s">
        <v>437</v>
      </c>
      <c r="B157" s="2" t="s">
        <v>381</v>
      </c>
      <c r="C157">
        <v>18</v>
      </c>
    </row>
    <row r="158" spans="1:3" x14ac:dyDescent="0.25">
      <c r="A158" t="s">
        <v>437</v>
      </c>
      <c r="B158" t="s">
        <v>117</v>
      </c>
      <c r="C158">
        <v>57</v>
      </c>
    </row>
    <row r="159" spans="1:3" x14ac:dyDescent="0.25">
      <c r="A159" t="s">
        <v>437</v>
      </c>
      <c r="B159" t="s">
        <v>436</v>
      </c>
      <c r="C159">
        <v>109</v>
      </c>
    </row>
    <row r="160" spans="1:3" x14ac:dyDescent="0.25">
      <c r="A160" t="s">
        <v>437</v>
      </c>
      <c r="B160" t="s">
        <v>290</v>
      </c>
      <c r="C160">
        <v>32</v>
      </c>
    </row>
    <row r="161" spans="1:3" x14ac:dyDescent="0.25">
      <c r="A161" t="s">
        <v>437</v>
      </c>
      <c r="B161" t="s">
        <v>322</v>
      </c>
      <c r="C161">
        <v>3</v>
      </c>
    </row>
    <row r="162" spans="1:3" x14ac:dyDescent="0.25">
      <c r="A162" t="s">
        <v>437</v>
      </c>
      <c r="B162" t="s">
        <v>228</v>
      </c>
      <c r="C162">
        <v>25</v>
      </c>
    </row>
    <row r="163" spans="1:3" x14ac:dyDescent="0.25">
      <c r="A163" t="s">
        <v>437</v>
      </c>
      <c r="B163" t="s">
        <v>236</v>
      </c>
      <c r="C163">
        <v>37</v>
      </c>
    </row>
    <row r="164" spans="1:3" x14ac:dyDescent="0.25">
      <c r="A164" t="s">
        <v>437</v>
      </c>
      <c r="B164" t="s">
        <v>360</v>
      </c>
      <c r="C164">
        <v>16</v>
      </c>
    </row>
    <row r="165" spans="1:3" x14ac:dyDescent="0.25">
      <c r="A165" t="s">
        <v>437</v>
      </c>
      <c r="B165" t="s">
        <v>386</v>
      </c>
      <c r="C165">
        <v>1</v>
      </c>
    </row>
    <row r="166" spans="1:3" x14ac:dyDescent="0.25">
      <c r="A166" t="s">
        <v>437</v>
      </c>
      <c r="B166" t="s">
        <v>387</v>
      </c>
      <c r="C166">
        <v>1</v>
      </c>
    </row>
    <row r="167" spans="1:3" x14ac:dyDescent="0.25">
      <c r="A167" t="s">
        <v>437</v>
      </c>
      <c r="B167" t="s">
        <v>242</v>
      </c>
      <c r="C167">
        <v>77</v>
      </c>
    </row>
    <row r="168" spans="1:3" x14ac:dyDescent="0.25">
      <c r="A168" t="s">
        <v>437</v>
      </c>
      <c r="B168" t="s">
        <v>89</v>
      </c>
      <c r="C168">
        <v>50</v>
      </c>
    </row>
    <row r="169" spans="1:3" x14ac:dyDescent="0.25">
      <c r="A169" t="s">
        <v>437</v>
      </c>
      <c r="B169" t="s">
        <v>28</v>
      </c>
      <c r="C169">
        <v>110</v>
      </c>
    </row>
    <row r="170" spans="1:3" x14ac:dyDescent="0.25">
      <c r="A170" t="s">
        <v>437</v>
      </c>
      <c r="B170" t="s">
        <v>29</v>
      </c>
      <c r="C170">
        <v>15</v>
      </c>
    </row>
    <row r="171" spans="1:3" x14ac:dyDescent="0.25">
      <c r="A171" t="s">
        <v>437</v>
      </c>
      <c r="B171" t="s">
        <v>229</v>
      </c>
      <c r="C171">
        <v>9</v>
      </c>
    </row>
    <row r="172" spans="1:3" x14ac:dyDescent="0.25">
      <c r="A172" t="s">
        <v>437</v>
      </c>
      <c r="B172" t="s">
        <v>118</v>
      </c>
      <c r="C172">
        <v>86</v>
      </c>
    </row>
    <row r="173" spans="1:3" x14ac:dyDescent="0.25">
      <c r="A173" t="s">
        <v>437</v>
      </c>
      <c r="B173" t="s">
        <v>59</v>
      </c>
      <c r="C173">
        <v>4</v>
      </c>
    </row>
    <row r="174" spans="1:3" x14ac:dyDescent="0.25">
      <c r="A174" t="s">
        <v>437</v>
      </c>
      <c r="B174" t="s">
        <v>60</v>
      </c>
      <c r="C174">
        <v>12</v>
      </c>
    </row>
    <row r="175" spans="1:3" x14ac:dyDescent="0.25">
      <c r="A175" t="s">
        <v>437</v>
      </c>
      <c r="B175" t="s">
        <v>284</v>
      </c>
      <c r="C175">
        <v>788</v>
      </c>
    </row>
    <row r="176" spans="1:3" x14ac:dyDescent="0.25">
      <c r="A176" t="s">
        <v>437</v>
      </c>
      <c r="B176" t="s">
        <v>415</v>
      </c>
      <c r="C176">
        <v>15</v>
      </c>
    </row>
    <row r="177" spans="1:3" x14ac:dyDescent="0.25">
      <c r="A177" t="s">
        <v>437</v>
      </c>
      <c r="B177" t="s">
        <v>18</v>
      </c>
      <c r="C177">
        <v>5</v>
      </c>
    </row>
    <row r="178" spans="1:3" x14ac:dyDescent="0.25">
      <c r="A178" t="s">
        <v>437</v>
      </c>
      <c r="B178" t="s">
        <v>119</v>
      </c>
      <c r="C178">
        <v>71</v>
      </c>
    </row>
    <row r="179" spans="1:3" x14ac:dyDescent="0.25">
      <c r="A179" t="s">
        <v>437</v>
      </c>
      <c r="B179" t="s">
        <v>361</v>
      </c>
      <c r="C179">
        <v>6</v>
      </c>
    </row>
    <row r="180" spans="1:3" x14ac:dyDescent="0.25">
      <c r="A180" t="s">
        <v>437</v>
      </c>
      <c r="B180" t="s">
        <v>243</v>
      </c>
      <c r="C180">
        <v>35</v>
      </c>
    </row>
    <row r="181" spans="1:3" x14ac:dyDescent="0.25">
      <c r="A181" t="s">
        <v>437</v>
      </c>
      <c r="B181" t="s">
        <v>427</v>
      </c>
      <c r="C181">
        <v>80</v>
      </c>
    </row>
    <row r="182" spans="1:3" x14ac:dyDescent="0.25">
      <c r="A182" t="s">
        <v>437</v>
      </c>
      <c r="B182" t="s">
        <v>416</v>
      </c>
      <c r="C182">
        <v>6</v>
      </c>
    </row>
    <row r="183" spans="1:3" x14ac:dyDescent="0.25">
      <c r="A183" t="s">
        <v>437</v>
      </c>
      <c r="B183" t="s">
        <v>172</v>
      </c>
      <c r="C183">
        <v>774</v>
      </c>
    </row>
    <row r="184" spans="1:3" x14ac:dyDescent="0.25">
      <c r="A184" t="s">
        <v>437</v>
      </c>
      <c r="B184" t="s">
        <v>121</v>
      </c>
      <c r="C184">
        <v>14</v>
      </c>
    </row>
    <row r="185" spans="1:3" x14ac:dyDescent="0.25">
      <c r="A185" t="s">
        <v>437</v>
      </c>
      <c r="B185" t="s">
        <v>122</v>
      </c>
      <c r="C185">
        <v>48</v>
      </c>
    </row>
    <row r="186" spans="1:3" x14ac:dyDescent="0.25">
      <c r="A186" t="s">
        <v>437</v>
      </c>
      <c r="B186" t="s">
        <v>31</v>
      </c>
      <c r="C186">
        <v>137</v>
      </c>
    </row>
    <row r="187" spans="1:3" x14ac:dyDescent="0.25">
      <c r="A187" t="s">
        <v>437</v>
      </c>
      <c r="B187" t="s">
        <v>362</v>
      </c>
      <c r="C187">
        <v>3</v>
      </c>
    </row>
    <row r="188" spans="1:3" x14ac:dyDescent="0.25">
      <c r="A188" t="s">
        <v>437</v>
      </c>
      <c r="B188" t="s">
        <v>173</v>
      </c>
      <c r="C188">
        <v>515</v>
      </c>
    </row>
    <row r="189" spans="1:3" x14ac:dyDescent="0.25">
      <c r="A189" t="s">
        <v>437</v>
      </c>
      <c r="B189" t="s">
        <v>174</v>
      </c>
      <c r="C189">
        <v>44</v>
      </c>
    </row>
    <row r="190" spans="1:3" x14ac:dyDescent="0.25">
      <c r="A190" t="s">
        <v>437</v>
      </c>
      <c r="B190" t="s">
        <v>175</v>
      </c>
      <c r="C190">
        <v>2</v>
      </c>
    </row>
    <row r="191" spans="1:3" x14ac:dyDescent="0.25">
      <c r="A191" t="s">
        <v>437</v>
      </c>
      <c r="B191" t="s">
        <v>244</v>
      </c>
      <c r="C191">
        <v>6</v>
      </c>
    </row>
    <row r="192" spans="1:3" x14ac:dyDescent="0.25">
      <c r="A192" t="s">
        <v>437</v>
      </c>
      <c r="B192" t="s">
        <v>245</v>
      </c>
      <c r="C192">
        <v>394</v>
      </c>
    </row>
    <row r="193" spans="1:3" x14ac:dyDescent="0.25">
      <c r="A193" t="s">
        <v>437</v>
      </c>
      <c r="B193" t="s">
        <v>247</v>
      </c>
      <c r="C193">
        <v>156</v>
      </c>
    </row>
    <row r="194" spans="1:3" x14ac:dyDescent="0.25">
      <c r="A194" t="s">
        <v>437</v>
      </c>
      <c r="B194" t="s">
        <v>35</v>
      </c>
      <c r="C194">
        <v>102</v>
      </c>
    </row>
    <row r="195" spans="1:3" x14ac:dyDescent="0.25">
      <c r="A195" t="s">
        <v>437</v>
      </c>
      <c r="B195" t="s">
        <v>36</v>
      </c>
      <c r="C195">
        <v>70</v>
      </c>
    </row>
    <row r="196" spans="1:3" x14ac:dyDescent="0.25">
      <c r="A196" t="s">
        <v>437</v>
      </c>
      <c r="B196" t="s">
        <v>428</v>
      </c>
      <c r="C196">
        <v>19</v>
      </c>
    </row>
    <row r="197" spans="1:3" x14ac:dyDescent="0.25">
      <c r="A197" t="s">
        <v>437</v>
      </c>
      <c r="B197" t="s">
        <v>37</v>
      </c>
      <c r="C197">
        <v>5</v>
      </c>
    </row>
    <row r="198" spans="1:3" x14ac:dyDescent="0.25">
      <c r="A198" t="s">
        <v>437</v>
      </c>
      <c r="B198" t="s">
        <v>39</v>
      </c>
      <c r="C198">
        <v>12</v>
      </c>
    </row>
    <row r="199" spans="1:3" x14ac:dyDescent="0.25">
      <c r="A199" t="s">
        <v>437</v>
      </c>
      <c r="B199" t="s">
        <v>132</v>
      </c>
      <c r="C199">
        <v>89</v>
      </c>
    </row>
    <row r="200" spans="1:3" x14ac:dyDescent="0.25">
      <c r="A200" t="s">
        <v>437</v>
      </c>
      <c r="B200" t="s">
        <v>295</v>
      </c>
      <c r="C200">
        <v>296</v>
      </c>
    </row>
    <row r="201" spans="1:3" x14ac:dyDescent="0.25">
      <c r="A201" t="s">
        <v>437</v>
      </c>
      <c r="B201" t="s">
        <v>176</v>
      </c>
      <c r="C201">
        <v>57</v>
      </c>
    </row>
    <row r="202" spans="1:3" x14ac:dyDescent="0.25">
      <c r="A202" t="s">
        <v>437</v>
      </c>
      <c r="B202" t="s">
        <v>177</v>
      </c>
      <c r="C202">
        <v>1107</v>
      </c>
    </row>
    <row r="203" spans="1:3" x14ac:dyDescent="0.25">
      <c r="A203" t="s">
        <v>437</v>
      </c>
      <c r="B203" t="s">
        <v>178</v>
      </c>
      <c r="C203">
        <v>24</v>
      </c>
    </row>
    <row r="204" spans="1:3" x14ac:dyDescent="0.25">
      <c r="A204" t="s">
        <v>437</v>
      </c>
      <c r="B204" t="s">
        <v>179</v>
      </c>
      <c r="C204">
        <v>6</v>
      </c>
    </row>
    <row r="205" spans="1:3" x14ac:dyDescent="0.25">
      <c r="A205" t="s">
        <v>437</v>
      </c>
      <c r="B205" t="s">
        <v>180</v>
      </c>
      <c r="C205">
        <v>151</v>
      </c>
    </row>
    <row r="206" spans="1:3" x14ac:dyDescent="0.25">
      <c r="A206" t="s">
        <v>437</v>
      </c>
      <c r="B206" t="s">
        <v>181</v>
      </c>
      <c r="C206">
        <v>13</v>
      </c>
    </row>
    <row r="207" spans="1:3" x14ac:dyDescent="0.25">
      <c r="A207" t="s">
        <v>437</v>
      </c>
      <c r="B207" t="s">
        <v>182</v>
      </c>
      <c r="C207">
        <v>84</v>
      </c>
    </row>
    <row r="208" spans="1:3" x14ac:dyDescent="0.25">
      <c r="A208" t="s">
        <v>437</v>
      </c>
      <c r="B208" t="s">
        <v>183</v>
      </c>
      <c r="C208">
        <v>879</v>
      </c>
    </row>
    <row r="209" spans="1:3" x14ac:dyDescent="0.25">
      <c r="A209" t="s">
        <v>437</v>
      </c>
      <c r="B209" t="s">
        <v>184</v>
      </c>
      <c r="C209">
        <v>272</v>
      </c>
    </row>
    <row r="210" spans="1:3" x14ac:dyDescent="0.25">
      <c r="A210" t="s">
        <v>437</v>
      </c>
      <c r="B210" t="s">
        <v>185</v>
      </c>
      <c r="C210">
        <v>42</v>
      </c>
    </row>
    <row r="211" spans="1:3" x14ac:dyDescent="0.25">
      <c r="A211" t="s">
        <v>437</v>
      </c>
      <c r="B211" s="2" t="s">
        <v>268</v>
      </c>
      <c r="C211">
        <v>2841</v>
      </c>
    </row>
    <row r="212" spans="1:3" x14ac:dyDescent="0.25">
      <c r="A212" t="s">
        <v>437</v>
      </c>
      <c r="B212" t="s">
        <v>363</v>
      </c>
      <c r="C212">
        <v>78</v>
      </c>
    </row>
    <row r="213" spans="1:3" x14ac:dyDescent="0.25">
      <c r="A213" t="s">
        <v>437</v>
      </c>
      <c r="B213" t="s">
        <v>40</v>
      </c>
      <c r="C213">
        <v>8</v>
      </c>
    </row>
    <row r="214" spans="1:3" x14ac:dyDescent="0.25">
      <c r="A214" t="s">
        <v>437</v>
      </c>
      <c r="B214" t="s">
        <v>42</v>
      </c>
      <c r="C214">
        <v>30</v>
      </c>
    </row>
    <row r="215" spans="1:3" x14ac:dyDescent="0.25">
      <c r="A215" t="s">
        <v>437</v>
      </c>
      <c r="B215" t="s">
        <v>287</v>
      </c>
      <c r="C215">
        <v>153</v>
      </c>
    </row>
    <row r="216" spans="1:3" x14ac:dyDescent="0.25">
      <c r="A216" t="s">
        <v>437</v>
      </c>
      <c r="B216" t="s">
        <v>269</v>
      </c>
      <c r="C216">
        <v>19</v>
      </c>
    </row>
    <row r="217" spans="1:3" x14ac:dyDescent="0.25">
      <c r="A217" t="s">
        <v>437</v>
      </c>
      <c r="B217" t="s">
        <v>410</v>
      </c>
      <c r="C217">
        <v>10</v>
      </c>
    </row>
    <row r="218" spans="1:3" x14ac:dyDescent="0.25">
      <c r="A218" t="s">
        <v>437</v>
      </c>
      <c r="B218" t="s">
        <v>270</v>
      </c>
      <c r="C218">
        <v>38</v>
      </c>
    </row>
    <row r="219" spans="1:3" x14ac:dyDescent="0.25">
      <c r="A219" t="s">
        <v>437</v>
      </c>
      <c r="B219" t="s">
        <v>230</v>
      </c>
      <c r="C219">
        <v>7</v>
      </c>
    </row>
    <row r="220" spans="1:3" x14ac:dyDescent="0.25">
      <c r="A220" t="s">
        <v>437</v>
      </c>
      <c r="B220" t="s">
        <v>186</v>
      </c>
      <c r="C220">
        <v>47</v>
      </c>
    </row>
    <row r="221" spans="1:3" x14ac:dyDescent="0.25">
      <c r="A221" t="s">
        <v>437</v>
      </c>
      <c r="B221" t="s">
        <v>382</v>
      </c>
      <c r="C221">
        <v>171</v>
      </c>
    </row>
    <row r="222" spans="1:3" x14ac:dyDescent="0.25">
      <c r="A222" t="s">
        <v>437</v>
      </c>
      <c r="B222" t="s">
        <v>271</v>
      </c>
      <c r="C222">
        <v>31</v>
      </c>
    </row>
    <row r="223" spans="1:3" x14ac:dyDescent="0.25">
      <c r="A223" t="s">
        <v>437</v>
      </c>
      <c r="B223" t="s">
        <v>123</v>
      </c>
      <c r="C223">
        <v>7</v>
      </c>
    </row>
    <row r="224" spans="1:3" x14ac:dyDescent="0.25">
      <c r="A224" t="s">
        <v>437</v>
      </c>
      <c r="B224" t="s">
        <v>44</v>
      </c>
      <c r="C224">
        <v>4</v>
      </c>
    </row>
    <row r="225" spans="1:3" x14ac:dyDescent="0.25">
      <c r="A225" t="s">
        <v>437</v>
      </c>
      <c r="B225" t="s">
        <v>45</v>
      </c>
      <c r="C225">
        <v>2</v>
      </c>
    </row>
    <row r="226" spans="1:3" x14ac:dyDescent="0.25">
      <c r="A226" t="s">
        <v>437</v>
      </c>
      <c r="B226" t="s">
        <v>46</v>
      </c>
      <c r="C226">
        <v>36</v>
      </c>
    </row>
    <row r="227" spans="1:3" x14ac:dyDescent="0.25">
      <c r="A227" t="s">
        <v>437</v>
      </c>
      <c r="B227" t="s">
        <v>47</v>
      </c>
      <c r="C227">
        <v>138</v>
      </c>
    </row>
    <row r="228" spans="1:3" x14ac:dyDescent="0.25">
      <c r="A228" t="s">
        <v>437</v>
      </c>
      <c r="B228" t="s">
        <v>364</v>
      </c>
      <c r="C228">
        <v>20</v>
      </c>
    </row>
    <row r="229" spans="1:3" x14ac:dyDescent="0.25">
      <c r="A229" t="s">
        <v>437</v>
      </c>
      <c r="B229" t="s">
        <v>323</v>
      </c>
      <c r="C229">
        <v>102</v>
      </c>
    </row>
    <row r="230" spans="1:3" x14ac:dyDescent="0.25">
      <c r="A230" t="s">
        <v>437</v>
      </c>
      <c r="B230" t="s">
        <v>125</v>
      </c>
      <c r="C230">
        <v>325</v>
      </c>
    </row>
    <row r="231" spans="1:3" x14ac:dyDescent="0.25">
      <c r="A231" t="s">
        <v>437</v>
      </c>
      <c r="B231" t="s">
        <v>133</v>
      </c>
      <c r="C231">
        <v>2</v>
      </c>
    </row>
    <row r="232" spans="1:3" x14ac:dyDescent="0.25">
      <c r="A232" t="s">
        <v>437</v>
      </c>
      <c r="B232" t="s">
        <v>135</v>
      </c>
      <c r="C232">
        <v>22</v>
      </c>
    </row>
    <row r="233" spans="1:3" x14ac:dyDescent="0.25">
      <c r="A233" t="s">
        <v>437</v>
      </c>
      <c r="B233" t="s">
        <v>136</v>
      </c>
      <c r="C233">
        <v>5</v>
      </c>
    </row>
    <row r="234" spans="1:3" x14ac:dyDescent="0.25">
      <c r="A234" t="s">
        <v>437</v>
      </c>
      <c r="B234" t="s">
        <v>187</v>
      </c>
      <c r="C234">
        <v>118</v>
      </c>
    </row>
    <row r="235" spans="1:3" x14ac:dyDescent="0.25">
      <c r="A235" t="s">
        <v>437</v>
      </c>
      <c r="B235" t="s">
        <v>297</v>
      </c>
      <c r="C235">
        <v>4</v>
      </c>
    </row>
    <row r="236" spans="1:3" x14ac:dyDescent="0.25">
      <c r="A236" t="s">
        <v>437</v>
      </c>
      <c r="B236" t="s">
        <v>49</v>
      </c>
      <c r="C236">
        <v>115</v>
      </c>
    </row>
    <row r="237" spans="1:3" x14ac:dyDescent="0.25">
      <c r="A237" t="s">
        <v>437</v>
      </c>
      <c r="B237" t="s">
        <v>189</v>
      </c>
      <c r="C237">
        <v>49</v>
      </c>
    </row>
    <row r="238" spans="1:3" x14ac:dyDescent="0.25">
      <c r="A238" t="s">
        <v>437</v>
      </c>
      <c r="B238" t="s">
        <v>291</v>
      </c>
      <c r="C238">
        <v>3</v>
      </c>
    </row>
    <row r="239" spans="1:3" x14ac:dyDescent="0.25">
      <c r="A239" t="s">
        <v>437</v>
      </c>
      <c r="B239" t="s">
        <v>98</v>
      </c>
      <c r="C239">
        <v>2</v>
      </c>
    </row>
    <row r="240" spans="1:3" x14ac:dyDescent="0.25">
      <c r="A240" t="s">
        <v>437</v>
      </c>
      <c r="B240" t="s">
        <v>365</v>
      </c>
      <c r="C240">
        <v>2</v>
      </c>
    </row>
    <row r="241" spans="1:3" x14ac:dyDescent="0.25">
      <c r="A241" t="s">
        <v>437</v>
      </c>
      <c r="B241" s="2" t="s">
        <v>366</v>
      </c>
      <c r="C241">
        <v>19</v>
      </c>
    </row>
    <row r="242" spans="1:3" x14ac:dyDescent="0.25">
      <c r="A242" t="s">
        <v>437</v>
      </c>
      <c r="B242" t="s">
        <v>126</v>
      </c>
      <c r="C242">
        <v>92</v>
      </c>
    </row>
    <row r="243" spans="1:3" x14ac:dyDescent="0.25">
      <c r="A243" t="s">
        <v>437</v>
      </c>
      <c r="B243" t="s">
        <v>383</v>
      </c>
      <c r="C243">
        <v>44</v>
      </c>
    </row>
    <row r="244" spans="1:3" x14ac:dyDescent="0.25">
      <c r="A244" t="s">
        <v>437</v>
      </c>
      <c r="B244" t="s">
        <v>417</v>
      </c>
      <c r="C244">
        <v>20</v>
      </c>
    </row>
    <row r="245" spans="1:3" x14ac:dyDescent="0.25">
      <c r="A245" t="s">
        <v>437</v>
      </c>
      <c r="B245" t="s">
        <v>190</v>
      </c>
      <c r="C245">
        <v>94</v>
      </c>
    </row>
    <row r="246" spans="1:3" x14ac:dyDescent="0.25">
      <c r="A246" t="s">
        <v>437</v>
      </c>
      <c r="B246" t="s">
        <v>191</v>
      </c>
      <c r="C246">
        <v>17</v>
      </c>
    </row>
    <row r="247" spans="1:3" x14ac:dyDescent="0.25">
      <c r="A247" t="s">
        <v>437</v>
      </c>
      <c r="B247" t="s">
        <v>192</v>
      </c>
      <c r="C247">
        <v>189</v>
      </c>
    </row>
    <row r="248" spans="1:3" x14ac:dyDescent="0.25">
      <c r="A248" t="s">
        <v>437</v>
      </c>
      <c r="B248" t="s">
        <v>193</v>
      </c>
      <c r="C248">
        <v>461</v>
      </c>
    </row>
    <row r="249" spans="1:3" x14ac:dyDescent="0.25">
      <c r="A249" t="s">
        <v>437</v>
      </c>
      <c r="B249" t="s">
        <v>194</v>
      </c>
      <c r="C249">
        <v>902</v>
      </c>
    </row>
    <row r="250" spans="1:3" x14ac:dyDescent="0.25">
      <c r="A250" t="s">
        <v>437</v>
      </c>
      <c r="B250" t="s">
        <v>195</v>
      </c>
      <c r="C250">
        <v>171</v>
      </c>
    </row>
    <row r="251" spans="1:3" x14ac:dyDescent="0.25">
      <c r="A251" t="s">
        <v>437</v>
      </c>
      <c r="B251" t="s">
        <v>196</v>
      </c>
      <c r="C251">
        <v>102</v>
      </c>
    </row>
    <row r="252" spans="1:3" x14ac:dyDescent="0.25">
      <c r="A252" t="s">
        <v>437</v>
      </c>
      <c r="B252" t="s">
        <v>197</v>
      </c>
      <c r="C252">
        <v>243</v>
      </c>
    </row>
    <row r="253" spans="1:3" x14ac:dyDescent="0.25">
      <c r="A253" t="s">
        <v>437</v>
      </c>
      <c r="B253" t="s">
        <v>198</v>
      </c>
      <c r="C253">
        <v>125</v>
      </c>
    </row>
    <row r="254" spans="1:3" x14ac:dyDescent="0.25">
      <c r="A254" t="s">
        <v>437</v>
      </c>
      <c r="B254" t="s">
        <v>199</v>
      </c>
      <c r="C254">
        <v>2</v>
      </c>
    </row>
    <row r="255" spans="1:3" x14ac:dyDescent="0.25">
      <c r="A255" t="s">
        <v>437</v>
      </c>
      <c r="B255" t="s">
        <v>200</v>
      </c>
      <c r="C255">
        <v>8</v>
      </c>
    </row>
    <row r="256" spans="1:3" x14ac:dyDescent="0.25">
      <c r="A256" t="s">
        <v>437</v>
      </c>
      <c r="B256" t="s">
        <v>201</v>
      </c>
      <c r="C256">
        <v>16</v>
      </c>
    </row>
    <row r="257" spans="1:3" x14ac:dyDescent="0.25">
      <c r="A257" t="s">
        <v>437</v>
      </c>
      <c r="B257" t="s">
        <v>202</v>
      </c>
      <c r="C257">
        <v>47</v>
      </c>
    </row>
    <row r="258" spans="1:3" x14ac:dyDescent="0.25">
      <c r="A258" t="s">
        <v>437</v>
      </c>
      <c r="B258" t="s">
        <v>203</v>
      </c>
      <c r="C258">
        <v>53</v>
      </c>
    </row>
    <row r="259" spans="1:3" x14ac:dyDescent="0.25">
      <c r="A259" t="s">
        <v>437</v>
      </c>
      <c r="B259" t="s">
        <v>204</v>
      </c>
      <c r="C259">
        <v>19</v>
      </c>
    </row>
    <row r="260" spans="1:3" x14ac:dyDescent="0.25">
      <c r="A260" t="s">
        <v>437</v>
      </c>
      <c r="B260" t="s">
        <v>205</v>
      </c>
      <c r="C260">
        <v>24</v>
      </c>
    </row>
    <row r="261" spans="1:3" x14ac:dyDescent="0.25">
      <c r="A261" t="s">
        <v>437</v>
      </c>
      <c r="B261" s="2" t="s">
        <v>206</v>
      </c>
      <c r="C261">
        <v>16</v>
      </c>
    </row>
    <row r="262" spans="1:3" x14ac:dyDescent="0.25">
      <c r="A262" t="s">
        <v>437</v>
      </c>
      <c r="B262" t="s">
        <v>207</v>
      </c>
      <c r="C262">
        <v>4</v>
      </c>
    </row>
    <row r="263" spans="1:3" x14ac:dyDescent="0.25">
      <c r="A263" t="s">
        <v>437</v>
      </c>
      <c r="B263" t="s">
        <v>208</v>
      </c>
      <c r="C263">
        <v>25</v>
      </c>
    </row>
    <row r="264" spans="1:3" x14ac:dyDescent="0.25">
      <c r="A264" t="s">
        <v>437</v>
      </c>
      <c r="B264" t="s">
        <v>209</v>
      </c>
      <c r="C264">
        <v>142</v>
      </c>
    </row>
    <row r="265" spans="1:3" x14ac:dyDescent="0.25">
      <c r="A265" t="s">
        <v>437</v>
      </c>
      <c r="B265" t="s">
        <v>210</v>
      </c>
      <c r="C265">
        <v>65</v>
      </c>
    </row>
    <row r="266" spans="1:3" x14ac:dyDescent="0.25">
      <c r="A266" t="s">
        <v>437</v>
      </c>
      <c r="B266" t="s">
        <v>211</v>
      </c>
      <c r="C266">
        <v>5</v>
      </c>
    </row>
    <row r="267" spans="1:3" x14ac:dyDescent="0.25">
      <c r="A267" t="s">
        <v>437</v>
      </c>
      <c r="B267" s="2" t="s">
        <v>212</v>
      </c>
      <c r="C267">
        <v>65</v>
      </c>
    </row>
    <row r="268" spans="1:3" x14ac:dyDescent="0.25">
      <c r="A268" t="s">
        <v>437</v>
      </c>
      <c r="B268" t="s">
        <v>213</v>
      </c>
      <c r="C268">
        <v>129</v>
      </c>
    </row>
    <row r="269" spans="1:3" x14ac:dyDescent="0.25">
      <c r="A269" t="s">
        <v>437</v>
      </c>
      <c r="B269" t="s">
        <v>214</v>
      </c>
      <c r="C269">
        <v>3</v>
      </c>
    </row>
    <row r="270" spans="1:3" x14ac:dyDescent="0.25">
      <c r="A270" t="s">
        <v>437</v>
      </c>
      <c r="B270" t="s">
        <v>63</v>
      </c>
      <c r="C270">
        <v>45</v>
      </c>
    </row>
    <row r="271" spans="1:3" x14ac:dyDescent="0.25">
      <c r="A271" t="s">
        <v>437</v>
      </c>
      <c r="B271" t="s">
        <v>65</v>
      </c>
      <c r="C271">
        <v>169</v>
      </c>
    </row>
    <row r="272" spans="1:3" x14ac:dyDescent="0.25">
      <c r="A272" t="s">
        <v>437</v>
      </c>
      <c r="B272" t="s">
        <v>429</v>
      </c>
      <c r="C272">
        <v>282</v>
      </c>
    </row>
    <row r="273" spans="1:3" x14ac:dyDescent="0.25">
      <c r="A273" t="s">
        <v>437</v>
      </c>
      <c r="B273" t="s">
        <v>430</v>
      </c>
      <c r="C273">
        <v>385</v>
      </c>
    </row>
    <row r="274" spans="1:3" x14ac:dyDescent="0.25">
      <c r="A274" t="s">
        <v>437</v>
      </c>
      <c r="B274" t="s">
        <v>431</v>
      </c>
      <c r="C274">
        <v>321</v>
      </c>
    </row>
    <row r="275" spans="1:3" x14ac:dyDescent="0.25">
      <c r="A275" t="s">
        <v>437</v>
      </c>
      <c r="B275" t="s">
        <v>432</v>
      </c>
      <c r="C275">
        <v>4</v>
      </c>
    </row>
    <row r="276" spans="1:3" x14ac:dyDescent="0.25">
      <c r="A276" t="s">
        <v>437</v>
      </c>
      <c r="B276" t="s">
        <v>433</v>
      </c>
      <c r="C276">
        <v>16</v>
      </c>
    </row>
    <row r="277" spans="1:3" x14ac:dyDescent="0.25">
      <c r="A277" t="s">
        <v>437</v>
      </c>
      <c r="B277" t="s">
        <v>248</v>
      </c>
      <c r="C277">
        <v>27</v>
      </c>
    </row>
    <row r="278" spans="1:3" x14ac:dyDescent="0.25">
      <c r="A278" t="s">
        <v>437</v>
      </c>
      <c r="B278" t="s">
        <v>249</v>
      </c>
      <c r="C278">
        <v>72</v>
      </c>
    </row>
    <row r="279" spans="1:3" x14ac:dyDescent="0.25">
      <c r="A279" t="s">
        <v>437</v>
      </c>
      <c r="B279" t="s">
        <v>102</v>
      </c>
      <c r="C279">
        <v>5</v>
      </c>
    </row>
    <row r="280" spans="1:3" x14ac:dyDescent="0.25">
      <c r="A280" t="s">
        <v>437</v>
      </c>
      <c r="B280" t="s">
        <v>275</v>
      </c>
      <c r="C280">
        <v>8</v>
      </c>
    </row>
    <row r="281" spans="1:3" x14ac:dyDescent="0.25">
      <c r="A281" t="s">
        <v>437</v>
      </c>
      <c r="B281" t="s">
        <v>250</v>
      </c>
      <c r="C281">
        <v>273</v>
      </c>
    </row>
    <row r="282" spans="1:3" x14ac:dyDescent="0.25">
      <c r="A282" t="s">
        <v>437</v>
      </c>
      <c r="B282" t="s">
        <v>67</v>
      </c>
      <c r="C282">
        <v>66</v>
      </c>
    </row>
    <row r="283" spans="1:3" x14ac:dyDescent="0.25">
      <c r="A283" t="s">
        <v>437</v>
      </c>
      <c r="B283" t="s">
        <v>324</v>
      </c>
      <c r="C283">
        <v>693</v>
      </c>
    </row>
    <row r="284" spans="1:3" x14ac:dyDescent="0.25">
      <c r="A284" t="s">
        <v>437</v>
      </c>
      <c r="B284" s="2" t="s">
        <v>325</v>
      </c>
      <c r="C284">
        <v>107</v>
      </c>
    </row>
    <row r="285" spans="1:3" x14ac:dyDescent="0.25">
      <c r="A285" t="s">
        <v>437</v>
      </c>
      <c r="B285" t="s">
        <v>326</v>
      </c>
      <c r="C285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Sheet4</vt:lpstr>
      <vt:lpstr>Sheet1</vt:lpstr>
      <vt:lpstr>Sheet2</vt:lpstr>
      <vt:lpstr>Sheet3</vt:lpstr>
      <vt:lpstr>Sheet2!April_2014</vt:lpstr>
      <vt:lpstr>Sheet3!April_2014LOC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Giang</cp:lastModifiedBy>
  <dcterms:created xsi:type="dcterms:W3CDTF">2016-04-07T22:27:23Z</dcterms:created>
  <dcterms:modified xsi:type="dcterms:W3CDTF">2016-04-08T04:01:06Z</dcterms:modified>
</cp:coreProperties>
</file>