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Ownership" sheetId="4" r:id="rId1"/>
    <sheet name="Sheet1" sheetId="1" r:id="rId2"/>
    <sheet name="RAW" sheetId="2" r:id="rId3"/>
    <sheet name="HASH" sheetId="3" r:id="rId4"/>
  </sheets>
  <definedNames>
    <definedName name="_xlnm._FilterDatabase" localSheetId="1" hidden="1">Sheet1!$A$1:$F$1528</definedName>
    <definedName name="Dec_2014" localSheetId="2">RAW!$A$1:$D$1527</definedName>
    <definedName name="Dec_2014" localSheetId="1">Sheet1!$A$2:$D$1528</definedName>
    <definedName name="Dec_2014LOC" localSheetId="3">HASH!$A$1:$C$288</definedName>
  </definedNames>
  <calcPr calcId="152511" concurrentCalc="0"/>
  <pivotCaches>
    <pivotCache cacheId="3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11" i="4" l="1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AZ2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94" i="4"/>
  <c r="AZ195" i="4"/>
  <c r="AZ196" i="4"/>
  <c r="AZ197" i="4"/>
  <c r="AZ198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111" i="4"/>
  <c r="AY2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59" i="4"/>
  <c r="AX160" i="4"/>
  <c r="AX161" i="4"/>
  <c r="AX162" i="4"/>
  <c r="AX163" i="4"/>
  <c r="AX164" i="4"/>
  <c r="AX165" i="4"/>
  <c r="AX166" i="4"/>
  <c r="AX167" i="4"/>
  <c r="AX168" i="4"/>
  <c r="AX169" i="4"/>
  <c r="AX170" i="4"/>
  <c r="AX171" i="4"/>
  <c r="AX172" i="4"/>
  <c r="AX173" i="4"/>
  <c r="AX174" i="4"/>
  <c r="AX175" i="4"/>
  <c r="AX176" i="4"/>
  <c r="AX177" i="4"/>
  <c r="AX178" i="4"/>
  <c r="AX179" i="4"/>
  <c r="AX180" i="4"/>
  <c r="AX181" i="4"/>
  <c r="AX182" i="4"/>
  <c r="AX183" i="4"/>
  <c r="AX184" i="4"/>
  <c r="AX185" i="4"/>
  <c r="AX186" i="4"/>
  <c r="AX187" i="4"/>
  <c r="AX188" i="4"/>
  <c r="AX189" i="4"/>
  <c r="AX190" i="4"/>
  <c r="AX191" i="4"/>
  <c r="AX192" i="4"/>
  <c r="AX193" i="4"/>
  <c r="AX194" i="4"/>
  <c r="AX195" i="4"/>
  <c r="AX196" i="4"/>
  <c r="AX197" i="4"/>
  <c r="AX198" i="4"/>
  <c r="AX199" i="4"/>
  <c r="AX200" i="4"/>
  <c r="AX201" i="4"/>
  <c r="AX202" i="4"/>
  <c r="AX203" i="4"/>
  <c r="AX204" i="4"/>
  <c r="AX205" i="4"/>
  <c r="AX206" i="4"/>
  <c r="AX207" i="4"/>
  <c r="AX208" i="4"/>
  <c r="AX209" i="4"/>
  <c r="AX210" i="4"/>
  <c r="AX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111" i="4"/>
  <c r="AW109" i="4"/>
  <c r="CL104" i="4"/>
  <c r="CK104" i="4"/>
  <c r="CJ104" i="4"/>
  <c r="CI104" i="4"/>
  <c r="CH104" i="4"/>
  <c r="CG104" i="4"/>
  <c r="CF104" i="4"/>
  <c r="CE104" i="4"/>
  <c r="CD104" i="4"/>
  <c r="CC104" i="4"/>
  <c r="CB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CL103" i="4"/>
  <c r="CK103" i="4"/>
  <c r="CJ103" i="4"/>
  <c r="CI103" i="4"/>
  <c r="CH103" i="4"/>
  <c r="CG103" i="4"/>
  <c r="CF103" i="4"/>
  <c r="CE103" i="4"/>
  <c r="CD103" i="4"/>
  <c r="CC103" i="4"/>
  <c r="CB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CL102" i="4"/>
  <c r="CK102" i="4"/>
  <c r="CJ102" i="4"/>
  <c r="CI102" i="4"/>
  <c r="CH102" i="4"/>
  <c r="CG102" i="4"/>
  <c r="CF102" i="4"/>
  <c r="CE102" i="4"/>
  <c r="CD102" i="4"/>
  <c r="CC102" i="4"/>
  <c r="CB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CL101" i="4"/>
  <c r="CK101" i="4"/>
  <c r="CJ101" i="4"/>
  <c r="CI101" i="4"/>
  <c r="CH101" i="4"/>
  <c r="CG101" i="4"/>
  <c r="CF101" i="4"/>
  <c r="CE101" i="4"/>
  <c r="CD101" i="4"/>
  <c r="CC101" i="4"/>
  <c r="CB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CL100" i="4"/>
  <c r="CK100" i="4"/>
  <c r="CJ100" i="4"/>
  <c r="CI100" i="4"/>
  <c r="CH100" i="4"/>
  <c r="CG100" i="4"/>
  <c r="CF100" i="4"/>
  <c r="CE100" i="4"/>
  <c r="CD100" i="4"/>
  <c r="CC100" i="4"/>
  <c r="CB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CL99" i="4"/>
  <c r="CK99" i="4"/>
  <c r="CJ99" i="4"/>
  <c r="CI99" i="4"/>
  <c r="CH99" i="4"/>
  <c r="CG99" i="4"/>
  <c r="CF99" i="4"/>
  <c r="CE99" i="4"/>
  <c r="CD99" i="4"/>
  <c r="CC99" i="4"/>
  <c r="CB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CL98" i="4"/>
  <c r="CK98" i="4"/>
  <c r="CJ98" i="4"/>
  <c r="CI98" i="4"/>
  <c r="CH98" i="4"/>
  <c r="CG98" i="4"/>
  <c r="CF98" i="4"/>
  <c r="CE98" i="4"/>
  <c r="CD98" i="4"/>
  <c r="CC98" i="4"/>
  <c r="CB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CL97" i="4"/>
  <c r="CK97" i="4"/>
  <c r="CJ97" i="4"/>
  <c r="CI97" i="4"/>
  <c r="CH97" i="4"/>
  <c r="CG97" i="4"/>
  <c r="CF97" i="4"/>
  <c r="CE97" i="4"/>
  <c r="CD97" i="4"/>
  <c r="CC97" i="4"/>
  <c r="CB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CL96" i="4"/>
  <c r="CK96" i="4"/>
  <c r="CJ96" i="4"/>
  <c r="CI96" i="4"/>
  <c r="CH96" i="4"/>
  <c r="CG96" i="4"/>
  <c r="CF96" i="4"/>
  <c r="CE96" i="4"/>
  <c r="CD96" i="4"/>
  <c r="CC96" i="4"/>
  <c r="CB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CL95" i="4"/>
  <c r="CK95" i="4"/>
  <c r="CJ95" i="4"/>
  <c r="CI95" i="4"/>
  <c r="CH95" i="4"/>
  <c r="CG95" i="4"/>
  <c r="CF95" i="4"/>
  <c r="CE95" i="4"/>
  <c r="CD95" i="4"/>
  <c r="CC95" i="4"/>
  <c r="CB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CL94" i="4"/>
  <c r="CK94" i="4"/>
  <c r="CJ94" i="4"/>
  <c r="CI94" i="4"/>
  <c r="CH94" i="4"/>
  <c r="CG94" i="4"/>
  <c r="CF94" i="4"/>
  <c r="CE94" i="4"/>
  <c r="CD94" i="4"/>
  <c r="CC94" i="4"/>
  <c r="CB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CL93" i="4"/>
  <c r="CK93" i="4"/>
  <c r="CJ93" i="4"/>
  <c r="CI93" i="4"/>
  <c r="CH93" i="4"/>
  <c r="CG93" i="4"/>
  <c r="CF93" i="4"/>
  <c r="CE93" i="4"/>
  <c r="CD93" i="4"/>
  <c r="CC93" i="4"/>
  <c r="CB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CL92" i="4"/>
  <c r="CK92" i="4"/>
  <c r="CJ92" i="4"/>
  <c r="CI92" i="4"/>
  <c r="CH92" i="4"/>
  <c r="CG92" i="4"/>
  <c r="CF92" i="4"/>
  <c r="CE92" i="4"/>
  <c r="CD92" i="4"/>
  <c r="CC92" i="4"/>
  <c r="CB92" i="4"/>
  <c r="BZ92" i="4"/>
  <c r="BY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CL91" i="4"/>
  <c r="CK91" i="4"/>
  <c r="CJ91" i="4"/>
  <c r="CI91" i="4"/>
  <c r="CH91" i="4"/>
  <c r="CG91" i="4"/>
  <c r="CF91" i="4"/>
  <c r="CE91" i="4"/>
  <c r="CD91" i="4"/>
  <c r="CC91" i="4"/>
  <c r="CB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CL90" i="4"/>
  <c r="CK90" i="4"/>
  <c r="CJ90" i="4"/>
  <c r="CI90" i="4"/>
  <c r="CH90" i="4"/>
  <c r="CG90" i="4"/>
  <c r="CF90" i="4"/>
  <c r="CE90" i="4"/>
  <c r="CD90" i="4"/>
  <c r="CC90" i="4"/>
  <c r="CB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CL89" i="4"/>
  <c r="CK89" i="4"/>
  <c r="CJ89" i="4"/>
  <c r="CI89" i="4"/>
  <c r="CH89" i="4"/>
  <c r="CG89" i="4"/>
  <c r="CF89" i="4"/>
  <c r="CE89" i="4"/>
  <c r="CD89" i="4"/>
  <c r="CC89" i="4"/>
  <c r="CB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CL88" i="4"/>
  <c r="CK88" i="4"/>
  <c r="CJ88" i="4"/>
  <c r="CI88" i="4"/>
  <c r="CH88" i="4"/>
  <c r="CG88" i="4"/>
  <c r="CF88" i="4"/>
  <c r="CE88" i="4"/>
  <c r="CD88" i="4"/>
  <c r="CC88" i="4"/>
  <c r="CB88" i="4"/>
  <c r="BZ88" i="4"/>
  <c r="BY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CL87" i="4"/>
  <c r="CK87" i="4"/>
  <c r="CJ87" i="4"/>
  <c r="CI87" i="4"/>
  <c r="CH87" i="4"/>
  <c r="CG87" i="4"/>
  <c r="CF87" i="4"/>
  <c r="CE87" i="4"/>
  <c r="CD87" i="4"/>
  <c r="CC87" i="4"/>
  <c r="CB87" i="4"/>
  <c r="BZ87" i="4"/>
  <c r="BY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CL86" i="4"/>
  <c r="CK86" i="4"/>
  <c r="CJ86" i="4"/>
  <c r="CI86" i="4"/>
  <c r="CH86" i="4"/>
  <c r="CG86" i="4"/>
  <c r="CF86" i="4"/>
  <c r="CE86" i="4"/>
  <c r="CD86" i="4"/>
  <c r="CC86" i="4"/>
  <c r="CB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CL85" i="4"/>
  <c r="CK85" i="4"/>
  <c r="CJ85" i="4"/>
  <c r="CI85" i="4"/>
  <c r="CH85" i="4"/>
  <c r="CG85" i="4"/>
  <c r="CF85" i="4"/>
  <c r="CE85" i="4"/>
  <c r="CD85" i="4"/>
  <c r="CC85" i="4"/>
  <c r="CB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CL84" i="4"/>
  <c r="CK84" i="4"/>
  <c r="CJ84" i="4"/>
  <c r="CI84" i="4"/>
  <c r="CH84" i="4"/>
  <c r="CG84" i="4"/>
  <c r="CF84" i="4"/>
  <c r="CE84" i="4"/>
  <c r="CD84" i="4"/>
  <c r="CC84" i="4"/>
  <c r="CB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CL83" i="4"/>
  <c r="CK83" i="4"/>
  <c r="CJ83" i="4"/>
  <c r="CI83" i="4"/>
  <c r="CH83" i="4"/>
  <c r="CG83" i="4"/>
  <c r="CF83" i="4"/>
  <c r="CE83" i="4"/>
  <c r="CD83" i="4"/>
  <c r="CC83" i="4"/>
  <c r="CB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CL82" i="4"/>
  <c r="CK82" i="4"/>
  <c r="CJ82" i="4"/>
  <c r="CI82" i="4"/>
  <c r="CH82" i="4"/>
  <c r="CG82" i="4"/>
  <c r="CF82" i="4"/>
  <c r="CE82" i="4"/>
  <c r="CD82" i="4"/>
  <c r="CC82" i="4"/>
  <c r="CB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CL81" i="4"/>
  <c r="CK81" i="4"/>
  <c r="CJ81" i="4"/>
  <c r="CI81" i="4"/>
  <c r="CH81" i="4"/>
  <c r="CG81" i="4"/>
  <c r="CF81" i="4"/>
  <c r="CE81" i="4"/>
  <c r="CD81" i="4"/>
  <c r="CC81" i="4"/>
  <c r="CB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CL80" i="4"/>
  <c r="CK80" i="4"/>
  <c r="CJ80" i="4"/>
  <c r="CI80" i="4"/>
  <c r="CH80" i="4"/>
  <c r="CG80" i="4"/>
  <c r="CF80" i="4"/>
  <c r="CE80" i="4"/>
  <c r="CD80" i="4"/>
  <c r="CC80" i="4"/>
  <c r="CB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CL79" i="4"/>
  <c r="CK79" i="4"/>
  <c r="CJ79" i="4"/>
  <c r="CI79" i="4"/>
  <c r="CH79" i="4"/>
  <c r="CG79" i="4"/>
  <c r="CF79" i="4"/>
  <c r="CE79" i="4"/>
  <c r="CD79" i="4"/>
  <c r="CC79" i="4"/>
  <c r="CB79" i="4"/>
  <c r="BZ79" i="4"/>
  <c r="BY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CL78" i="4"/>
  <c r="CK78" i="4"/>
  <c r="CJ78" i="4"/>
  <c r="CI78" i="4"/>
  <c r="CH78" i="4"/>
  <c r="CG78" i="4"/>
  <c r="CF78" i="4"/>
  <c r="CE78" i="4"/>
  <c r="CD78" i="4"/>
  <c r="CC78" i="4"/>
  <c r="CB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CL77" i="4"/>
  <c r="CK77" i="4"/>
  <c r="CJ77" i="4"/>
  <c r="CI77" i="4"/>
  <c r="CH77" i="4"/>
  <c r="CG77" i="4"/>
  <c r="CF77" i="4"/>
  <c r="CE77" i="4"/>
  <c r="CD77" i="4"/>
  <c r="CC77" i="4"/>
  <c r="CB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AZ76" i="4"/>
  <c r="AY76" i="4"/>
  <c r="AX76" i="4"/>
  <c r="AW76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AZ75" i="4"/>
  <c r="AY75" i="4"/>
  <c r="AX75" i="4"/>
  <c r="AW75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P73" i="4"/>
  <c r="BO73" i="4"/>
  <c r="BN73" i="4"/>
  <c r="BL73" i="4"/>
  <c r="BK73" i="4"/>
  <c r="BJ73" i="4"/>
  <c r="BI73" i="4"/>
  <c r="BG73" i="4"/>
  <c r="BF73" i="4"/>
  <c r="BE73" i="4"/>
  <c r="BD73" i="4"/>
  <c r="BC73" i="4"/>
  <c r="BB73" i="4"/>
  <c r="BA73" i="4"/>
  <c r="AZ73" i="4"/>
  <c r="AY73" i="4"/>
  <c r="AX73" i="4"/>
  <c r="AW73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L72" i="4"/>
  <c r="BK72" i="4"/>
  <c r="BJ72" i="4"/>
  <c r="BI72" i="4"/>
  <c r="BH72" i="4"/>
  <c r="BG72" i="4"/>
  <c r="BF72" i="4"/>
  <c r="BE72" i="4"/>
  <c r="BD72" i="4"/>
  <c r="BC72" i="4"/>
  <c r="BB72" i="4"/>
  <c r="AZ72" i="4"/>
  <c r="AY72" i="4"/>
  <c r="AX72" i="4"/>
  <c r="AW72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W71" i="4"/>
  <c r="BU71" i="4"/>
  <c r="BT71" i="4"/>
  <c r="BS71" i="4"/>
  <c r="BR71" i="4"/>
  <c r="BQ71" i="4"/>
  <c r="BP71" i="4"/>
  <c r="BO71" i="4"/>
  <c r="BL71" i="4"/>
  <c r="BK71" i="4"/>
  <c r="BJ71" i="4"/>
  <c r="BI71" i="4"/>
  <c r="BH71" i="4"/>
  <c r="BF71" i="4"/>
  <c r="BE71" i="4"/>
  <c r="BD71" i="4"/>
  <c r="BC71" i="4"/>
  <c r="BB71" i="4"/>
  <c r="BA71" i="4"/>
  <c r="AZ71" i="4"/>
  <c r="AY71" i="4"/>
  <c r="AX71" i="4"/>
  <c r="AW71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CJ69" i="4"/>
  <c r="CI69" i="4"/>
  <c r="CH69" i="4"/>
  <c r="CG69" i="4"/>
  <c r="CF69" i="4"/>
  <c r="CE69" i="4"/>
  <c r="CC69" i="4"/>
  <c r="CB69" i="4"/>
  <c r="CA69" i="4"/>
  <c r="BY69" i="4"/>
  <c r="BX69" i="4"/>
  <c r="BW69" i="4"/>
  <c r="BV69" i="4"/>
  <c r="BU69" i="4"/>
  <c r="BT69" i="4"/>
  <c r="BR69" i="4"/>
  <c r="BQ69" i="4"/>
  <c r="BP69" i="4"/>
  <c r="BO69" i="4"/>
  <c r="BN69" i="4"/>
  <c r="BM69" i="4"/>
  <c r="BL69" i="4"/>
  <c r="BJ69" i="4"/>
  <c r="BH69" i="4"/>
  <c r="BF69" i="4"/>
  <c r="BE69" i="4"/>
  <c r="BD69" i="4"/>
  <c r="BC69" i="4"/>
  <c r="BB69" i="4"/>
  <c r="BA69" i="4"/>
  <c r="AY69" i="4"/>
  <c r="AX69" i="4"/>
  <c r="AW69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CL65" i="4"/>
  <c r="CJ65" i="4"/>
  <c r="CI65" i="4"/>
  <c r="CG65" i="4"/>
  <c r="CF65" i="4"/>
  <c r="CE65" i="4"/>
  <c r="CC65" i="4"/>
  <c r="CB65" i="4"/>
  <c r="BZ65" i="4"/>
  <c r="BY65" i="4"/>
  <c r="BW65" i="4"/>
  <c r="BU65" i="4"/>
  <c r="BT65" i="4"/>
  <c r="BR65" i="4"/>
  <c r="BQ65" i="4"/>
  <c r="BP65" i="4"/>
  <c r="BO65" i="4"/>
  <c r="BN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W64" i="4"/>
  <c r="BU64" i="4"/>
  <c r="BT64" i="4"/>
  <c r="BR64" i="4"/>
  <c r="BQ64" i="4"/>
  <c r="BO64" i="4"/>
  <c r="BN64" i="4"/>
  <c r="BM64" i="4"/>
  <c r="BJ64" i="4"/>
  <c r="BI64" i="4"/>
  <c r="BH64" i="4"/>
  <c r="BE64" i="4"/>
  <c r="BD64" i="4"/>
  <c r="BB64" i="4"/>
  <c r="AZ64" i="4"/>
  <c r="AY64" i="4"/>
  <c r="AX64" i="4"/>
  <c r="AW64" i="4"/>
  <c r="CL63" i="4"/>
  <c r="CK63" i="4"/>
  <c r="CJ63" i="4"/>
  <c r="CI63" i="4"/>
  <c r="CH63" i="4"/>
  <c r="CG63" i="4"/>
  <c r="CF63" i="4"/>
  <c r="CE63" i="4"/>
  <c r="CD63" i="4"/>
  <c r="CC63" i="4"/>
  <c r="CB63" i="4"/>
  <c r="BZ63" i="4"/>
  <c r="BW63" i="4"/>
  <c r="BU63" i="4"/>
  <c r="BT63" i="4"/>
  <c r="BS63" i="4"/>
  <c r="BR63" i="4"/>
  <c r="BQ63" i="4"/>
  <c r="BP63" i="4"/>
  <c r="BO63" i="4"/>
  <c r="BN63" i="4"/>
  <c r="BK63" i="4"/>
  <c r="BJ63" i="4"/>
  <c r="BI63" i="4"/>
  <c r="BH63" i="4"/>
  <c r="BF63" i="4"/>
  <c r="BE63" i="4"/>
  <c r="BD63" i="4"/>
  <c r="BB63" i="4"/>
  <c r="BA63" i="4"/>
  <c r="AZ63" i="4"/>
  <c r="AY63" i="4"/>
  <c r="AX63" i="4"/>
  <c r="AW63" i="4"/>
  <c r="CL62" i="4"/>
  <c r="CK62" i="4"/>
  <c r="CJ62" i="4"/>
  <c r="CI62" i="4"/>
  <c r="CH62" i="4"/>
  <c r="CG62" i="4"/>
  <c r="CF62" i="4"/>
  <c r="CE62" i="4"/>
  <c r="CD62" i="4"/>
  <c r="CC62" i="4"/>
  <c r="CB62" i="4"/>
  <c r="BZ62" i="4"/>
  <c r="BX62" i="4"/>
  <c r="BW62" i="4"/>
  <c r="BU62" i="4"/>
  <c r="BT62" i="4"/>
  <c r="BS62" i="4"/>
  <c r="BQ62" i="4"/>
  <c r="BP62" i="4"/>
  <c r="BO62" i="4"/>
  <c r="BN62" i="4"/>
  <c r="BL62" i="4"/>
  <c r="BK62" i="4"/>
  <c r="BJ62" i="4"/>
  <c r="BI62" i="4"/>
  <c r="BH62" i="4"/>
  <c r="BG62" i="4"/>
  <c r="BF62" i="4"/>
  <c r="BE62" i="4"/>
  <c r="BD62" i="4"/>
  <c r="BB62" i="4"/>
  <c r="BA62" i="4"/>
  <c r="AZ62" i="4"/>
  <c r="AY62" i="4"/>
  <c r="AX62" i="4"/>
  <c r="AW62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X61" i="4"/>
  <c r="BW61" i="4"/>
  <c r="BU61" i="4"/>
  <c r="BT61" i="4"/>
  <c r="BS61" i="4"/>
  <c r="BR61" i="4"/>
  <c r="BQ61" i="4"/>
  <c r="BP61" i="4"/>
  <c r="BO61" i="4"/>
  <c r="BN61" i="4"/>
  <c r="BM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X60" i="4"/>
  <c r="BW60" i="4"/>
  <c r="BV60" i="4"/>
  <c r="BU60" i="4"/>
  <c r="BT60" i="4"/>
  <c r="BS60" i="4"/>
  <c r="BR60" i="4"/>
  <c r="BQ60" i="4"/>
  <c r="BP60" i="4"/>
  <c r="BO60" i="4"/>
  <c r="BN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CL59" i="4"/>
  <c r="CK59" i="4"/>
  <c r="CI59" i="4"/>
  <c r="CH59" i="4"/>
  <c r="CG59" i="4"/>
  <c r="CF59" i="4"/>
  <c r="CE59" i="4"/>
  <c r="CD59" i="4"/>
  <c r="CC59" i="4"/>
  <c r="CB59" i="4"/>
  <c r="CA59" i="4"/>
  <c r="BZ59" i="4"/>
  <c r="BW59" i="4"/>
  <c r="BU59" i="4"/>
  <c r="BT59" i="4"/>
  <c r="BS59" i="4"/>
  <c r="BR59" i="4"/>
  <c r="BQ59" i="4"/>
  <c r="BO59" i="4"/>
  <c r="BN59" i="4"/>
  <c r="BJ59" i="4"/>
  <c r="BI59" i="4"/>
  <c r="BH59" i="4"/>
  <c r="BG59" i="4"/>
  <c r="BF59" i="4"/>
  <c r="BE59" i="4"/>
  <c r="BD59" i="4"/>
  <c r="BB59" i="4"/>
  <c r="BA59" i="4"/>
  <c r="AZ59" i="4"/>
  <c r="AY59" i="4"/>
  <c r="AX59" i="4"/>
  <c r="AW59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X58" i="4"/>
  <c r="BW58" i="4"/>
  <c r="BU58" i="4"/>
  <c r="BT58" i="4"/>
  <c r="BS58" i="4"/>
  <c r="BR58" i="4"/>
  <c r="BQ58" i="4"/>
  <c r="BO58" i="4"/>
  <c r="BN58" i="4"/>
  <c r="BM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X57" i="4"/>
  <c r="BW57" i="4"/>
  <c r="BU57" i="4"/>
  <c r="BT57" i="4"/>
  <c r="BS57" i="4"/>
  <c r="BR57" i="4"/>
  <c r="BQ57" i="4"/>
  <c r="BP57" i="4"/>
  <c r="BO57" i="4"/>
  <c r="BN57" i="4"/>
  <c r="BL57" i="4"/>
  <c r="BK57" i="4"/>
  <c r="BJ57" i="4"/>
  <c r="BI57" i="4"/>
  <c r="BH57" i="4"/>
  <c r="BG57" i="4"/>
  <c r="BF57" i="4"/>
  <c r="BE57" i="4"/>
  <c r="BD57" i="4"/>
  <c r="BB57" i="4"/>
  <c r="BA57" i="4"/>
  <c r="AZ57" i="4"/>
  <c r="AY57" i="4"/>
  <c r="AX57" i="4"/>
  <c r="AW57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X56" i="4"/>
  <c r="BW56" i="4"/>
  <c r="BU56" i="4"/>
  <c r="BT56" i="4"/>
  <c r="BS56" i="4"/>
  <c r="BR56" i="4"/>
  <c r="BQ56" i="4"/>
  <c r="BP56" i="4"/>
  <c r="BO56" i="4"/>
  <c r="BN56" i="4"/>
  <c r="BL56" i="4"/>
  <c r="BK56" i="4"/>
  <c r="BJ56" i="4"/>
  <c r="BI56" i="4"/>
  <c r="BH56" i="4"/>
  <c r="BG56" i="4"/>
  <c r="BF56" i="4"/>
  <c r="BE56" i="4"/>
  <c r="BD56" i="4"/>
  <c r="BB56" i="4"/>
  <c r="BA56" i="4"/>
  <c r="AZ56" i="4"/>
  <c r="AY56" i="4"/>
  <c r="AX56" i="4"/>
  <c r="AW56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X55" i="4"/>
  <c r="BW55" i="4"/>
  <c r="BU55" i="4"/>
  <c r="BT55" i="4"/>
  <c r="BS55" i="4"/>
  <c r="BR55" i="4"/>
  <c r="BQ55" i="4"/>
  <c r="BP55" i="4"/>
  <c r="BO55" i="4"/>
  <c r="BN55" i="4"/>
  <c r="BJ55" i="4"/>
  <c r="BI55" i="4"/>
  <c r="BH55" i="4"/>
  <c r="BG55" i="4"/>
  <c r="BF55" i="4"/>
  <c r="BE55" i="4"/>
  <c r="BD55" i="4"/>
  <c r="BB55" i="4"/>
  <c r="BA55" i="4"/>
  <c r="AZ55" i="4"/>
  <c r="AY55" i="4"/>
  <c r="AX55" i="4"/>
  <c r="AW55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U54" i="4"/>
  <c r="BT54" i="4"/>
  <c r="BS54" i="4"/>
  <c r="BR54" i="4"/>
  <c r="BQ54" i="4"/>
  <c r="BP54" i="4"/>
  <c r="BO54" i="4"/>
  <c r="BN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CL53" i="4"/>
  <c r="CJ53" i="4"/>
  <c r="CI53" i="4"/>
  <c r="CH53" i="4"/>
  <c r="CF53" i="4"/>
  <c r="CE53" i="4"/>
  <c r="CD53" i="4"/>
  <c r="CC53" i="4"/>
  <c r="CB53" i="4"/>
  <c r="CA53" i="4"/>
  <c r="BY53" i="4"/>
  <c r="BX53" i="4"/>
  <c r="BW53" i="4"/>
  <c r="BU53" i="4"/>
  <c r="BT53" i="4"/>
  <c r="BS53" i="4"/>
  <c r="BR53" i="4"/>
  <c r="BQ53" i="4"/>
  <c r="BO53" i="4"/>
  <c r="BN53" i="4"/>
  <c r="BK53" i="4"/>
  <c r="BJ53" i="4"/>
  <c r="BI53" i="4"/>
  <c r="BH53" i="4"/>
  <c r="BG53" i="4"/>
  <c r="BF53" i="4"/>
  <c r="BD53" i="4"/>
  <c r="BC53" i="4"/>
  <c r="AZ53" i="4"/>
  <c r="AY53" i="4"/>
  <c r="AX53" i="4"/>
  <c r="AW53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X52" i="4"/>
  <c r="BW52" i="4"/>
  <c r="BU52" i="4"/>
  <c r="BT52" i="4"/>
  <c r="BR52" i="4"/>
  <c r="BQ52" i="4"/>
  <c r="BP52" i="4"/>
  <c r="BO52" i="4"/>
  <c r="BN52" i="4"/>
  <c r="BM52" i="4"/>
  <c r="BL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X49" i="4"/>
  <c r="BW49" i="4"/>
  <c r="BV49" i="4"/>
  <c r="BU49" i="4"/>
  <c r="BT49" i="4"/>
  <c r="BR49" i="4"/>
  <c r="BQ49" i="4"/>
  <c r="BO49" i="4"/>
  <c r="BN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CL47" i="4"/>
  <c r="CK47" i="4"/>
  <c r="CJ47" i="4"/>
  <c r="CI47" i="4"/>
  <c r="CF47" i="4"/>
  <c r="CE47" i="4"/>
  <c r="CD47" i="4"/>
  <c r="CC47" i="4"/>
  <c r="CB47" i="4"/>
  <c r="CA47" i="4"/>
  <c r="BZ47" i="4"/>
  <c r="BW47" i="4"/>
  <c r="BV47" i="4"/>
  <c r="BU47" i="4"/>
  <c r="BT47" i="4"/>
  <c r="BR47" i="4"/>
  <c r="BQ47" i="4"/>
  <c r="BP47" i="4"/>
  <c r="BO47" i="4"/>
  <c r="BN47" i="4"/>
  <c r="BM47" i="4"/>
  <c r="BL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U46" i="4"/>
  <c r="BT46" i="4"/>
  <c r="BS46" i="4"/>
  <c r="BR46" i="4"/>
  <c r="BQ46" i="4"/>
  <c r="BO46" i="4"/>
  <c r="BN46" i="4"/>
  <c r="BM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W45" i="4"/>
  <c r="BU45" i="4"/>
  <c r="BT45" i="4"/>
  <c r="BS45" i="4"/>
  <c r="BR45" i="4"/>
  <c r="BQ45" i="4"/>
  <c r="BP45" i="4"/>
  <c r="BO45" i="4"/>
  <c r="BN45" i="4"/>
  <c r="BM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CK44" i="4"/>
  <c r="CJ44" i="4"/>
  <c r="CI44" i="4"/>
  <c r="CH44" i="4"/>
  <c r="CG44" i="4"/>
  <c r="CF44" i="4"/>
  <c r="CE44" i="4"/>
  <c r="CC44" i="4"/>
  <c r="CB44" i="4"/>
  <c r="CA44" i="4"/>
  <c r="BZ44" i="4"/>
  <c r="BY44" i="4"/>
  <c r="BX44" i="4"/>
  <c r="BW44" i="4"/>
  <c r="BU44" i="4"/>
  <c r="BT44" i="4"/>
  <c r="BR44" i="4"/>
  <c r="BQ44" i="4"/>
  <c r="BO44" i="4"/>
  <c r="BN44" i="4"/>
  <c r="BM44" i="4"/>
  <c r="BJ44" i="4"/>
  <c r="BI44" i="4"/>
  <c r="BH44" i="4"/>
  <c r="BG44" i="4"/>
  <c r="BF44" i="4"/>
  <c r="BE44" i="4"/>
  <c r="BD44" i="4"/>
  <c r="BC44" i="4"/>
  <c r="BA44" i="4"/>
  <c r="AY44" i="4"/>
  <c r="AX44" i="4"/>
  <c r="AW44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X43" i="4"/>
  <c r="BW43" i="4"/>
  <c r="BU43" i="4"/>
  <c r="BT43" i="4"/>
  <c r="BR43" i="4"/>
  <c r="BQ43" i="4"/>
  <c r="BP43" i="4"/>
  <c r="BO43" i="4"/>
  <c r="BN43" i="4"/>
  <c r="BK43" i="4"/>
  <c r="BJ43" i="4"/>
  <c r="BI43" i="4"/>
  <c r="BH43" i="4"/>
  <c r="BG43" i="4"/>
  <c r="BF43" i="4"/>
  <c r="BE43" i="4"/>
  <c r="BD43" i="4"/>
  <c r="BA43" i="4"/>
  <c r="AZ43" i="4"/>
  <c r="AY43" i="4"/>
  <c r="AX43" i="4"/>
  <c r="CL42" i="4"/>
  <c r="CK42" i="4"/>
  <c r="CJ42" i="4"/>
  <c r="CI42" i="4"/>
  <c r="CH42" i="4"/>
  <c r="CG42" i="4"/>
  <c r="CF42" i="4"/>
  <c r="CE42" i="4"/>
  <c r="CC42" i="4"/>
  <c r="CB42" i="4"/>
  <c r="CA42" i="4"/>
  <c r="BZ42" i="4"/>
  <c r="BY42" i="4"/>
  <c r="BX42" i="4"/>
  <c r="BW42" i="4"/>
  <c r="BU42" i="4"/>
  <c r="BT42" i="4"/>
  <c r="BS42" i="4"/>
  <c r="BR42" i="4"/>
  <c r="BQ42" i="4"/>
  <c r="BP42" i="4"/>
  <c r="BO42" i="4"/>
  <c r="BN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Y42" i="4"/>
  <c r="AX42" i="4"/>
  <c r="CL41" i="4"/>
  <c r="CJ41" i="4"/>
  <c r="CI41" i="4"/>
  <c r="CH41" i="4"/>
  <c r="CG41" i="4"/>
  <c r="CF41" i="4"/>
  <c r="CE41" i="4"/>
  <c r="CC41" i="4"/>
  <c r="CB41" i="4"/>
  <c r="BZ41" i="4"/>
  <c r="BX41" i="4"/>
  <c r="BW41" i="4"/>
  <c r="BU41" i="4"/>
  <c r="BT41" i="4"/>
  <c r="BR41" i="4"/>
  <c r="BQ41" i="4"/>
  <c r="BO41" i="4"/>
  <c r="BN41" i="4"/>
  <c r="BJ41" i="4"/>
  <c r="BI41" i="4"/>
  <c r="BH41" i="4"/>
  <c r="BG41" i="4"/>
  <c r="BF41" i="4"/>
  <c r="BE41" i="4"/>
  <c r="BD41" i="4"/>
  <c r="BA41" i="4"/>
  <c r="AZ41" i="4"/>
  <c r="AX41" i="4"/>
  <c r="AW41" i="4"/>
  <c r="CL40" i="4"/>
  <c r="CK40" i="4"/>
  <c r="CJ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CJ39" i="4"/>
  <c r="CI39" i="4"/>
  <c r="CH39" i="4"/>
  <c r="CG39" i="4"/>
  <c r="CF39" i="4"/>
  <c r="CD39" i="4"/>
  <c r="CC39" i="4"/>
  <c r="CB39" i="4"/>
  <c r="CA39" i="4"/>
  <c r="BZ39" i="4"/>
  <c r="BX39" i="4"/>
  <c r="BW39" i="4"/>
  <c r="BV39" i="4"/>
  <c r="BU39" i="4"/>
  <c r="BT39" i="4"/>
  <c r="BR39" i="4"/>
  <c r="BQ39" i="4"/>
  <c r="BP39" i="4"/>
  <c r="BO39" i="4"/>
  <c r="BN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AZ37" i="4"/>
  <c r="AY37" i="4"/>
  <c r="AX37" i="4"/>
  <c r="AW37" i="4"/>
  <c r="CL36" i="4"/>
  <c r="CK36" i="4"/>
  <c r="CJ36" i="4"/>
  <c r="CI36" i="4"/>
  <c r="CH36" i="4"/>
  <c r="CG36" i="4"/>
  <c r="CF36" i="4"/>
  <c r="CE36" i="4"/>
  <c r="CC36" i="4"/>
  <c r="CB36" i="4"/>
  <c r="CA36" i="4"/>
  <c r="BZ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CL35" i="4"/>
  <c r="CK35" i="4"/>
  <c r="CJ35" i="4"/>
  <c r="CI35" i="4"/>
  <c r="CH35" i="4"/>
  <c r="CG35" i="4"/>
  <c r="CF35" i="4"/>
  <c r="CE35" i="4"/>
  <c r="CD35" i="4"/>
  <c r="CC35" i="4"/>
  <c r="CB35" i="4"/>
  <c r="BZ35" i="4"/>
  <c r="BX35" i="4"/>
  <c r="BW35" i="4"/>
  <c r="BV35" i="4"/>
  <c r="BT35" i="4"/>
  <c r="BR35" i="4"/>
  <c r="BQ35" i="4"/>
  <c r="BO35" i="4"/>
  <c r="BN35" i="4"/>
  <c r="BM35" i="4"/>
  <c r="BL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M34" i="4"/>
  <c r="BL34" i="4"/>
  <c r="BK34" i="4"/>
  <c r="BJ34" i="4"/>
  <c r="BI34" i="4"/>
  <c r="BH34" i="4"/>
  <c r="BF34" i="4"/>
  <c r="BE34" i="4"/>
  <c r="BD34" i="4"/>
  <c r="BC34" i="4"/>
  <c r="BB34" i="4"/>
  <c r="BA34" i="4"/>
  <c r="AZ34" i="4"/>
  <c r="AY34" i="4"/>
  <c r="AX34" i="4"/>
  <c r="AW34" i="4"/>
  <c r="CL33" i="4"/>
  <c r="CK33" i="4"/>
  <c r="CJ33" i="4"/>
  <c r="CI33" i="4"/>
  <c r="CH33" i="4"/>
  <c r="CG33" i="4"/>
  <c r="CE33" i="4"/>
  <c r="CD33" i="4"/>
  <c r="CB33" i="4"/>
  <c r="BZ33" i="4"/>
  <c r="BY33" i="4"/>
  <c r="BV33" i="4"/>
  <c r="BU33" i="4"/>
  <c r="BT33" i="4"/>
  <c r="BR33" i="4"/>
  <c r="BQ33" i="4"/>
  <c r="BP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CL29" i="4"/>
  <c r="CK29" i="4"/>
  <c r="CJ29" i="4"/>
  <c r="CI29" i="4"/>
  <c r="CH29" i="4"/>
  <c r="CF29" i="4"/>
  <c r="CE29" i="4"/>
  <c r="CC29" i="4"/>
  <c r="CB29" i="4"/>
  <c r="CA29" i="4"/>
  <c r="BY29" i="4"/>
  <c r="BX29" i="4"/>
  <c r="BW29" i="4"/>
  <c r="BV29" i="4"/>
  <c r="BU29" i="4"/>
  <c r="BT29" i="4"/>
  <c r="BS29" i="4"/>
  <c r="BR29" i="4"/>
  <c r="BQ29" i="4"/>
  <c r="BO29" i="4"/>
  <c r="BN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CL27" i="4"/>
  <c r="CJ27" i="4"/>
  <c r="CI27" i="4"/>
  <c r="CG27" i="4"/>
  <c r="CF27" i="4"/>
  <c r="CE27" i="4"/>
  <c r="CC27" i="4"/>
  <c r="CB27" i="4"/>
  <c r="CA27" i="4"/>
  <c r="BZ27" i="4"/>
  <c r="BY27" i="4"/>
  <c r="BX27" i="4"/>
  <c r="BW27" i="4"/>
  <c r="BV27" i="4"/>
  <c r="BU27" i="4"/>
  <c r="BT27" i="4"/>
  <c r="BR27" i="4"/>
  <c r="BQ27" i="4"/>
  <c r="BP27" i="4"/>
  <c r="BO27" i="4"/>
  <c r="BN27" i="4"/>
  <c r="BL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CL26" i="4"/>
  <c r="CJ26" i="4"/>
  <c r="CI26" i="4"/>
  <c r="CH26" i="4"/>
  <c r="CF26" i="4"/>
  <c r="CE26" i="4"/>
  <c r="CD26" i="4"/>
  <c r="CC26" i="4"/>
  <c r="CB26" i="4"/>
  <c r="CA26" i="4"/>
  <c r="BY26" i="4"/>
  <c r="BX26" i="4"/>
  <c r="BW26" i="4"/>
  <c r="BV26" i="4"/>
  <c r="BU26" i="4"/>
  <c r="BT26" i="4"/>
  <c r="BR26" i="4"/>
  <c r="BQ26" i="4"/>
  <c r="BP26" i="4"/>
  <c r="BO26" i="4"/>
  <c r="BN26" i="4"/>
  <c r="BJ26" i="4"/>
  <c r="BI26" i="4"/>
  <c r="BH26" i="4"/>
  <c r="BG26" i="4"/>
  <c r="BF26" i="4"/>
  <c r="BD26" i="4"/>
  <c r="BC26" i="4"/>
  <c r="BB26" i="4"/>
  <c r="BA26" i="4"/>
  <c r="AY26" i="4"/>
  <c r="AX26" i="4"/>
  <c r="AW26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W25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W24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W23" i="4"/>
  <c r="CL22" i="4"/>
  <c r="CK22" i="4"/>
  <c r="CJ22" i="4"/>
  <c r="CI22" i="4"/>
  <c r="CH22" i="4"/>
  <c r="CG22" i="4"/>
  <c r="CF22" i="4"/>
  <c r="CE22" i="4"/>
  <c r="CD22" i="4"/>
  <c r="CC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W22" i="4"/>
  <c r="CL21" i="4"/>
  <c r="CK21" i="4"/>
  <c r="CJ21" i="4"/>
  <c r="CI21" i="4"/>
  <c r="CG21" i="4"/>
  <c r="CF21" i="4"/>
  <c r="CE21" i="4"/>
  <c r="CC21" i="4"/>
  <c r="CB21" i="4"/>
  <c r="BY21" i="4"/>
  <c r="BX21" i="4"/>
  <c r="BW21" i="4"/>
  <c r="BV21" i="4"/>
  <c r="BU21" i="4"/>
  <c r="BT21" i="4"/>
  <c r="BR21" i="4"/>
  <c r="BQ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L19" i="4"/>
  <c r="BK19" i="4"/>
  <c r="BJ19" i="4"/>
  <c r="BI19" i="4"/>
  <c r="BH19" i="4"/>
  <c r="BG19" i="4"/>
  <c r="BF19" i="4"/>
  <c r="BE19" i="4"/>
  <c r="BC19" i="4"/>
  <c r="BB19" i="4"/>
  <c r="BA19" i="4"/>
  <c r="AY19" i="4"/>
  <c r="AX19" i="4"/>
  <c r="AW19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L18" i="4"/>
  <c r="BK18" i="4"/>
  <c r="BJ18" i="4"/>
  <c r="BI18" i="4"/>
  <c r="BH18" i="4"/>
  <c r="BG18" i="4"/>
  <c r="BF18" i="4"/>
  <c r="BC18" i="4"/>
  <c r="BB18" i="4"/>
  <c r="BA18" i="4"/>
  <c r="AY18" i="4"/>
  <c r="AX18" i="4"/>
  <c r="AW18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W17" i="4"/>
  <c r="BV17" i="4"/>
  <c r="BU17" i="4"/>
  <c r="BT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W16" i="4"/>
  <c r="BV16" i="4"/>
  <c r="BU16" i="4"/>
  <c r="BT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CL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A15" i="4"/>
  <c r="AZ15" i="4"/>
  <c r="AY15" i="4"/>
  <c r="AX15" i="4"/>
  <c r="AW15" i="4"/>
  <c r="CL14" i="4"/>
  <c r="CK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L14" i="4"/>
  <c r="BK14" i="4"/>
  <c r="BJ14" i="4"/>
  <c r="BI14" i="4"/>
  <c r="BH14" i="4"/>
  <c r="BF14" i="4"/>
  <c r="BE14" i="4"/>
  <c r="BD14" i="4"/>
  <c r="BC14" i="4"/>
  <c r="BB14" i="4"/>
  <c r="BA14" i="4"/>
  <c r="AZ14" i="4"/>
  <c r="AY14" i="4"/>
  <c r="AX14" i="4"/>
  <c r="AW14" i="4"/>
  <c r="CK13" i="4"/>
  <c r="CJ13" i="4"/>
  <c r="CI13" i="4"/>
  <c r="CH13" i="4"/>
  <c r="CF13" i="4"/>
  <c r="CE13" i="4"/>
  <c r="CD13" i="4"/>
  <c r="CC13" i="4"/>
  <c r="CB13" i="4"/>
  <c r="CA13" i="4"/>
  <c r="BZ13" i="4"/>
  <c r="BY13" i="4"/>
  <c r="BW13" i="4"/>
  <c r="BU13" i="4"/>
  <c r="BR13" i="4"/>
  <c r="BQ13" i="4"/>
  <c r="BO13" i="4"/>
  <c r="BN13" i="4"/>
  <c r="BL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W12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W11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W10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W9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C7" i="4"/>
  <c r="BB7" i="4"/>
  <c r="BA7" i="4"/>
  <c r="AY7" i="4"/>
  <c r="AX7" i="4"/>
  <c r="AW7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AZ6" i="4"/>
  <c r="AY6" i="4"/>
  <c r="AX6" i="4"/>
  <c r="AW6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F5" i="4"/>
  <c r="BE5" i="4"/>
  <c r="BC5" i="4"/>
  <c r="BB5" i="4"/>
  <c r="BA5" i="4"/>
  <c r="AY5" i="4"/>
  <c r="AW5" i="4"/>
  <c r="CM5" i="4"/>
  <c r="CM6" i="4"/>
  <c r="CM7" i="4"/>
  <c r="CM8" i="4"/>
  <c r="CM9" i="4"/>
  <c r="CM10" i="4"/>
  <c r="CM11" i="4"/>
  <c r="CM12" i="4"/>
  <c r="CM13" i="4"/>
  <c r="CM14" i="4"/>
  <c r="CM15" i="4"/>
  <c r="CM16" i="4"/>
  <c r="CM17" i="4"/>
  <c r="CM18" i="4"/>
  <c r="CM19" i="4"/>
  <c r="CM20" i="4"/>
  <c r="CM21" i="4"/>
  <c r="CM22" i="4"/>
  <c r="CM23" i="4"/>
  <c r="CM24" i="4"/>
  <c r="CM25" i="4"/>
  <c r="CM26" i="4"/>
  <c r="CM27" i="4"/>
  <c r="CM28" i="4"/>
  <c r="CM29" i="4"/>
  <c r="CM30" i="4"/>
  <c r="CM31" i="4"/>
  <c r="CM32" i="4"/>
  <c r="CM33" i="4"/>
  <c r="CM34" i="4"/>
  <c r="CM35" i="4"/>
  <c r="CM36" i="4"/>
  <c r="CM37" i="4"/>
  <c r="CM38" i="4"/>
  <c r="CM39" i="4"/>
  <c r="CM40" i="4"/>
  <c r="CM41" i="4"/>
  <c r="CM42" i="4"/>
  <c r="CM43" i="4"/>
  <c r="CM44" i="4"/>
  <c r="CM45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59" i="4"/>
  <c r="CM60" i="4"/>
  <c r="CM61" i="4"/>
  <c r="CM62" i="4"/>
  <c r="CM63" i="4"/>
  <c r="CM64" i="4"/>
  <c r="CM65" i="4"/>
  <c r="CM66" i="4"/>
  <c r="CM67" i="4"/>
  <c r="CM68" i="4"/>
  <c r="CM69" i="4"/>
  <c r="CM70" i="4"/>
  <c r="CM71" i="4"/>
  <c r="CM72" i="4"/>
  <c r="CM73" i="4"/>
  <c r="CM74" i="4"/>
  <c r="CM75" i="4"/>
  <c r="CM76" i="4"/>
  <c r="CM77" i="4"/>
  <c r="CM78" i="4"/>
  <c r="CM79" i="4"/>
  <c r="CM80" i="4"/>
  <c r="CM81" i="4"/>
  <c r="CM82" i="4"/>
  <c r="CM83" i="4"/>
  <c r="CM84" i="4"/>
  <c r="CM85" i="4"/>
  <c r="CM86" i="4"/>
  <c r="CM87" i="4"/>
  <c r="CM88" i="4"/>
  <c r="CM89" i="4"/>
  <c r="CM90" i="4"/>
  <c r="CM91" i="4"/>
  <c r="CM92" i="4"/>
  <c r="CM93" i="4"/>
  <c r="CM94" i="4"/>
  <c r="CM95" i="4"/>
  <c r="CM96" i="4"/>
  <c r="CM97" i="4"/>
  <c r="CM98" i="4"/>
  <c r="CM99" i="4"/>
  <c r="CM100" i="4"/>
  <c r="CM101" i="4"/>
  <c r="CM102" i="4"/>
  <c r="CM103" i="4"/>
  <c r="CM104" i="4"/>
  <c r="E2" i="1"/>
  <c r="E4" i="1"/>
  <c r="E5" i="1"/>
  <c r="E6" i="1"/>
  <c r="E8" i="1"/>
  <c r="E12" i="1"/>
  <c r="E13" i="1"/>
  <c r="E24" i="1"/>
  <c r="E25" i="1"/>
  <c r="F25" i="1"/>
  <c r="E26" i="1"/>
  <c r="F26" i="1"/>
  <c r="E28" i="1"/>
  <c r="E29" i="1"/>
  <c r="E30" i="1"/>
  <c r="E32" i="1"/>
  <c r="E33" i="1"/>
  <c r="E37" i="1"/>
  <c r="E38" i="1"/>
  <c r="E39" i="1"/>
  <c r="E41" i="1"/>
  <c r="E45" i="1"/>
  <c r="E46" i="1"/>
  <c r="E47" i="1"/>
  <c r="E48" i="1"/>
  <c r="F48" i="1"/>
  <c r="E49" i="1"/>
  <c r="E52" i="1"/>
  <c r="E53" i="1"/>
  <c r="E56" i="1"/>
  <c r="E57" i="1"/>
  <c r="E58" i="1"/>
  <c r="E59" i="1"/>
  <c r="E60" i="1"/>
  <c r="E61" i="1"/>
  <c r="F61" i="1"/>
  <c r="E63" i="1"/>
  <c r="E64" i="1"/>
  <c r="E65" i="1"/>
  <c r="E68" i="1"/>
  <c r="E69" i="1"/>
  <c r="E71" i="1"/>
  <c r="E72" i="1"/>
  <c r="E73" i="1"/>
  <c r="E74" i="1"/>
  <c r="E75" i="1"/>
  <c r="E78" i="1"/>
  <c r="E79" i="1"/>
  <c r="E82" i="1"/>
  <c r="E83" i="1"/>
  <c r="E85" i="1"/>
  <c r="E86" i="1"/>
  <c r="F86" i="1"/>
  <c r="E88" i="1"/>
  <c r="E89" i="1"/>
  <c r="E90" i="1"/>
  <c r="F90" i="1"/>
  <c r="E92" i="1"/>
  <c r="E93" i="1"/>
  <c r="E94" i="1"/>
  <c r="F94" i="1"/>
  <c r="E96" i="1"/>
  <c r="E97" i="1"/>
  <c r="E98" i="1"/>
  <c r="E99" i="1"/>
  <c r="F99" i="1"/>
  <c r="E100" i="1"/>
  <c r="F100" i="1"/>
  <c r="E101" i="1"/>
  <c r="F101" i="1"/>
  <c r="E103" i="1"/>
  <c r="E104" i="1"/>
  <c r="E105" i="1"/>
  <c r="E107" i="1"/>
  <c r="E111" i="1"/>
  <c r="E112" i="1"/>
  <c r="E113" i="1"/>
  <c r="E115" i="1"/>
  <c r="E116" i="1"/>
  <c r="E117" i="1"/>
  <c r="E119" i="1"/>
  <c r="E123" i="1"/>
  <c r="E124" i="1"/>
  <c r="E125" i="1"/>
  <c r="E127" i="1"/>
  <c r="E128" i="1"/>
  <c r="E129" i="1"/>
  <c r="E131" i="1"/>
  <c r="E132" i="1"/>
  <c r="E133" i="1"/>
  <c r="E134" i="1"/>
  <c r="F134" i="1"/>
  <c r="E135" i="1"/>
  <c r="E140" i="1"/>
  <c r="E141" i="1"/>
  <c r="F141" i="1"/>
  <c r="E142" i="1"/>
  <c r="F142" i="1"/>
  <c r="E144" i="1"/>
  <c r="E145" i="1"/>
  <c r="E146" i="1"/>
  <c r="E148" i="1"/>
  <c r="E149" i="1"/>
  <c r="E150" i="1"/>
  <c r="E153" i="1"/>
  <c r="E154" i="1"/>
  <c r="E155" i="1"/>
  <c r="E158" i="1"/>
  <c r="E159" i="1"/>
  <c r="E167" i="1"/>
  <c r="E168" i="1"/>
  <c r="E169" i="1"/>
  <c r="E171" i="1"/>
  <c r="F171" i="1"/>
  <c r="E178" i="1"/>
  <c r="E184" i="1"/>
  <c r="E185" i="1"/>
  <c r="E186" i="1"/>
  <c r="E188" i="1"/>
  <c r="E189" i="1"/>
  <c r="E190" i="1"/>
  <c r="F190" i="1"/>
  <c r="E192" i="1"/>
  <c r="E193" i="1"/>
  <c r="E194" i="1"/>
  <c r="E195" i="1"/>
  <c r="F195" i="1"/>
  <c r="E197" i="1"/>
  <c r="E198" i="1"/>
  <c r="E199" i="1"/>
  <c r="E201" i="1"/>
  <c r="E202" i="1"/>
  <c r="E203" i="1"/>
  <c r="E204" i="1"/>
  <c r="F204" i="1"/>
  <c r="E206" i="1"/>
  <c r="E207" i="1"/>
  <c r="F207" i="1"/>
  <c r="E208" i="1"/>
  <c r="E210" i="1"/>
  <c r="E211" i="1"/>
  <c r="E212" i="1"/>
  <c r="E213" i="1"/>
  <c r="F213" i="1"/>
  <c r="E214" i="1"/>
  <c r="F214" i="1"/>
  <c r="E216" i="1"/>
  <c r="E217" i="1"/>
  <c r="E218" i="1"/>
  <c r="F218" i="1"/>
  <c r="E220" i="1"/>
  <c r="E221" i="1"/>
  <c r="E222" i="1"/>
  <c r="E223" i="1"/>
  <c r="E225" i="1"/>
  <c r="E226" i="1"/>
  <c r="E227" i="1"/>
  <c r="E230" i="1"/>
  <c r="E231" i="1"/>
  <c r="F231" i="1"/>
  <c r="E232" i="1"/>
  <c r="F232" i="1"/>
  <c r="E234" i="1"/>
  <c r="E235" i="1"/>
  <c r="E236" i="1"/>
  <c r="E238" i="1"/>
  <c r="E239" i="1"/>
  <c r="E242" i="1"/>
  <c r="E243" i="1"/>
  <c r="E244" i="1"/>
  <c r="E246" i="1"/>
  <c r="E250" i="1"/>
  <c r="E251" i="1"/>
  <c r="E252" i="1"/>
  <c r="E254" i="1"/>
  <c r="E255" i="1"/>
  <c r="E256" i="1"/>
  <c r="E257" i="1"/>
  <c r="E259" i="1"/>
  <c r="E260" i="1"/>
  <c r="E261" i="1"/>
  <c r="E263" i="1"/>
  <c r="F263" i="1"/>
  <c r="E264" i="1"/>
  <c r="E265" i="1"/>
  <c r="F265" i="1"/>
  <c r="E267" i="1"/>
  <c r="E268" i="1"/>
  <c r="E269" i="1"/>
  <c r="E271" i="1"/>
  <c r="E272" i="1"/>
  <c r="E273" i="1"/>
  <c r="E275" i="1"/>
  <c r="E276" i="1"/>
  <c r="E277" i="1"/>
  <c r="E278" i="1"/>
  <c r="E280" i="1"/>
  <c r="E281" i="1"/>
  <c r="E282" i="1"/>
  <c r="E283" i="1"/>
  <c r="F283" i="1"/>
  <c r="E285" i="1"/>
  <c r="E286" i="1"/>
  <c r="E287" i="1"/>
  <c r="E294" i="1"/>
  <c r="E295" i="1"/>
  <c r="E296" i="1"/>
  <c r="E297" i="1"/>
  <c r="E298" i="1"/>
  <c r="E299" i="1"/>
  <c r="E300" i="1"/>
  <c r="E301" i="1"/>
  <c r="E303" i="1"/>
  <c r="E312" i="1"/>
  <c r="E313" i="1"/>
  <c r="E314" i="1"/>
  <c r="E315" i="1"/>
  <c r="E316" i="1"/>
  <c r="E317" i="1"/>
  <c r="E319" i="1"/>
  <c r="E320" i="1"/>
  <c r="F320" i="1"/>
  <c r="E321" i="1"/>
  <c r="E322" i="1"/>
  <c r="E326" i="1"/>
  <c r="E327" i="1"/>
  <c r="E328" i="1"/>
  <c r="E329" i="1"/>
  <c r="E331" i="1"/>
  <c r="E332" i="1"/>
  <c r="E333" i="1"/>
  <c r="E335" i="1"/>
  <c r="E336" i="1"/>
  <c r="F336" i="1"/>
  <c r="E337" i="1"/>
  <c r="E338" i="1"/>
  <c r="F338" i="1"/>
  <c r="E340" i="1"/>
  <c r="E341" i="1"/>
  <c r="E342" i="1"/>
  <c r="E344" i="1"/>
  <c r="E345" i="1"/>
  <c r="E346" i="1"/>
  <c r="E347" i="1"/>
  <c r="E348" i="1"/>
  <c r="E350" i="1"/>
  <c r="F350" i="1"/>
  <c r="E351" i="1"/>
  <c r="E354" i="1"/>
  <c r="E355" i="1"/>
  <c r="E358" i="1"/>
  <c r="E359" i="1"/>
  <c r="E360" i="1"/>
  <c r="E362" i="1"/>
  <c r="E363" i="1"/>
  <c r="E366" i="1"/>
  <c r="E367" i="1"/>
  <c r="E368" i="1"/>
  <c r="E369" i="1"/>
  <c r="E370" i="1"/>
  <c r="E372" i="1"/>
  <c r="E373" i="1"/>
  <c r="E374" i="1"/>
  <c r="F374" i="1"/>
  <c r="E376" i="1"/>
  <c r="E377" i="1"/>
  <c r="E378" i="1"/>
  <c r="E381" i="1"/>
  <c r="E382" i="1"/>
  <c r="E385" i="1"/>
  <c r="E386" i="1"/>
  <c r="E387" i="1"/>
  <c r="E389" i="1"/>
  <c r="E390" i="1"/>
  <c r="E391" i="1"/>
  <c r="F391" i="1"/>
  <c r="E393" i="1"/>
  <c r="E394" i="1"/>
  <c r="E395" i="1"/>
  <c r="F395" i="1"/>
  <c r="E397" i="1"/>
  <c r="E398" i="1"/>
  <c r="E399" i="1"/>
  <c r="E400" i="1"/>
  <c r="E401" i="1"/>
  <c r="E403" i="1"/>
  <c r="E404" i="1"/>
  <c r="E405" i="1"/>
  <c r="E406" i="1"/>
  <c r="F406" i="1"/>
  <c r="E407" i="1"/>
  <c r="F407" i="1"/>
  <c r="E409" i="1"/>
  <c r="E419" i="1"/>
  <c r="E420" i="1"/>
  <c r="E421" i="1"/>
  <c r="E423" i="1"/>
  <c r="E424" i="1"/>
  <c r="E425" i="1"/>
  <c r="E426" i="1"/>
  <c r="E427" i="1"/>
  <c r="E437" i="1"/>
  <c r="E438" i="1"/>
  <c r="E439" i="1"/>
  <c r="E441" i="1"/>
  <c r="E442" i="1"/>
  <c r="E443" i="1"/>
  <c r="F443" i="1"/>
  <c r="E445" i="1"/>
  <c r="E446" i="1"/>
  <c r="E449" i="1"/>
  <c r="E461" i="1"/>
  <c r="E465" i="1"/>
  <c r="E466" i="1"/>
  <c r="E467" i="1"/>
  <c r="E469" i="1"/>
  <c r="E470" i="1"/>
  <c r="E471" i="1"/>
  <c r="E482" i="1"/>
  <c r="E483" i="1"/>
  <c r="E484" i="1"/>
  <c r="E486" i="1"/>
  <c r="E487" i="1"/>
  <c r="E490" i="1"/>
  <c r="E491" i="1"/>
  <c r="E492" i="1"/>
  <c r="E494" i="1"/>
  <c r="E498" i="1"/>
  <c r="E499" i="1"/>
  <c r="E500" i="1"/>
  <c r="E502" i="1"/>
  <c r="E503" i="1"/>
  <c r="E507" i="1"/>
  <c r="E508" i="1"/>
  <c r="E509" i="1"/>
  <c r="E510" i="1"/>
  <c r="E513" i="1"/>
  <c r="E514" i="1"/>
  <c r="E515" i="1"/>
  <c r="E517" i="1"/>
  <c r="E518" i="1"/>
  <c r="E521" i="1"/>
  <c r="E522" i="1"/>
  <c r="E523" i="1"/>
  <c r="F523" i="1"/>
  <c r="E525" i="1"/>
  <c r="E526" i="1"/>
  <c r="F526" i="1"/>
  <c r="E531" i="1"/>
  <c r="E532" i="1"/>
  <c r="E533" i="1"/>
  <c r="F533" i="1"/>
  <c r="E535" i="1"/>
  <c r="E536" i="1"/>
  <c r="E537" i="1"/>
  <c r="E539" i="1"/>
  <c r="E543" i="1"/>
  <c r="E544" i="1"/>
  <c r="E545" i="1"/>
  <c r="E547" i="1"/>
  <c r="E548" i="1"/>
  <c r="E549" i="1"/>
  <c r="E551" i="1"/>
  <c r="E552" i="1"/>
  <c r="E553" i="1"/>
  <c r="E555" i="1"/>
  <c r="E556" i="1"/>
  <c r="E557" i="1"/>
  <c r="E559" i="1"/>
  <c r="E560" i="1"/>
  <c r="E561" i="1"/>
  <c r="E563" i="1"/>
  <c r="E567" i="1"/>
  <c r="E568" i="1"/>
  <c r="E569" i="1"/>
  <c r="F569" i="1"/>
  <c r="E571" i="1"/>
  <c r="E575" i="1"/>
  <c r="E576" i="1"/>
  <c r="E578" i="1"/>
  <c r="E579" i="1"/>
  <c r="F579" i="1"/>
  <c r="E580" i="1"/>
  <c r="E582" i="1"/>
  <c r="E588" i="1"/>
  <c r="E589" i="1"/>
  <c r="E590" i="1"/>
  <c r="E592" i="1"/>
  <c r="E593" i="1"/>
  <c r="E594" i="1"/>
  <c r="E596" i="1"/>
  <c r="E597" i="1"/>
  <c r="E598" i="1"/>
  <c r="F598" i="1"/>
  <c r="E600" i="1"/>
  <c r="E601" i="1"/>
  <c r="E602" i="1"/>
  <c r="E604" i="1"/>
  <c r="E605" i="1"/>
  <c r="E611" i="1"/>
  <c r="E612" i="1"/>
  <c r="E613" i="1"/>
  <c r="E615" i="1"/>
  <c r="E616" i="1"/>
  <c r="E617" i="1"/>
  <c r="E618" i="1"/>
  <c r="E620" i="1"/>
  <c r="E621" i="1"/>
  <c r="E622" i="1"/>
  <c r="E631" i="1"/>
  <c r="E632" i="1"/>
  <c r="E633" i="1"/>
  <c r="E634" i="1"/>
  <c r="E636" i="1"/>
  <c r="E637" i="1"/>
  <c r="E638" i="1"/>
  <c r="F638" i="1"/>
  <c r="E640" i="1"/>
  <c r="F640" i="1"/>
  <c r="E641" i="1"/>
  <c r="E645" i="1"/>
  <c r="E646" i="1"/>
  <c r="E647" i="1"/>
  <c r="E649" i="1"/>
  <c r="E650" i="1"/>
  <c r="E651" i="1"/>
  <c r="E657" i="1"/>
  <c r="E658" i="1"/>
  <c r="E659" i="1"/>
  <c r="F659" i="1"/>
  <c r="E661" i="1"/>
  <c r="E665" i="1"/>
  <c r="E666" i="1"/>
  <c r="E667" i="1"/>
  <c r="E672" i="1"/>
  <c r="E673" i="1"/>
  <c r="E674" i="1"/>
  <c r="E676" i="1"/>
  <c r="E677" i="1"/>
  <c r="E681" i="1"/>
  <c r="E682" i="1"/>
  <c r="E683" i="1"/>
  <c r="E686" i="1"/>
  <c r="E687" i="1"/>
  <c r="E690" i="1"/>
  <c r="E691" i="1"/>
  <c r="F691" i="1"/>
  <c r="E694" i="1"/>
  <c r="E695" i="1"/>
  <c r="E696" i="1"/>
  <c r="E698" i="1"/>
  <c r="E699" i="1"/>
  <c r="E700" i="1"/>
  <c r="E702" i="1"/>
  <c r="E703" i="1"/>
  <c r="E704" i="1"/>
  <c r="F704" i="1"/>
  <c r="E706" i="1"/>
  <c r="E707" i="1"/>
  <c r="E710" i="1"/>
  <c r="E711" i="1"/>
  <c r="E712" i="1"/>
  <c r="E714" i="1"/>
  <c r="E718" i="1"/>
  <c r="E719" i="1"/>
  <c r="E720" i="1"/>
  <c r="E722" i="1"/>
  <c r="E727" i="1"/>
  <c r="E728" i="1"/>
  <c r="E729" i="1"/>
  <c r="E730" i="1"/>
  <c r="E731" i="1"/>
  <c r="E734" i="1"/>
  <c r="E735" i="1"/>
  <c r="E736" i="1"/>
  <c r="E737" i="1"/>
  <c r="F737" i="1"/>
  <c r="E739" i="1"/>
  <c r="E745" i="1"/>
  <c r="E746" i="1"/>
  <c r="E747" i="1"/>
  <c r="E754" i="1"/>
  <c r="E755" i="1"/>
  <c r="F755" i="1"/>
  <c r="E762" i="1"/>
  <c r="E763" i="1"/>
  <c r="E767" i="1"/>
  <c r="E768" i="1"/>
  <c r="E769" i="1"/>
  <c r="F769" i="1"/>
  <c r="E771" i="1"/>
  <c r="E775" i="1"/>
  <c r="E776" i="1"/>
  <c r="E777" i="1"/>
  <c r="E778" i="1"/>
  <c r="E780" i="1"/>
  <c r="E781" i="1"/>
  <c r="E791" i="1"/>
  <c r="E792" i="1"/>
  <c r="E793" i="1"/>
  <c r="E796" i="1"/>
  <c r="E797" i="1"/>
  <c r="E798" i="1"/>
  <c r="E800" i="1"/>
  <c r="E801" i="1"/>
  <c r="E802" i="1"/>
  <c r="E807" i="1"/>
  <c r="E808" i="1"/>
  <c r="E809" i="1"/>
  <c r="E811" i="1"/>
  <c r="E812" i="1"/>
  <c r="E813" i="1"/>
  <c r="E815" i="1"/>
  <c r="E816" i="1"/>
  <c r="E817" i="1"/>
  <c r="F817" i="1"/>
  <c r="E819" i="1"/>
  <c r="E823" i="1"/>
  <c r="E824" i="1"/>
  <c r="E825" i="1"/>
  <c r="E827" i="1"/>
  <c r="E833" i="1"/>
  <c r="E834" i="1"/>
  <c r="E835" i="1"/>
  <c r="F835" i="1"/>
  <c r="E837" i="1"/>
  <c r="E838" i="1"/>
  <c r="E839" i="1"/>
  <c r="F839" i="1"/>
  <c r="E841" i="1"/>
  <c r="E842" i="1"/>
  <c r="E843" i="1"/>
  <c r="F843" i="1"/>
  <c r="E845" i="1"/>
  <c r="E846" i="1"/>
  <c r="E847" i="1"/>
  <c r="E849" i="1"/>
  <c r="E850" i="1"/>
  <c r="E851" i="1"/>
  <c r="F851" i="1"/>
  <c r="E853" i="1"/>
  <c r="E854" i="1"/>
  <c r="E855" i="1"/>
  <c r="F855" i="1"/>
  <c r="E857" i="1"/>
  <c r="E863" i="1"/>
  <c r="E864" i="1"/>
  <c r="E865" i="1"/>
  <c r="E866" i="1"/>
  <c r="E869" i="1"/>
  <c r="E870" i="1"/>
  <c r="E871" i="1"/>
  <c r="E873" i="1"/>
  <c r="E874" i="1"/>
  <c r="E877" i="1"/>
  <c r="E878" i="1"/>
  <c r="E879" i="1"/>
  <c r="E881" i="1"/>
  <c r="E882" i="1"/>
  <c r="E883" i="1"/>
  <c r="F883" i="1"/>
  <c r="E885" i="1"/>
  <c r="E886" i="1"/>
  <c r="E887" i="1"/>
  <c r="E888" i="1"/>
  <c r="E889" i="1"/>
  <c r="E890" i="1"/>
  <c r="E891" i="1"/>
  <c r="E897" i="1"/>
  <c r="E898" i="1"/>
  <c r="E899" i="1"/>
  <c r="E900" i="1"/>
  <c r="E901" i="1"/>
  <c r="E902" i="1"/>
  <c r="E907" i="1"/>
  <c r="E908" i="1"/>
  <c r="E909" i="1"/>
  <c r="E911" i="1"/>
  <c r="E912" i="1"/>
  <c r="E913" i="1"/>
  <c r="E914" i="1"/>
  <c r="E915" i="1"/>
  <c r="E924" i="1"/>
  <c r="E925" i="1"/>
  <c r="F925" i="1"/>
  <c r="E926" i="1"/>
  <c r="E937" i="1"/>
  <c r="E938" i="1"/>
  <c r="E939" i="1"/>
  <c r="F939" i="1"/>
  <c r="E948" i="1"/>
  <c r="E949" i="1"/>
  <c r="E950" i="1"/>
  <c r="E951" i="1"/>
  <c r="F951" i="1"/>
  <c r="E953" i="1"/>
  <c r="E954" i="1"/>
  <c r="E955" i="1"/>
  <c r="E957" i="1"/>
  <c r="E958" i="1"/>
  <c r="E959" i="1"/>
  <c r="F959" i="1"/>
  <c r="E961" i="1"/>
  <c r="E962" i="1"/>
  <c r="E963" i="1"/>
  <c r="F963" i="1"/>
  <c r="E969" i="1"/>
  <c r="E970" i="1"/>
  <c r="E971" i="1"/>
  <c r="E973" i="1"/>
  <c r="E974" i="1"/>
  <c r="E975" i="1"/>
  <c r="E979" i="1"/>
  <c r="E980" i="1"/>
  <c r="E981" i="1"/>
  <c r="E982" i="1"/>
  <c r="E983" i="1"/>
  <c r="E984" i="1"/>
  <c r="E985" i="1"/>
  <c r="E992" i="1"/>
  <c r="E993" i="1"/>
  <c r="E994" i="1"/>
  <c r="E997" i="1"/>
  <c r="E998" i="1"/>
  <c r="E999" i="1"/>
  <c r="E1001" i="1"/>
  <c r="E1002" i="1"/>
  <c r="E1003" i="1"/>
  <c r="E1006" i="1"/>
  <c r="E1007" i="1"/>
  <c r="E1008" i="1"/>
  <c r="E1010" i="1"/>
  <c r="E1011" i="1"/>
  <c r="F1011" i="1"/>
  <c r="E1020" i="1"/>
  <c r="E1021" i="1"/>
  <c r="E1022" i="1"/>
  <c r="E1030" i="1"/>
  <c r="E1031" i="1"/>
  <c r="E1034" i="1"/>
  <c r="E1035" i="1"/>
  <c r="F1035" i="1"/>
  <c r="E1038" i="1"/>
  <c r="E1039" i="1"/>
  <c r="E1040" i="1"/>
  <c r="E1041" i="1"/>
  <c r="E1042" i="1"/>
  <c r="E1043" i="1"/>
  <c r="E1046" i="1"/>
  <c r="E1047" i="1"/>
  <c r="E1048" i="1"/>
  <c r="F1048" i="1"/>
  <c r="E1050" i="1"/>
  <c r="E1051" i="1"/>
  <c r="E1052" i="1"/>
  <c r="E1054" i="1"/>
  <c r="E1055" i="1"/>
  <c r="E1056" i="1"/>
  <c r="E1060" i="1"/>
  <c r="E1061" i="1"/>
  <c r="E1062" i="1"/>
  <c r="E1063" i="1"/>
  <c r="E1064" i="1"/>
  <c r="E1066" i="1"/>
  <c r="E1067" i="1"/>
  <c r="F1067" i="1"/>
  <c r="E1068" i="1"/>
  <c r="F1068" i="1"/>
  <c r="E1070" i="1"/>
  <c r="E1071" i="1"/>
  <c r="E1072" i="1"/>
  <c r="E1073" i="1"/>
  <c r="E1074" i="1"/>
  <c r="E1075" i="1"/>
  <c r="F1075" i="1"/>
  <c r="E1077" i="1"/>
  <c r="E1078" i="1"/>
  <c r="E1079" i="1"/>
  <c r="E1080" i="1"/>
  <c r="E1081" i="1"/>
  <c r="E1084" i="1"/>
  <c r="E1085" i="1"/>
  <c r="E1086" i="1"/>
  <c r="E1088" i="1"/>
  <c r="E1089" i="1"/>
  <c r="E1090" i="1"/>
  <c r="E1092" i="1"/>
  <c r="E1093" i="1"/>
  <c r="E1094" i="1"/>
  <c r="E1096" i="1"/>
  <c r="E1097" i="1"/>
  <c r="F1097" i="1"/>
  <c r="E1098" i="1"/>
  <c r="F1098" i="1"/>
  <c r="E1099" i="1"/>
  <c r="F1099" i="1"/>
  <c r="E1101" i="1"/>
  <c r="E1102" i="1"/>
  <c r="E1103" i="1"/>
  <c r="E1104" i="1"/>
  <c r="E1106" i="1"/>
  <c r="E1107" i="1"/>
  <c r="F1107" i="1"/>
  <c r="E1110" i="1"/>
  <c r="E1111" i="1"/>
  <c r="E1112" i="1"/>
  <c r="E1113" i="1"/>
  <c r="E1114" i="1"/>
  <c r="E1115" i="1"/>
  <c r="E1118" i="1"/>
  <c r="E1119" i="1"/>
  <c r="E1120" i="1"/>
  <c r="E1122" i="1"/>
  <c r="E1123" i="1"/>
  <c r="E1124" i="1"/>
  <c r="E1125" i="1"/>
  <c r="E1126" i="1"/>
  <c r="F1126" i="1"/>
  <c r="E1137" i="1"/>
  <c r="E1138" i="1"/>
  <c r="E1139" i="1"/>
  <c r="F1139" i="1"/>
  <c r="E1141" i="1"/>
  <c r="E1142" i="1"/>
  <c r="E1143" i="1"/>
  <c r="E1144" i="1"/>
  <c r="E1145" i="1"/>
  <c r="E1146" i="1"/>
  <c r="E1155" i="1"/>
  <c r="E1156" i="1"/>
  <c r="E1157" i="1"/>
  <c r="E1158" i="1"/>
  <c r="E1160" i="1"/>
  <c r="E1161" i="1"/>
  <c r="F1161" i="1"/>
  <c r="E1164" i="1"/>
  <c r="E1165" i="1"/>
  <c r="F1165" i="1"/>
  <c r="E1166" i="1"/>
  <c r="F1166" i="1"/>
  <c r="E1168" i="1"/>
  <c r="E1169" i="1"/>
  <c r="E1170" i="1"/>
  <c r="E1171" i="1"/>
  <c r="F1171" i="1"/>
  <c r="E1173" i="1"/>
  <c r="E1174" i="1"/>
  <c r="E1178" i="1"/>
  <c r="E1179" i="1"/>
  <c r="E1180" i="1"/>
  <c r="E1182" i="1"/>
  <c r="E1183" i="1"/>
  <c r="E1184" i="1"/>
  <c r="F1184" i="1"/>
  <c r="E1186" i="1"/>
  <c r="E1190" i="1"/>
  <c r="E1191" i="1"/>
  <c r="E1192" i="1"/>
  <c r="F1192" i="1"/>
  <c r="E1194" i="1"/>
  <c r="E1195" i="1"/>
  <c r="E1196" i="1"/>
  <c r="E1197" i="1"/>
  <c r="E1199" i="1"/>
  <c r="E1200" i="1"/>
  <c r="E1201" i="1"/>
  <c r="E1202" i="1"/>
  <c r="E1204" i="1"/>
  <c r="E1205" i="1"/>
  <c r="E1206" i="1"/>
  <c r="E1208" i="1"/>
  <c r="E1209" i="1"/>
  <c r="E1210" i="1"/>
  <c r="E1212" i="1"/>
  <c r="E1213" i="1"/>
  <c r="E1214" i="1"/>
  <c r="E1216" i="1"/>
  <c r="E1217" i="1"/>
  <c r="E1218" i="1"/>
  <c r="F1218" i="1"/>
  <c r="E1220" i="1"/>
  <c r="E1221" i="1"/>
  <c r="E1222" i="1"/>
  <c r="E1223" i="1"/>
  <c r="E1224" i="1"/>
  <c r="E1225" i="1"/>
  <c r="E1241" i="1"/>
  <c r="E1242" i="1"/>
  <c r="E1243" i="1"/>
  <c r="F1243" i="1"/>
  <c r="E1245" i="1"/>
  <c r="E1246" i="1"/>
  <c r="E1247" i="1"/>
  <c r="E1249" i="1"/>
  <c r="E1250" i="1"/>
  <c r="E1251" i="1"/>
  <c r="F1251" i="1"/>
  <c r="E1252" i="1"/>
  <c r="E1253" i="1"/>
  <c r="F1253" i="1"/>
  <c r="E1254" i="1"/>
  <c r="E1274" i="1"/>
  <c r="E1275" i="1"/>
  <c r="F1275" i="1"/>
  <c r="E1276" i="1"/>
  <c r="E1277" i="1"/>
  <c r="E1279" i="1"/>
  <c r="E1280" i="1"/>
  <c r="E1281" i="1"/>
  <c r="E1283" i="1"/>
  <c r="E1284" i="1"/>
  <c r="E1285" i="1"/>
  <c r="E1286" i="1"/>
  <c r="E1287" i="1"/>
  <c r="E1304" i="1"/>
  <c r="E1305" i="1"/>
  <c r="F1305" i="1"/>
  <c r="E1306" i="1"/>
  <c r="F1306" i="1"/>
  <c r="E1308" i="1"/>
  <c r="E1309" i="1"/>
  <c r="E1310" i="1"/>
  <c r="E1311" i="1"/>
  <c r="E1312" i="1"/>
  <c r="E1313" i="1"/>
  <c r="E1314" i="1"/>
  <c r="E1323" i="1"/>
  <c r="F1323" i="1"/>
  <c r="E1324" i="1"/>
  <c r="E1327" i="1"/>
  <c r="E1328" i="1"/>
  <c r="E1329" i="1"/>
  <c r="F1329" i="1"/>
  <c r="E1331" i="1"/>
  <c r="E1332" i="1"/>
  <c r="E1333" i="1"/>
  <c r="F1333" i="1"/>
  <c r="E1335" i="1"/>
  <c r="E1336" i="1"/>
  <c r="E1337" i="1"/>
  <c r="F1337" i="1"/>
  <c r="E1339" i="1"/>
  <c r="E1340" i="1"/>
  <c r="E1341" i="1"/>
  <c r="E1343" i="1"/>
  <c r="E1344" i="1"/>
  <c r="E1345" i="1"/>
  <c r="E1346" i="1"/>
  <c r="E1349" i="1"/>
  <c r="E1350" i="1"/>
  <c r="E1354" i="1"/>
  <c r="E1355" i="1"/>
  <c r="E1360" i="1"/>
  <c r="E1361" i="1"/>
  <c r="E1362" i="1"/>
  <c r="F1362" i="1"/>
  <c r="E1364" i="1"/>
  <c r="E1365" i="1"/>
  <c r="E1366" i="1"/>
  <c r="E1369" i="1"/>
  <c r="E1370" i="1"/>
  <c r="E1371" i="1"/>
  <c r="F1371" i="1"/>
  <c r="E1373" i="1"/>
  <c r="E1374" i="1"/>
  <c r="E1375" i="1"/>
  <c r="F1375" i="1"/>
  <c r="E1376" i="1"/>
  <c r="F1376" i="1"/>
  <c r="E1378" i="1"/>
  <c r="E1379" i="1"/>
  <c r="E1382" i="1"/>
  <c r="E1383" i="1"/>
  <c r="E1384" i="1"/>
  <c r="F1384" i="1"/>
  <c r="E1386" i="1"/>
  <c r="E1387" i="1"/>
  <c r="F1387" i="1"/>
  <c r="E1388" i="1"/>
  <c r="E1390" i="1"/>
  <c r="E1391" i="1"/>
  <c r="E1392" i="1"/>
  <c r="E1394" i="1"/>
  <c r="E1395" i="1"/>
  <c r="E1398" i="1"/>
  <c r="E1399" i="1"/>
  <c r="E1400" i="1"/>
  <c r="F1400" i="1"/>
  <c r="E1402" i="1"/>
  <c r="E1403" i="1"/>
  <c r="F1403" i="1"/>
  <c r="E1404" i="1"/>
  <c r="F1404" i="1"/>
  <c r="E1405" i="1"/>
  <c r="F1405" i="1"/>
  <c r="E1407" i="1"/>
  <c r="E1408" i="1"/>
  <c r="E1409" i="1"/>
  <c r="E1411" i="1"/>
  <c r="E1412" i="1"/>
  <c r="E1413" i="1"/>
  <c r="E1414" i="1"/>
  <c r="E1416" i="1"/>
  <c r="E1417" i="1"/>
  <c r="E1418" i="1"/>
  <c r="F1418" i="1"/>
  <c r="E1420" i="1"/>
  <c r="E1421" i="1"/>
  <c r="F1421" i="1"/>
  <c r="E1422" i="1"/>
  <c r="F1422" i="1"/>
  <c r="E1424" i="1"/>
  <c r="E1425" i="1"/>
  <c r="E1426" i="1"/>
  <c r="E1427" i="1"/>
  <c r="F1427" i="1"/>
  <c r="E1429" i="1"/>
  <c r="E1430" i="1"/>
  <c r="E1431" i="1"/>
  <c r="E1433" i="1"/>
  <c r="E1434" i="1"/>
  <c r="E1435" i="1"/>
  <c r="F1435" i="1"/>
  <c r="E1437" i="1"/>
  <c r="E1438" i="1"/>
  <c r="E1439" i="1"/>
  <c r="F1439" i="1"/>
  <c r="E1441" i="1"/>
  <c r="E1442" i="1"/>
  <c r="E1443" i="1"/>
  <c r="E1444" i="1"/>
  <c r="E1446" i="1"/>
  <c r="F1446" i="1"/>
  <c r="E1447" i="1"/>
  <c r="E1450" i="1"/>
  <c r="E1451" i="1"/>
  <c r="E1454" i="1"/>
  <c r="E1455" i="1"/>
  <c r="E1456" i="1"/>
  <c r="F1456" i="1"/>
  <c r="E1458" i="1"/>
  <c r="E1459" i="1"/>
  <c r="E1462" i="1"/>
  <c r="E1463" i="1"/>
  <c r="E1464" i="1"/>
  <c r="E1466" i="1"/>
  <c r="E1467" i="1"/>
  <c r="F1467" i="1"/>
  <c r="E1472" i="1"/>
  <c r="E1473" i="1"/>
  <c r="E1474" i="1"/>
  <c r="F1474" i="1"/>
  <c r="E1476" i="1"/>
  <c r="E1477" i="1"/>
  <c r="E1478" i="1"/>
  <c r="E1479" i="1"/>
  <c r="F1479" i="1"/>
  <c r="E1481" i="1"/>
  <c r="E1482" i="1"/>
  <c r="E1486" i="1"/>
  <c r="E1487" i="1"/>
  <c r="E1488" i="1"/>
  <c r="F1488" i="1"/>
  <c r="E1490" i="1"/>
  <c r="E1491" i="1"/>
  <c r="F1491" i="1"/>
  <c r="E1494" i="1"/>
  <c r="E1495" i="1"/>
  <c r="E1496" i="1"/>
  <c r="E1498" i="1"/>
  <c r="E1499" i="1"/>
  <c r="E1502" i="1"/>
  <c r="E1503" i="1"/>
  <c r="E1504" i="1"/>
  <c r="F1504" i="1"/>
  <c r="E1506" i="1"/>
  <c r="E1507" i="1"/>
  <c r="F1507" i="1"/>
  <c r="E1510" i="1"/>
  <c r="E1515" i="1"/>
  <c r="E1516" i="1"/>
  <c r="E1517" i="1"/>
  <c r="E1519" i="1"/>
  <c r="E1520" i="1"/>
  <c r="E1521" i="1"/>
  <c r="E1523" i="1"/>
  <c r="E1524" i="1"/>
  <c r="E1525" i="1"/>
  <c r="E1526" i="1"/>
  <c r="A3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1" i="1"/>
  <c r="A172" i="1"/>
  <c r="A173" i="1"/>
  <c r="A174" i="1"/>
  <c r="A175" i="1"/>
  <c r="A177" i="1"/>
  <c r="A178" i="1"/>
  <c r="A179" i="1"/>
  <c r="A180" i="1"/>
  <c r="A181" i="1"/>
  <c r="A182" i="1"/>
  <c r="A183" i="1"/>
  <c r="A184" i="1"/>
  <c r="A185" i="1"/>
  <c r="A187" i="1"/>
  <c r="A188" i="1"/>
  <c r="A189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7" i="1"/>
  <c r="A238" i="1"/>
  <c r="A239" i="1"/>
  <c r="A241" i="1"/>
  <c r="A242" i="1"/>
  <c r="A243" i="1"/>
  <c r="A244" i="1"/>
  <c r="A245" i="1"/>
  <c r="A246" i="1"/>
  <c r="A247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4" i="1"/>
  <c r="A645" i="1"/>
  <c r="A646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3" i="1"/>
  <c r="A694" i="1"/>
  <c r="A695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4" i="1"/>
  <c r="A815" i="1"/>
  <c r="A816" i="1"/>
  <c r="A818" i="1"/>
  <c r="A819" i="1"/>
  <c r="A820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3" i="1"/>
  <c r="A1034" i="1"/>
  <c r="A1035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6" i="1"/>
  <c r="A1327" i="1"/>
  <c r="A1328" i="1"/>
  <c r="A1330" i="1"/>
  <c r="A1331" i="1"/>
  <c r="A1332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1" i="1"/>
  <c r="A1382" i="1"/>
  <c r="A1383" i="1"/>
  <c r="A1385" i="1"/>
  <c r="A1386" i="1"/>
  <c r="A1387" i="1"/>
  <c r="A1388" i="1"/>
  <c r="A1389" i="1"/>
  <c r="A1390" i="1"/>
  <c r="A1391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6" i="1"/>
  <c r="A1437" i="1"/>
  <c r="A1438" i="1"/>
  <c r="A1440" i="1"/>
  <c r="A1441" i="1"/>
  <c r="A1442" i="1"/>
  <c r="A1443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2" i="1"/>
  <c r="A1523" i="1"/>
  <c r="A1524" i="1"/>
  <c r="A1525" i="1"/>
  <c r="A1526" i="1"/>
  <c r="A1527" i="1"/>
  <c r="A1528" i="1"/>
  <c r="F3" i="1"/>
  <c r="F4" i="1"/>
  <c r="F5" i="1"/>
  <c r="F6" i="1"/>
  <c r="F7" i="1"/>
  <c r="F11" i="1"/>
  <c r="F12" i="1"/>
  <c r="F23" i="1"/>
  <c r="F24" i="1"/>
  <c r="F27" i="1"/>
  <c r="F28" i="1"/>
  <c r="F29" i="1"/>
  <c r="F30" i="1"/>
  <c r="F31" i="1"/>
  <c r="F32" i="1"/>
  <c r="F36" i="1"/>
  <c r="F37" i="1"/>
  <c r="F38" i="1"/>
  <c r="F39" i="1"/>
  <c r="F40" i="1"/>
  <c r="F44" i="1"/>
  <c r="F45" i="1"/>
  <c r="F46" i="1"/>
  <c r="F47" i="1"/>
  <c r="F51" i="1"/>
  <c r="F52" i="1"/>
  <c r="F55" i="1"/>
  <c r="F56" i="1"/>
  <c r="F57" i="1"/>
  <c r="F58" i="1"/>
  <c r="F59" i="1"/>
  <c r="F60" i="1"/>
  <c r="F62" i="1"/>
  <c r="F63" i="1"/>
  <c r="F64" i="1"/>
  <c r="F67" i="1"/>
  <c r="F68" i="1"/>
  <c r="F69" i="1"/>
  <c r="F70" i="1"/>
  <c r="F71" i="1"/>
  <c r="F72" i="1"/>
  <c r="F73" i="1"/>
  <c r="F74" i="1"/>
  <c r="F77" i="1"/>
  <c r="F78" i="1"/>
  <c r="F81" i="1"/>
  <c r="F82" i="1"/>
  <c r="F83" i="1"/>
  <c r="F84" i="1"/>
  <c r="F85" i="1"/>
  <c r="F87" i="1"/>
  <c r="F88" i="1"/>
  <c r="F89" i="1"/>
  <c r="F91" i="1"/>
  <c r="F92" i="1"/>
  <c r="F93" i="1"/>
  <c r="F95" i="1"/>
  <c r="F96" i="1"/>
  <c r="F97" i="1"/>
  <c r="F98" i="1"/>
  <c r="F102" i="1"/>
  <c r="F103" i="1"/>
  <c r="F105" i="1"/>
  <c r="F106" i="1"/>
  <c r="F110" i="1"/>
  <c r="F111" i="1"/>
  <c r="F112" i="1"/>
  <c r="F113" i="1"/>
  <c r="F114" i="1"/>
  <c r="F115" i="1"/>
  <c r="F116" i="1"/>
  <c r="F117" i="1"/>
  <c r="F118" i="1"/>
  <c r="F122" i="1"/>
  <c r="F123" i="1"/>
  <c r="F124" i="1"/>
  <c r="F125" i="1"/>
  <c r="F126" i="1"/>
  <c r="F127" i="1"/>
  <c r="F128" i="1"/>
  <c r="F129" i="1"/>
  <c r="F130" i="1"/>
  <c r="F131" i="1"/>
  <c r="F132" i="1"/>
  <c r="F139" i="1"/>
  <c r="F140" i="1"/>
  <c r="F143" i="1"/>
  <c r="F144" i="1"/>
  <c r="F145" i="1"/>
  <c r="F146" i="1"/>
  <c r="F147" i="1"/>
  <c r="F148" i="1"/>
  <c r="F149" i="1"/>
  <c r="F152" i="1"/>
  <c r="F153" i="1"/>
  <c r="F154" i="1"/>
  <c r="F157" i="1"/>
  <c r="F158" i="1"/>
  <c r="F166" i="1"/>
  <c r="F167" i="1"/>
  <c r="F168" i="1"/>
  <c r="F169" i="1"/>
  <c r="F170" i="1"/>
  <c r="F177" i="1"/>
  <c r="F183" i="1"/>
  <c r="F184" i="1"/>
  <c r="F185" i="1"/>
  <c r="F186" i="1"/>
  <c r="F187" i="1"/>
  <c r="F188" i="1"/>
  <c r="F189" i="1"/>
  <c r="F191" i="1"/>
  <c r="F192" i="1"/>
  <c r="F193" i="1"/>
  <c r="F196" i="1"/>
  <c r="F197" i="1"/>
  <c r="F198" i="1"/>
  <c r="F199" i="1"/>
  <c r="F200" i="1"/>
  <c r="F201" i="1"/>
  <c r="F202" i="1"/>
  <c r="F203" i="1"/>
  <c r="F205" i="1"/>
  <c r="F206" i="1"/>
  <c r="F208" i="1"/>
  <c r="F209" i="1"/>
  <c r="F210" i="1"/>
  <c r="F211" i="1"/>
  <c r="F212" i="1"/>
  <c r="F215" i="1"/>
  <c r="F216" i="1"/>
  <c r="F217" i="1"/>
  <c r="F219" i="1"/>
  <c r="F220" i="1"/>
  <c r="F221" i="1"/>
  <c r="F222" i="1"/>
  <c r="F223" i="1"/>
  <c r="F224" i="1"/>
  <c r="F225" i="1"/>
  <c r="F226" i="1"/>
  <c r="F229" i="1"/>
  <c r="F230" i="1"/>
  <c r="F233" i="1"/>
  <c r="F234" i="1"/>
  <c r="F235" i="1"/>
  <c r="F236" i="1"/>
  <c r="F237" i="1"/>
  <c r="F238" i="1"/>
  <c r="F241" i="1"/>
  <c r="F242" i="1"/>
  <c r="F243" i="1"/>
  <c r="F244" i="1"/>
  <c r="F245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4" i="1"/>
  <c r="F285" i="1"/>
  <c r="F286" i="1"/>
  <c r="F293" i="1"/>
  <c r="F294" i="1"/>
  <c r="F295" i="1"/>
  <c r="F296" i="1"/>
  <c r="F297" i="1"/>
  <c r="F298" i="1"/>
  <c r="F299" i="1"/>
  <c r="F300" i="1"/>
  <c r="F301" i="1"/>
  <c r="F302" i="1"/>
  <c r="F311" i="1"/>
  <c r="F312" i="1"/>
  <c r="F313" i="1"/>
  <c r="F314" i="1"/>
  <c r="F315" i="1"/>
  <c r="F316" i="1"/>
  <c r="F317" i="1"/>
  <c r="F318" i="1"/>
  <c r="F319" i="1"/>
  <c r="F325" i="1"/>
  <c r="F326" i="1"/>
  <c r="F327" i="1"/>
  <c r="F328" i="1"/>
  <c r="F329" i="1"/>
  <c r="F330" i="1"/>
  <c r="F331" i="1"/>
  <c r="F332" i="1"/>
  <c r="F333" i="1"/>
  <c r="F334" i="1"/>
  <c r="F335" i="1"/>
  <c r="F339" i="1"/>
  <c r="F340" i="1"/>
  <c r="F341" i="1"/>
  <c r="F342" i="1"/>
  <c r="F343" i="1"/>
  <c r="F344" i="1"/>
  <c r="F345" i="1"/>
  <c r="F346" i="1"/>
  <c r="F347" i="1"/>
  <c r="F348" i="1"/>
  <c r="F349" i="1"/>
  <c r="F353" i="1"/>
  <c r="F357" i="1"/>
  <c r="F358" i="1"/>
  <c r="F359" i="1"/>
  <c r="F360" i="1"/>
  <c r="F361" i="1"/>
  <c r="F362" i="1"/>
  <c r="F365" i="1"/>
  <c r="F366" i="1"/>
  <c r="F367" i="1"/>
  <c r="F370" i="1"/>
  <c r="F371" i="1"/>
  <c r="F372" i="1"/>
  <c r="F373" i="1"/>
  <c r="F375" i="1"/>
  <c r="F376" i="1"/>
  <c r="F377" i="1"/>
  <c r="F380" i="1"/>
  <c r="F381" i="1"/>
  <c r="F384" i="1"/>
  <c r="F385" i="1"/>
  <c r="F386" i="1"/>
  <c r="F387" i="1"/>
  <c r="F388" i="1"/>
  <c r="F389" i="1"/>
  <c r="F390" i="1"/>
  <c r="F392" i="1"/>
  <c r="F393" i="1"/>
  <c r="F394" i="1"/>
  <c r="F396" i="1"/>
  <c r="F397" i="1"/>
  <c r="F398" i="1"/>
  <c r="F399" i="1"/>
  <c r="F400" i="1"/>
  <c r="F401" i="1"/>
  <c r="F402" i="1"/>
  <c r="F403" i="1"/>
  <c r="F404" i="1"/>
  <c r="F405" i="1"/>
  <c r="F408" i="1"/>
  <c r="F418" i="1"/>
  <c r="F419" i="1"/>
  <c r="F420" i="1"/>
  <c r="F421" i="1"/>
  <c r="F422" i="1"/>
  <c r="F423" i="1"/>
  <c r="F424" i="1"/>
  <c r="F425" i="1"/>
  <c r="F426" i="1"/>
  <c r="F436" i="1"/>
  <c r="F437" i="1"/>
  <c r="F438" i="1"/>
  <c r="F439" i="1"/>
  <c r="F440" i="1"/>
  <c r="F441" i="1"/>
  <c r="F442" i="1"/>
  <c r="F444" i="1"/>
  <c r="F445" i="1"/>
  <c r="F448" i="1"/>
  <c r="F460" i="1"/>
  <c r="F464" i="1"/>
  <c r="F465" i="1"/>
  <c r="F466" i="1"/>
  <c r="F467" i="1"/>
  <c r="F468" i="1"/>
  <c r="F469" i="1"/>
  <c r="F470" i="1"/>
  <c r="F481" i="1"/>
  <c r="F482" i="1"/>
  <c r="F483" i="1"/>
  <c r="F484" i="1"/>
  <c r="F485" i="1"/>
  <c r="F486" i="1"/>
  <c r="F489" i="1"/>
  <c r="F490" i="1"/>
  <c r="F491" i="1"/>
  <c r="F492" i="1"/>
  <c r="F493" i="1"/>
  <c r="F497" i="1"/>
  <c r="F498" i="1"/>
  <c r="F499" i="1"/>
  <c r="F500" i="1"/>
  <c r="F501" i="1"/>
  <c r="F502" i="1"/>
  <c r="F506" i="1"/>
  <c r="F507" i="1"/>
  <c r="F508" i="1"/>
  <c r="F509" i="1"/>
  <c r="F512" i="1"/>
  <c r="F513" i="1"/>
  <c r="F514" i="1"/>
  <c r="F515" i="1"/>
  <c r="F516" i="1"/>
  <c r="F517" i="1"/>
  <c r="F520" i="1"/>
  <c r="F521" i="1"/>
  <c r="F522" i="1"/>
  <c r="F524" i="1"/>
  <c r="F525" i="1"/>
  <c r="F530" i="1"/>
  <c r="F531" i="1"/>
  <c r="F532" i="1"/>
  <c r="F534" i="1"/>
  <c r="F535" i="1"/>
  <c r="F536" i="1"/>
  <c r="F537" i="1"/>
  <c r="F538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6" i="1"/>
  <c r="F567" i="1"/>
  <c r="F568" i="1"/>
  <c r="F570" i="1"/>
  <c r="F574" i="1"/>
  <c r="F575" i="1"/>
  <c r="F576" i="1"/>
  <c r="F577" i="1"/>
  <c r="F578" i="1"/>
  <c r="F580" i="1"/>
  <c r="F581" i="1"/>
  <c r="F587" i="1"/>
  <c r="F588" i="1"/>
  <c r="F589" i="1"/>
  <c r="F590" i="1"/>
  <c r="F591" i="1"/>
  <c r="F592" i="1"/>
  <c r="F593" i="1"/>
  <c r="F594" i="1"/>
  <c r="F595" i="1"/>
  <c r="F596" i="1"/>
  <c r="F597" i="1"/>
  <c r="F599" i="1"/>
  <c r="F600" i="1"/>
  <c r="F601" i="1"/>
  <c r="F602" i="1"/>
  <c r="F603" i="1"/>
  <c r="F604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30" i="1"/>
  <c r="F631" i="1"/>
  <c r="F632" i="1"/>
  <c r="F633" i="1"/>
  <c r="F634" i="1"/>
  <c r="F635" i="1"/>
  <c r="F636" i="1"/>
  <c r="F639" i="1"/>
  <c r="F644" i="1"/>
  <c r="F645" i="1"/>
  <c r="F646" i="1"/>
  <c r="F647" i="1"/>
  <c r="F648" i="1"/>
  <c r="F649" i="1"/>
  <c r="F650" i="1"/>
  <c r="F656" i="1"/>
  <c r="F657" i="1"/>
  <c r="F658" i="1"/>
  <c r="F660" i="1"/>
  <c r="F664" i="1"/>
  <c r="F665" i="1"/>
  <c r="F666" i="1"/>
  <c r="F671" i="1"/>
  <c r="F672" i="1"/>
  <c r="F673" i="1"/>
  <c r="F674" i="1"/>
  <c r="F675" i="1"/>
  <c r="F676" i="1"/>
  <c r="F680" i="1"/>
  <c r="F681" i="1"/>
  <c r="F682" i="1"/>
  <c r="F685" i="1"/>
  <c r="F686" i="1"/>
  <c r="F689" i="1"/>
  <c r="F690" i="1"/>
  <c r="F693" i="1"/>
  <c r="F694" i="1"/>
  <c r="F695" i="1"/>
  <c r="F696" i="1"/>
  <c r="F697" i="1"/>
  <c r="F698" i="1"/>
  <c r="F699" i="1"/>
  <c r="F700" i="1"/>
  <c r="F701" i="1"/>
  <c r="F702" i="1"/>
  <c r="F703" i="1"/>
  <c r="F705" i="1"/>
  <c r="F706" i="1"/>
  <c r="F709" i="1"/>
  <c r="F710" i="1"/>
  <c r="F711" i="1"/>
  <c r="F712" i="1"/>
  <c r="F713" i="1"/>
  <c r="F717" i="1"/>
  <c r="F718" i="1"/>
  <c r="F720" i="1"/>
  <c r="F721" i="1"/>
  <c r="F726" i="1"/>
  <c r="F727" i="1"/>
  <c r="F728" i="1"/>
  <c r="F729" i="1"/>
  <c r="F730" i="1"/>
  <c r="F733" i="1"/>
  <c r="F734" i="1"/>
  <c r="F735" i="1"/>
  <c r="F736" i="1"/>
  <c r="F738" i="1"/>
  <c r="F744" i="1"/>
  <c r="F745" i="1"/>
  <c r="F746" i="1"/>
  <c r="F753" i="1"/>
  <c r="F754" i="1"/>
  <c r="F761" i="1"/>
  <c r="F762" i="1"/>
  <c r="F766" i="1"/>
  <c r="F767" i="1"/>
  <c r="F768" i="1"/>
  <c r="F770" i="1"/>
  <c r="F774" i="1"/>
  <c r="F775" i="1"/>
  <c r="F776" i="1"/>
  <c r="F777" i="1"/>
  <c r="F778" i="1"/>
  <c r="F779" i="1"/>
  <c r="F780" i="1"/>
  <c r="F790" i="1"/>
  <c r="F791" i="1"/>
  <c r="F792" i="1"/>
  <c r="F795" i="1"/>
  <c r="F796" i="1"/>
  <c r="F797" i="1"/>
  <c r="F798" i="1"/>
  <c r="F799" i="1"/>
  <c r="F800" i="1"/>
  <c r="F801" i="1"/>
  <c r="F806" i="1"/>
  <c r="F807" i="1"/>
  <c r="F808" i="1"/>
  <c r="F809" i="1"/>
  <c r="F810" i="1"/>
  <c r="F811" i="1"/>
  <c r="F812" i="1"/>
  <c r="F813" i="1"/>
  <c r="F814" i="1"/>
  <c r="F815" i="1"/>
  <c r="F818" i="1"/>
  <c r="F822" i="1"/>
  <c r="F823" i="1"/>
  <c r="F824" i="1"/>
  <c r="F825" i="1"/>
  <c r="F826" i="1"/>
  <c r="F832" i="1"/>
  <c r="F833" i="1"/>
  <c r="F834" i="1"/>
  <c r="F836" i="1"/>
  <c r="F837" i="1"/>
  <c r="F838" i="1"/>
  <c r="F840" i="1"/>
  <c r="F841" i="1"/>
  <c r="F842" i="1"/>
  <c r="F844" i="1"/>
  <c r="F845" i="1"/>
  <c r="F846" i="1"/>
  <c r="F847" i="1"/>
  <c r="F848" i="1"/>
  <c r="F849" i="1"/>
  <c r="F850" i="1"/>
  <c r="F852" i="1"/>
  <c r="F853" i="1"/>
  <c r="F854" i="1"/>
  <c r="F856" i="1"/>
  <c r="F862" i="1"/>
  <c r="F863" i="1"/>
  <c r="F864" i="1"/>
  <c r="F865" i="1"/>
  <c r="F868" i="1"/>
  <c r="F869" i="1"/>
  <c r="F871" i="1"/>
  <c r="F872" i="1"/>
  <c r="F873" i="1"/>
  <c r="F876" i="1"/>
  <c r="F877" i="1"/>
  <c r="F878" i="1"/>
  <c r="F879" i="1"/>
  <c r="F880" i="1"/>
  <c r="F881" i="1"/>
  <c r="F882" i="1"/>
  <c r="F884" i="1"/>
  <c r="F885" i="1"/>
  <c r="F886" i="1"/>
  <c r="F887" i="1"/>
  <c r="F889" i="1"/>
  <c r="F890" i="1"/>
  <c r="F896" i="1"/>
  <c r="F897" i="1"/>
  <c r="F898" i="1"/>
  <c r="F899" i="1"/>
  <c r="F900" i="1"/>
  <c r="F901" i="1"/>
  <c r="F906" i="1"/>
  <c r="F907" i="1"/>
  <c r="F908" i="1"/>
  <c r="F909" i="1"/>
  <c r="F910" i="1"/>
  <c r="F911" i="1"/>
  <c r="F912" i="1"/>
  <c r="F913" i="1"/>
  <c r="F914" i="1"/>
  <c r="F923" i="1"/>
  <c r="F936" i="1"/>
  <c r="F937" i="1"/>
  <c r="F938" i="1"/>
  <c r="F947" i="1"/>
  <c r="F948" i="1"/>
  <c r="F949" i="1"/>
  <c r="F950" i="1"/>
  <c r="F952" i="1"/>
  <c r="F953" i="1"/>
  <c r="F954" i="1"/>
  <c r="F955" i="1"/>
  <c r="F956" i="1"/>
  <c r="F957" i="1"/>
  <c r="F958" i="1"/>
  <c r="F960" i="1"/>
  <c r="F961" i="1"/>
  <c r="F962" i="1"/>
  <c r="F968" i="1"/>
  <c r="F969" i="1"/>
  <c r="F970" i="1"/>
  <c r="F971" i="1"/>
  <c r="F972" i="1"/>
  <c r="F973" i="1"/>
  <c r="F974" i="1"/>
  <c r="F978" i="1"/>
  <c r="F979" i="1"/>
  <c r="F980" i="1"/>
  <c r="F981" i="1"/>
  <c r="F982" i="1"/>
  <c r="F983" i="1"/>
  <c r="F984" i="1"/>
  <c r="F991" i="1"/>
  <c r="F992" i="1"/>
  <c r="F993" i="1"/>
  <c r="F996" i="1"/>
  <c r="F997" i="1"/>
  <c r="F998" i="1"/>
  <c r="F999" i="1"/>
  <c r="F1000" i="1"/>
  <c r="F1001" i="1"/>
  <c r="F1002" i="1"/>
  <c r="F1005" i="1"/>
  <c r="F1006" i="1"/>
  <c r="F1007" i="1"/>
  <c r="F1008" i="1"/>
  <c r="F1009" i="1"/>
  <c r="F1010" i="1"/>
  <c r="F1019" i="1"/>
  <c r="F1020" i="1"/>
  <c r="F1021" i="1"/>
  <c r="F1029" i="1"/>
  <c r="F1030" i="1"/>
  <c r="F1033" i="1"/>
  <c r="F1034" i="1"/>
  <c r="F1037" i="1"/>
  <c r="F1038" i="1"/>
  <c r="F1039" i="1"/>
  <c r="F1040" i="1"/>
  <c r="F1041" i="1"/>
  <c r="F1045" i="1"/>
  <c r="F1046" i="1"/>
  <c r="F1047" i="1"/>
  <c r="F1049" i="1"/>
  <c r="F1050" i="1"/>
  <c r="F1051" i="1"/>
  <c r="F1052" i="1"/>
  <c r="F1053" i="1"/>
  <c r="F1054" i="1"/>
  <c r="F1055" i="1"/>
  <c r="F1059" i="1"/>
  <c r="F1060" i="1"/>
  <c r="F1061" i="1"/>
  <c r="F1062" i="1"/>
  <c r="F1063" i="1"/>
  <c r="F1064" i="1"/>
  <c r="F1065" i="1"/>
  <c r="F1066" i="1"/>
  <c r="F1069" i="1"/>
  <c r="F1070" i="1"/>
  <c r="F1071" i="1"/>
  <c r="F1072" i="1"/>
  <c r="F1073" i="1"/>
  <c r="F1074" i="1"/>
  <c r="F1076" i="1"/>
  <c r="F1077" i="1"/>
  <c r="F1078" i="1"/>
  <c r="F1079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100" i="1"/>
  <c r="F1101" i="1"/>
  <c r="F1102" i="1"/>
  <c r="F1103" i="1"/>
  <c r="F1104" i="1"/>
  <c r="F1105" i="1"/>
  <c r="F1106" i="1"/>
  <c r="F1109" i="1"/>
  <c r="F1110" i="1"/>
  <c r="F1111" i="1"/>
  <c r="F1112" i="1"/>
  <c r="F1113" i="1"/>
  <c r="F1114" i="1"/>
  <c r="F1117" i="1"/>
  <c r="F1118" i="1"/>
  <c r="F1119" i="1"/>
  <c r="F1120" i="1"/>
  <c r="F1121" i="1"/>
  <c r="F1122" i="1"/>
  <c r="F1123" i="1"/>
  <c r="F1124" i="1"/>
  <c r="F1125" i="1"/>
  <c r="F1136" i="1"/>
  <c r="F1137" i="1"/>
  <c r="F1138" i="1"/>
  <c r="F1140" i="1"/>
  <c r="F1141" i="1"/>
  <c r="F1142" i="1"/>
  <c r="F1143" i="1"/>
  <c r="F1144" i="1"/>
  <c r="F1145" i="1"/>
  <c r="F1154" i="1"/>
  <c r="F1155" i="1"/>
  <c r="F1156" i="1"/>
  <c r="F1157" i="1"/>
  <c r="F1158" i="1"/>
  <c r="F1159" i="1"/>
  <c r="F1160" i="1"/>
  <c r="F1163" i="1"/>
  <c r="F1164" i="1"/>
  <c r="F1167" i="1"/>
  <c r="F1168" i="1"/>
  <c r="F1169" i="1"/>
  <c r="F1170" i="1"/>
  <c r="F1172" i="1"/>
  <c r="F1173" i="1"/>
  <c r="F1177" i="1"/>
  <c r="F1178" i="1"/>
  <c r="F1179" i="1"/>
  <c r="F1180" i="1"/>
  <c r="F1181" i="1"/>
  <c r="F1182" i="1"/>
  <c r="F1183" i="1"/>
  <c r="F1185" i="1"/>
  <c r="F1189" i="1"/>
  <c r="F1190" i="1"/>
  <c r="F1191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9" i="1"/>
  <c r="F1220" i="1"/>
  <c r="F1221" i="1"/>
  <c r="F1222" i="1"/>
  <c r="F1223" i="1"/>
  <c r="F1224" i="1"/>
  <c r="F1240" i="1"/>
  <c r="F1241" i="1"/>
  <c r="F1242" i="1"/>
  <c r="F1244" i="1"/>
  <c r="F1245" i="1"/>
  <c r="F1246" i="1"/>
  <c r="F1247" i="1"/>
  <c r="F1248" i="1"/>
  <c r="F1249" i="1"/>
  <c r="F1250" i="1"/>
  <c r="F1273" i="1"/>
  <c r="F1274" i="1"/>
  <c r="F1276" i="1"/>
  <c r="F1277" i="1"/>
  <c r="F1278" i="1"/>
  <c r="F1279" i="1"/>
  <c r="F1280" i="1"/>
  <c r="F1281" i="1"/>
  <c r="F1282" i="1"/>
  <c r="F1283" i="1"/>
  <c r="F1286" i="1"/>
  <c r="F1303" i="1"/>
  <c r="F1307" i="1"/>
  <c r="F1308" i="1"/>
  <c r="F1309" i="1"/>
  <c r="F1310" i="1"/>
  <c r="F1311" i="1"/>
  <c r="F1312" i="1"/>
  <c r="F1313" i="1"/>
  <c r="F1322" i="1"/>
  <c r="F1326" i="1"/>
  <c r="F1327" i="1"/>
  <c r="F1328" i="1"/>
  <c r="F1330" i="1"/>
  <c r="F1331" i="1"/>
  <c r="F1332" i="1"/>
  <c r="F1334" i="1"/>
  <c r="F1335" i="1"/>
  <c r="F1338" i="1"/>
  <c r="F1339" i="1"/>
  <c r="F1340" i="1"/>
  <c r="F1341" i="1"/>
  <c r="F1342" i="1"/>
  <c r="F1343" i="1"/>
  <c r="F1344" i="1"/>
  <c r="F1345" i="1"/>
  <c r="F1348" i="1"/>
  <c r="F1349" i="1"/>
  <c r="F1353" i="1"/>
  <c r="F1354" i="1"/>
  <c r="F1359" i="1"/>
  <c r="F1360" i="1"/>
  <c r="F1363" i="1"/>
  <c r="F1364" i="1"/>
  <c r="F1365" i="1"/>
  <c r="F1368" i="1"/>
  <c r="F1369" i="1"/>
  <c r="F1370" i="1"/>
  <c r="F1372" i="1"/>
  <c r="F1373" i="1"/>
  <c r="F1374" i="1"/>
  <c r="F1377" i="1"/>
  <c r="F1378" i="1"/>
  <c r="F1381" i="1"/>
  <c r="F1382" i="1"/>
  <c r="F1383" i="1"/>
  <c r="F1385" i="1"/>
  <c r="F1386" i="1"/>
  <c r="F1388" i="1"/>
  <c r="F1389" i="1"/>
  <c r="F1390" i="1"/>
  <c r="F1391" i="1"/>
  <c r="F1392" i="1"/>
  <c r="F1393" i="1"/>
  <c r="F1394" i="1"/>
  <c r="F1397" i="1"/>
  <c r="F1398" i="1"/>
  <c r="F1401" i="1"/>
  <c r="F1406" i="1"/>
  <c r="F1407" i="1"/>
  <c r="F1408" i="1"/>
  <c r="F1409" i="1"/>
  <c r="F1410" i="1"/>
  <c r="F1411" i="1"/>
  <c r="F1412" i="1"/>
  <c r="F1413" i="1"/>
  <c r="F1414" i="1"/>
  <c r="F1415" i="1"/>
  <c r="F1416" i="1"/>
  <c r="F1419" i="1"/>
  <c r="F1423" i="1"/>
  <c r="F1424" i="1"/>
  <c r="F1425" i="1"/>
  <c r="F1426" i="1"/>
  <c r="F1428" i="1"/>
  <c r="F1429" i="1"/>
  <c r="F1430" i="1"/>
  <c r="F1431" i="1"/>
  <c r="F1432" i="1"/>
  <c r="F1433" i="1"/>
  <c r="F1434" i="1"/>
  <c r="F1436" i="1"/>
  <c r="F1437" i="1"/>
  <c r="F1438" i="1"/>
  <c r="F1440" i="1"/>
  <c r="F1441" i="1"/>
  <c r="F1442" i="1"/>
  <c r="F1443" i="1"/>
  <c r="F1444" i="1"/>
  <c r="F1445" i="1"/>
  <c r="F1449" i="1"/>
  <c r="F1453" i="1"/>
  <c r="F1454" i="1"/>
  <c r="F1455" i="1"/>
  <c r="F1457" i="1"/>
  <c r="F1458" i="1"/>
  <c r="F1461" i="1"/>
  <c r="F1462" i="1"/>
  <c r="F1463" i="1"/>
  <c r="F1464" i="1"/>
  <c r="F1465" i="1"/>
  <c r="F1466" i="1"/>
  <c r="F1471" i="1"/>
  <c r="F1472" i="1"/>
  <c r="F1473" i="1"/>
  <c r="F1475" i="1"/>
  <c r="F1476" i="1"/>
  <c r="F1477" i="1"/>
  <c r="F1478" i="1"/>
  <c r="F1480" i="1"/>
  <c r="F1481" i="1"/>
  <c r="F1485" i="1"/>
  <c r="F1486" i="1"/>
  <c r="F1489" i="1"/>
  <c r="F1490" i="1"/>
  <c r="F1493" i="1"/>
  <c r="F1494" i="1"/>
  <c r="F1495" i="1"/>
  <c r="F1496" i="1"/>
  <c r="F1497" i="1"/>
  <c r="F1498" i="1"/>
  <c r="F1501" i="1"/>
  <c r="F1502" i="1"/>
  <c r="F1503" i="1"/>
  <c r="F1505" i="1"/>
  <c r="F1509" i="1"/>
  <c r="F1514" i="1"/>
  <c r="F1515" i="1"/>
  <c r="F1516" i="1"/>
  <c r="F1517" i="1"/>
  <c r="F1518" i="1"/>
  <c r="F1519" i="1"/>
  <c r="F1520" i="1"/>
  <c r="F1521" i="1"/>
  <c r="F1522" i="1"/>
  <c r="F1523" i="1"/>
  <c r="F2" i="1"/>
  <c r="F1115" i="1"/>
  <c r="E1116" i="1"/>
  <c r="F1116" i="1"/>
  <c r="E1347" i="1"/>
  <c r="F1347" i="1"/>
  <c r="F1346" i="1"/>
  <c r="E1175" i="1"/>
  <c r="F1174" i="1"/>
  <c r="E976" i="1"/>
  <c r="F975" i="1"/>
  <c r="E782" i="1"/>
  <c r="F781" i="1"/>
  <c r="E1460" i="1"/>
  <c r="F1460" i="1"/>
  <c r="F1459" i="1"/>
  <c r="F1287" i="1"/>
  <c r="E1288" i="1"/>
  <c r="F1146" i="1"/>
  <c r="E1147" i="1"/>
  <c r="F1366" i="1"/>
  <c r="E1367" i="1"/>
  <c r="F1367" i="1"/>
  <c r="E1527" i="1"/>
  <c r="F1526" i="1"/>
  <c r="E623" i="1"/>
  <c r="F622" i="1"/>
  <c r="F1285" i="1"/>
  <c r="F321" i="1"/>
  <c r="E1255" i="1"/>
  <c r="F1254" i="1"/>
  <c r="E662" i="1"/>
  <c r="F661" i="1"/>
  <c r="E462" i="1"/>
  <c r="F461" i="1"/>
  <c r="E356" i="1"/>
  <c r="F356" i="1"/>
  <c r="F355" i="1"/>
  <c r="E108" i="1"/>
  <c r="F107" i="1"/>
  <c r="E76" i="1"/>
  <c r="F76" i="1"/>
  <c r="F75" i="1"/>
  <c r="E54" i="1"/>
  <c r="F54" i="1"/>
  <c r="F53" i="1"/>
  <c r="F1284" i="1"/>
  <c r="F888" i="1"/>
  <c r="F194" i="1"/>
  <c r="E34" i="1"/>
  <c r="F33" i="1"/>
  <c r="E740" i="1"/>
  <c r="F739" i="1"/>
  <c r="E1483" i="1"/>
  <c r="F1482" i="1"/>
  <c r="E1226" i="1"/>
  <c r="F1225" i="1"/>
  <c r="E1023" i="1"/>
  <c r="F1022" i="1"/>
  <c r="E858" i="1"/>
  <c r="F857" i="1"/>
  <c r="E764" i="1"/>
  <c r="F763" i="1"/>
  <c r="E715" i="1"/>
  <c r="F714" i="1"/>
  <c r="E447" i="1"/>
  <c r="F447" i="1"/>
  <c r="F446" i="1"/>
  <c r="E156" i="1"/>
  <c r="F156" i="1"/>
  <c r="F155" i="1"/>
  <c r="E136" i="1"/>
  <c r="F135" i="1"/>
  <c r="E14" i="1"/>
  <c r="F13" i="1"/>
  <c r="F1524" i="1"/>
  <c r="F1506" i="1"/>
  <c r="F1487" i="1"/>
  <c r="F354" i="1"/>
  <c r="E1380" i="1"/>
  <c r="F1380" i="1"/>
  <c r="F1379" i="1"/>
  <c r="E1162" i="1"/>
  <c r="F1162" i="1"/>
  <c r="E1127" i="1"/>
  <c r="E1057" i="1"/>
  <c r="F1056" i="1"/>
  <c r="E916" i="1"/>
  <c r="F915" i="1"/>
  <c r="E803" i="1"/>
  <c r="F802" i="1"/>
  <c r="E540" i="1"/>
  <c r="F539" i="1"/>
  <c r="E247" i="1"/>
  <c r="F246" i="1"/>
  <c r="E892" i="1"/>
  <c r="F891" i="1"/>
  <c r="E379" i="1"/>
  <c r="F379" i="1"/>
  <c r="F378" i="1"/>
  <c r="E323" i="1"/>
  <c r="F322" i="1"/>
  <c r="E304" i="1"/>
  <c r="F303" i="1"/>
  <c r="F870" i="1"/>
  <c r="E1325" i="1"/>
  <c r="F1325" i="1"/>
  <c r="F1324" i="1"/>
  <c r="E723" i="1"/>
  <c r="F722" i="1"/>
  <c r="E688" i="1"/>
  <c r="F688" i="1"/>
  <c r="F687" i="1"/>
  <c r="E642" i="1"/>
  <c r="F641" i="1"/>
  <c r="E1452" i="1"/>
  <c r="F1452" i="1"/>
  <c r="F1451" i="1"/>
  <c r="F1355" i="1"/>
  <c r="E1356" i="1"/>
  <c r="E1032" i="1"/>
  <c r="F1032" i="1"/>
  <c r="F1031" i="1"/>
  <c r="E986" i="1"/>
  <c r="F985" i="1"/>
  <c r="E903" i="1"/>
  <c r="F902" i="1"/>
  <c r="E867" i="1"/>
  <c r="F867" i="1"/>
  <c r="F866" i="1"/>
  <c r="E794" i="1"/>
  <c r="F794" i="1"/>
  <c r="F793" i="1"/>
  <c r="E684" i="1"/>
  <c r="F684" i="1"/>
  <c r="F683" i="1"/>
  <c r="E352" i="1"/>
  <c r="F352" i="1"/>
  <c r="F351" i="1"/>
  <c r="E160" i="1"/>
  <c r="F159" i="1"/>
  <c r="F1361" i="1"/>
  <c r="F104" i="1"/>
  <c r="E1351" i="1"/>
  <c r="F1350" i="1"/>
  <c r="E927" i="1"/>
  <c r="F926" i="1"/>
  <c r="E820" i="1"/>
  <c r="F819" i="1"/>
  <c r="E678" i="1"/>
  <c r="F677" i="1"/>
  <c r="E519" i="1"/>
  <c r="F519" i="1"/>
  <c r="F518" i="1"/>
  <c r="E450" i="1"/>
  <c r="F449" i="1"/>
  <c r="E410" i="1"/>
  <c r="F409" i="1"/>
  <c r="F49" i="1"/>
  <c r="E50" i="1"/>
  <c r="F50" i="1"/>
  <c r="F1525" i="1"/>
  <c r="F1304" i="1"/>
  <c r="F637" i="1"/>
  <c r="F282" i="1"/>
  <c r="E1511" i="1"/>
  <c r="F1510" i="1"/>
  <c r="E1315" i="1"/>
  <c r="F1314" i="1"/>
  <c r="E1012" i="1"/>
  <c r="E732" i="1"/>
  <c r="F732" i="1"/>
  <c r="F731" i="1"/>
  <c r="E606" i="1"/>
  <c r="F605" i="1"/>
  <c r="E179" i="1"/>
  <c r="F178" i="1"/>
  <c r="F1450" i="1"/>
  <c r="F719" i="1"/>
  <c r="E1448" i="1"/>
  <c r="F1448" i="1"/>
  <c r="F1447" i="1"/>
  <c r="E1082" i="1"/>
  <c r="F1082" i="1"/>
  <c r="F1081" i="1"/>
  <c r="E1044" i="1"/>
  <c r="F1044" i="1"/>
  <c r="F1043" i="1"/>
  <c r="F1420" i="1"/>
  <c r="F1402" i="1"/>
  <c r="F337" i="1"/>
  <c r="F1417" i="1"/>
  <c r="F1399" i="1"/>
  <c r="F1336" i="1"/>
  <c r="F1252" i="1"/>
  <c r="F1080" i="1"/>
  <c r="F1042" i="1"/>
  <c r="F924" i="1"/>
  <c r="F816" i="1"/>
  <c r="F281" i="1"/>
  <c r="E1508" i="1"/>
  <c r="F1508" i="1"/>
  <c r="E1492" i="1"/>
  <c r="F1492" i="1"/>
  <c r="E1187" i="1"/>
  <c r="F1186" i="1"/>
  <c r="E1036" i="1"/>
  <c r="F1036" i="1"/>
  <c r="E995" i="1"/>
  <c r="F995" i="1"/>
  <c r="F994" i="1"/>
  <c r="E875" i="1"/>
  <c r="F875" i="1"/>
  <c r="F874" i="1"/>
  <c r="F707" i="1"/>
  <c r="E708" i="1"/>
  <c r="F708" i="1"/>
  <c r="E692" i="1"/>
  <c r="F692" i="1"/>
  <c r="E668" i="1"/>
  <c r="F667" i="1"/>
  <c r="E572" i="1"/>
  <c r="F571" i="1"/>
  <c r="E511" i="1"/>
  <c r="F511" i="1"/>
  <c r="F510" i="1"/>
  <c r="F363" i="1"/>
  <c r="E364" i="1"/>
  <c r="F364" i="1"/>
  <c r="E228" i="1"/>
  <c r="F228" i="1"/>
  <c r="F227" i="1"/>
  <c r="E495" i="1"/>
  <c r="F494" i="1"/>
  <c r="E240" i="1"/>
  <c r="F240" i="1"/>
  <c r="F239" i="1"/>
  <c r="E120" i="1"/>
  <c r="F119" i="1"/>
  <c r="F65" i="1"/>
  <c r="E66" i="1"/>
  <c r="F66" i="1"/>
  <c r="F369" i="1"/>
  <c r="E1500" i="1"/>
  <c r="F1500" i="1"/>
  <c r="F1499" i="1"/>
  <c r="E1108" i="1"/>
  <c r="F1108" i="1"/>
  <c r="E756" i="1"/>
  <c r="E652" i="1"/>
  <c r="F651" i="1"/>
  <c r="E583" i="1"/>
  <c r="F582" i="1"/>
  <c r="E527" i="1"/>
  <c r="E472" i="1"/>
  <c r="F471" i="1"/>
  <c r="E428" i="1"/>
  <c r="F427" i="1"/>
  <c r="E172" i="1"/>
  <c r="E151" i="1"/>
  <c r="F151" i="1"/>
  <c r="F150" i="1"/>
  <c r="E9" i="1"/>
  <c r="F8" i="1"/>
  <c r="F368" i="1"/>
  <c r="E1468" i="1"/>
  <c r="E964" i="1"/>
  <c r="E940" i="1"/>
  <c r="E564" i="1"/>
  <c r="F563" i="1"/>
  <c r="E488" i="1"/>
  <c r="F488" i="1"/>
  <c r="F487" i="1"/>
  <c r="E80" i="1"/>
  <c r="F80" i="1"/>
  <c r="F79" i="1"/>
  <c r="E42" i="1"/>
  <c r="F41" i="1"/>
  <c r="F133" i="1"/>
  <c r="E1396" i="1"/>
  <c r="F1396" i="1"/>
  <c r="F1395" i="1"/>
  <c r="E1004" i="1"/>
  <c r="F1004" i="1"/>
  <c r="F1003" i="1"/>
  <c r="E828" i="1"/>
  <c r="F827" i="1"/>
  <c r="E772" i="1"/>
  <c r="F771" i="1"/>
  <c r="E748" i="1"/>
  <c r="F747" i="1"/>
  <c r="E504" i="1"/>
  <c r="F503" i="1"/>
  <c r="E383" i="1"/>
  <c r="F383" i="1"/>
  <c r="F382" i="1"/>
  <c r="E288" i="1"/>
  <c r="F287" i="1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469" i="1"/>
  <c r="F1468" i="1"/>
  <c r="F120" i="1"/>
  <c r="E121" i="1"/>
  <c r="F121" i="1"/>
  <c r="E1188" i="1"/>
  <c r="F1188" i="1"/>
  <c r="F1187" i="1"/>
  <c r="E180" i="1"/>
  <c r="F179" i="1"/>
  <c r="E1357" i="1"/>
  <c r="F1356" i="1"/>
  <c r="E716" i="1"/>
  <c r="F716" i="1"/>
  <c r="F715" i="1"/>
  <c r="E1148" i="1"/>
  <c r="F1147" i="1"/>
  <c r="E1512" i="1"/>
  <c r="F1511" i="1"/>
  <c r="E821" i="1"/>
  <c r="F821" i="1"/>
  <c r="F820" i="1"/>
  <c r="E724" i="1"/>
  <c r="F723" i="1"/>
  <c r="E757" i="1"/>
  <c r="F756" i="1"/>
  <c r="E15" i="1"/>
  <c r="F14" i="1"/>
  <c r="F9" i="1"/>
  <c r="E10" i="1"/>
  <c r="F10" i="1"/>
  <c r="E528" i="1"/>
  <c r="F527" i="1"/>
  <c r="E451" i="1"/>
  <c r="F450" i="1"/>
  <c r="F927" i="1"/>
  <c r="E928" i="1"/>
  <c r="E904" i="1"/>
  <c r="F903" i="1"/>
  <c r="F462" i="1"/>
  <c r="E463" i="1"/>
  <c r="F463" i="1"/>
  <c r="E624" i="1"/>
  <c r="F623" i="1"/>
  <c r="F1175" i="1"/>
  <c r="E1176" i="1"/>
  <c r="F1176" i="1"/>
  <c r="E749" i="1"/>
  <c r="F748" i="1"/>
  <c r="F495" i="1"/>
  <c r="E496" i="1"/>
  <c r="F496" i="1"/>
  <c r="E573" i="1"/>
  <c r="F573" i="1"/>
  <c r="F572" i="1"/>
  <c r="F892" i="1"/>
  <c r="E893" i="1"/>
  <c r="E917" i="1"/>
  <c r="F916" i="1"/>
  <c r="E859" i="1"/>
  <c r="F858" i="1"/>
  <c r="F740" i="1"/>
  <c r="E741" i="1"/>
  <c r="E565" i="1"/>
  <c r="F565" i="1"/>
  <c r="F564" i="1"/>
  <c r="F583" i="1"/>
  <c r="E584" i="1"/>
  <c r="E1013" i="1"/>
  <c r="F1012" i="1"/>
  <c r="E1352" i="1"/>
  <c r="F1352" i="1"/>
  <c r="F1351" i="1"/>
  <c r="E987" i="1"/>
  <c r="F986" i="1"/>
  <c r="E643" i="1"/>
  <c r="F643" i="1"/>
  <c r="F642" i="1"/>
  <c r="E663" i="1"/>
  <c r="F663" i="1"/>
  <c r="F662" i="1"/>
  <c r="E1528" i="1"/>
  <c r="F1528" i="1"/>
  <c r="F1527" i="1"/>
  <c r="E829" i="1"/>
  <c r="F828" i="1"/>
  <c r="E429" i="1"/>
  <c r="F428" i="1"/>
  <c r="E324" i="1"/>
  <c r="F324" i="1"/>
  <c r="F323" i="1"/>
  <c r="E541" i="1"/>
  <c r="F541" i="1"/>
  <c r="F540" i="1"/>
  <c r="E1227" i="1"/>
  <c r="F1226" i="1"/>
  <c r="E411" i="1"/>
  <c r="F410" i="1"/>
  <c r="F160" i="1"/>
  <c r="E161" i="1"/>
  <c r="E977" i="1"/>
  <c r="F977" i="1"/>
  <c r="F976" i="1"/>
  <c r="E505" i="1"/>
  <c r="F505" i="1"/>
  <c r="F504" i="1"/>
  <c r="F472" i="1"/>
  <c r="E473" i="1"/>
  <c r="F606" i="1"/>
  <c r="E607" i="1"/>
  <c r="F803" i="1"/>
  <c r="E804" i="1"/>
  <c r="E137" i="1"/>
  <c r="F136" i="1"/>
  <c r="E765" i="1"/>
  <c r="F765" i="1"/>
  <c r="F764" i="1"/>
  <c r="E1484" i="1"/>
  <c r="F1484" i="1"/>
  <c r="F1483" i="1"/>
  <c r="F1288" i="1"/>
  <c r="E1289" i="1"/>
  <c r="E289" i="1"/>
  <c r="F288" i="1"/>
  <c r="E773" i="1"/>
  <c r="F773" i="1"/>
  <c r="F772" i="1"/>
  <c r="E941" i="1"/>
  <c r="F940" i="1"/>
  <c r="E173" i="1"/>
  <c r="F172" i="1"/>
  <c r="E669" i="1"/>
  <c r="F668" i="1"/>
  <c r="F304" i="1"/>
  <c r="E305" i="1"/>
  <c r="F247" i="1"/>
  <c r="E248" i="1"/>
  <c r="F248" i="1"/>
  <c r="E1058" i="1"/>
  <c r="F1058" i="1"/>
  <c r="F1057" i="1"/>
  <c r="E1024" i="1"/>
  <c r="F1023" i="1"/>
  <c r="E35" i="1"/>
  <c r="F35" i="1"/>
  <c r="F34" i="1"/>
  <c r="E43" i="1"/>
  <c r="F43" i="1"/>
  <c r="F42" i="1"/>
  <c r="E965" i="1"/>
  <c r="F964" i="1"/>
  <c r="F652" i="1"/>
  <c r="E653" i="1"/>
  <c r="F1315" i="1"/>
  <c r="E1316" i="1"/>
  <c r="E679" i="1"/>
  <c r="F679" i="1"/>
  <c r="F678" i="1"/>
  <c r="E1128" i="1"/>
  <c r="F1127" i="1"/>
  <c r="E109" i="1"/>
  <c r="F109" i="1"/>
  <c r="F108" i="1"/>
  <c r="E1256" i="1"/>
  <c r="F1255" i="1"/>
  <c r="E783" i="1"/>
  <c r="F782" i="1"/>
  <c r="F928" i="1"/>
  <c r="E929" i="1"/>
  <c r="E670" i="1"/>
  <c r="F670" i="1"/>
  <c r="F669" i="1"/>
  <c r="E830" i="1"/>
  <c r="F829" i="1"/>
  <c r="F15" i="1"/>
  <c r="E16" i="1"/>
  <c r="E1513" i="1"/>
  <c r="F1513" i="1"/>
  <c r="F1512" i="1"/>
  <c r="E1290" i="1"/>
  <c r="F1289" i="1"/>
  <c r="F804" i="1"/>
  <c r="E805" i="1"/>
  <c r="F805" i="1"/>
  <c r="E742" i="1"/>
  <c r="F741" i="1"/>
  <c r="E1129" i="1"/>
  <c r="F1128" i="1"/>
  <c r="E966" i="1"/>
  <c r="F965" i="1"/>
  <c r="E174" i="1"/>
  <c r="F173" i="1"/>
  <c r="E625" i="1"/>
  <c r="F624" i="1"/>
  <c r="E452" i="1"/>
  <c r="F451" i="1"/>
  <c r="E758" i="1"/>
  <c r="F757" i="1"/>
  <c r="E1149" i="1"/>
  <c r="F1148" i="1"/>
  <c r="F607" i="1"/>
  <c r="E608" i="1"/>
  <c r="E162" i="1"/>
  <c r="F161" i="1"/>
  <c r="E784" i="1"/>
  <c r="F783" i="1"/>
  <c r="E942" i="1"/>
  <c r="F941" i="1"/>
  <c r="E1014" i="1"/>
  <c r="F1013" i="1"/>
  <c r="E860" i="1"/>
  <c r="F859" i="1"/>
  <c r="E529" i="1"/>
  <c r="F529" i="1"/>
  <c r="F528" i="1"/>
  <c r="E725" i="1"/>
  <c r="F725" i="1"/>
  <c r="F724" i="1"/>
  <c r="E894" i="1"/>
  <c r="F893" i="1"/>
  <c r="E1025" i="1"/>
  <c r="F1024" i="1"/>
  <c r="E290" i="1"/>
  <c r="F289" i="1"/>
  <c r="E138" i="1"/>
  <c r="F138" i="1"/>
  <c r="F137" i="1"/>
  <c r="E1228" i="1"/>
  <c r="F1227" i="1"/>
  <c r="E988" i="1"/>
  <c r="F987" i="1"/>
  <c r="E181" i="1"/>
  <c r="F180" i="1"/>
  <c r="F1316" i="1"/>
  <c r="E1317" i="1"/>
  <c r="E306" i="1"/>
  <c r="F305" i="1"/>
  <c r="E474" i="1"/>
  <c r="F473" i="1"/>
  <c r="E585" i="1"/>
  <c r="F584" i="1"/>
  <c r="E654" i="1"/>
  <c r="F653" i="1"/>
  <c r="E1257" i="1"/>
  <c r="F1256" i="1"/>
  <c r="F411" i="1"/>
  <c r="E412" i="1"/>
  <c r="F429" i="1"/>
  <c r="E430" i="1"/>
  <c r="F917" i="1"/>
  <c r="E918" i="1"/>
  <c r="E750" i="1"/>
  <c r="F749" i="1"/>
  <c r="E905" i="1"/>
  <c r="F905" i="1"/>
  <c r="F904" i="1"/>
  <c r="E1358" i="1"/>
  <c r="F1358" i="1"/>
  <c r="F1357" i="1"/>
  <c r="F1469" i="1"/>
  <c r="E1470" i="1"/>
  <c r="F1470" i="1"/>
  <c r="E609" i="1"/>
  <c r="F609" i="1"/>
  <c r="F608" i="1"/>
  <c r="E17" i="1"/>
  <c r="F16" i="1"/>
  <c r="F306" i="1"/>
  <c r="E307" i="1"/>
  <c r="E1015" i="1"/>
  <c r="F1014" i="1"/>
  <c r="E626" i="1"/>
  <c r="F625" i="1"/>
  <c r="F742" i="1"/>
  <c r="E743" i="1"/>
  <c r="F743" i="1"/>
  <c r="E919" i="1"/>
  <c r="F918" i="1"/>
  <c r="E1318" i="1"/>
  <c r="F1317" i="1"/>
  <c r="E655" i="1"/>
  <c r="F655" i="1"/>
  <c r="F654" i="1"/>
  <c r="E943" i="1"/>
  <c r="F942" i="1"/>
  <c r="E1150" i="1"/>
  <c r="F1149" i="1"/>
  <c r="E175" i="1"/>
  <c r="F174" i="1"/>
  <c r="E831" i="1"/>
  <c r="F831" i="1"/>
  <c r="F830" i="1"/>
  <c r="E431" i="1"/>
  <c r="F430" i="1"/>
  <c r="F585" i="1"/>
  <c r="E586" i="1"/>
  <c r="F586" i="1"/>
  <c r="E182" i="1"/>
  <c r="F182" i="1"/>
  <c r="F181" i="1"/>
  <c r="E291" i="1"/>
  <c r="F290" i="1"/>
  <c r="E785" i="1"/>
  <c r="F784" i="1"/>
  <c r="E759" i="1"/>
  <c r="F758" i="1"/>
  <c r="E967" i="1"/>
  <c r="F967" i="1"/>
  <c r="F966" i="1"/>
  <c r="E1291" i="1"/>
  <c r="F1290" i="1"/>
  <c r="E751" i="1"/>
  <c r="F750" i="1"/>
  <c r="F894" i="1"/>
  <c r="E895" i="1"/>
  <c r="F895" i="1"/>
  <c r="E413" i="1"/>
  <c r="F412" i="1"/>
  <c r="E930" i="1"/>
  <c r="F929" i="1"/>
  <c r="E1258" i="1"/>
  <c r="F1257" i="1"/>
  <c r="E1229" i="1"/>
  <c r="F1228" i="1"/>
  <c r="E475" i="1"/>
  <c r="F474" i="1"/>
  <c r="E989" i="1"/>
  <c r="F988" i="1"/>
  <c r="E1026" i="1"/>
  <c r="F1025" i="1"/>
  <c r="E861" i="1"/>
  <c r="F861" i="1"/>
  <c r="F860" i="1"/>
  <c r="E163" i="1"/>
  <c r="F162" i="1"/>
  <c r="E453" i="1"/>
  <c r="F452" i="1"/>
  <c r="E1130" i="1"/>
  <c r="F1129" i="1"/>
  <c r="E164" i="1"/>
  <c r="F163" i="1"/>
  <c r="E476" i="1"/>
  <c r="F475" i="1"/>
  <c r="E414" i="1"/>
  <c r="F413" i="1"/>
  <c r="F175" i="1"/>
  <c r="E176" i="1"/>
  <c r="F176" i="1"/>
  <c r="E1319" i="1"/>
  <c r="F1318" i="1"/>
  <c r="E1016" i="1"/>
  <c r="F1015" i="1"/>
  <c r="E308" i="1"/>
  <c r="F307" i="1"/>
  <c r="E1230" i="1"/>
  <c r="F1229" i="1"/>
  <c r="E760" i="1"/>
  <c r="F760" i="1"/>
  <c r="F759" i="1"/>
  <c r="E1151" i="1"/>
  <c r="F1150" i="1"/>
  <c r="E920" i="1"/>
  <c r="F919" i="1"/>
  <c r="E1131" i="1"/>
  <c r="F1130" i="1"/>
  <c r="E1027" i="1"/>
  <c r="F1026" i="1"/>
  <c r="E1259" i="1"/>
  <c r="F1258" i="1"/>
  <c r="E752" i="1"/>
  <c r="F752" i="1"/>
  <c r="F751" i="1"/>
  <c r="E786" i="1"/>
  <c r="F785" i="1"/>
  <c r="F431" i="1"/>
  <c r="E432" i="1"/>
  <c r="E944" i="1"/>
  <c r="F943" i="1"/>
  <c r="E18" i="1"/>
  <c r="F17" i="1"/>
  <c r="E454" i="1"/>
  <c r="F453" i="1"/>
  <c r="E990" i="1"/>
  <c r="F990" i="1"/>
  <c r="F989" i="1"/>
  <c r="E931" i="1"/>
  <c r="F930" i="1"/>
  <c r="E1292" i="1"/>
  <c r="F1291" i="1"/>
  <c r="F291" i="1"/>
  <c r="E292" i="1"/>
  <c r="F292" i="1"/>
  <c r="E627" i="1"/>
  <c r="F626" i="1"/>
  <c r="E1028" i="1"/>
  <c r="F1028" i="1"/>
  <c r="F1027" i="1"/>
  <c r="E455" i="1"/>
  <c r="F454" i="1"/>
  <c r="E787" i="1"/>
  <c r="F786" i="1"/>
  <c r="E1132" i="1"/>
  <c r="F1131" i="1"/>
  <c r="E1231" i="1"/>
  <c r="F1230" i="1"/>
  <c r="E1293" i="1"/>
  <c r="F1292" i="1"/>
  <c r="E19" i="1"/>
  <c r="F18" i="1"/>
  <c r="E921" i="1"/>
  <c r="F920" i="1"/>
  <c r="E309" i="1"/>
  <c r="F308" i="1"/>
  <c r="E415" i="1"/>
  <c r="F414" i="1"/>
  <c r="E932" i="1"/>
  <c r="F931" i="1"/>
  <c r="E945" i="1"/>
  <c r="F944" i="1"/>
  <c r="E1260" i="1"/>
  <c r="F1259" i="1"/>
  <c r="F1151" i="1"/>
  <c r="E1152" i="1"/>
  <c r="E1017" i="1"/>
  <c r="F1016" i="1"/>
  <c r="F476" i="1"/>
  <c r="E477" i="1"/>
  <c r="E433" i="1"/>
  <c r="F432" i="1"/>
  <c r="E628" i="1"/>
  <c r="F627" i="1"/>
  <c r="E1320" i="1"/>
  <c r="F1319" i="1"/>
  <c r="E165" i="1"/>
  <c r="F165" i="1"/>
  <c r="F164" i="1"/>
  <c r="F433" i="1"/>
  <c r="E434" i="1"/>
  <c r="E1261" i="1"/>
  <c r="F1260" i="1"/>
  <c r="E310" i="1"/>
  <c r="F310" i="1"/>
  <c r="F309" i="1"/>
  <c r="E1232" i="1"/>
  <c r="F1231" i="1"/>
  <c r="E478" i="1"/>
  <c r="F477" i="1"/>
  <c r="E946" i="1"/>
  <c r="F946" i="1"/>
  <c r="F945" i="1"/>
  <c r="E922" i="1"/>
  <c r="F922" i="1"/>
  <c r="F921" i="1"/>
  <c r="F1132" i="1"/>
  <c r="E1133" i="1"/>
  <c r="E1321" i="1"/>
  <c r="F1321" i="1"/>
  <c r="F1320" i="1"/>
  <c r="E1018" i="1"/>
  <c r="F1018" i="1"/>
  <c r="F1017" i="1"/>
  <c r="E933" i="1"/>
  <c r="F932" i="1"/>
  <c r="E20" i="1"/>
  <c r="F19" i="1"/>
  <c r="E788" i="1"/>
  <c r="F787" i="1"/>
  <c r="F1152" i="1"/>
  <c r="E1153" i="1"/>
  <c r="F1153" i="1"/>
  <c r="E629" i="1"/>
  <c r="F629" i="1"/>
  <c r="F628" i="1"/>
  <c r="E416" i="1"/>
  <c r="F415" i="1"/>
  <c r="E1294" i="1"/>
  <c r="F1293" i="1"/>
  <c r="E456" i="1"/>
  <c r="F455" i="1"/>
  <c r="E1295" i="1"/>
  <c r="F1294" i="1"/>
  <c r="F478" i="1"/>
  <c r="E479" i="1"/>
  <c r="F1133" i="1"/>
  <c r="E1134" i="1"/>
  <c r="E417" i="1"/>
  <c r="F417" i="1"/>
  <c r="F416" i="1"/>
  <c r="E21" i="1"/>
  <c r="F20" i="1"/>
  <c r="E1233" i="1"/>
  <c r="F1232" i="1"/>
  <c r="E457" i="1"/>
  <c r="F456" i="1"/>
  <c r="E1262" i="1"/>
  <c r="F1261" i="1"/>
  <c r="F434" i="1"/>
  <c r="E435" i="1"/>
  <c r="F435" i="1"/>
  <c r="E934" i="1"/>
  <c r="F933" i="1"/>
  <c r="F788" i="1"/>
  <c r="E789" i="1"/>
  <c r="F789" i="1"/>
  <c r="F21" i="1"/>
  <c r="E22" i="1"/>
  <c r="F22" i="1"/>
  <c r="E1296" i="1"/>
  <c r="F1295" i="1"/>
  <c r="E1263" i="1"/>
  <c r="F1262" i="1"/>
  <c r="F1134" i="1"/>
  <c r="E1135" i="1"/>
  <c r="F1135" i="1"/>
  <c r="F457" i="1"/>
  <c r="E458" i="1"/>
  <c r="E480" i="1"/>
  <c r="F480" i="1"/>
  <c r="F479" i="1"/>
  <c r="E935" i="1"/>
  <c r="F935" i="1"/>
  <c r="F934" i="1"/>
  <c r="F1233" i="1"/>
  <c r="E1234" i="1"/>
  <c r="E459" i="1"/>
  <c r="F459" i="1"/>
  <c r="F458" i="1"/>
  <c r="F1234" i="1"/>
  <c r="E1235" i="1"/>
  <c r="E1264" i="1"/>
  <c r="F1263" i="1"/>
  <c r="E1297" i="1"/>
  <c r="F1296" i="1"/>
  <c r="E1298" i="1"/>
  <c r="F1297" i="1"/>
  <c r="E1265" i="1"/>
  <c r="F1264" i="1"/>
  <c r="E1236" i="1"/>
  <c r="F1235" i="1"/>
  <c r="E1266" i="1"/>
  <c r="F1265" i="1"/>
  <c r="E1299" i="1"/>
  <c r="F1298" i="1"/>
  <c r="E1237" i="1"/>
  <c r="F1236" i="1"/>
  <c r="E1238" i="1"/>
  <c r="F1237" i="1"/>
  <c r="E1300" i="1"/>
  <c r="F1299" i="1"/>
  <c r="E1267" i="1"/>
  <c r="F1266" i="1"/>
  <c r="F1267" i="1"/>
  <c r="E1268" i="1"/>
  <c r="E1301" i="1"/>
  <c r="F1300" i="1"/>
  <c r="F1238" i="1"/>
  <c r="E1239" i="1"/>
  <c r="F1239" i="1"/>
  <c r="E1302" i="1"/>
  <c r="F1302" i="1"/>
  <c r="F1301" i="1"/>
  <c r="F1268" i="1"/>
  <c r="E1269" i="1"/>
  <c r="E1270" i="1"/>
  <c r="F1269" i="1"/>
  <c r="E1271" i="1"/>
  <c r="F1270" i="1"/>
  <c r="E1272" i="1"/>
  <c r="F1272" i="1"/>
  <c r="F1271" i="1"/>
</calcChain>
</file>

<file path=xl/connections.xml><?xml version="1.0" encoding="utf-8"?>
<connections xmlns="http://schemas.openxmlformats.org/spreadsheetml/2006/main">
  <connection id="1" name="Dec_2014" type="6" refreshedVersion="5" background="1" saveData="1">
    <textPr codePage="850" sourceFile="D:\Users\Kevin\Desktop\GitHub\seng403_New\2014\Dec_2014.txt" space="1" comma="1" consecutive="1" delimiter=":">
      <textFields count="3">
        <textField/>
        <textField/>
        <textField/>
      </textFields>
    </textPr>
  </connection>
  <connection id="2" name="Dec_20141" type="6" refreshedVersion="5" background="1" saveData="1">
    <textPr codePage="850" sourceFile="D:\Users\Kevin\Desktop\GitHub\seng403_New\2014\Dec_2014.txt" space="1" comma="1" consecutive="1" delimiter=":">
      <textFields count="3">
        <textField/>
        <textField/>
        <textField/>
      </textFields>
    </textPr>
  </connection>
  <connection id="3" name="Dec_201411" type="6" refreshedVersion="5" background="1" saveData="1">
    <textPr codePage="850" sourceFile="D:\Users\Kevin\Desktop\GitHub\seng403_New\2014\Dec_2014.txt" space="1" comma="1" consecutive="1" delimiter=":">
      <textFields count="3">
        <textField/>
        <textField/>
        <textField/>
      </textFields>
    </textPr>
  </connection>
  <connection id="4" name="Dec_2014LOC" type="6" refreshedVersion="5" background="1" saveData="1">
    <textPr codePage="850" sourceFile="D:\Users\Kevin\Desktop\GitHub\seng403_New\2014\Dec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<sst xmlns="http://schemas.openxmlformats.org/spreadsheetml/2006/main" count="3337" uniqueCount="519">
  <si>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</si>
  <si>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</si>
  <si>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</si>
  <si>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</si>
  <si>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</si>
  <si>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</si>
  <si>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</si>
  <si>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Adam</t>
  </si>
  <si>
    <t>Midvidy</t>
  </si>
  <si>
    <t>be65a960b1a808ce244fcd4496dcfb20b53fcedd</t>
  </si>
  <si>
    <t>src/mongo/db/catalog/</t>
  </si>
  <si>
    <t>3077abf30145174c4cab2779de7a621c2dd42062</t>
  </si>
  <si>
    <t>src/mongo/db/auth/</t>
  </si>
  <si>
    <t>alabid</t>
  </si>
  <si>
    <t>c8c43855e1d3158385a68df12919d2ea97f45ecd</t>
  </si>
  <si>
    <t>buildscripts/</t>
  </si>
  <si>
    <t>jstests/concurrency/fsm_libs/</t>
  </si>
  <si>
    <t>jstests/concurrency/fsm_workload_helpers/</t>
  </si>
  <si>
    <t>jstests/concurrency/fsm_workloads/</t>
  </si>
  <si>
    <t>jstests/concurrency/</t>
  </si>
  <si>
    <t>jstests/parallel/fsm_libs/</t>
  </si>
  <si>
    <t>jstests/parallel/fsm_workload_helpers/</t>
  </si>
  <si>
    <t>jstests/parallel/fsm_workloads/</t>
  </si>
  <si>
    <t>jstests/parallel/</t>
  </si>
  <si>
    <t>4790d61d2151aac7f026a817a2ce17a2be890bc9</t>
  </si>
  <si>
    <t>Amalia</t>
  </si>
  <si>
    <t>Hawkins</t>
  </si>
  <si>
    <t>66fb08ef754d957fdb7b2326f1597f85b1c42347</t>
  </si>
  <si>
    <t>src/mongo/db/</t>
  </si>
  <si>
    <t>Andreas</t>
  </si>
  <si>
    <t>Nilsson</t>
  </si>
  <si>
    <t>f312681a62f15196d0638da50350dd6a9c693e36</t>
  </si>
  <si>
    <t>src/mongo/db/commands/</t>
  </si>
  <si>
    <t>1045c5a2c204632a453dc68e1abb870a31fdc25b</t>
  </si>
  <si>
    <t>0e06610b0477fabc1c22f8219d567bf743c606b0</t>
  </si>
  <si>
    <t>jstests/replsets/</t>
  </si>
  <si>
    <t>09abd0fe8e9dcce0980fff598b16e676e08abde2</t>
  </si>
  <si>
    <t>jstests/auth/</t>
  </si>
  <si>
    <t>jstests/multiVersion/libs/</t>
  </si>
  <si>
    <t>jstests/multiVersion/</t>
  </si>
  <si>
    <t>172b2ccc4023c2839bbc941ea5a9fcde618d53b9</t>
  </si>
  <si>
    <t>src/mongo/shell/</t>
  </si>
  <si>
    <t>a6a420f7f68dea6ee86f8dfbf91cdf6e07916eb8</t>
  </si>
  <si>
    <t>Andrew</t>
  </si>
  <si>
    <t>Morrow</t>
  </si>
  <si>
    <t>0777616ff7ce85292e865c0340d92aadf7ba9867</t>
  </si>
  <si>
    <t>src/third_party/v8-3.25/</t>
  </si>
  <si>
    <t>src/third_party/v8/</t>
  </si>
  <si>
    <t>f8331e15dfefff9bd4cfd23f197dcb535d0a2ea3</t>
  </si>
  <si>
    <t>c26b358aede3e974da05d403cdbcd72d8eac3c60</t>
  </si>
  <si>
    <t>etc/</t>
  </si>
  <si>
    <t>src/mongo/db/repl/</t>
  </si>
  <si>
    <t>src/mongo/dbtests/</t>
  </si>
  <si>
    <t>src/mongo/util/concurrency/</t>
  </si>
  <si>
    <t>a6788ec72a9dabb38bd92a8ab653e32034e9e02e</t>
  </si>
  <si>
    <t>src/mongo/bson/</t>
  </si>
  <si>
    <t>b5d97eeeea4ef66731eb273bc484884452991acf</t>
  </si>
  <si>
    <t>383c185480fe8c1140e4a4c9671c642470ad429c</t>
  </si>
  <si>
    <t>Andy</t>
  </si>
  <si>
    <t>Schwerin</t>
  </si>
  <si>
    <t>cf2fc69b4ca25d8dc0b282db6556b8d50ffefc14</t>
  </si>
  <si>
    <t>acc0baca79b412794002ccdb6d37f9b2acf4f3c9</t>
  </si>
  <si>
    <t>98a7e7f9709413ce06f49b48dee98f7080505947</t>
  </si>
  <si>
    <t>1be586d431da882e276cc8c05b43881cd706e88a</t>
  </si>
  <si>
    <t>87468e812ea2669a462144391bd5aa6d9e782775</t>
  </si>
  <si>
    <t>4c8eab7305bddbf544c6c9c62fe871486d012af3</t>
  </si>
  <si>
    <t>2d79068ff6c0a7059fc39e72db88fc6a4f674e33</t>
  </si>
  <si>
    <t>acbf47c498888ea3df5a203b47e8678f26f55ca6</t>
  </si>
  <si>
    <t>f51e0f461f903b1ecb014c7ad796374933e12c60</t>
  </si>
  <si>
    <t>jstests/gle/</t>
  </si>
  <si>
    <t>Benety</t>
  </si>
  <si>
    <t>Goh</t>
  </si>
  <si>
    <t>4304aa3ecef45c2d03649151e5be706c6e67161e</t>
  </si>
  <si>
    <t>src/mongo/db/storage/wiredtiger/</t>
  </si>
  <si>
    <t>67e4e21226149f91563f1f8c3c490b5306c60cf4</t>
  </si>
  <si>
    <t>src/mongo/db/storage/devnull/</t>
  </si>
  <si>
    <t>src/mongo/db/storage/in_memory/</t>
  </si>
  <si>
    <t>src/mongo/db/storage/mmap_v1/</t>
  </si>
  <si>
    <t>src/mongo/db/storage/rocks/</t>
  </si>
  <si>
    <t>src/mongo/db/storage/</t>
  </si>
  <si>
    <t>ee6fa9cf4870f81de1a4005cce2be6a91ac551ac</t>
  </si>
  <si>
    <t>dfbe7eb6f1c92e063f92c4588a334c708b2a8b63</t>
  </si>
  <si>
    <t>225aa52bd22a54d06cc090e7cd4b0fd4312213b2</t>
  </si>
  <si>
    <t>67ed2dc89414df8dcd951fae9964fc3c5b5d0b46</t>
  </si>
  <si>
    <t>5ebf0f69ee53cde7c5d2a1289609ee1692705c97</t>
  </si>
  <si>
    <t>63ffe70aec1309ff679d6ba6c0272524e767ad69</t>
  </si>
  <si>
    <t>Bernie</t>
  </si>
  <si>
    <t>Hackett</t>
  </si>
  <si>
    <t>11b2d7b6051766674c2d66c86d9f23d0befdee09</t>
  </si>
  <si>
    <t>Charlie</t>
  </si>
  <si>
    <t>Swanson</t>
  </si>
  <si>
    <t>8d27279d6f9e1c55b6aef4b74b441a028aa6e79f</t>
  </si>
  <si>
    <t>jstests/core/</t>
  </si>
  <si>
    <t>8b3024fad3b474d0caf9a8aecb0f464f8138b564</t>
  </si>
  <si>
    <t>dalyd</t>
  </si>
  <si>
    <t>d3ad0ad3cc1bcba0523860eedbd508d4d055309e</t>
  </si>
  <si>
    <t>Dan</t>
  </si>
  <si>
    <t>Pasette</t>
  </si>
  <si>
    <t>1a3f9d1b0dae6c456f45aa094af972c9272787b7</t>
  </si>
  <si>
    <t>rpm/</t>
  </si>
  <si>
    <t>src/mongo/util/</t>
  </si>
  <si>
    <t>0ae940b456ceafc3a0d473714c390f95d3a04823</t>
  </si>
  <si>
    <t>bfaa98729f41d02a0aafe1efc44b2074e3d7ba14</t>
  </si>
  <si>
    <t>1f5fd1a3a46f2895eac1707f4180f71878d7ca1b</t>
  </si>
  <si>
    <t>jstests/disk/</t>
  </si>
  <si>
    <t>ccb67f50ab49372b1ebe8dc027a47808ededf116</t>
  </si>
  <si>
    <t>de3b0d465b342e3a5cef629b46f3cf00b742bfd9</t>
  </si>
  <si>
    <t>e66eecff9487add89506add70a6bb6a23735763f</t>
  </si>
  <si>
    <t>f77869e01a6ed235695a46fad441c0dff15202f6</t>
  </si>
  <si>
    <t>5c33c7c5b538bc01094127ba6e9c6531a79886d1</t>
  </si>
  <si>
    <t>daveh86</t>
  </si>
  <si>
    <t>801f3737ec62993e78a671359f11a1b1b7947a3a</t>
  </si>
  <si>
    <t>src/mongo/util/net/</t>
  </si>
  <si>
    <t>David</t>
  </si>
  <si>
    <t>Hows</t>
  </si>
  <si>
    <t>c5cfff053584d58fe75d6e0bfbcb33bb6f46dbd8</t>
  </si>
  <si>
    <t>Percy</t>
  </si>
  <si>
    <t>3f5b7737b18294c39aba78e84e45fb5e41bb706b</t>
  </si>
  <si>
    <t>src/mongo/scripting/</t>
  </si>
  <si>
    <t>2f1f5af37b460c45e399ee734f4c24134b4ac352</t>
  </si>
  <si>
    <t>Storch</t>
  </si>
  <si>
    <t>2ec561b99947a121cc68172c0aecfef744ca3d2f</t>
  </si>
  <si>
    <t>55871360dad240de351600b3cab67f9fd07994bc</t>
  </si>
  <si>
    <t>src/mongo/db/query/</t>
  </si>
  <si>
    <t>2a148f717998b77199c3dd3d7d4e4e47eb1141ef</t>
  </si>
  <si>
    <t>625a098b71e7217bad59ad483fa32d4abcc66436</t>
  </si>
  <si>
    <t>a3ec06066d1db2e593744089cf17d93e5225131e</t>
  </si>
  <si>
    <t>5120700460ef7a3240603a4307a0b1be2c358c3c</t>
  </si>
  <si>
    <t>e5aca11f94b723606c62d5070bce386a14dc671e</t>
  </si>
  <si>
    <t>f6255b4bc16c6b1f3eee1bcadddb62648b33818b</t>
  </si>
  <si>
    <t>src/mongo/db/exec/</t>
  </si>
  <si>
    <t>2dc85453cee5fdc0312c44a2f0633be9f23e7ca0</t>
  </si>
  <si>
    <t>src/mongo/db/pipeline/</t>
  </si>
  <si>
    <t>367810995073e01ee58159deb1bb5b878882632f</t>
  </si>
  <si>
    <t>src/mongo/db/commands/write_commands/</t>
  </si>
  <si>
    <t>src/mongo/db/ops/</t>
  </si>
  <si>
    <t>src/mongo/</t>
  </si>
  <si>
    <t>5080932a79ce0152535169ec3b42edde2951bdcd</t>
  </si>
  <si>
    <t>f2d61538efd324782ba32dbcd90d4b8506c06a38</t>
  </si>
  <si>
    <t>389b5b48218f5ee73e4164afb84ea5fa2ba7646e</t>
  </si>
  <si>
    <t>jstests/sharding/</t>
  </si>
  <si>
    <t>a4bb064660fe9d6db93085f7be9564f90afa9b0c</t>
  </si>
  <si>
    <t>Eliot</t>
  </si>
  <si>
    <t>Horowitz</t>
  </si>
  <si>
    <t>d3e04458eb1d59e5e83be86cfaec288e7dda7139</t>
  </si>
  <si>
    <t>23dc8ce626613cf9d92cb58dcf877407fd668d5b</t>
  </si>
  <si>
    <t>24706753ff3682714abe6e3468b68379eed9a526</t>
  </si>
  <si>
    <t>2c3dea56d483ed0dca1413a69ef429f1429a7cad</t>
  </si>
  <si>
    <t>77807b67089dfd7c1657051f1e674417ae8f3766</t>
  </si>
  <si>
    <t>9f6751d70c51cacc54a422bb6829c36738600f96</t>
  </si>
  <si>
    <t>0c0fd893733ee8b60aed993e1ddbabac468bc89f</t>
  </si>
  <si>
    <t>7917b37c07d67dfb0e4bc8336942526962dceef3</t>
  </si>
  <si>
    <t>c084a108e440222f458880e816e3cd1091fccf1d</t>
  </si>
  <si>
    <t>src/mongo/db/concurrency/</t>
  </si>
  <si>
    <t>d061b19c0bfc48a5a7e16d328919945f952c3e9f</t>
  </si>
  <si>
    <t>50745fafe0084ae35f68b69aff62e3ef5895fc30</t>
  </si>
  <si>
    <t>4c35dddf0fa0aca41436c100a0d7dadb495c2174</t>
  </si>
  <si>
    <t>59fe5a2aa698d9b952196eca7e2cbf21545bbb67</t>
  </si>
  <si>
    <t>c4b9bb5e132b946c3b8a61ef165f6e90e1b84cd9</t>
  </si>
  <si>
    <t>src/mongo/db/index/</t>
  </si>
  <si>
    <t>eae8db960e24e99bad026017a108df1b0e78ce04</t>
  </si>
  <si>
    <t>e7baa714a95e0cb43ad54f4497eec512e774fbec</t>
  </si>
  <si>
    <t>7e4de6184d876b7963946708d6e83ee57335211f</t>
  </si>
  <si>
    <t>jstests/noPassthrough/</t>
  </si>
  <si>
    <t>src/mongo/db/storage/kv/</t>
  </si>
  <si>
    <t>23fad5ee3e26b8d107401e4bfad86f9ada7b7d1f</t>
  </si>
  <si>
    <t>src/mongo/db/storage/mmap_v1/catalog/</t>
  </si>
  <si>
    <t>src/mongo/unittest/</t>
  </si>
  <si>
    <t>7b3fcee16ec18fd9c734526347e4919c8b80b0db</t>
  </si>
  <si>
    <t>Eric</t>
  </si>
  <si>
    <t>Milkie</t>
  </si>
  <si>
    <t>7dc989123bc46ed26562b86699210aee17fc2009</t>
  </si>
  <si>
    <t>src/mongo/client/</t>
  </si>
  <si>
    <t>src/mongo/db/stats/</t>
  </si>
  <si>
    <t>src/mongo/s/</t>
  </si>
  <si>
    <t>3a06b24bc5b09d2a849b61a535a36214ed02bff1</t>
  </si>
  <si>
    <t>784c8b1efa30da2cb1b445a153c0b6fd58703d7a</t>
  </si>
  <si>
    <t>fcd9920dc5f501bb2b9439b8d60722d5d3793307</t>
  </si>
  <si>
    <t>0e9f78133f2bbff5b215a106eba64ec98cfecf98</t>
  </si>
  <si>
    <t>src/mongo/db/storage/mmap_v1/btree/</t>
  </si>
  <si>
    <t>0a06d53bdbf1b4ce882de8d49f25ed53a9b71352</t>
  </si>
  <si>
    <t>e50c1c5e1e75f2da16f2b8c216b16afe93d83d8d</t>
  </si>
  <si>
    <t>8a0987a81b10c9b5559170bfc00a6292eefe3866</t>
  </si>
  <si>
    <t>8a88494748dce0aa09471f1b66e409cf6c2d7ff2</t>
  </si>
  <si>
    <t>eb9f2e8754c6f1ea9fe60a87ab2a6d9d72e214fc</t>
  </si>
  <si>
    <t>67d7eadd2e0db8c66c9105903401646501aa0138</t>
  </si>
  <si>
    <t>d9579f3432925f1280e572bcaf80fd454f07a4fb</t>
  </si>
  <si>
    <t>2d679247f17dab05a492c8b6d2c250dab18e54f2</t>
  </si>
  <si>
    <t>723f3081a517ddfc3794c6ee4e8edd5946c86044</t>
  </si>
  <si>
    <t>d9a10c7f8bfd3f28b74bb1208188d1f1fb280c5f</t>
  </si>
  <si>
    <t>src/mongo/util/options_parser/</t>
  </si>
  <si>
    <t>43c2e08b0bac16217233be7a00f3ebad46909300</t>
  </si>
  <si>
    <t>13bf96e45da07f3c460b13dc27092364b71fddc3</t>
  </si>
  <si>
    <t>5a754fb109c8506005e2393df61b8f126e1ec6ee</t>
  </si>
  <si>
    <t>344df1a62e8efc748f7feded04ab2a20fdc3619f</t>
  </si>
  <si>
    <t>80423349cfa33e8501199f4b4bcdd3fa1fa71972</t>
  </si>
  <si>
    <t>a6a13028bf89d6783fc4c451de7f7c5324affcbc</t>
  </si>
  <si>
    <t>12cd5164e8bcade6b6a12098a9519724ff627ff1</t>
  </si>
  <si>
    <t>3b3fe4973d16903f2817ce87f605b3bbe54d5a99</t>
  </si>
  <si>
    <t>6793360d470f8f71bd0218af9cd3a32ff11c4496</t>
  </si>
  <si>
    <t>ce90736c0199e50aab82901c50383981c6292408</t>
  </si>
  <si>
    <t>19ad2749f3cba8c074f50b29400af897eb4df3ab</t>
  </si>
  <si>
    <t>4062e8f9493d4a8f9c32aba70fb19217241850c9</t>
  </si>
  <si>
    <t>fb08da6fcb2387e69608cca53fb24c12e97b9a32</t>
  </si>
  <si>
    <t>2058d2d261629e89aa30b3198e8287a20b336439</t>
  </si>
  <si>
    <t>921f0ba4727b226e02e2c316b2108c6bc3bf79d3</t>
  </si>
  <si>
    <t>03c5bd928dfe1bda04ab56511746b5af3b6e3ee1</t>
  </si>
  <si>
    <t>9268fd6df4027a79a19030f5f377eb88117a2025</t>
  </si>
  <si>
    <t>5598c216ca28234735999ca25b3f6f9a030f51e6</t>
  </si>
  <si>
    <t>jstests/slow1/</t>
  </si>
  <si>
    <t>jstests/slow2/</t>
  </si>
  <si>
    <t>1e8657eaeef19a9a875093944e0075c58aa2a98a</t>
  </si>
  <si>
    <t>6c22ffb8d92dd795ff22e887b13797c36e86dc72</t>
  </si>
  <si>
    <t>9872c67dafc6d1d5be312b97a74ee0d0d6640c3e</t>
  </si>
  <si>
    <t>b743d7158f7642f4da6b7eac8320374b3b88dc2e</t>
  </si>
  <si>
    <t>2fe551d8710595e973a34e40abb21ef9693193fc</t>
  </si>
  <si>
    <t>jstests/ssl/libs/</t>
  </si>
  <si>
    <t>jstests/ssl/</t>
  </si>
  <si>
    <t>jstests/sslSpecial/</t>
  </si>
  <si>
    <t>566ac19af63ceb95bfdf7743502fe45005d5f2b7</t>
  </si>
  <si>
    <t>3967899bf5d0712e456d0549e1ad17acf8d0bebe</t>
  </si>
  <si>
    <t>10f463fcf5c57b16b8d6f0d2e007efd46f4d2e70</t>
  </si>
  <si>
    <t>Ernie</t>
  </si>
  <si>
    <t>Hershey</t>
  </si>
  <si>
    <t>8e8ecc54d3e63be0c2d19463031432f1308bcb7c</t>
  </si>
  <si>
    <t>6105f06402fe1e7578d41f3e4e583a1476ef2455</t>
  </si>
  <si>
    <t>e564f392667046506578582e9383f3f2a30c4db8</t>
  </si>
  <si>
    <t>Gabriel</t>
  </si>
  <si>
    <t>Russell</t>
  </si>
  <si>
    <t>b896f4ca68d45f43fb4c5509843c12a114843b07</t>
  </si>
  <si>
    <t>jstests/tool/</t>
  </si>
  <si>
    <t>Geert</t>
  </si>
  <si>
    <t>Bosch</t>
  </si>
  <si>
    <t>bc64649a70fe366c46ffab601fc378dbc4286e1c</t>
  </si>
  <si>
    <t>35d89db03ecb922e3b43a1b1f8f0aaab3794d87f</t>
  </si>
  <si>
    <t>jstests/noPassthroughWithMongod/</t>
  </si>
  <si>
    <t>fd08ed58f4d3ffe284e1d28d9ebe44ab10ffbe6f</t>
  </si>
  <si>
    <t>e067fff4e3f3079d070ec168f32c24db9a51a944</t>
  </si>
  <si>
    <t>f2f48b749ded0c5585c798c302f6162f19336670</t>
  </si>
  <si>
    <t>a6ac4e68c240e99ada7dddb333bb2b5e5220c49c</t>
  </si>
  <si>
    <t>23fb35b7a52d0d50829a6bb9a47954374ab2b61f</t>
  </si>
  <si>
    <t>6751cc2c645cd1976ecc729af881a5bc3b672c0e</t>
  </si>
  <si>
    <t>6cab2a29c7dcb56ce132c200321bd1424f977f55</t>
  </si>
  <si>
    <t>Guang</t>
  </si>
  <si>
    <t>Yang</t>
  </si>
  <si>
    <t>6bc9cbce1147197d16bc049f3825091e465e389a</t>
  </si>
  <si>
    <t>Igor</t>
  </si>
  <si>
    <t>Canadi</t>
  </si>
  <si>
    <t>53dbff5aa4407ada6b6f2416f6702be02ad26037</t>
  </si>
  <si>
    <t>42d0931156739f6543673a0a95accc982481b602</t>
  </si>
  <si>
    <t>14b0649f071bad25a725f1d58a66880fb9ea03b8</t>
  </si>
  <si>
    <t>c902b92a9685d5be5490c701858378850ccb499f</t>
  </si>
  <si>
    <t>efb33fd38bd0e8733d14f657e7fa634880ec8f1d</t>
  </si>
  <si>
    <t>Jason</t>
  </si>
  <si>
    <t>Rassi</t>
  </si>
  <si>
    <t>3ad571742911f04b307f0071979425511c4f2570</t>
  </si>
  <si>
    <t>24697d614ad09879c976325b6fd66b147b6bd2ff</t>
  </si>
  <si>
    <t>d0152a54867f24761349a34cc7ef9e5f54984c84</t>
  </si>
  <si>
    <t>49c92c4d0a629b8fbefd8dae44135d86415ea828</t>
  </si>
  <si>
    <t>4d14564d2f63e397cd392f1a7df27f9a2305dc23</t>
  </si>
  <si>
    <t>1df9c58634def7beeee86fc4f4353a70940fcbbf</t>
  </si>
  <si>
    <t>7494d33c77932db60fb8cdcc1abb178e67d8c60a</t>
  </si>
  <si>
    <t>eedfab2f783bcd1ee111cd36ece5ebfc0a5abf99</t>
  </si>
  <si>
    <t>f46ff140de92e43c34bace43be971fd903ac11d9</t>
  </si>
  <si>
    <t>31b4966485670b8351aed45227edf2ffacfa8444</t>
  </si>
  <si>
    <t>f984b532331e46298d52d4c786cb359fa208f3d9</t>
  </si>
  <si>
    <t>0aede468dc2ea475aa83bddd8be1e56a19ca6a3a</t>
  </si>
  <si>
    <t>jstests/mmap_v1/</t>
  </si>
  <si>
    <t>604fc8c629b4cd90a3fbd84e53eb4c892878a318</t>
  </si>
  <si>
    <t>efe368fa7a6b4c1ca6077fdb2560a33dfdc82337</t>
  </si>
  <si>
    <t>5a0d148ffd2db70901eb0cdbeaf159b77bc1fc91</t>
  </si>
  <si>
    <t>169b372f87441b6b0757c3c24bbc18f4f2b30f81</t>
  </si>
  <si>
    <t>e1baf8419c0df083322e6f989b95770d8e0c0816</t>
  </si>
  <si>
    <t>jstests/libs/</t>
  </si>
  <si>
    <t>Jonathan</t>
  </si>
  <si>
    <t>Abrahams</t>
  </si>
  <si>
    <t>94b1781bcdfb70156fb3b5f6978400007279cc0d</t>
  </si>
  <si>
    <t>Reams</t>
  </si>
  <si>
    <t>7a135d1c39374a3600ff6009ac8cfac816b4ff2b</t>
  </si>
  <si>
    <t>Kaloian</t>
  </si>
  <si>
    <t>Manassiev</t>
  </si>
  <si>
    <t>20af9c79622fba6e53df9b2e6c7e00c6c85a79b5</t>
  </si>
  <si>
    <t>8f83ff2335ea0e2dd0dc2fc79b6509c4f8f2d4fc</t>
  </si>
  <si>
    <t>92982e76c034f864f4499a0145ce7a75dc682812</t>
  </si>
  <si>
    <t>35610538e5115e07a2eab0c45df52144b0045b3a</t>
  </si>
  <si>
    <t>ddd4ac7372ea4390b24b7bc3798d6c52351c8241</t>
  </si>
  <si>
    <t>00578e45d13fe73ff51c4ff482d53ce465552752</t>
  </si>
  <si>
    <t>eaad2ce5b976995b745907030410218191f82bde</t>
  </si>
  <si>
    <t>cf0c561330c073bebf63f5246e815ec44f7180db</t>
  </si>
  <si>
    <t>8d90ce21ffb7fac21fd9f287ce3d66a4c6b576b8</t>
  </si>
  <si>
    <t>c5ebc6be8e3a865655acbc5ecd1cb3b96fdf44ff</t>
  </si>
  <si>
    <t>26d1d8d654693540f690a70077e0f0141e1e4cce</t>
  </si>
  <si>
    <t>6e655edcca786e7edc0c4b1c05832d50dcd3f760</t>
  </si>
  <si>
    <t>98a27c300434ce21c5a0c29d7bd3304964cf0063</t>
  </si>
  <si>
    <t>6b6471ea34f384e747eeef83dfdfcaee1b332bd0</t>
  </si>
  <si>
    <t>ab7a8649faf5c21901c719bbc88840ba7382a5d0</t>
  </si>
  <si>
    <t>0279923636be460e3027152d83ed1c790cd536fc</t>
  </si>
  <si>
    <t>d9c7a3b43f418d1390dbab4ef2b30503fce0bdba</t>
  </si>
  <si>
    <t>8e3fe7f38c3d1ae8e072839bd4e2aaf78e19783c</t>
  </si>
  <si>
    <t>77f3100bc8753055224abb0c6439fc506eeb02de</t>
  </si>
  <si>
    <t>314f6a94d1c4993da47b00427ad2e9694653dc18</t>
  </si>
  <si>
    <t>326d27c5fb249f9d372cb46fd8b97d725b31553a</t>
  </si>
  <si>
    <t>5b44e4b489ef6a8eca4e48d3124665f404cc2c92</t>
  </si>
  <si>
    <t>0a3ff55d57b75f75515d44f73d2f8712e24101fc</t>
  </si>
  <si>
    <t>db123c1f4f7f971d4410f735b78d0fd332984477</t>
  </si>
  <si>
    <t>ac13fc6ab3ea3a3800ac494596acf2eb40beec72</t>
  </si>
  <si>
    <t>a07f232ff52244a70244afe0b0ba00f77fe044ae</t>
  </si>
  <si>
    <t>293c0ca515eb30cc8f4c74eb82c4e7b5f16d95c5</t>
  </si>
  <si>
    <t>9a143e7fbaf3c031775a7f8d563d9badce5c97da</t>
  </si>
  <si>
    <t>3742b75049abfdb29fe5e5fe37df0f0d7ecb2873</t>
  </si>
  <si>
    <t>f423ad99311088658c7aabb1d94ee29137896b90</t>
  </si>
  <si>
    <t>43e478efd441bde1f45a716c3da2d39e37566e55</t>
  </si>
  <si>
    <t>d698427a79eed6538b16733463f34e70bcea6a1d</t>
  </si>
  <si>
    <t>15a2b7ca39ce472e43d8d37c6127eb4c3958456c</t>
  </si>
  <si>
    <t>4923623142d9a014fc8ee3d6f72f4f974e20e728</t>
  </si>
  <si>
    <t>Kyle</t>
  </si>
  <si>
    <t>Erf</t>
  </si>
  <si>
    <t>6478e5ced5b924bf1306807ca087f0cbb84fe01b</t>
  </si>
  <si>
    <t>Mark</t>
  </si>
  <si>
    <t>Benvenuto</t>
  </si>
  <si>
    <t>4580fe1b3e01d8651fcec46522e506d82b0824c0</t>
  </si>
  <si>
    <t>jstests/auth/lib/</t>
  </si>
  <si>
    <t>src/mongo/db/fts/</t>
  </si>
  <si>
    <t>0855e8c092879ba3a1e1b5bd812f72ecb21c6442</t>
  </si>
  <si>
    <t>46589450c11ce5cc8cfef2eaf47342d53b271a35</t>
  </si>
  <si>
    <t>c052295f3eb8081db74be4f1e4ff48f02085a9f8</t>
  </si>
  <si>
    <t>909bb8ed24c3c2448fc10532f59c54fb42033190</t>
  </si>
  <si>
    <t>9b71a6b87626c0966ef0c0e1ffdde35acab74b89</t>
  </si>
  <si>
    <t>f46025d68785e44c783abafd19411fc76c231fd9</t>
  </si>
  <si>
    <t>src/mongo/s/commands/</t>
  </si>
  <si>
    <t>src/mongo/s/write_ops/</t>
  </si>
  <si>
    <t>994021fc1284b71c9cd81ef074d74cf140013f8d</t>
  </si>
  <si>
    <t>src/third_party/wiredtiger/bench/wtperf/runners/</t>
  </si>
  <si>
    <t>src/third_party/wiredtiger/src/btree/</t>
  </si>
  <si>
    <t>src/third_party/wiredtiger/src/config/</t>
  </si>
  <si>
    <t>src/third_party/wiredtiger/src/include/</t>
  </si>
  <si>
    <t>Mathias</t>
  </si>
  <si>
    <t>Stearn</t>
  </si>
  <si>
    <t>d9a8ba5b88c0814ce4723355cdcb863927c54762</t>
  </si>
  <si>
    <t>ad97a4e46f7f904cf8e71067df6261de0db01fc0</t>
  </si>
  <si>
    <t>14f5a9d135f6618e323fe052569945241200b6c5</t>
  </si>
  <si>
    <t>a9c88df25d39e97109b2054abf2fcbf17bd51ba9</t>
  </si>
  <si>
    <t>545b4f727d2b74f1a50034cf63f22911a2dd0962</t>
  </si>
  <si>
    <t>src/mongo/base/</t>
  </si>
  <si>
    <t>05200c44711b020ebb5a516c74e4c4d3f9555bc0</t>
  </si>
  <si>
    <t>860f2856604b236d6048255a1bc308c9582cc7db</t>
  </si>
  <si>
    <t>src/mongo/bson/util/</t>
  </si>
  <si>
    <t>403626141dde63d673db50417d484746079d027b</t>
  </si>
  <si>
    <t>e3c1cef4840192e33c38510bb188a23879b0425c</t>
  </si>
  <si>
    <t>816e8ad94d2c2e6b6b26bbd9de513d9f42404647</t>
  </si>
  <si>
    <t>4bc54acaa78773dcf2fea55d4690e37b6e84aa0a</t>
  </si>
  <si>
    <t>d8dc1d99e730ae829f978f471c8da5f88ffc7f17</t>
  </si>
  <si>
    <t>matt</t>
  </si>
  <si>
    <t>dannenberg</t>
  </si>
  <si>
    <t>a0c650616cd8abdd976c9ab5b114d3011e8e6428</t>
  </si>
  <si>
    <t>a77d104ecf7ed76ba93b54bf167fae8bdc3ad6a2</t>
  </si>
  <si>
    <t>4f329663c1908d90a73c69e8223520e5aecc8608</t>
  </si>
  <si>
    <t>904562cd8d692fc483af6be29c6a8c1d23e0d884</t>
  </si>
  <si>
    <t>4ba02eb3dfd6fa3423ac812ce2f4902eb1193521</t>
  </si>
  <si>
    <t>ab066385f193b51e5ae6835ecbffffd78956d02f</t>
  </si>
  <si>
    <t>42ee03e14b90b8ca0b77f8618742e4a86d2eb51c</t>
  </si>
  <si>
    <t>581f911b61dd3a41e5048d6129015dbfbaa158f6</t>
  </si>
  <si>
    <t>c86ef5ad3af94413e7702bd8f294a7ee89c38f80</t>
  </si>
  <si>
    <t>36778ab33fbbbfc155ed607cb2039efc51400dad</t>
  </si>
  <si>
    <t>86267891206b54c35d8cd8cbe2608157feca2f3e</t>
  </si>
  <si>
    <t>0cdee7c87ef4098bd1b7c483e8dd80257c53e515</t>
  </si>
  <si>
    <t>Matt</t>
  </si>
  <si>
    <t>Kangas</t>
  </si>
  <si>
    <t>6803608b4b7f0b0f783545da7bfba06ef82f24ee</t>
  </si>
  <si>
    <t>c8775a7dc52299688fe58e29679de7ebf2375556</t>
  </si>
  <si>
    <t>src/third_party/wiredtiger/</t>
  </si>
  <si>
    <t>55ae19200c7e17249420b4b34799e25b7d1ec92d</t>
  </si>
  <si>
    <t>src/third_party/wiredtiger/build_posix/</t>
  </si>
  <si>
    <t>src/third_party/wiredtiger/build_win/</t>
  </si>
  <si>
    <t>src/third_party/wiredtiger/dist/</t>
  </si>
  <si>
    <t>src/third_party/wiredtiger/lang/python/wiredtiger/</t>
  </si>
  <si>
    <t>src/third_party/wiredtiger/src/block/</t>
  </si>
  <si>
    <t>src/third_party/wiredtiger/src/conn/</t>
  </si>
  <si>
    <t>src/third_party/wiredtiger/src/evict/</t>
  </si>
  <si>
    <t>src/third_party/wiredtiger/src/lsm/</t>
  </si>
  <si>
    <t>src/third_party/wiredtiger/src/os_posix/</t>
  </si>
  <si>
    <t>src/third_party/wiredtiger/src/os_win/</t>
  </si>
  <si>
    <t>src/third_party/wiredtiger/src/reconcile/</t>
  </si>
  <si>
    <t>src/third_party/wiredtiger/src/schema/</t>
  </si>
  <si>
    <t>src/third_party/wiredtiger/src/session/</t>
  </si>
  <si>
    <t>src/third_party/wiredtiger/src/txn/</t>
  </si>
  <si>
    <t>e295dccc9f2251206b081ed1f2ad43c37751ae46</t>
  </si>
  <si>
    <t>c2bfcc3870ec2ff3b3dc6c7ee92ca8fafcd76fbb</t>
  </si>
  <si>
    <t>09a1b0ca18b5340f5383d541abe96beb186a515a</t>
  </si>
  <si>
    <t>src/third_party/wiredtiger/src/async/</t>
  </si>
  <si>
    <t>src/third_party/wiredtiger/src/bloom/</t>
  </si>
  <si>
    <t>src/third_party/wiredtiger/src/cursor/</t>
  </si>
  <si>
    <t>src/third_party/wiredtiger/src/log/</t>
  </si>
  <si>
    <t>src/third_party/wiredtiger/src/meta/</t>
  </si>
  <si>
    <t>src/third_party/wiredtiger/src/packing/</t>
  </si>
  <si>
    <t>src/third_party/wiredtiger/src/support/</t>
  </si>
  <si>
    <t>src/third_party/wiredtiger/tools/</t>
  </si>
  <si>
    <t>9eaafcaff45ac51a1f924e0562ad8e3f21318e34</t>
  </si>
  <si>
    <t>7d40e0f7ad1f0118998f0ec5a8cd37cef313678f</t>
  </si>
  <si>
    <t>d3877ceca348713dc4d4347249a3976ee466edd3</t>
  </si>
  <si>
    <t>ae6df7a0b10cb40c2730b10f4057454ca6733b13</t>
  </si>
  <si>
    <t>e2a08e2cd6fb0ebd226c22cae6ba73425613e477</t>
  </si>
  <si>
    <t>src/third_party/wiredtiger/bench/wtperf/</t>
  </si>
  <si>
    <t>6aaca22c7726376e073d3ff93b071210443727bd</t>
  </si>
  <si>
    <t>Max</t>
  </si>
  <si>
    <t>Hirschhorn</t>
  </si>
  <si>
    <t>9db6b7d7ad6e585f9bc9b0779db10d53535b4b68</t>
  </si>
  <si>
    <t>mike</t>
  </si>
  <si>
    <t>o'brien</t>
  </si>
  <si>
    <t>8fc0c842c03288c55a93db46241c5467ea17416e</t>
  </si>
  <si>
    <t>Randolph</t>
  </si>
  <si>
    <t>Tan</t>
  </si>
  <si>
    <t>bfdf9bce1f3091e8a6245d46a395ecdfc0bc0a1d</t>
  </si>
  <si>
    <t>bf0cdcee577aa5a05ba65506d8bd47f33eac30d2</t>
  </si>
  <si>
    <t>434a0837fa81a501c0e1426506d0dcaba0be43c0</t>
  </si>
  <si>
    <t>50dc6dbe394c42d03659aa3410954f1e3ff46740</t>
  </si>
  <si>
    <t>d9c075230dd40567c2bf66180e200c47f15a35e7</t>
  </si>
  <si>
    <t>ab70613187b0f2c1488a4fe6750b2f51da278afb</t>
  </si>
  <si>
    <t>9181dd85c12b3313f51f44fa7b3806bf92b37bbc</t>
  </si>
  <si>
    <t>899e9fab6b3a3d05d4774f8194fe6c322a0e1f1c</t>
  </si>
  <si>
    <t>efe02e71561d2ca9ebd4419734f235603c94a9da</t>
  </si>
  <si>
    <t>198fa91703d6f95bca81fca26c92e801b77a6607</t>
  </si>
  <si>
    <t>Robert</t>
  </si>
  <si>
    <t>Guo</t>
  </si>
  <si>
    <t>35077bc84d0b3b76578aae2c7173c9fe8c3be7ce</t>
  </si>
  <si>
    <t>Sam</t>
  </si>
  <si>
    <t>Helman</t>
  </si>
  <si>
    <t>0603b59fd896c20d57901398e2294a3962bc4090</t>
  </si>
  <si>
    <t>bf834456c3e5a02fbe6fed340563a3c5fa548e4c</t>
  </si>
  <si>
    <t>Scott</t>
  </si>
  <si>
    <t>Hernandez</t>
  </si>
  <si>
    <t>b537713667249af6cf6c1fc289d5f1956ad78900</t>
  </si>
  <si>
    <t>892de37dddf29be7aff6dca3f068dfb3239808e3</t>
  </si>
  <si>
    <t>dce15b7552cb68361bcc5e34a73deb78648c6067</t>
  </si>
  <si>
    <t>5950976bb7c42acec51850614edcebe6ad8bb233</t>
  </si>
  <si>
    <t>f59a05c611d66a03c1fb8579b54569bfc2971374</t>
  </si>
  <si>
    <t>1b88ce0b469d85cff0575a6b0a98daa31a3f44e0</t>
  </si>
  <si>
    <t>ac80855c712ec88c207821bbc3262c575580d779</t>
  </si>
  <si>
    <t>Siyuan</t>
  </si>
  <si>
    <t>Zhou</t>
  </si>
  <si>
    <t>c4691732d3a7cdcdff2a28c970f89c06d3c428b6</t>
  </si>
  <si>
    <t>1921c8c3f1cdaf0eebec76d328bc773018594bdf</t>
  </si>
  <si>
    <t>ceae537f11dd33b5cdf0ae1fbda618d8d8272795</t>
  </si>
  <si>
    <t>Slawomir</t>
  </si>
  <si>
    <t>Pawlowski</t>
  </si>
  <si>
    <t>e7b514171c2bfbd6029e9cfc5daf3ac2a699e293</t>
  </si>
  <si>
    <t>src/mongo/client/examples/</t>
  </si>
  <si>
    <t>Spencer</t>
  </si>
  <si>
    <t>Jackson</t>
  </si>
  <si>
    <t>d9ac3cfb459c5304f155effa0dc3b14f87868e7b</t>
  </si>
  <si>
    <t>T</t>
  </si>
  <si>
    <t>Brody</t>
  </si>
  <si>
    <t>b0014456ddefaccf02016c1a89c514e865a099d6</t>
  </si>
  <si>
    <t>9d5ec8f203268427c7e8c86dfc21b50455212c53</t>
  </si>
  <si>
    <t>3f7874101df5c3868f40584a6ac408df1248c4be</t>
  </si>
  <si>
    <t>0ba73576bbe465097c825ba946f561c267465a88</t>
  </si>
  <si>
    <t>fce93d8bb38fbc99b5bbd534572678d04706d5fd</t>
  </si>
  <si>
    <t>26b6aa8dab1d265ad2c20f952ec862858a1fc9fb</t>
  </si>
  <si>
    <t>bc38b5af5637edc8a9aaa9708fcec106b4bc4325</t>
  </si>
  <si>
    <t>1091bdc3858b58f2a88355c59963f7117cfadc04</t>
  </si>
  <si>
    <t>2b9f564ee6afd85735df398aea44dfea72062ddc</t>
  </si>
  <si>
    <t>b766e395167dc27ba4fb3f9c0e4af3b4ad1cdace</t>
  </si>
  <si>
    <t>1b830759eaefc56f5b9f93afa8016db07d950196</t>
  </si>
  <si>
    <t>3b1d97d430a229bf57c46bc7bc4977801b5bb553</t>
  </si>
  <si>
    <t>4b3cae88318ada78ccb6e195e8aa85b61069cbb8</t>
  </si>
  <si>
    <t>7f7c8fa39db6ca075ba51497aa3e4ddd1254ace4</t>
  </si>
  <si>
    <t>a4a0d47858e822028dab80f142e9b5f7b5be9520</t>
  </si>
  <si>
    <t>6c93bae163d0cbd4acf8e127c902844353b72c6b</t>
  </si>
  <si>
    <t>63357acda4cd7d1d77a238cc9fd39c6f9f8f9133</t>
  </si>
  <si>
    <t>564e34cb9da16b13d7ee9eaf6ee3e7a57b7aad69</t>
  </si>
  <si>
    <t>Tyler</t>
  </si>
  <si>
    <t>Brock</t>
  </si>
  <si>
    <t>de16932890952898881673fdd76c5f45d6dc49e1</t>
  </si>
  <si>
    <t>hash</t>
  </si>
  <si>
    <t>Adam Midvidy</t>
  </si>
  <si>
    <t>Amalia Hawkins</t>
  </si>
  <si>
    <t>Andreas Nilsson</t>
  </si>
  <si>
    <t>Andrew Morrow</t>
  </si>
  <si>
    <t>Andy Schwerin</t>
  </si>
  <si>
    <t>Benety Goh</t>
  </si>
  <si>
    <t>Bernie Hackett</t>
  </si>
  <si>
    <t>Charlie Swanson</t>
  </si>
  <si>
    <t>Dan Pasette</t>
  </si>
  <si>
    <t>David Hows</t>
  </si>
  <si>
    <t>David Percy</t>
  </si>
  <si>
    <t>David Storch</t>
  </si>
  <si>
    <t>Eliot Horowitz</t>
  </si>
  <si>
    <t>Eric Milkie</t>
  </si>
  <si>
    <t>Ernie Hershey</t>
  </si>
  <si>
    <t>Gabriel Russel</t>
  </si>
  <si>
    <t>Geert Bosch</t>
  </si>
  <si>
    <t>Guang Yang</t>
  </si>
  <si>
    <t>Igor Canadi</t>
  </si>
  <si>
    <t>Jason Rassi</t>
  </si>
  <si>
    <t>Jonathan Abrahams</t>
  </si>
  <si>
    <t>Jonathan Reams</t>
  </si>
  <si>
    <t>Kaloian Manassiev</t>
  </si>
  <si>
    <t>Kyle Erf</t>
  </si>
  <si>
    <t>Mark Benvenuto</t>
  </si>
  <si>
    <t>Mathias Stearn</t>
  </si>
  <si>
    <t>matt dannenberg</t>
  </si>
  <si>
    <t>Matt Kangas</t>
  </si>
  <si>
    <t>Max Hirschhorn</t>
  </si>
  <si>
    <t>mike o'brien</t>
  </si>
  <si>
    <t>Randolph Tan</t>
  </si>
  <si>
    <t>Robert Guo</t>
  </si>
  <si>
    <t>Sam Helman</t>
  </si>
  <si>
    <t>Scott Hernandez</t>
  </si>
  <si>
    <t>Siyuan Zhou</t>
  </si>
  <si>
    <t>Slawomir Pawlowski</t>
  </si>
  <si>
    <t>Spencer Jackson</t>
  </si>
  <si>
    <t>Spencer T</t>
  </si>
  <si>
    <t>Tyler Brock</t>
  </si>
  <si>
    <t>Row Labels</t>
  </si>
  <si>
    <t>(blank)</t>
  </si>
  <si>
    <t>Grand Total</t>
  </si>
  <si>
    <t>Column Labels</t>
  </si>
  <si>
    <t>Sum of LOC Per Component</t>
  </si>
  <si>
    <t>&lt;5%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</si>
</sst>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C2D3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51914120374" createdVersion="5" refreshedVersion="5" minRefreshableVersion="3" recordCount="1528">
  <cacheSource type="worksheet">
    <worksheetSource ref="A1:F1048576" sheet="Sheet1"/>
  </cacheSource>
  <cacheFields count="6">
    <cacheField name="Contributor Name " numFmtId="0">
      <sharedItems containsBlank="1" count="43">
        <s v="Adam Midvidy"/>
        <s v="alabid"/>
        <s v="Amalia Hawkins"/>
        <s v="Andreas Nilsson"/>
        <s v="Andrew Morrow"/>
        <s v="Andy Schwerin"/>
        <s v="Benety Goh"/>
        <s v="Bernie Hackett"/>
        <s v="Charlie Swanson"/>
        <s v="dalyd"/>
        <s v="Dan Pasette"/>
        <s v="daveh86"/>
        <s v="David Hows"/>
        <s v="David Percy"/>
        <s v="David Storch"/>
        <s v="Eliot Horowitz"/>
        <s v="Eric Milkie"/>
        <s v="Ernie Hershey"/>
        <s v="Gabriel Russel"/>
        <s v="Geert Bosch"/>
        <s v="Guang Yang"/>
        <s v="Igor Canadi"/>
        <s v="Jason Rassi"/>
        <s v="Jonathan Abrahams"/>
        <s v="Jonathan Reams"/>
        <s v="Kaloian Manassiev"/>
        <s v="Kyle Erf"/>
        <s v="Mark Benvenuto"/>
        <s v="Mathias Stearn"/>
        <s v="matt dannenberg"/>
        <s v="Matt Kangas"/>
        <s v="Max Hirschhorn"/>
        <s v="mike o'brien"/>
        <s v="Randolph Tan"/>
        <s v="Robert Guo"/>
        <s v="Sam Helman"/>
        <s v="Scott Hernandez"/>
        <s v="Siyuan Zhou"/>
        <s v="Slawomir Pawlowski"/>
        <s v="Spencer Jackson"/>
        <s v="Spencer T"/>
        <s v="Tyler Brock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101">
        <m/>
        <s v="src/mongo/db/catalog/"/>
        <s v="src/mongo/db/auth/"/>
        <s v="buildscripts/"/>
        <s v="jstests/concurrency/fsm_libs/"/>
        <s v="jstests/concurrency/fsm_workload_helpers/"/>
        <s v="jstests/concurrency/fsm_workloads/"/>
        <s v="jstests/concurrency/"/>
        <s v="jstests/parallel/fsm_libs/"/>
        <s v="jstests/parallel/fsm_workload_helpers/"/>
        <s v="jstests/parallel/fsm_workloads/"/>
        <s v="jstests/parallel/"/>
        <s v="src/mongo/db/"/>
        <s v="src/mongo/db/commands/"/>
        <s v="jstests/replsets/"/>
        <s v="jstests/auth/"/>
        <s v="jstests/multiVersion/libs/"/>
        <s v="jstests/multiVersion/"/>
        <s v="src/mongo/shell/"/>
        <s v="src/third_party/v8-3.25/"/>
        <s v="src/third_party/v8/"/>
        <s v="etc/"/>
        <s v="src/mongo/db/repl/"/>
        <s v="src/mongo/dbtests/"/>
        <s v="src/mongo/util/concurrency/"/>
        <s v="src/mongo/bson/"/>
        <s v="jstests/gle/"/>
        <s v="src/mongo/db/storage/wiredtiger/"/>
        <s v="src/mongo/db/storage/devnull/"/>
        <s v="src/mongo/db/storage/in_memory/"/>
        <s v="src/mongo/db/storage/mmap_v1/"/>
        <s v="src/mongo/db/storage/rocks/"/>
        <s v="src/mongo/db/storage/"/>
        <s v="jstests/core/"/>
        <s v="rpm/"/>
        <s v="src/mongo/util/"/>
        <s v="jstests/disk/"/>
        <s v="src/mongo/util/net/"/>
        <s v="src/mongo/scripting/"/>
        <s v="src/mongo/db/query/"/>
        <s v="src/mongo/db/exec/"/>
        <s v="src/mongo/db/pipeline/"/>
        <s v="src/mongo/db/commands/write_commands/"/>
        <s v="src/mongo/db/ops/"/>
        <s v="src/mongo/"/>
        <s v="jstests/sharding/"/>
        <s v="src/mongo/db/concurrency/"/>
        <s v="src/mongo/db/index/"/>
        <s v="jstests/noPassthrough/"/>
        <s v="src/mongo/db/storage/kv/"/>
        <s v="src/mongo/db/storage/mmap_v1/catalog/"/>
        <s v="src/mongo/unittest/"/>
        <s v="src/mongo/client/"/>
        <s v="src/mongo/db/stats/"/>
        <s v="src/mongo/s/"/>
        <s v="src/mongo/db/storage/mmap_v1/btree/"/>
        <s v="src/mongo/util/options_parser/"/>
        <s v="jstests/slow1/"/>
        <s v="jstests/slow2/"/>
        <s v="jstests/ssl/libs/"/>
        <s v="jstests/ssl/"/>
        <s v="jstests/sslSpecial/"/>
        <s v="jstests/tool/"/>
        <s v="jstests/noPassthroughWithMongod/"/>
        <s v="jstests/mmap_v1/"/>
        <s v="jstests/libs/"/>
        <s v="jstests/auth/lib/"/>
        <s v="src/mongo/db/fts/"/>
        <s v="src/mongo/s/commands/"/>
        <s v="src/mongo/s/write_ops/"/>
        <s v="src/third_party/wiredtiger/bench/wtperf/runners/"/>
        <s v="src/third_party/wiredtiger/src/btree/"/>
        <s v="src/third_party/wiredtiger/src/config/"/>
        <s v="src/third_party/wiredtiger/src/include/"/>
        <s v="src/mongo/base/"/>
        <s v="src/mongo/bson/util/"/>
        <s v="src/third_party/wiredtiger/"/>
        <s v="src/third_party/wiredtiger/build_posix/"/>
        <s v="src/third_party/wiredtiger/build_win/"/>
        <s v="src/third_party/wiredtiger/dist/"/>
        <s v="src/third_party/wiredtiger/lang/python/wiredtiger/"/>
        <s v="src/third_party/wiredtiger/src/block/"/>
        <s v="src/third_party/wiredtiger/src/conn/"/>
        <s v="src/third_party/wiredtiger/src/evict/"/>
        <s v="src/third_party/wiredtiger/src/lsm/"/>
        <s v="src/third_party/wiredtiger/src/os_posix/"/>
        <s v="src/third_party/wiredtiger/src/os_win/"/>
        <s v="src/third_party/wiredtiger/src/reconcile/"/>
        <s v="src/third_party/wiredtiger/src/schema/"/>
        <s v="src/third_party/wiredtiger/src/session/"/>
        <s v="src/third_party/wiredtiger/src/txn/"/>
        <s v="src/third_party/wiredtiger/src/async/"/>
        <s v="src/third_party/wiredtiger/src/bloom/"/>
        <s v="src/third_party/wiredtiger/src/cursor/"/>
        <s v="src/third_party/wiredtiger/src/log/"/>
        <s v="src/third_party/wiredtiger/src/meta/"/>
        <s v="src/third_party/wiredtiger/src/packing/"/>
        <s v="src/third_party/wiredtiger/src/support/"/>
        <s v="src/third_party/wiredtiger/tools/"/>
        <s v="src/third_party/wiredtiger/bench/wtperf/"/>
        <s v="src/mongo/client/examples/"/>
      </sharedItems>
    </cacheField>
    <cacheField name="Total Lines of Code for Commit" numFmtId="0">
      <sharedItems containsBlank="1" containsMixedTypes="1" containsNumber="1" containsInteger="1" minValue="1" maxValue="25780"/>
    </cacheField>
    <cacheField name="LOC Per Component" numFmtId="0">
      <sharedItems containsBlank="1" containsMixedTypes="1" containsNumber="1" minValue="0" maxValue="11214.3" count="489">
        <e v="#VALUE!"/>
        <n v="0"/>
        <n v="7"/>
        <n v="2"/>
        <n v="3.3519999999999999"/>
        <n v="925.15200000000004"/>
        <n v="13.407999999999999"/>
        <n v="499.44799999999998"/>
        <n v="231.28800000000001"/>
        <n v="496.096"/>
        <n v="12"/>
        <n v="6.4980000000000002"/>
        <n v="50.445"/>
        <n v="27"/>
        <n v="3.56"/>
        <n v="55.625"/>
        <n v="26.254999999999999"/>
        <n v="358.22500000000002"/>
        <n v="6.2779999999999996"/>
        <n v="2.1480000000000001"/>
        <n v="1.2530000000000001"/>
        <n v="62.470999999999997"/>
        <n v="112.59099999999999"/>
        <n v="6"/>
        <n v="81"/>
        <n v="29"/>
        <n v="6.24"/>
        <n v="12.896000000000001"/>
        <n v="145.80799999999999"/>
        <n v="42.64"/>
        <n v="30"/>
        <n v="65"/>
        <n v="151"/>
        <n v="148"/>
        <n v="47"/>
        <n v="13"/>
        <n v="181"/>
        <n v="1.8479999999999999"/>
        <n v="2.2320000000000002"/>
        <n v="5.9039999999999999"/>
        <n v="2.16"/>
        <n v="5.3760000000000003"/>
        <n v="6.4080000000000004"/>
        <n v="21"/>
        <n v="386"/>
        <n v="19.515999999999998"/>
        <n v="48.415999999999997"/>
        <n v="41.704999999999998"/>
        <n v="53.2"/>
        <n v="3.528"/>
        <n v="3.5"/>
        <n v="6.9719999999999995"/>
        <n v="6.8879999999999999"/>
        <n v="166"/>
        <n v="257.36199999999997"/>
        <n v="135.40799999999999"/>
        <n v="40.795999999999999"/>
        <n v="601"/>
        <n v="122"/>
        <n v="7.9939999999999998"/>
        <n v="3.3739999999999997"/>
        <n v="31"/>
        <n v="74.353999999999999"/>
        <n v="2.5379999999999998"/>
        <n v="16.919999999999998"/>
        <n v="14"/>
        <n v="136"/>
        <n v="266"/>
        <n v="46"/>
        <n v="24.251999999999999"/>
        <n v="18.704999999999998"/>
        <n v="42"/>
        <n v="84"/>
        <n v="13.481999999999999"/>
        <n v="49.455000000000005"/>
        <n v="11.052"/>
        <n v="6.93"/>
        <n v="4.1139999999999999"/>
        <n v="4.93"/>
        <n v="2.2440000000000002"/>
        <n v="17.306000000000001"/>
        <n v="2.448"/>
        <n v="2.8560000000000003"/>
        <n v="59.710000000000008"/>
        <n v="17.059999999999999"/>
        <n v="516.91800000000001"/>
        <n v="230.31"/>
        <n v="24.737000000000002"/>
        <n v="1.706"/>
        <n v="61.128"/>
        <n v="64.524000000000001"/>
        <n v="722.21600000000001"/>
        <n v="235.45599999999999"/>
        <n v="44.148000000000003"/>
        <n v="1.1320000000000001"/>
        <n v="11.928000000000001"/>
        <n v="1940.288"/>
        <n v="23.856000000000002"/>
        <n v="7.952"/>
        <n v="69.510000000000005"/>
        <n v="108.57000000000001"/>
        <n v="1.47"/>
        <n v="30.029999999999998"/>
        <n v="394.48500000000001"/>
        <n v="60.06"/>
        <n v="4"/>
        <n v="335.29599999999999"/>
        <n v="2.3660000000000001"/>
        <n v="1548"/>
        <n v="14.526000000000002"/>
        <n v="9.6120000000000001"/>
        <n v="2.8079999999999998"/>
        <n v="1"/>
        <n v="18"/>
        <n v="9.6579999999999995"/>
        <n v="11.132"/>
        <n v="1.1879999999999999"/>
        <n v="54"/>
        <n v="13.978"/>
        <n v="14.993"/>
        <n v="20"/>
        <n v="26"/>
        <n v="18.630000000000003"/>
        <n v="7.6360000000000001"/>
        <n v="19.641999999999999"/>
        <n v="26.208000000000002"/>
        <n v="43.295999999999999"/>
        <n v="26.304000000000002"/>
        <n v="10.766999999999999"/>
        <n v="181.875"/>
        <n v="4.0739999999999998"/>
        <n v="25.025999999999996"/>
        <n v="27.645"/>
        <n v="23.571000000000002"/>
        <n v="16.878"/>
        <n v="2.88"/>
        <n v="0.94500000000000006"/>
        <n v="9.0449999999999999"/>
        <n v="4.7699999999999996"/>
        <n v="6.6149999999999993"/>
        <n v="3.8250000000000002"/>
        <n v="12.959999999999999"/>
        <n v="33"/>
        <n v="1.9470000000000001"/>
        <n v="16.107000000000003"/>
        <n v="4.5430000000000001"/>
        <n v="7.5520000000000005"/>
        <n v="7.4930000000000003"/>
        <n v="6.1360000000000001"/>
        <n v="2.8319999999999999"/>
        <n v="7.67"/>
        <n v="7.5500000000000007"/>
        <n v="25.066000000000003"/>
        <n v="3.1710000000000003"/>
        <n v="5.7379999999999995"/>
        <n v="5.4359999999999999"/>
        <n v="14.194000000000001"/>
        <n v="3.3219999999999996"/>
        <n v="79.124000000000009"/>
        <n v="94"/>
        <n v="476"/>
        <n v="8"/>
        <n v="20.562000000000001"/>
        <n v="2.415"/>
        <n v="10.065000000000001"/>
        <n v="288.83499999999998"/>
        <n v="5.7949999999999999"/>
        <n v="19"/>
        <n v="6.4260000000000002"/>
        <n v="10.269"/>
        <n v="4.2839999999999998"/>
        <n v="85"/>
        <n v="11"/>
        <n v="100"/>
        <n v="10"/>
        <n v="9"/>
        <n v="5"/>
        <n v="114"/>
        <n v="44"/>
        <n v="260.26799999999997"/>
        <n v="11.867999999999999"/>
        <n v="3.5879999999999996"/>
        <n v="80"/>
        <n v="12.635999999999999"/>
        <n v="5.3999999999999995"/>
        <n v="9.1080000000000005"/>
        <n v="8.82"/>
        <n v="106.12"/>
        <n v="173.6"/>
        <n v="137.108"/>
        <n v="3.4049999999999998"/>
        <n v="3.1779999999999999"/>
        <n v="7.9450000000000012"/>
        <n v="6.81"/>
        <n v="60.836000000000006"/>
        <n v="5363.86"/>
        <n v="71"/>
        <n v="24"/>
        <n v="212.98400000000001"/>
        <n v="6.32"/>
        <n v="76.155999999999992"/>
        <n v="19.908000000000001"/>
        <n v="39"/>
        <n v="17.384999999999998"/>
        <n v="43.553999999999995"/>
        <n v="53.631"/>
        <n v="5.31"/>
        <n v="403"/>
        <n v="25"/>
        <n v="540"/>
        <n v="459"/>
        <n v="551"/>
        <n v="79.704999999999998"/>
        <n v="15.200000000000001"/>
        <n v="91.167999999999992"/>
        <n v="3.6960000000000002"/>
        <n v="15.903999999999998"/>
        <n v="0.89600000000000002"/>
        <n v="4.7320000000000002"/>
        <n v="9.2540000000000013"/>
        <n v="50.112000000000002"/>
        <n v="33.599999999999994"/>
        <n v="12.096"/>
        <n v="1267.2249999999999"/>
        <n v="5.86"/>
        <n v="13.184999999999999"/>
        <n v="98.155000000000001"/>
        <n v="74.714999999999989"/>
        <n v="2.93"/>
        <n v="0.79199999999999993"/>
        <n v="13.992000000000001"/>
        <n v="4.9279999999999999"/>
        <n v="49.72"/>
        <n v="18.303999999999998"/>
        <n v="143.36100000000002"/>
        <n v="9.4860000000000007"/>
        <n v="22.950000000000003"/>
        <n v="21.06"/>
        <n v="32.4"/>
        <n v="73.440000000000012"/>
        <n v="17.010000000000002"/>
        <n v="24.57"/>
        <n v="45.09"/>
        <n v="42.068000000000005"/>
        <n v="9.8800000000000008"/>
        <n v="33.222000000000001"/>
        <n v="9.8490000000000002"/>
        <n v="1.617"/>
        <n v="101.871"/>
        <n v="1185"/>
        <n v="15.08"/>
        <n v="10.602"/>
        <n v="26.66"/>
        <n v="24.614000000000001"/>
        <n v="79"/>
        <n v="28"/>
        <n v="172"/>
        <n v="40.090000000000003"/>
        <n v="5.4859999999999998"/>
        <n v="376.00200000000001"/>
        <n v="160"/>
        <n v="15"/>
        <n v="30.105"/>
        <n v="8.2509999999999994"/>
        <n v="26.536999999999999"/>
        <n v="41.255000000000003"/>
        <n v="27.652000000000001"/>
        <n v="7.8050000000000006"/>
        <n v="2.0069999999999997"/>
        <n v="62.440000000000005"/>
        <n v="15.610000000000001"/>
        <n v="0.65"/>
        <n v="0.25"/>
        <n v="1.95"/>
        <n v="6.25"/>
        <n v="34.65"/>
        <n v="3.15"/>
        <n v="2.9499999999999997"/>
        <n v="24.402000000000001"/>
        <n v="8.2319999999999993"/>
        <n v="2.6459999999999999"/>
        <n v="29.694000000000003"/>
        <n v="2.3519999999999999"/>
        <n v="23.079000000000001"/>
        <n v="7.7909999999999995"/>
        <n v="2.0579999999999998"/>
        <n v="30.722999999999999"/>
        <n v="15.434999999999999"/>
        <n v="1.0920000000000001"/>
        <n v="5.7330000000000005"/>
        <n v="2.4569999999999999"/>
        <n v="28.391999999999999"/>
        <n v="1.365"/>
        <n v="11.738999999999999"/>
        <n v="220.31100000000001"/>
        <n v="11.049999999999999"/>
        <n v="1.9369999999999998"/>
        <n v="22"/>
        <n v="10.064"/>
        <n v="272.32"/>
        <n v="1.1839999999999999"/>
        <n v="10.360000000000001"/>
        <n v="303"/>
        <n v="134.10599999999999"/>
        <n v="458.55599999999998"/>
        <n v="24.72"/>
        <n v="1.615"/>
        <n v="0.93499999999999994"/>
        <n v="2.125"/>
        <n v="7.9050000000000002"/>
        <n v="31.28"/>
        <n v="2.04"/>
        <n v="8.67"/>
        <n v="25.925000000000001"/>
        <n v="30.06"/>
        <n v="9.657"/>
        <n v="27.306000000000001"/>
        <n v="58"/>
        <n v="2.4319999999999999"/>
        <n v="9.081999999999999"/>
        <n v="2.3940000000000001"/>
        <n v="9.9939999999999998"/>
        <n v="9.1199999999999992"/>
        <n v="17"/>
        <n v="17.687999999999999"/>
        <n v="247.63200000000001"/>
        <n v="28.943999999999999"/>
        <n v="24.119999999999997"/>
        <n v="483.20400000000001"/>
        <n v="5.4320000000000004"/>
        <n v="11.144"/>
        <n v="39.311999999999998"/>
        <n v="233.6"/>
        <n v="3"/>
        <n v="36.284999999999997"/>
        <n v="2.0499999999999998"/>
        <n v="158.875"/>
        <n v="7.585"/>
        <n v="3.1"/>
        <n v="40.799999999999997"/>
        <n v="3.6999999999999997"/>
        <n v="2.35"/>
        <n v="49"/>
        <n v="16.045999999999999"/>
        <n v="54.883000000000003"/>
        <n v="0.80099999999999993"/>
        <n v="88.11"/>
        <n v="46.98"/>
        <n v="20.736000000000001"/>
        <n v="8.343"/>
        <n v="0.56700000000000006"/>
        <n v="4.1309999999999993"/>
        <n v="4.8239999999999998"/>
        <n v="8.4420000000000002"/>
        <n v="3.6179999999999999"/>
        <n v="30.150000000000002"/>
        <n v="143.51399999999998"/>
        <n v="54.269999999999996"/>
        <n v="576.46799999999996"/>
        <n v="1.206"/>
        <n v="171.25199999999998"/>
        <n v="65.123999999999995"/>
        <n v="133.86600000000001"/>
        <n v="62"/>
        <n v="1.784"/>
        <n v="7.1360000000000001"/>
        <n v="10.704000000000001"/>
        <n v="43.707999999999998"/>
        <n v="12.934000000000001"/>
        <n v="8.4740000000000002"/>
        <n v="68.683999999999997"/>
        <n v="18.732000000000003"/>
        <n v="268.93799999999999"/>
        <n v="0.89200000000000002"/>
        <n v="6.5859999999999994"/>
        <n v="30.376999999999999"/>
        <n v="19.021000000000001"/>
        <n v="3.9559999999999995"/>
        <n v="10.530000000000001"/>
        <n v="102"/>
        <n v="37"/>
        <n v="151.66200000000001"/>
        <n v="5.181"/>
        <n v="144.39400000000001"/>
        <n v="1.46"/>
        <n v="282"/>
        <n v="4.5360000000000005"/>
        <n v="125.874"/>
        <n v="237.006"/>
        <n v="127.008"/>
        <n v="40.823999999999998"/>
        <n v="58.967999999999996"/>
        <n v="52.164000000000001"/>
        <n v="158.76000000000002"/>
        <n v="103.194"/>
        <n v="90.72"/>
        <n v="3.4020000000000001"/>
        <n v="15.875999999999999"/>
        <n v="64.638000000000005"/>
        <n v="6.8040000000000003"/>
        <n v="12.473999999999998"/>
        <n v="17.009999999999998"/>
        <n v="1.1340000000000001"/>
        <n v="2.2680000000000002"/>
        <n v="54.12"/>
        <n v="120.05000000000001"/>
        <n v="5.1450000000000005"/>
        <n v="1.7150000000000001"/>
        <n v="289.83500000000004"/>
        <n v="92.61"/>
        <n v="84.034999999999997"/>
        <n v="32.585000000000001"/>
        <n v="413.315"/>
        <n v="44.589999999999996"/>
        <n v="18.864999999999998"/>
        <n v="8.5750000000000011"/>
        <n v="10.290000000000001"/>
        <n v="451.04500000000002"/>
        <n v="17.150000000000002"/>
        <n v="0.94599999999999995"/>
        <n v="21.032"/>
        <n v="25.78"/>
        <n v="3609.2000000000003"/>
        <n v="360.92"/>
        <n v="11214.3"/>
        <n v="77.34"/>
        <n v="438.26000000000005"/>
        <n v="1804.6000000000001"/>
        <n v="541.38"/>
        <n v="670.28"/>
        <n v="6161.42"/>
        <n v="103.12"/>
        <n v="51.56"/>
        <n v="106"/>
        <n v="57.610000000000007"/>
        <n v="3.2920000000000003"/>
        <n v="108.63600000000001"/>
        <n v="32.92"/>
        <n v="767.03600000000006"/>
        <n v="383.51800000000003"/>
        <n v="83.945999999999998"/>
        <n v="37.857999999999997"/>
        <n v="23.044"/>
        <n v="125.096"/>
        <n v="8.23"/>
        <n v="56"/>
        <n v="53"/>
        <n v="75.852000000000004"/>
        <n v="170.85600000000002"/>
        <n v="4.7880000000000003"/>
        <n v="0.99"/>
        <n v="328.68"/>
        <n v="14.319000000000001"/>
        <n v="4.4400000000000004"/>
        <n v="92.13"/>
        <n v="437"/>
        <n v="29.610000000000003"/>
        <n v="15.345000000000001"/>
        <n v="16"/>
        <n v="31.234000000000002"/>
        <n v="162.572"/>
        <n v="237"/>
        <n v="40"/>
        <n v="13.712"/>
        <n v="2.2719999999999998"/>
        <n v="2.3359999999999999"/>
        <n v="29.632000000000001"/>
        <n v="49.486999999999995"/>
        <n v="21.442"/>
        <n v="28.044"/>
        <n v="7.92"/>
        <n v="88"/>
        <n v="34"/>
        <n v="48.36"/>
        <n v="7.8740000000000006"/>
        <n v="5.7039999999999997"/>
        <n v="261.19900000000001"/>
        <n v="7.532"/>
        <n v="22.218"/>
        <n v="23.736000000000001"/>
        <n v="41.792000000000002"/>
        <n v="22.143999999999998"/>
        <n v="98"/>
        <n v="3.7050000000000001"/>
        <n v="15.96"/>
        <n v="17.898"/>
        <n v="15.504000000000001"/>
        <n v="3.76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8">
  <r>
    <x v="0"/>
    <m/>
    <m/>
    <x v="0"/>
    <s v="Total Lines of Code for Commit"/>
    <x v="0"/>
  </r>
  <r>
    <x v="0"/>
    <s v="be65a960b1a808ce244fcd4496dcfb20b53fcedd"/>
    <m/>
    <x v="0"/>
    <n v="7"/>
    <x v="1"/>
  </r>
  <r>
    <x v="0"/>
    <m/>
    <m/>
    <x v="0"/>
    <n v="7"/>
    <x v="1"/>
  </r>
  <r>
    <x v="0"/>
    <m/>
    <n v="1"/>
    <x v="1"/>
    <n v="7"/>
    <x v="2"/>
  </r>
  <r>
    <x v="0"/>
    <m/>
    <m/>
    <x v="0"/>
    <n v="7"/>
    <x v="1"/>
  </r>
  <r>
    <x v="0"/>
    <s v="3077abf30145174c4cab2779de7a621c2dd42062"/>
    <m/>
    <x v="0"/>
    <n v="2"/>
    <x v="1"/>
  </r>
  <r>
    <x v="0"/>
    <m/>
    <m/>
    <x v="0"/>
    <n v="2"/>
    <x v="1"/>
  </r>
  <r>
    <x v="0"/>
    <m/>
    <n v="1"/>
    <x v="2"/>
    <n v="2"/>
    <x v="3"/>
  </r>
  <r>
    <x v="1"/>
    <m/>
    <m/>
    <x v="0"/>
    <n v="2"/>
    <x v="1"/>
  </r>
  <r>
    <x v="1"/>
    <s v="c8c43855e1d3158385a68df12919d2ea97f45ecd"/>
    <m/>
    <x v="0"/>
    <n v="3352"/>
    <x v="1"/>
  </r>
  <r>
    <x v="1"/>
    <m/>
    <m/>
    <x v="0"/>
    <n v="3352"/>
    <x v="1"/>
  </r>
  <r>
    <x v="1"/>
    <m/>
    <n v="1E-3"/>
    <x v="3"/>
    <n v="3352"/>
    <x v="4"/>
  </r>
  <r>
    <x v="1"/>
    <m/>
    <n v="0.27600000000000002"/>
    <x v="4"/>
    <n v="3352"/>
    <x v="5"/>
  </r>
  <r>
    <x v="1"/>
    <m/>
    <n v="4.0000000000000001E-3"/>
    <x v="5"/>
    <n v="3352"/>
    <x v="6"/>
  </r>
  <r>
    <x v="1"/>
    <m/>
    <n v="0.14899999999999999"/>
    <x v="6"/>
    <n v="3352"/>
    <x v="7"/>
  </r>
  <r>
    <x v="1"/>
    <m/>
    <n v="6.9000000000000006E-2"/>
    <x v="7"/>
    <n v="3352"/>
    <x v="8"/>
  </r>
  <r>
    <x v="1"/>
    <m/>
    <n v="0.27600000000000002"/>
    <x v="8"/>
    <n v="3352"/>
    <x v="5"/>
  </r>
  <r>
    <x v="1"/>
    <m/>
    <n v="4.0000000000000001E-3"/>
    <x v="9"/>
    <n v="3352"/>
    <x v="6"/>
  </r>
  <r>
    <x v="1"/>
    <m/>
    <n v="0.14799999999999999"/>
    <x v="10"/>
    <n v="3352"/>
    <x v="9"/>
  </r>
  <r>
    <x v="1"/>
    <m/>
    <n v="6.9000000000000006E-2"/>
    <x v="11"/>
    <n v="3352"/>
    <x v="8"/>
  </r>
  <r>
    <x v="1"/>
    <m/>
    <m/>
    <x v="0"/>
    <n v="3352"/>
    <x v="1"/>
  </r>
  <r>
    <x v="1"/>
    <s v="4790d61d2151aac7f026a817a2ce17a2be890bc9"/>
    <m/>
    <x v="0"/>
    <n v="7"/>
    <x v="1"/>
  </r>
  <r>
    <x v="1"/>
    <m/>
    <m/>
    <x v="0"/>
    <n v="7"/>
    <x v="1"/>
  </r>
  <r>
    <x v="1"/>
    <m/>
    <n v="1"/>
    <x v="11"/>
    <n v="7"/>
    <x v="2"/>
  </r>
  <r>
    <x v="2"/>
    <m/>
    <m/>
    <x v="0"/>
    <n v="7"/>
    <x v="1"/>
  </r>
  <r>
    <x v="2"/>
    <s v="66fb08ef754d957fdb7b2326f1597f85b1c42347"/>
    <m/>
    <x v="0"/>
    <n v="12"/>
    <x v="1"/>
  </r>
  <r>
    <x v="2"/>
    <m/>
    <m/>
    <x v="0"/>
    <n v="12"/>
    <x v="1"/>
  </r>
  <r>
    <x v="2"/>
    <m/>
    <n v="1"/>
    <x v="12"/>
    <n v="12"/>
    <x v="10"/>
  </r>
  <r>
    <x v="3"/>
    <m/>
    <m/>
    <x v="0"/>
    <n v="12"/>
    <x v="1"/>
  </r>
  <r>
    <x v="3"/>
    <s v="f312681a62f15196d0638da50350dd6a9c693e36"/>
    <m/>
    <x v="0"/>
    <n v="57"/>
    <x v="1"/>
  </r>
  <r>
    <x v="3"/>
    <m/>
    <m/>
    <x v="0"/>
    <n v="57"/>
    <x v="1"/>
  </r>
  <r>
    <x v="3"/>
    <m/>
    <n v="0.114"/>
    <x v="2"/>
    <n v="57"/>
    <x v="11"/>
  </r>
  <r>
    <x v="3"/>
    <m/>
    <n v="0.88500000000000001"/>
    <x v="13"/>
    <n v="57"/>
    <x v="12"/>
  </r>
  <r>
    <x v="3"/>
    <m/>
    <m/>
    <x v="0"/>
    <n v="57"/>
    <x v="1"/>
  </r>
  <r>
    <x v="3"/>
    <s v="1045c5a2c204632a453dc68e1abb870a31fdc25b"/>
    <m/>
    <x v="0"/>
    <n v="27"/>
    <x v="1"/>
  </r>
  <r>
    <x v="3"/>
    <m/>
    <m/>
    <x v="0"/>
    <n v="27"/>
    <x v="1"/>
  </r>
  <r>
    <x v="3"/>
    <m/>
    <n v="1"/>
    <x v="2"/>
    <n v="27"/>
    <x v="13"/>
  </r>
  <r>
    <x v="3"/>
    <m/>
    <m/>
    <x v="0"/>
    <n v="27"/>
    <x v="1"/>
  </r>
  <r>
    <x v="3"/>
    <s v="0e06610b0477fabc1c22f8219d567bf743c606b0"/>
    <m/>
    <x v="0"/>
    <n v="2"/>
    <x v="1"/>
  </r>
  <r>
    <x v="3"/>
    <m/>
    <m/>
    <x v="0"/>
    <n v="2"/>
    <x v="1"/>
  </r>
  <r>
    <x v="3"/>
    <m/>
    <n v="1"/>
    <x v="14"/>
    <n v="2"/>
    <x v="3"/>
  </r>
  <r>
    <x v="3"/>
    <m/>
    <m/>
    <x v="0"/>
    <n v="2"/>
    <x v="1"/>
  </r>
  <r>
    <x v="3"/>
    <s v="09abd0fe8e9dcce0980fff598b16e676e08abde2"/>
    <m/>
    <x v="0"/>
    <n v="445"/>
    <x v="1"/>
  </r>
  <r>
    <x v="3"/>
    <m/>
    <m/>
    <x v="0"/>
    <n v="445"/>
    <x v="1"/>
  </r>
  <r>
    <x v="3"/>
    <m/>
    <n v="8.0000000000000002E-3"/>
    <x v="3"/>
    <n v="445"/>
    <x v="14"/>
  </r>
  <r>
    <x v="3"/>
    <m/>
    <n v="0.125"/>
    <x v="15"/>
    <n v="445"/>
    <x v="15"/>
  </r>
  <r>
    <x v="3"/>
    <m/>
    <n v="5.8999999999999997E-2"/>
    <x v="16"/>
    <n v="445"/>
    <x v="16"/>
  </r>
  <r>
    <x v="3"/>
    <m/>
    <n v="0.80500000000000005"/>
    <x v="17"/>
    <n v="445"/>
    <x v="17"/>
  </r>
  <r>
    <x v="3"/>
    <m/>
    <m/>
    <x v="0"/>
    <n v="445"/>
    <x v="1"/>
  </r>
  <r>
    <x v="3"/>
    <s v="172b2ccc4023c2839bbc941ea5a9fcde618d53b9"/>
    <m/>
    <x v="0"/>
    <n v="2"/>
    <x v="1"/>
  </r>
  <r>
    <x v="3"/>
    <m/>
    <m/>
    <x v="0"/>
    <n v="2"/>
    <x v="1"/>
  </r>
  <r>
    <x v="3"/>
    <m/>
    <n v="1"/>
    <x v="18"/>
    <n v="2"/>
    <x v="3"/>
  </r>
  <r>
    <x v="3"/>
    <m/>
    <m/>
    <x v="0"/>
    <n v="2"/>
    <x v="1"/>
  </r>
  <r>
    <x v="3"/>
    <s v="a6a420f7f68dea6ee86f8dfbf91cdf6e07916eb8"/>
    <m/>
    <x v="0"/>
    <n v="445"/>
    <x v="1"/>
  </r>
  <r>
    <x v="3"/>
    <m/>
    <m/>
    <x v="0"/>
    <n v="445"/>
    <x v="1"/>
  </r>
  <r>
    <x v="3"/>
    <m/>
    <n v="8.0000000000000002E-3"/>
    <x v="3"/>
    <n v="445"/>
    <x v="14"/>
  </r>
  <r>
    <x v="3"/>
    <m/>
    <n v="0.125"/>
    <x v="15"/>
    <n v="445"/>
    <x v="15"/>
  </r>
  <r>
    <x v="3"/>
    <m/>
    <n v="5.8999999999999997E-2"/>
    <x v="16"/>
    <n v="445"/>
    <x v="16"/>
  </r>
  <r>
    <x v="3"/>
    <m/>
    <n v="0.80500000000000005"/>
    <x v="17"/>
    <n v="445"/>
    <x v="17"/>
  </r>
  <r>
    <x v="4"/>
    <m/>
    <m/>
    <x v="0"/>
    <n v="445"/>
    <x v="1"/>
  </r>
  <r>
    <x v="4"/>
    <s v="0777616ff7ce85292e865c0340d92aadf7ba9867"/>
    <m/>
    <x v="0"/>
    <n v="43"/>
    <x v="1"/>
  </r>
  <r>
    <x v="4"/>
    <m/>
    <m/>
    <x v="0"/>
    <n v="43"/>
    <x v="1"/>
  </r>
  <r>
    <x v="4"/>
    <m/>
    <n v="0.14599999999999999"/>
    <x v="19"/>
    <n v="43"/>
    <x v="18"/>
  </r>
  <r>
    <x v="4"/>
    <m/>
    <n v="0.14599999999999999"/>
    <x v="20"/>
    <n v="43"/>
    <x v="18"/>
  </r>
  <r>
    <x v="4"/>
    <m/>
    <m/>
    <x v="0"/>
    <n v="43"/>
    <x v="1"/>
  </r>
  <r>
    <x v="4"/>
    <s v="f8331e15dfefff9bd4cfd23f197dcb535d0a2ea3"/>
    <m/>
    <x v="0"/>
    <n v="7"/>
    <x v="1"/>
  </r>
  <r>
    <x v="4"/>
    <m/>
    <m/>
    <x v="0"/>
    <n v="7"/>
    <x v="1"/>
  </r>
  <r>
    <x v="4"/>
    <m/>
    <m/>
    <x v="0"/>
    <n v="7"/>
    <x v="1"/>
  </r>
  <r>
    <x v="4"/>
    <s v="c26b358aede3e974da05d403cdbcd72d8eac3c60"/>
    <m/>
    <x v="0"/>
    <n v="179"/>
    <x v="1"/>
  </r>
  <r>
    <x v="4"/>
    <m/>
    <m/>
    <x v="0"/>
    <n v="179"/>
    <x v="1"/>
  </r>
  <r>
    <x v="4"/>
    <m/>
    <n v="1.2E-2"/>
    <x v="21"/>
    <n v="179"/>
    <x v="19"/>
  </r>
  <r>
    <x v="4"/>
    <m/>
    <n v="7.0000000000000001E-3"/>
    <x v="22"/>
    <n v="179"/>
    <x v="20"/>
  </r>
  <r>
    <x v="4"/>
    <m/>
    <n v="0.34899999999999998"/>
    <x v="23"/>
    <n v="179"/>
    <x v="21"/>
  </r>
  <r>
    <x v="4"/>
    <m/>
    <n v="0.629"/>
    <x v="24"/>
    <n v="179"/>
    <x v="22"/>
  </r>
  <r>
    <x v="4"/>
    <m/>
    <m/>
    <x v="0"/>
    <n v="179"/>
    <x v="1"/>
  </r>
  <r>
    <x v="4"/>
    <s v="a6788ec72a9dabb38bd92a8ab653e32034e9e02e"/>
    <m/>
    <x v="0"/>
    <n v="6"/>
    <x v="1"/>
  </r>
  <r>
    <x v="4"/>
    <m/>
    <m/>
    <x v="0"/>
    <n v="6"/>
    <x v="1"/>
  </r>
  <r>
    <x v="4"/>
    <m/>
    <n v="1"/>
    <x v="25"/>
    <n v="6"/>
    <x v="23"/>
  </r>
  <r>
    <x v="4"/>
    <m/>
    <m/>
    <x v="0"/>
    <n v="6"/>
    <x v="1"/>
  </r>
  <r>
    <x v="4"/>
    <s v="b5d97eeeea4ef66731eb273bc484884452991acf"/>
    <m/>
    <x v="0"/>
    <n v="7"/>
    <x v="1"/>
  </r>
  <r>
    <x v="4"/>
    <m/>
    <m/>
    <x v="0"/>
    <n v="7"/>
    <x v="1"/>
  </r>
  <r>
    <x v="4"/>
    <m/>
    <m/>
    <x v="0"/>
    <n v="7"/>
    <x v="1"/>
  </r>
  <r>
    <x v="4"/>
    <s v="383c185480fe8c1140e4a4c9671c642470ad429c"/>
    <m/>
    <x v="0"/>
    <n v="7"/>
    <x v="1"/>
  </r>
  <r>
    <x v="4"/>
    <m/>
    <m/>
    <x v="0"/>
    <n v="7"/>
    <x v="1"/>
  </r>
  <r>
    <x v="5"/>
    <m/>
    <m/>
    <x v="0"/>
    <n v="7"/>
    <x v="1"/>
  </r>
  <r>
    <x v="5"/>
    <s v="cf2fc69b4ca25d8dc0b282db6556b8d50ffefc14"/>
    <m/>
    <x v="0"/>
    <n v="81"/>
    <x v="1"/>
  </r>
  <r>
    <x v="5"/>
    <m/>
    <m/>
    <x v="0"/>
    <n v="81"/>
    <x v="1"/>
  </r>
  <r>
    <x v="5"/>
    <m/>
    <n v="1"/>
    <x v="22"/>
    <n v="81"/>
    <x v="24"/>
  </r>
  <r>
    <x v="5"/>
    <m/>
    <m/>
    <x v="0"/>
    <n v="81"/>
    <x v="1"/>
  </r>
  <r>
    <x v="5"/>
    <s v="acc0baca79b412794002ccdb6d37f9b2acf4f3c9"/>
    <m/>
    <x v="0"/>
    <n v="29"/>
    <x v="1"/>
  </r>
  <r>
    <x v="5"/>
    <m/>
    <m/>
    <x v="0"/>
    <n v="29"/>
    <x v="1"/>
  </r>
  <r>
    <x v="5"/>
    <m/>
    <n v="1"/>
    <x v="22"/>
    <n v="29"/>
    <x v="25"/>
  </r>
  <r>
    <x v="5"/>
    <m/>
    <m/>
    <x v="0"/>
    <n v="29"/>
    <x v="1"/>
  </r>
  <r>
    <x v="5"/>
    <s v="98a7e7f9709413ce06f49b48dee98f7080505947"/>
    <m/>
    <x v="0"/>
    <n v="208"/>
    <x v="1"/>
  </r>
  <r>
    <x v="5"/>
    <m/>
    <m/>
    <x v="0"/>
    <n v="208"/>
    <x v="1"/>
  </r>
  <r>
    <x v="5"/>
    <m/>
    <n v="0.03"/>
    <x v="1"/>
    <n v="208"/>
    <x v="26"/>
  </r>
  <r>
    <x v="5"/>
    <m/>
    <n v="6.2E-2"/>
    <x v="13"/>
    <n v="208"/>
    <x v="27"/>
  </r>
  <r>
    <x v="5"/>
    <m/>
    <n v="0.70099999999999996"/>
    <x v="22"/>
    <n v="208"/>
    <x v="28"/>
  </r>
  <r>
    <x v="5"/>
    <m/>
    <n v="0.20499999999999999"/>
    <x v="12"/>
    <n v="208"/>
    <x v="29"/>
  </r>
  <r>
    <x v="5"/>
    <m/>
    <m/>
    <x v="0"/>
    <n v="208"/>
    <x v="1"/>
  </r>
  <r>
    <x v="5"/>
    <s v="1be586d431da882e276cc8c05b43881cd706e88a"/>
    <m/>
    <x v="0"/>
    <n v="30"/>
    <x v="1"/>
  </r>
  <r>
    <x v="5"/>
    <m/>
    <m/>
    <x v="0"/>
    <n v="30"/>
    <x v="1"/>
  </r>
  <r>
    <x v="5"/>
    <m/>
    <n v="1"/>
    <x v="22"/>
    <n v="30"/>
    <x v="30"/>
  </r>
  <r>
    <x v="5"/>
    <m/>
    <m/>
    <x v="0"/>
    <n v="30"/>
    <x v="1"/>
  </r>
  <r>
    <x v="5"/>
    <s v="87468e812ea2669a462144391bd5aa6d9e782775"/>
    <m/>
    <x v="0"/>
    <n v="65"/>
    <x v="1"/>
  </r>
  <r>
    <x v="5"/>
    <m/>
    <m/>
    <x v="0"/>
    <n v="65"/>
    <x v="1"/>
  </r>
  <r>
    <x v="5"/>
    <m/>
    <n v="1"/>
    <x v="22"/>
    <n v="65"/>
    <x v="31"/>
  </r>
  <r>
    <x v="5"/>
    <m/>
    <m/>
    <x v="0"/>
    <n v="65"/>
    <x v="1"/>
  </r>
  <r>
    <x v="5"/>
    <s v="4c8eab7305bddbf544c6c9c62fe871486d012af3"/>
    <m/>
    <x v="0"/>
    <n v="151"/>
    <x v="1"/>
  </r>
  <r>
    <x v="5"/>
    <m/>
    <m/>
    <x v="0"/>
    <n v="151"/>
    <x v="1"/>
  </r>
  <r>
    <x v="5"/>
    <m/>
    <n v="1"/>
    <x v="22"/>
    <n v="151"/>
    <x v="32"/>
  </r>
  <r>
    <x v="5"/>
    <m/>
    <m/>
    <x v="0"/>
    <n v="151"/>
    <x v="1"/>
  </r>
  <r>
    <x v="5"/>
    <s v="2d79068ff6c0a7059fc39e72db88fc6a4f674e33"/>
    <m/>
    <x v="0"/>
    <n v="148"/>
    <x v="1"/>
  </r>
  <r>
    <x v="5"/>
    <m/>
    <m/>
    <x v="0"/>
    <n v="148"/>
    <x v="1"/>
  </r>
  <r>
    <x v="5"/>
    <m/>
    <n v="1"/>
    <x v="22"/>
    <n v="148"/>
    <x v="33"/>
  </r>
  <r>
    <x v="5"/>
    <m/>
    <m/>
    <x v="0"/>
    <n v="148"/>
    <x v="1"/>
  </r>
  <r>
    <x v="5"/>
    <s v="acbf47c498888ea3df5a203b47e8678f26f55ca6"/>
    <m/>
    <x v="0"/>
    <n v="47"/>
    <x v="1"/>
  </r>
  <r>
    <x v="5"/>
    <m/>
    <m/>
    <x v="0"/>
    <n v="47"/>
    <x v="1"/>
  </r>
  <r>
    <x v="5"/>
    <m/>
    <n v="1"/>
    <x v="22"/>
    <n v="47"/>
    <x v="34"/>
  </r>
  <r>
    <x v="5"/>
    <m/>
    <m/>
    <x v="0"/>
    <n v="47"/>
    <x v="1"/>
  </r>
  <r>
    <x v="5"/>
    <s v="f51e0f461f903b1ecb014c7ad796374933e12c60"/>
    <m/>
    <x v="0"/>
    <n v="13"/>
    <x v="1"/>
  </r>
  <r>
    <x v="5"/>
    <m/>
    <m/>
    <x v="0"/>
    <n v="13"/>
    <x v="1"/>
  </r>
  <r>
    <x v="5"/>
    <m/>
    <n v="1"/>
    <x v="26"/>
    <n v="13"/>
    <x v="35"/>
  </r>
  <r>
    <x v="6"/>
    <m/>
    <m/>
    <x v="0"/>
    <n v="13"/>
    <x v="1"/>
  </r>
  <r>
    <x v="6"/>
    <s v="4304aa3ecef45c2d03649151e5be706c6e67161e"/>
    <m/>
    <x v="0"/>
    <n v="181"/>
    <x v="1"/>
  </r>
  <r>
    <x v="6"/>
    <m/>
    <m/>
    <x v="0"/>
    <n v="181"/>
    <x v="1"/>
  </r>
  <r>
    <x v="6"/>
    <m/>
    <n v="1"/>
    <x v="27"/>
    <n v="181"/>
    <x v="36"/>
  </r>
  <r>
    <x v="6"/>
    <m/>
    <m/>
    <x v="0"/>
    <n v="181"/>
    <x v="1"/>
  </r>
  <r>
    <x v="6"/>
    <s v="67e4e21226149f91563f1f8c3c490b5306c60cf4"/>
    <m/>
    <x v="0"/>
    <n v="24"/>
    <x v="1"/>
  </r>
  <r>
    <x v="6"/>
    <m/>
    <m/>
    <x v="0"/>
    <n v="24"/>
    <x v="1"/>
  </r>
  <r>
    <x v="6"/>
    <m/>
    <n v="7.6999999999999999E-2"/>
    <x v="28"/>
    <n v="24"/>
    <x v="37"/>
  </r>
  <r>
    <x v="6"/>
    <m/>
    <n v="9.2999999999999999E-2"/>
    <x v="29"/>
    <n v="24"/>
    <x v="38"/>
  </r>
  <r>
    <x v="6"/>
    <m/>
    <n v="0.246"/>
    <x v="30"/>
    <n v="24"/>
    <x v="39"/>
  </r>
  <r>
    <x v="6"/>
    <m/>
    <n v="0.09"/>
    <x v="31"/>
    <n v="24"/>
    <x v="40"/>
  </r>
  <r>
    <x v="6"/>
    <m/>
    <n v="0.224"/>
    <x v="27"/>
    <n v="24"/>
    <x v="41"/>
  </r>
  <r>
    <x v="6"/>
    <m/>
    <n v="0.26700000000000002"/>
    <x v="32"/>
    <n v="24"/>
    <x v="42"/>
  </r>
  <r>
    <x v="6"/>
    <m/>
    <m/>
    <x v="0"/>
    <n v="24"/>
    <x v="1"/>
  </r>
  <r>
    <x v="6"/>
    <s v="ee6fa9cf4870f81de1a4005cce2be6a91ac551ac"/>
    <m/>
    <x v="0"/>
    <n v="21"/>
    <x v="1"/>
  </r>
  <r>
    <x v="6"/>
    <m/>
    <m/>
    <x v="0"/>
    <n v="21"/>
    <x v="1"/>
  </r>
  <r>
    <x v="6"/>
    <m/>
    <n v="1"/>
    <x v="27"/>
    <n v="21"/>
    <x v="43"/>
  </r>
  <r>
    <x v="6"/>
    <m/>
    <m/>
    <x v="0"/>
    <n v="21"/>
    <x v="1"/>
  </r>
  <r>
    <x v="6"/>
    <s v="dfbe7eb6f1c92e063f92c4588a334c708b2a8b63"/>
    <m/>
    <x v="0"/>
    <n v="386"/>
    <x v="1"/>
  </r>
  <r>
    <x v="6"/>
    <m/>
    <m/>
    <x v="0"/>
    <n v="386"/>
    <x v="1"/>
  </r>
  <r>
    <x v="6"/>
    <m/>
    <n v="1"/>
    <x v="27"/>
    <n v="386"/>
    <x v="44"/>
  </r>
  <r>
    <x v="6"/>
    <m/>
    <m/>
    <x v="0"/>
    <n v="386"/>
    <x v="1"/>
  </r>
  <r>
    <x v="6"/>
    <s v="225aa52bd22a54d06cc090e7cd4b0fd4312213b2"/>
    <m/>
    <x v="0"/>
    <n v="68"/>
    <x v="1"/>
  </r>
  <r>
    <x v="6"/>
    <m/>
    <m/>
    <x v="0"/>
    <n v="68"/>
    <x v="1"/>
  </r>
  <r>
    <x v="6"/>
    <m/>
    <n v="0.28699999999999998"/>
    <x v="1"/>
    <n v="68"/>
    <x v="45"/>
  </r>
  <r>
    <x v="6"/>
    <m/>
    <n v="0.71199999999999997"/>
    <x v="23"/>
    <n v="68"/>
    <x v="46"/>
  </r>
  <r>
    <x v="6"/>
    <m/>
    <m/>
    <x v="0"/>
    <n v="68"/>
    <x v="1"/>
  </r>
  <r>
    <x v="6"/>
    <s v="67ed2dc89414df8dcd951fae9964fc3c5b5d0b46"/>
    <m/>
    <x v="0"/>
    <n v="95"/>
    <x v="1"/>
  </r>
  <r>
    <x v="6"/>
    <m/>
    <m/>
    <x v="0"/>
    <n v="95"/>
    <x v="1"/>
  </r>
  <r>
    <x v="6"/>
    <m/>
    <n v="0.439"/>
    <x v="1"/>
    <n v="95"/>
    <x v="47"/>
  </r>
  <r>
    <x v="6"/>
    <m/>
    <n v="0.56000000000000005"/>
    <x v="12"/>
    <n v="95"/>
    <x v="48"/>
  </r>
  <r>
    <x v="6"/>
    <m/>
    <m/>
    <x v="0"/>
    <n v="95"/>
    <x v="1"/>
  </r>
  <r>
    <x v="6"/>
    <s v="5ebf0f69ee53cde7c5d2a1289609ee1692705c97"/>
    <m/>
    <x v="0"/>
    <n v="28"/>
    <x v="1"/>
  </r>
  <r>
    <x v="6"/>
    <m/>
    <m/>
    <x v="0"/>
    <n v="28"/>
    <x v="1"/>
  </r>
  <r>
    <x v="6"/>
    <m/>
    <n v="0.126"/>
    <x v="28"/>
    <n v="28"/>
    <x v="49"/>
  </r>
  <r>
    <x v="6"/>
    <m/>
    <n v="0.126"/>
    <x v="29"/>
    <n v="28"/>
    <x v="49"/>
  </r>
  <r>
    <x v="6"/>
    <m/>
    <n v="0.126"/>
    <x v="30"/>
    <n v="28"/>
    <x v="49"/>
  </r>
  <r>
    <x v="6"/>
    <m/>
    <n v="0.125"/>
    <x v="31"/>
    <n v="28"/>
    <x v="50"/>
  </r>
  <r>
    <x v="6"/>
    <m/>
    <n v="0.249"/>
    <x v="27"/>
    <n v="28"/>
    <x v="51"/>
  </r>
  <r>
    <x v="6"/>
    <m/>
    <n v="0.246"/>
    <x v="32"/>
    <n v="28"/>
    <x v="52"/>
  </r>
  <r>
    <x v="6"/>
    <m/>
    <m/>
    <x v="0"/>
    <n v="28"/>
    <x v="1"/>
  </r>
  <r>
    <x v="6"/>
    <s v="63ffe70aec1309ff679d6ba6c0272524e767ad69"/>
    <m/>
    <x v="0"/>
    <n v="166"/>
    <x v="1"/>
  </r>
  <r>
    <x v="6"/>
    <m/>
    <m/>
    <x v="0"/>
    <n v="166"/>
    <x v="1"/>
  </r>
  <r>
    <x v="6"/>
    <m/>
    <n v="1"/>
    <x v="27"/>
    <n v="166"/>
    <x v="53"/>
  </r>
  <r>
    <x v="7"/>
    <m/>
    <m/>
    <x v="0"/>
    <n v="166"/>
    <x v="1"/>
  </r>
  <r>
    <x v="7"/>
    <s v="11b2d7b6051766674c2d66c86d9f23d0befdee09"/>
    <m/>
    <x v="0"/>
    <n v="445"/>
    <x v="1"/>
  </r>
  <r>
    <x v="7"/>
    <m/>
    <m/>
    <x v="0"/>
    <n v="445"/>
    <x v="1"/>
  </r>
  <r>
    <x v="7"/>
    <m/>
    <n v="8.0000000000000002E-3"/>
    <x v="3"/>
    <n v="445"/>
    <x v="14"/>
  </r>
  <r>
    <x v="7"/>
    <m/>
    <n v="0.125"/>
    <x v="15"/>
    <n v="445"/>
    <x v="15"/>
  </r>
  <r>
    <x v="7"/>
    <m/>
    <n v="5.8999999999999997E-2"/>
    <x v="16"/>
    <n v="445"/>
    <x v="16"/>
  </r>
  <r>
    <x v="7"/>
    <m/>
    <n v="0.80500000000000005"/>
    <x v="17"/>
    <n v="445"/>
    <x v="17"/>
  </r>
  <r>
    <x v="8"/>
    <m/>
    <m/>
    <x v="0"/>
    <n v="445"/>
    <x v="1"/>
  </r>
  <r>
    <x v="8"/>
    <s v="8d27279d6f9e1c55b6aef4b74b441a028aa6e79f"/>
    <m/>
    <x v="0"/>
    <n v="434"/>
    <x v="1"/>
  </r>
  <r>
    <x v="8"/>
    <m/>
    <m/>
    <x v="0"/>
    <n v="434"/>
    <x v="1"/>
  </r>
  <r>
    <x v="8"/>
    <m/>
    <n v="0.59299999999999997"/>
    <x v="33"/>
    <n v="434"/>
    <x v="54"/>
  </r>
  <r>
    <x v="8"/>
    <m/>
    <n v="0.312"/>
    <x v="14"/>
    <n v="434"/>
    <x v="55"/>
  </r>
  <r>
    <x v="8"/>
    <m/>
    <n v="9.4E-2"/>
    <x v="22"/>
    <n v="434"/>
    <x v="56"/>
  </r>
  <r>
    <x v="8"/>
    <m/>
    <m/>
    <x v="0"/>
    <n v="434"/>
    <x v="1"/>
  </r>
  <r>
    <x v="8"/>
    <s v="8b3024fad3b474d0caf9a8aecb0f464f8138b564"/>
    <m/>
    <x v="0"/>
    <n v="601"/>
    <x v="1"/>
  </r>
  <r>
    <x v="8"/>
    <m/>
    <m/>
    <x v="0"/>
    <n v="601"/>
    <x v="1"/>
  </r>
  <r>
    <x v="8"/>
    <m/>
    <n v="1"/>
    <x v="17"/>
    <n v="601"/>
    <x v="57"/>
  </r>
  <r>
    <x v="9"/>
    <m/>
    <m/>
    <x v="0"/>
    <n v="601"/>
    <x v="1"/>
  </r>
  <r>
    <x v="9"/>
    <s v="d3ad0ad3cc1bcba0523860eedbd508d4d055309e"/>
    <m/>
    <x v="0"/>
    <n v="122"/>
    <x v="1"/>
  </r>
  <r>
    <x v="9"/>
    <m/>
    <m/>
    <x v="0"/>
    <n v="122"/>
    <x v="1"/>
  </r>
  <r>
    <x v="9"/>
    <m/>
    <n v="1"/>
    <x v="23"/>
    <n v="122"/>
    <x v="58"/>
  </r>
  <r>
    <x v="10"/>
    <m/>
    <m/>
    <x v="0"/>
    <n v="122"/>
    <x v="1"/>
  </r>
  <r>
    <x v="10"/>
    <s v="1a3f9d1b0dae6c456f45aa094af972c9272787b7"/>
    <m/>
    <x v="0"/>
    <n v="14"/>
    <x v="1"/>
  </r>
  <r>
    <x v="10"/>
    <m/>
    <m/>
    <x v="0"/>
    <n v="14"/>
    <x v="1"/>
  </r>
  <r>
    <x v="10"/>
    <m/>
    <n v="0.57099999999999995"/>
    <x v="34"/>
    <n v="14"/>
    <x v="59"/>
  </r>
  <r>
    <x v="10"/>
    <m/>
    <n v="0.24099999999999999"/>
    <x v="35"/>
    <n v="14"/>
    <x v="60"/>
  </r>
  <r>
    <x v="10"/>
    <m/>
    <m/>
    <x v="0"/>
    <n v="14"/>
    <x v="1"/>
  </r>
  <r>
    <x v="10"/>
    <s v="0ae940b456ceafc3a0d473714c390f95d3a04823"/>
    <m/>
    <x v="0"/>
    <n v="2"/>
    <x v="1"/>
  </r>
  <r>
    <x v="10"/>
    <m/>
    <m/>
    <x v="0"/>
    <n v="2"/>
    <x v="1"/>
  </r>
  <r>
    <x v="10"/>
    <m/>
    <n v="1"/>
    <x v="27"/>
    <n v="2"/>
    <x v="3"/>
  </r>
  <r>
    <x v="10"/>
    <m/>
    <m/>
    <x v="0"/>
    <n v="2"/>
    <x v="1"/>
  </r>
  <r>
    <x v="10"/>
    <s v="bfaa98729f41d02a0aafe1efc44b2074e3d7ba14"/>
    <m/>
    <x v="0"/>
    <n v="14"/>
    <x v="1"/>
  </r>
  <r>
    <x v="10"/>
    <m/>
    <m/>
    <x v="0"/>
    <n v="14"/>
    <x v="1"/>
  </r>
  <r>
    <x v="10"/>
    <m/>
    <n v="0.57099999999999995"/>
    <x v="34"/>
    <n v="14"/>
    <x v="59"/>
  </r>
  <r>
    <x v="10"/>
    <m/>
    <n v="0.24099999999999999"/>
    <x v="35"/>
    <n v="14"/>
    <x v="60"/>
  </r>
  <r>
    <x v="10"/>
    <m/>
    <m/>
    <x v="0"/>
    <n v="14"/>
    <x v="1"/>
  </r>
  <r>
    <x v="10"/>
    <s v="1f5fd1a3a46f2895eac1707f4180f71878d7ca1b"/>
    <m/>
    <x v="0"/>
    <n v="31"/>
    <x v="1"/>
  </r>
  <r>
    <x v="10"/>
    <m/>
    <m/>
    <x v="0"/>
    <n v="31"/>
    <x v="1"/>
  </r>
  <r>
    <x v="10"/>
    <m/>
    <n v="1"/>
    <x v="36"/>
    <n v="31"/>
    <x v="61"/>
  </r>
  <r>
    <x v="10"/>
    <m/>
    <m/>
    <x v="0"/>
    <n v="31"/>
    <x v="1"/>
  </r>
  <r>
    <x v="10"/>
    <s v="ccb67f50ab49372b1ebe8dc027a47808ededf116"/>
    <m/>
    <x v="0"/>
    <n v="94"/>
    <x v="1"/>
  </r>
  <r>
    <x v="10"/>
    <m/>
    <m/>
    <x v="0"/>
    <n v="94"/>
    <x v="1"/>
  </r>
  <r>
    <x v="10"/>
    <m/>
    <n v="0.79100000000000004"/>
    <x v="3"/>
    <n v="94"/>
    <x v="62"/>
  </r>
  <r>
    <x v="10"/>
    <m/>
    <n v="2.7E-2"/>
    <x v="23"/>
    <n v="94"/>
    <x v="63"/>
  </r>
  <r>
    <x v="10"/>
    <m/>
    <n v="0.18"/>
    <x v="18"/>
    <n v="94"/>
    <x v="64"/>
  </r>
  <r>
    <x v="10"/>
    <m/>
    <m/>
    <x v="0"/>
    <n v="94"/>
    <x v="1"/>
  </r>
  <r>
    <x v="10"/>
    <s v="de3b0d465b342e3a5cef629b46f3cf00b742bfd9"/>
    <m/>
    <x v="0"/>
    <n v="2"/>
    <x v="1"/>
  </r>
  <r>
    <x v="10"/>
    <m/>
    <m/>
    <x v="0"/>
    <n v="2"/>
    <x v="1"/>
  </r>
  <r>
    <x v="10"/>
    <m/>
    <n v="1"/>
    <x v="27"/>
    <n v="2"/>
    <x v="3"/>
  </r>
  <r>
    <x v="10"/>
    <m/>
    <m/>
    <x v="0"/>
    <n v="2"/>
    <x v="1"/>
  </r>
  <r>
    <x v="10"/>
    <s v="e66eecff9487add89506add70a6bb6a23735763f"/>
    <m/>
    <x v="0"/>
    <n v="14"/>
    <x v="1"/>
  </r>
  <r>
    <x v="10"/>
    <m/>
    <m/>
    <x v="0"/>
    <n v="14"/>
    <x v="1"/>
  </r>
  <r>
    <x v="10"/>
    <m/>
    <n v="0.57099999999999995"/>
    <x v="34"/>
    <n v="14"/>
    <x v="59"/>
  </r>
  <r>
    <x v="10"/>
    <m/>
    <n v="0.24099999999999999"/>
    <x v="35"/>
    <n v="14"/>
    <x v="60"/>
  </r>
  <r>
    <x v="10"/>
    <m/>
    <m/>
    <x v="0"/>
    <n v="14"/>
    <x v="1"/>
  </r>
  <r>
    <x v="10"/>
    <s v="f77869e01a6ed235695a46fad441c0dff15202f6"/>
    <m/>
    <x v="0"/>
    <n v="14"/>
    <x v="1"/>
  </r>
  <r>
    <x v="10"/>
    <m/>
    <m/>
    <x v="0"/>
    <n v="14"/>
    <x v="1"/>
  </r>
  <r>
    <x v="10"/>
    <m/>
    <n v="0.57099999999999995"/>
    <x v="34"/>
    <n v="14"/>
    <x v="59"/>
  </r>
  <r>
    <x v="10"/>
    <m/>
    <n v="0.24099999999999999"/>
    <x v="35"/>
    <n v="14"/>
    <x v="60"/>
  </r>
  <r>
    <x v="10"/>
    <m/>
    <m/>
    <x v="0"/>
    <n v="14"/>
    <x v="1"/>
  </r>
  <r>
    <x v="10"/>
    <s v="5c33c7c5b538bc01094127ba6e9c6531a79886d1"/>
    <m/>
    <x v="0"/>
    <n v="2"/>
    <x v="1"/>
  </r>
  <r>
    <x v="10"/>
    <m/>
    <m/>
    <x v="0"/>
    <n v="2"/>
    <x v="1"/>
  </r>
  <r>
    <x v="10"/>
    <m/>
    <n v="1"/>
    <x v="27"/>
    <n v="2"/>
    <x v="3"/>
  </r>
  <r>
    <x v="11"/>
    <m/>
    <m/>
    <x v="0"/>
    <n v="2"/>
    <x v="1"/>
  </r>
  <r>
    <x v="11"/>
    <s v="801f3737ec62993e78a671359f11a1b1b7947a3a"/>
    <m/>
    <x v="0"/>
    <n v="12"/>
    <x v="1"/>
  </r>
  <r>
    <x v="11"/>
    <m/>
    <m/>
    <x v="0"/>
    <n v="12"/>
    <x v="1"/>
  </r>
  <r>
    <x v="11"/>
    <m/>
    <n v="1"/>
    <x v="37"/>
    <n v="12"/>
    <x v="10"/>
  </r>
  <r>
    <x v="12"/>
    <m/>
    <m/>
    <x v="0"/>
    <n v="12"/>
    <x v="1"/>
  </r>
  <r>
    <x v="12"/>
    <s v="c5cfff053584d58fe75d6e0bfbcb33bb6f46dbd8"/>
    <m/>
    <x v="0"/>
    <n v="14"/>
    <x v="1"/>
  </r>
  <r>
    <x v="12"/>
    <m/>
    <m/>
    <x v="0"/>
    <n v="14"/>
    <x v="1"/>
  </r>
  <r>
    <x v="12"/>
    <m/>
    <n v="1"/>
    <x v="18"/>
    <n v="14"/>
    <x v="65"/>
  </r>
  <r>
    <x v="13"/>
    <m/>
    <m/>
    <x v="0"/>
    <n v="14"/>
    <x v="1"/>
  </r>
  <r>
    <x v="13"/>
    <s v="3f5b7737b18294c39aba78e84e45fb5e41bb706b"/>
    <m/>
    <x v="0"/>
    <n v="136"/>
    <x v="1"/>
  </r>
  <r>
    <x v="13"/>
    <m/>
    <m/>
    <x v="0"/>
    <n v="136"/>
    <x v="1"/>
  </r>
  <r>
    <x v="13"/>
    <m/>
    <n v="1"/>
    <x v="38"/>
    <n v="136"/>
    <x v="66"/>
  </r>
  <r>
    <x v="13"/>
    <m/>
    <m/>
    <x v="0"/>
    <n v="136"/>
    <x v="1"/>
  </r>
  <r>
    <x v="13"/>
    <s v="2f1f5af37b460c45e399ee734f4c24134b4ac352"/>
    <m/>
    <x v="0"/>
    <n v="266"/>
    <x v="1"/>
  </r>
  <r>
    <x v="13"/>
    <m/>
    <m/>
    <x v="0"/>
    <n v="266"/>
    <x v="1"/>
  </r>
  <r>
    <x v="13"/>
    <m/>
    <n v="1"/>
    <x v="38"/>
    <n v="266"/>
    <x v="67"/>
  </r>
  <r>
    <x v="14"/>
    <m/>
    <m/>
    <x v="0"/>
    <n v="266"/>
    <x v="1"/>
  </r>
  <r>
    <x v="14"/>
    <s v="2ec561b99947a121cc68172c0aecfef744ca3d2f"/>
    <m/>
    <x v="0"/>
    <n v="46"/>
    <x v="1"/>
  </r>
  <r>
    <x v="14"/>
    <m/>
    <m/>
    <x v="0"/>
    <n v="46"/>
    <x v="1"/>
  </r>
  <r>
    <x v="14"/>
    <m/>
    <n v="1"/>
    <x v="33"/>
    <n v="46"/>
    <x v="68"/>
  </r>
  <r>
    <x v="14"/>
    <m/>
    <m/>
    <x v="0"/>
    <n v="46"/>
    <x v="1"/>
  </r>
  <r>
    <x v="14"/>
    <s v="55871360dad240de351600b3cab67f9fd07994bc"/>
    <m/>
    <x v="0"/>
    <n v="43"/>
    <x v="1"/>
  </r>
  <r>
    <x v="14"/>
    <m/>
    <m/>
    <x v="0"/>
    <n v="43"/>
    <x v="1"/>
  </r>
  <r>
    <x v="14"/>
    <m/>
    <n v="0.56399999999999995"/>
    <x v="33"/>
    <n v="43"/>
    <x v="69"/>
  </r>
  <r>
    <x v="14"/>
    <m/>
    <n v="0.435"/>
    <x v="39"/>
    <n v="43"/>
    <x v="70"/>
  </r>
  <r>
    <x v="14"/>
    <m/>
    <m/>
    <x v="0"/>
    <n v="43"/>
    <x v="1"/>
  </r>
  <r>
    <x v="14"/>
    <s v="2a148f717998b77199c3dd3d7d4e4e47eb1141ef"/>
    <m/>
    <x v="0"/>
    <n v="42"/>
    <x v="1"/>
  </r>
  <r>
    <x v="14"/>
    <m/>
    <m/>
    <x v="0"/>
    <n v="42"/>
    <x v="1"/>
  </r>
  <r>
    <x v="14"/>
    <m/>
    <n v="1"/>
    <x v="30"/>
    <n v="42"/>
    <x v="71"/>
  </r>
  <r>
    <x v="14"/>
    <m/>
    <m/>
    <x v="0"/>
    <n v="42"/>
    <x v="1"/>
  </r>
  <r>
    <x v="14"/>
    <s v="625a098b71e7217bad59ad483fa32d4abcc66436"/>
    <m/>
    <x v="0"/>
    <n v="2"/>
    <x v="1"/>
  </r>
  <r>
    <x v="14"/>
    <m/>
    <m/>
    <x v="0"/>
    <n v="2"/>
    <x v="1"/>
  </r>
  <r>
    <x v="14"/>
    <m/>
    <n v="1"/>
    <x v="39"/>
    <n v="2"/>
    <x v="3"/>
  </r>
  <r>
    <x v="14"/>
    <m/>
    <m/>
    <x v="0"/>
    <n v="2"/>
    <x v="1"/>
  </r>
  <r>
    <x v="14"/>
    <s v="a3ec06066d1db2e593744089cf17d93e5225131e"/>
    <m/>
    <x v="0"/>
    <n v="12"/>
    <x v="1"/>
  </r>
  <r>
    <x v="14"/>
    <m/>
    <m/>
    <x v="0"/>
    <n v="12"/>
    <x v="1"/>
  </r>
  <r>
    <x v="14"/>
    <m/>
    <n v="1"/>
    <x v="39"/>
    <n v="12"/>
    <x v="10"/>
  </r>
  <r>
    <x v="14"/>
    <m/>
    <m/>
    <x v="0"/>
    <n v="12"/>
    <x v="1"/>
  </r>
  <r>
    <x v="14"/>
    <s v="5120700460ef7a3240603a4307a0b1be2c358c3c"/>
    <m/>
    <x v="0"/>
    <n v="84"/>
    <x v="1"/>
  </r>
  <r>
    <x v="14"/>
    <m/>
    <m/>
    <x v="0"/>
    <n v="84"/>
    <x v="1"/>
  </r>
  <r>
    <x v="14"/>
    <m/>
    <n v="1"/>
    <x v="39"/>
    <n v="84"/>
    <x v="72"/>
  </r>
  <r>
    <x v="14"/>
    <m/>
    <m/>
    <x v="0"/>
    <n v="84"/>
    <x v="1"/>
  </r>
  <r>
    <x v="14"/>
    <s v="e5aca11f94b723606c62d5070bce386a14dc671e"/>
    <m/>
    <x v="0"/>
    <n v="63"/>
    <x v="1"/>
  </r>
  <r>
    <x v="14"/>
    <m/>
    <m/>
    <x v="0"/>
    <n v="63"/>
    <x v="1"/>
  </r>
  <r>
    <x v="14"/>
    <m/>
    <n v="0.214"/>
    <x v="30"/>
    <n v="63"/>
    <x v="73"/>
  </r>
  <r>
    <x v="14"/>
    <m/>
    <n v="0.78500000000000003"/>
    <x v="32"/>
    <n v="63"/>
    <x v="74"/>
  </r>
  <r>
    <x v="14"/>
    <m/>
    <m/>
    <x v="0"/>
    <n v="63"/>
    <x v="1"/>
  </r>
  <r>
    <x v="14"/>
    <s v="f6255b4bc16c6b1f3eee1bcadddb62648b33818b"/>
    <m/>
    <x v="0"/>
    <n v="18"/>
    <x v="1"/>
  </r>
  <r>
    <x v="14"/>
    <m/>
    <m/>
    <x v="0"/>
    <n v="18"/>
    <x v="1"/>
  </r>
  <r>
    <x v="14"/>
    <m/>
    <n v="0.61399999999999999"/>
    <x v="40"/>
    <n v="18"/>
    <x v="75"/>
  </r>
  <r>
    <x v="14"/>
    <m/>
    <n v="0.38500000000000001"/>
    <x v="39"/>
    <n v="18"/>
    <x v="76"/>
  </r>
  <r>
    <x v="14"/>
    <m/>
    <m/>
    <x v="0"/>
    <n v="18"/>
    <x v="1"/>
  </r>
  <r>
    <x v="14"/>
    <s v="2dc85453cee5fdc0312c44a2f0633be9f23e7ca0"/>
    <m/>
    <x v="0"/>
    <n v="34"/>
    <x v="1"/>
  </r>
  <r>
    <x v="14"/>
    <m/>
    <m/>
    <x v="0"/>
    <n v="34"/>
    <x v="1"/>
  </r>
  <r>
    <x v="14"/>
    <m/>
    <n v="0.121"/>
    <x v="13"/>
    <n v="34"/>
    <x v="77"/>
  </r>
  <r>
    <x v="14"/>
    <m/>
    <n v="0.14499999999999999"/>
    <x v="40"/>
    <n v="34"/>
    <x v="78"/>
  </r>
  <r>
    <x v="14"/>
    <m/>
    <n v="6.6000000000000003E-2"/>
    <x v="41"/>
    <n v="34"/>
    <x v="79"/>
  </r>
  <r>
    <x v="14"/>
    <m/>
    <n v="0.50900000000000001"/>
    <x v="39"/>
    <n v="34"/>
    <x v="80"/>
  </r>
  <r>
    <x v="14"/>
    <m/>
    <n v="7.1999999999999995E-2"/>
    <x v="12"/>
    <n v="34"/>
    <x v="81"/>
  </r>
  <r>
    <x v="14"/>
    <m/>
    <n v="8.4000000000000005E-2"/>
    <x v="23"/>
    <n v="34"/>
    <x v="82"/>
  </r>
  <r>
    <x v="14"/>
    <m/>
    <m/>
    <x v="0"/>
    <n v="34"/>
    <x v="1"/>
  </r>
  <r>
    <x v="14"/>
    <s v="367810995073e01ee58159deb1bb5b878882632f"/>
    <m/>
    <x v="0"/>
    <n v="853"/>
    <x v="1"/>
  </r>
  <r>
    <x v="14"/>
    <m/>
    <m/>
    <x v="0"/>
    <n v="853"/>
    <x v="1"/>
  </r>
  <r>
    <x v="14"/>
    <m/>
    <n v="7.0000000000000007E-2"/>
    <x v="42"/>
    <n v="853"/>
    <x v="83"/>
  </r>
  <r>
    <x v="14"/>
    <m/>
    <n v="0.02"/>
    <x v="40"/>
    <n v="853"/>
    <x v="84"/>
  </r>
  <r>
    <x v="14"/>
    <m/>
    <n v="0.60599999999999998"/>
    <x v="43"/>
    <n v="853"/>
    <x v="85"/>
  </r>
  <r>
    <x v="14"/>
    <m/>
    <n v="0.27"/>
    <x v="39"/>
    <n v="853"/>
    <x v="86"/>
  </r>
  <r>
    <x v="14"/>
    <m/>
    <n v="2.9000000000000001E-2"/>
    <x v="12"/>
    <n v="853"/>
    <x v="87"/>
  </r>
  <r>
    <x v="14"/>
    <m/>
    <n v="2E-3"/>
    <x v="44"/>
    <n v="853"/>
    <x v="88"/>
  </r>
  <r>
    <x v="14"/>
    <m/>
    <m/>
    <x v="0"/>
    <n v="853"/>
    <x v="1"/>
  </r>
  <r>
    <x v="14"/>
    <s v="5080932a79ce0152535169ec3b42edde2951bdcd"/>
    <m/>
    <x v="0"/>
    <n v="1132"/>
    <x v="1"/>
  </r>
  <r>
    <x v="14"/>
    <m/>
    <m/>
    <x v="0"/>
    <n v="1132"/>
    <x v="1"/>
  </r>
  <r>
    <x v="14"/>
    <m/>
    <n v="5.3999999999999999E-2"/>
    <x v="42"/>
    <n v="1132"/>
    <x v="89"/>
  </r>
  <r>
    <x v="14"/>
    <m/>
    <n v="5.7000000000000002E-2"/>
    <x v="40"/>
    <n v="1132"/>
    <x v="90"/>
  </r>
  <r>
    <x v="14"/>
    <m/>
    <n v="0.63800000000000001"/>
    <x v="43"/>
    <n v="1132"/>
    <x v="91"/>
  </r>
  <r>
    <x v="14"/>
    <m/>
    <n v="0.20799999999999999"/>
    <x v="39"/>
    <n v="1132"/>
    <x v="92"/>
  </r>
  <r>
    <x v="14"/>
    <m/>
    <n v="3.9E-2"/>
    <x v="12"/>
    <n v="1132"/>
    <x v="93"/>
  </r>
  <r>
    <x v="14"/>
    <m/>
    <n v="1E-3"/>
    <x v="44"/>
    <n v="1132"/>
    <x v="94"/>
  </r>
  <r>
    <x v="14"/>
    <m/>
    <m/>
    <x v="0"/>
    <n v="1132"/>
    <x v="1"/>
  </r>
  <r>
    <x v="14"/>
    <s v="f2d61538efd324782ba32dbcd90d4b8506c06a38"/>
    <m/>
    <x v="0"/>
    <n v="1988"/>
    <x v="1"/>
  </r>
  <r>
    <x v="14"/>
    <m/>
    <m/>
    <x v="0"/>
    <n v="1988"/>
    <x v="1"/>
  </r>
  <r>
    <x v="14"/>
    <m/>
    <n v="6.0000000000000001E-3"/>
    <x v="13"/>
    <n v="1988"/>
    <x v="95"/>
  </r>
  <r>
    <x v="14"/>
    <m/>
    <n v="0.97599999999999998"/>
    <x v="39"/>
    <n v="1988"/>
    <x v="96"/>
  </r>
  <r>
    <x v="14"/>
    <m/>
    <n v="1.2E-2"/>
    <x v="12"/>
    <n v="1988"/>
    <x v="97"/>
  </r>
  <r>
    <x v="14"/>
    <m/>
    <n v="4.0000000000000001E-3"/>
    <x v="23"/>
    <n v="1988"/>
    <x v="98"/>
  </r>
  <r>
    <x v="14"/>
    <m/>
    <m/>
    <x v="0"/>
    <n v="1988"/>
    <x v="1"/>
  </r>
  <r>
    <x v="14"/>
    <s v="389b5b48218f5ee73e4164afb84ea5fa2ba7646e"/>
    <m/>
    <x v="0"/>
    <n v="210"/>
    <x v="1"/>
  </r>
  <r>
    <x v="14"/>
    <m/>
    <m/>
    <x v="0"/>
    <n v="210"/>
    <x v="1"/>
  </r>
  <r>
    <x v="14"/>
    <m/>
    <n v="0.33100000000000002"/>
    <x v="14"/>
    <n v="210"/>
    <x v="99"/>
  </r>
  <r>
    <x v="14"/>
    <m/>
    <n v="0.51700000000000002"/>
    <x v="45"/>
    <n v="210"/>
    <x v="100"/>
  </r>
  <r>
    <x v="14"/>
    <m/>
    <n v="7.0000000000000001E-3"/>
    <x v="13"/>
    <n v="210"/>
    <x v="101"/>
  </r>
  <r>
    <x v="14"/>
    <m/>
    <n v="0.14299999999999999"/>
    <x v="18"/>
    <n v="210"/>
    <x v="102"/>
  </r>
  <r>
    <x v="14"/>
    <m/>
    <m/>
    <x v="0"/>
    <n v="210"/>
    <x v="1"/>
  </r>
  <r>
    <x v="14"/>
    <s v="a4bb064660fe9d6db93085f7be9564f90afa9b0c"/>
    <m/>
    <x v="0"/>
    <n v="455"/>
    <x v="1"/>
  </r>
  <r>
    <x v="14"/>
    <m/>
    <m/>
    <x v="0"/>
    <n v="455"/>
    <x v="1"/>
  </r>
  <r>
    <x v="14"/>
    <m/>
    <n v="0.86699999999999999"/>
    <x v="40"/>
    <n v="455"/>
    <x v="103"/>
  </r>
  <r>
    <x v="14"/>
    <m/>
    <n v="0.13200000000000001"/>
    <x v="23"/>
    <n v="455"/>
    <x v="104"/>
  </r>
  <r>
    <x v="15"/>
    <m/>
    <m/>
    <x v="0"/>
    <n v="455"/>
    <x v="1"/>
  </r>
  <r>
    <x v="15"/>
    <s v="d3e04458eb1d59e5e83be86cfaec288e7dda7139"/>
    <m/>
    <x v="0"/>
    <n v="4"/>
    <x v="1"/>
  </r>
  <r>
    <x v="15"/>
    <m/>
    <m/>
    <x v="0"/>
    <n v="4"/>
    <x v="1"/>
  </r>
  <r>
    <x v="15"/>
    <m/>
    <n v="1"/>
    <x v="32"/>
    <n v="4"/>
    <x v="105"/>
  </r>
  <r>
    <x v="15"/>
    <m/>
    <m/>
    <x v="0"/>
    <n v="4"/>
    <x v="1"/>
  </r>
  <r>
    <x v="15"/>
    <s v="23dc8ce626613cf9d92cb58dcf877407fd668d5b"/>
    <m/>
    <x v="0"/>
    <n v="338"/>
    <x v="1"/>
  </r>
  <r>
    <x v="15"/>
    <m/>
    <m/>
    <x v="0"/>
    <n v="338"/>
    <x v="1"/>
  </r>
  <r>
    <x v="15"/>
    <m/>
    <n v="0.99199999999999999"/>
    <x v="27"/>
    <n v="338"/>
    <x v="106"/>
  </r>
  <r>
    <x v="15"/>
    <m/>
    <n v="7.0000000000000001E-3"/>
    <x v="23"/>
    <n v="338"/>
    <x v="107"/>
  </r>
  <r>
    <x v="15"/>
    <m/>
    <m/>
    <x v="0"/>
    <n v="338"/>
    <x v="1"/>
  </r>
  <r>
    <x v="15"/>
    <s v="24706753ff3682714abe6e3468b68379eed9a526"/>
    <m/>
    <x v="0"/>
    <n v="1548"/>
    <x v="1"/>
  </r>
  <r>
    <x v="15"/>
    <m/>
    <m/>
    <x v="0"/>
    <n v="1548"/>
    <x v="1"/>
  </r>
  <r>
    <x v="15"/>
    <m/>
    <n v="1"/>
    <x v="32"/>
    <n v="1548"/>
    <x v="108"/>
  </r>
  <r>
    <x v="15"/>
    <m/>
    <m/>
    <x v="0"/>
    <n v="1548"/>
    <x v="1"/>
  </r>
  <r>
    <x v="15"/>
    <s v="2c3dea56d483ed0dca1413a69ef429f1429a7cad"/>
    <m/>
    <x v="0"/>
    <n v="27"/>
    <x v="1"/>
  </r>
  <r>
    <x v="15"/>
    <m/>
    <m/>
    <x v="0"/>
    <n v="27"/>
    <x v="1"/>
  </r>
  <r>
    <x v="15"/>
    <m/>
    <n v="0.53800000000000003"/>
    <x v="1"/>
    <n v="27"/>
    <x v="109"/>
  </r>
  <r>
    <x v="15"/>
    <m/>
    <n v="0.35599999999999998"/>
    <x v="27"/>
    <n v="27"/>
    <x v="110"/>
  </r>
  <r>
    <x v="15"/>
    <m/>
    <n v="0.104"/>
    <x v="32"/>
    <n v="27"/>
    <x v="111"/>
  </r>
  <r>
    <x v="15"/>
    <m/>
    <m/>
    <x v="0"/>
    <n v="27"/>
    <x v="1"/>
  </r>
  <r>
    <x v="15"/>
    <s v="77807b67089dfd7c1657051f1e674417ae8f3766"/>
    <m/>
    <x v="0"/>
    <n v="1"/>
    <x v="1"/>
  </r>
  <r>
    <x v="15"/>
    <m/>
    <m/>
    <x v="0"/>
    <n v="1"/>
    <x v="1"/>
  </r>
  <r>
    <x v="15"/>
    <m/>
    <n v="1"/>
    <x v="27"/>
    <n v="1"/>
    <x v="112"/>
  </r>
  <r>
    <x v="15"/>
    <m/>
    <m/>
    <x v="0"/>
    <n v="1"/>
    <x v="1"/>
  </r>
  <r>
    <x v="15"/>
    <s v="9f6751d70c51cacc54a422bb6829c36738600f96"/>
    <m/>
    <x v="0"/>
    <n v="2"/>
    <x v="1"/>
  </r>
  <r>
    <x v="15"/>
    <m/>
    <m/>
    <x v="0"/>
    <n v="2"/>
    <x v="1"/>
  </r>
  <r>
    <x v="15"/>
    <m/>
    <n v="1"/>
    <x v="14"/>
    <n v="2"/>
    <x v="3"/>
  </r>
  <r>
    <x v="15"/>
    <m/>
    <m/>
    <x v="0"/>
    <n v="2"/>
    <x v="1"/>
  </r>
  <r>
    <x v="15"/>
    <s v="0c0fd893733ee8b60aed993e1ddbabac468bc89f"/>
    <m/>
    <x v="0"/>
    <n v="18"/>
    <x v="1"/>
  </r>
  <r>
    <x v="15"/>
    <m/>
    <m/>
    <x v="0"/>
    <n v="18"/>
    <x v="1"/>
  </r>
  <r>
    <x v="15"/>
    <m/>
    <n v="1"/>
    <x v="23"/>
    <n v="18"/>
    <x v="113"/>
  </r>
  <r>
    <x v="15"/>
    <m/>
    <m/>
    <x v="0"/>
    <n v="18"/>
    <x v="1"/>
  </r>
  <r>
    <x v="15"/>
    <s v="7917b37c07d67dfb0e4bc8336942526962dceef3"/>
    <m/>
    <x v="0"/>
    <n v="2"/>
    <x v="1"/>
  </r>
  <r>
    <x v="15"/>
    <m/>
    <m/>
    <x v="0"/>
    <n v="2"/>
    <x v="1"/>
  </r>
  <r>
    <x v="15"/>
    <m/>
    <n v="1"/>
    <x v="27"/>
    <n v="2"/>
    <x v="3"/>
  </r>
  <r>
    <x v="15"/>
    <m/>
    <m/>
    <x v="0"/>
    <n v="2"/>
    <x v="1"/>
  </r>
  <r>
    <x v="15"/>
    <s v="c084a108e440222f458880e816e3cd1091fccf1d"/>
    <m/>
    <x v="0"/>
    <n v="22"/>
    <x v="1"/>
  </r>
  <r>
    <x v="15"/>
    <m/>
    <m/>
    <x v="0"/>
    <n v="22"/>
    <x v="1"/>
  </r>
  <r>
    <x v="15"/>
    <m/>
    <n v="0.439"/>
    <x v="13"/>
    <n v="22"/>
    <x v="114"/>
  </r>
  <r>
    <x v="15"/>
    <m/>
    <n v="0.50600000000000001"/>
    <x v="46"/>
    <n v="22"/>
    <x v="115"/>
  </r>
  <r>
    <x v="15"/>
    <m/>
    <n v="5.3999999999999999E-2"/>
    <x v="27"/>
    <n v="22"/>
    <x v="116"/>
  </r>
  <r>
    <x v="15"/>
    <m/>
    <m/>
    <x v="0"/>
    <n v="22"/>
    <x v="1"/>
  </r>
  <r>
    <x v="15"/>
    <s v="d061b19c0bfc48a5a7e16d328919945f952c3e9f"/>
    <m/>
    <x v="0"/>
    <n v="54"/>
    <x v="1"/>
  </r>
  <r>
    <x v="15"/>
    <m/>
    <m/>
    <x v="0"/>
    <n v="54"/>
    <x v="1"/>
  </r>
  <r>
    <x v="15"/>
    <m/>
    <n v="1"/>
    <x v="27"/>
    <n v="54"/>
    <x v="117"/>
  </r>
  <r>
    <x v="15"/>
    <m/>
    <m/>
    <x v="0"/>
    <n v="54"/>
    <x v="1"/>
  </r>
  <r>
    <x v="15"/>
    <s v="50745fafe0084ae35f68b69aff62e3ef5895fc30"/>
    <m/>
    <x v="0"/>
    <n v="29"/>
    <x v="1"/>
  </r>
  <r>
    <x v="15"/>
    <m/>
    <m/>
    <x v="0"/>
    <n v="29"/>
    <x v="1"/>
  </r>
  <r>
    <x v="15"/>
    <m/>
    <n v="0.48199999999999998"/>
    <x v="13"/>
    <n v="29"/>
    <x v="118"/>
  </r>
  <r>
    <x v="15"/>
    <m/>
    <n v="0.51700000000000002"/>
    <x v="46"/>
    <n v="29"/>
    <x v="119"/>
  </r>
  <r>
    <x v="15"/>
    <m/>
    <m/>
    <x v="0"/>
    <n v="29"/>
    <x v="1"/>
  </r>
  <r>
    <x v="15"/>
    <s v="4c35dddf0fa0aca41436c100a0d7dadb495c2174"/>
    <m/>
    <x v="0"/>
    <n v="2"/>
    <x v="1"/>
  </r>
  <r>
    <x v="15"/>
    <m/>
    <m/>
    <x v="0"/>
    <n v="2"/>
    <x v="1"/>
  </r>
  <r>
    <x v="15"/>
    <m/>
    <n v="1"/>
    <x v="27"/>
    <n v="2"/>
    <x v="3"/>
  </r>
  <r>
    <x v="15"/>
    <m/>
    <m/>
    <x v="0"/>
    <n v="2"/>
    <x v="1"/>
  </r>
  <r>
    <x v="15"/>
    <s v="59fe5a2aa698d9b952196eca7e2cbf21545bbb67"/>
    <m/>
    <x v="0"/>
    <n v="4"/>
    <x v="1"/>
  </r>
  <r>
    <x v="15"/>
    <m/>
    <m/>
    <x v="0"/>
    <n v="4"/>
    <x v="1"/>
  </r>
  <r>
    <x v="15"/>
    <m/>
    <n v="1"/>
    <x v="42"/>
    <n v="4"/>
    <x v="105"/>
  </r>
  <r>
    <x v="15"/>
    <m/>
    <m/>
    <x v="0"/>
    <n v="4"/>
    <x v="1"/>
  </r>
  <r>
    <x v="15"/>
    <s v="c4b9bb5e132b946c3b8a61ef165f6e90e1b84cd9"/>
    <m/>
    <x v="0"/>
    <n v="20"/>
    <x v="1"/>
  </r>
  <r>
    <x v="15"/>
    <m/>
    <m/>
    <x v="0"/>
    <n v="20"/>
    <x v="1"/>
  </r>
  <r>
    <x v="15"/>
    <m/>
    <n v="1"/>
    <x v="47"/>
    <n v="20"/>
    <x v="120"/>
  </r>
  <r>
    <x v="15"/>
    <m/>
    <m/>
    <x v="0"/>
    <n v="20"/>
    <x v="1"/>
  </r>
  <r>
    <x v="15"/>
    <s v="eae8db960e24e99bad026017a108df1b0e78ce04"/>
    <m/>
    <x v="0"/>
    <n v="26"/>
    <x v="1"/>
  </r>
  <r>
    <x v="15"/>
    <m/>
    <m/>
    <x v="0"/>
    <n v="26"/>
    <x v="1"/>
  </r>
  <r>
    <x v="15"/>
    <m/>
    <n v="1"/>
    <x v="42"/>
    <n v="26"/>
    <x v="121"/>
  </r>
  <r>
    <x v="15"/>
    <m/>
    <m/>
    <x v="0"/>
    <n v="26"/>
    <x v="1"/>
  </r>
  <r>
    <x v="15"/>
    <s v="e7baa714a95e0cb43ad54f4497eec512e774fbec"/>
    <m/>
    <x v="0"/>
    <n v="46"/>
    <x v="1"/>
  </r>
  <r>
    <x v="15"/>
    <m/>
    <m/>
    <x v="0"/>
    <n v="46"/>
    <x v="1"/>
  </r>
  <r>
    <x v="15"/>
    <m/>
    <n v="0.40500000000000003"/>
    <x v="42"/>
    <n v="46"/>
    <x v="122"/>
  </r>
  <r>
    <x v="15"/>
    <m/>
    <n v="0.16600000000000001"/>
    <x v="13"/>
    <n v="46"/>
    <x v="123"/>
  </r>
  <r>
    <x v="15"/>
    <m/>
    <n v="0.42699999999999999"/>
    <x v="22"/>
    <n v="46"/>
    <x v="124"/>
  </r>
  <r>
    <x v="15"/>
    <m/>
    <m/>
    <x v="0"/>
    <n v="46"/>
    <x v="1"/>
  </r>
  <r>
    <x v="15"/>
    <s v="7e4de6184d876b7963946708d6e83ee57335211f"/>
    <m/>
    <x v="0"/>
    <n v="96"/>
    <x v="1"/>
  </r>
  <r>
    <x v="15"/>
    <m/>
    <m/>
    <x v="0"/>
    <n v="96"/>
    <x v="1"/>
  </r>
  <r>
    <x v="15"/>
    <m/>
    <n v="0.27300000000000002"/>
    <x v="48"/>
    <n v="96"/>
    <x v="125"/>
  </r>
  <r>
    <x v="15"/>
    <m/>
    <n v="0.45100000000000001"/>
    <x v="49"/>
    <n v="96"/>
    <x v="126"/>
  </r>
  <r>
    <x v="15"/>
    <m/>
    <n v="0.27400000000000002"/>
    <x v="27"/>
    <n v="96"/>
    <x v="127"/>
  </r>
  <r>
    <x v="15"/>
    <m/>
    <m/>
    <x v="0"/>
    <n v="96"/>
    <x v="1"/>
  </r>
  <r>
    <x v="15"/>
    <s v="23fad5ee3e26b8d107401e4bfad86f9ada7b7d1f"/>
    <m/>
    <x v="0"/>
    <n v="291"/>
    <x v="1"/>
  </r>
  <r>
    <x v="15"/>
    <m/>
    <m/>
    <x v="0"/>
    <n v="291"/>
    <x v="1"/>
  </r>
  <r>
    <x v="15"/>
    <m/>
    <n v="3.6999999999999998E-2"/>
    <x v="48"/>
    <n v="291"/>
    <x v="128"/>
  </r>
  <r>
    <x v="15"/>
    <m/>
    <n v="0.625"/>
    <x v="49"/>
    <n v="291"/>
    <x v="129"/>
  </r>
  <r>
    <x v="15"/>
    <m/>
    <n v="1.4E-2"/>
    <x v="50"/>
    <n v="291"/>
    <x v="130"/>
  </r>
  <r>
    <x v="15"/>
    <m/>
    <n v="8.5999999999999993E-2"/>
    <x v="30"/>
    <n v="291"/>
    <x v="131"/>
  </r>
  <r>
    <x v="15"/>
    <m/>
    <n v="9.5000000000000001E-2"/>
    <x v="27"/>
    <n v="291"/>
    <x v="132"/>
  </r>
  <r>
    <x v="15"/>
    <m/>
    <n v="8.1000000000000003E-2"/>
    <x v="12"/>
    <n v="291"/>
    <x v="133"/>
  </r>
  <r>
    <x v="15"/>
    <m/>
    <n v="5.8000000000000003E-2"/>
    <x v="51"/>
    <n v="291"/>
    <x v="134"/>
  </r>
  <r>
    <x v="15"/>
    <m/>
    <m/>
    <x v="0"/>
    <n v="291"/>
    <x v="1"/>
  </r>
  <r>
    <x v="15"/>
    <s v="7b3fcee16ec18fd9c734526347e4919c8b80b0db"/>
    <m/>
    <x v="0"/>
    <n v="13"/>
    <x v="1"/>
  </r>
  <r>
    <x v="15"/>
    <m/>
    <m/>
    <x v="0"/>
    <n v="13"/>
    <x v="1"/>
  </r>
  <r>
    <x v="15"/>
    <m/>
    <n v="1"/>
    <x v="27"/>
    <n v="13"/>
    <x v="35"/>
  </r>
  <r>
    <x v="16"/>
    <m/>
    <m/>
    <x v="0"/>
    <n v="13"/>
    <x v="1"/>
  </r>
  <r>
    <x v="16"/>
    <s v="7dc989123bc46ed26562b86699210aee17fc2009"/>
    <m/>
    <x v="0"/>
    <n v="45"/>
    <x v="1"/>
  </r>
  <r>
    <x v="16"/>
    <m/>
    <m/>
    <x v="0"/>
    <n v="45"/>
    <x v="1"/>
  </r>
  <r>
    <x v="16"/>
    <m/>
    <n v="6.4000000000000001E-2"/>
    <x v="52"/>
    <n v="45"/>
    <x v="135"/>
  </r>
  <r>
    <x v="16"/>
    <m/>
    <n v="2.1000000000000001E-2"/>
    <x v="2"/>
    <n v="45"/>
    <x v="136"/>
  </r>
  <r>
    <x v="16"/>
    <m/>
    <n v="2.1000000000000001E-2"/>
    <x v="1"/>
    <n v="45"/>
    <x v="136"/>
  </r>
  <r>
    <x v="16"/>
    <m/>
    <n v="0.20100000000000001"/>
    <x v="22"/>
    <n v="45"/>
    <x v="137"/>
  </r>
  <r>
    <x v="16"/>
    <m/>
    <n v="2.1000000000000001E-2"/>
    <x v="53"/>
    <n v="45"/>
    <x v="136"/>
  </r>
  <r>
    <x v="16"/>
    <m/>
    <n v="0.106"/>
    <x v="30"/>
    <n v="45"/>
    <x v="138"/>
  </r>
  <r>
    <x v="16"/>
    <m/>
    <n v="0.14699999999999999"/>
    <x v="12"/>
    <n v="45"/>
    <x v="139"/>
  </r>
  <r>
    <x v="16"/>
    <m/>
    <n v="8.5000000000000006E-2"/>
    <x v="54"/>
    <n v="45"/>
    <x v="140"/>
  </r>
  <r>
    <x v="16"/>
    <m/>
    <n v="2.1000000000000001E-2"/>
    <x v="24"/>
    <n v="45"/>
    <x v="136"/>
  </r>
  <r>
    <x v="16"/>
    <m/>
    <n v="2.1000000000000001E-2"/>
    <x v="37"/>
    <n v="45"/>
    <x v="136"/>
  </r>
  <r>
    <x v="16"/>
    <m/>
    <n v="0.28799999999999998"/>
    <x v="35"/>
    <n v="45"/>
    <x v="141"/>
  </r>
  <r>
    <x v="16"/>
    <m/>
    <m/>
    <x v="0"/>
    <n v="45"/>
    <x v="1"/>
  </r>
  <r>
    <x v="16"/>
    <s v="3a06b24bc5b09d2a849b61a535a36214ed02bff1"/>
    <m/>
    <x v="0"/>
    <n v="33"/>
    <x v="1"/>
  </r>
  <r>
    <x v="16"/>
    <m/>
    <m/>
    <x v="0"/>
    <n v="33"/>
    <x v="1"/>
  </r>
  <r>
    <x v="16"/>
    <m/>
    <n v="1"/>
    <x v="27"/>
    <n v="33"/>
    <x v="142"/>
  </r>
  <r>
    <x v="16"/>
    <m/>
    <m/>
    <x v="0"/>
    <n v="33"/>
    <x v="1"/>
  </r>
  <r>
    <x v="16"/>
    <s v="784c8b1efa30da2cb1b445a153c0b6fd58703d7a"/>
    <m/>
    <x v="0"/>
    <n v="1"/>
    <x v="1"/>
  </r>
  <r>
    <x v="16"/>
    <m/>
    <m/>
    <x v="0"/>
    <n v="1"/>
    <x v="1"/>
  </r>
  <r>
    <x v="16"/>
    <m/>
    <n v="1"/>
    <x v="16"/>
    <n v="1"/>
    <x v="112"/>
  </r>
  <r>
    <x v="16"/>
    <m/>
    <m/>
    <x v="0"/>
    <n v="1"/>
    <x v="1"/>
  </r>
  <r>
    <x v="16"/>
    <s v="fcd9920dc5f501bb2b9439b8d60722d5d3793307"/>
    <m/>
    <x v="0"/>
    <n v="2"/>
    <x v="1"/>
  </r>
  <r>
    <x v="16"/>
    <m/>
    <m/>
    <x v="0"/>
    <n v="2"/>
    <x v="1"/>
  </r>
  <r>
    <x v="16"/>
    <m/>
    <n v="1"/>
    <x v="16"/>
    <n v="2"/>
    <x v="3"/>
  </r>
  <r>
    <x v="16"/>
    <m/>
    <m/>
    <x v="0"/>
    <n v="2"/>
    <x v="1"/>
  </r>
  <r>
    <x v="16"/>
    <s v="0e9f78133f2bbff5b215a106eba64ec98cfecf98"/>
    <m/>
    <x v="0"/>
    <n v="59"/>
    <x v="1"/>
  </r>
  <r>
    <x v="16"/>
    <m/>
    <m/>
    <x v="0"/>
    <n v="59"/>
    <x v="1"/>
  </r>
  <r>
    <x v="16"/>
    <m/>
    <n v="3.3000000000000002E-2"/>
    <x v="16"/>
    <n v="59"/>
    <x v="143"/>
  </r>
  <r>
    <x v="16"/>
    <m/>
    <n v="0.27300000000000002"/>
    <x v="47"/>
    <n v="59"/>
    <x v="144"/>
  </r>
  <r>
    <x v="16"/>
    <m/>
    <n v="7.6999999999999999E-2"/>
    <x v="28"/>
    <n v="59"/>
    <x v="145"/>
  </r>
  <r>
    <x v="16"/>
    <m/>
    <n v="0.128"/>
    <x v="29"/>
    <n v="59"/>
    <x v="146"/>
  </r>
  <r>
    <x v="16"/>
    <m/>
    <n v="7.6999999999999999E-2"/>
    <x v="55"/>
    <n v="59"/>
    <x v="145"/>
  </r>
  <r>
    <x v="16"/>
    <m/>
    <n v="0.127"/>
    <x v="31"/>
    <n v="59"/>
    <x v="147"/>
  </r>
  <r>
    <x v="16"/>
    <m/>
    <n v="0.104"/>
    <x v="27"/>
    <n v="59"/>
    <x v="148"/>
  </r>
  <r>
    <x v="16"/>
    <m/>
    <n v="4.8000000000000001E-2"/>
    <x v="32"/>
    <n v="59"/>
    <x v="149"/>
  </r>
  <r>
    <x v="16"/>
    <m/>
    <n v="0.13"/>
    <x v="12"/>
    <n v="59"/>
    <x v="150"/>
  </r>
  <r>
    <x v="16"/>
    <m/>
    <m/>
    <x v="0"/>
    <n v="59"/>
    <x v="1"/>
  </r>
  <r>
    <x v="16"/>
    <s v="0a06d53bdbf1b4ce882de8d49f25ed53a9b71352"/>
    <m/>
    <x v="0"/>
    <n v="4"/>
    <x v="1"/>
  </r>
  <r>
    <x v="16"/>
    <m/>
    <m/>
    <x v="0"/>
    <n v="4"/>
    <x v="1"/>
  </r>
  <r>
    <x v="16"/>
    <m/>
    <n v="1"/>
    <x v="27"/>
    <n v="4"/>
    <x v="105"/>
  </r>
  <r>
    <x v="16"/>
    <m/>
    <m/>
    <x v="0"/>
    <n v="4"/>
    <x v="1"/>
  </r>
  <r>
    <x v="16"/>
    <s v="e50c1c5e1e75f2da16f2b8c216b16afe93d83d8d"/>
    <m/>
    <x v="0"/>
    <n v="6"/>
    <x v="1"/>
  </r>
  <r>
    <x v="16"/>
    <m/>
    <m/>
    <x v="0"/>
    <n v="6"/>
    <x v="1"/>
  </r>
  <r>
    <x v="16"/>
    <m/>
    <n v="1"/>
    <x v="27"/>
    <n v="6"/>
    <x v="23"/>
  </r>
  <r>
    <x v="16"/>
    <m/>
    <m/>
    <x v="0"/>
    <n v="6"/>
    <x v="1"/>
  </r>
  <r>
    <x v="16"/>
    <s v="8a0987a81b10c9b5559170bfc00a6292eefe3866"/>
    <m/>
    <x v="0"/>
    <n v="151"/>
    <x v="1"/>
  </r>
  <r>
    <x v="16"/>
    <m/>
    <m/>
    <x v="0"/>
    <n v="151"/>
    <x v="1"/>
  </r>
  <r>
    <x v="16"/>
    <m/>
    <n v="0.05"/>
    <x v="33"/>
    <n v="151"/>
    <x v="151"/>
  </r>
  <r>
    <x v="16"/>
    <m/>
    <n v="0.16600000000000001"/>
    <x v="47"/>
    <n v="151"/>
    <x v="152"/>
  </r>
  <r>
    <x v="16"/>
    <m/>
    <n v="2.1000000000000001E-2"/>
    <x v="28"/>
    <n v="151"/>
    <x v="153"/>
  </r>
  <r>
    <x v="16"/>
    <m/>
    <n v="2.1000000000000001E-2"/>
    <x v="29"/>
    <n v="151"/>
    <x v="153"/>
  </r>
  <r>
    <x v="16"/>
    <m/>
    <n v="3.7999999999999999E-2"/>
    <x v="55"/>
    <n v="151"/>
    <x v="154"/>
  </r>
  <r>
    <x v="16"/>
    <m/>
    <n v="3.5999999999999997E-2"/>
    <x v="30"/>
    <n v="151"/>
    <x v="155"/>
  </r>
  <r>
    <x v="16"/>
    <m/>
    <n v="2.1000000000000001E-2"/>
    <x v="31"/>
    <n v="151"/>
    <x v="153"/>
  </r>
  <r>
    <x v="16"/>
    <m/>
    <n v="9.4E-2"/>
    <x v="27"/>
    <n v="151"/>
    <x v="156"/>
  </r>
  <r>
    <x v="16"/>
    <m/>
    <n v="2.1999999999999999E-2"/>
    <x v="32"/>
    <n v="151"/>
    <x v="157"/>
  </r>
  <r>
    <x v="16"/>
    <m/>
    <n v="0.52400000000000002"/>
    <x v="12"/>
    <n v="151"/>
    <x v="158"/>
  </r>
  <r>
    <x v="16"/>
    <m/>
    <m/>
    <x v="0"/>
    <n v="151"/>
    <x v="1"/>
  </r>
  <r>
    <x v="16"/>
    <s v="8a88494748dce0aa09471f1b66e409cf6c2d7ff2"/>
    <m/>
    <x v="0"/>
    <n v="94"/>
    <x v="1"/>
  </r>
  <r>
    <x v="16"/>
    <m/>
    <m/>
    <x v="0"/>
    <n v="94"/>
    <x v="1"/>
  </r>
  <r>
    <x v="16"/>
    <m/>
    <n v="1"/>
    <x v="27"/>
    <n v="94"/>
    <x v="159"/>
  </r>
  <r>
    <x v="16"/>
    <m/>
    <m/>
    <x v="0"/>
    <n v="94"/>
    <x v="1"/>
  </r>
  <r>
    <x v="16"/>
    <s v="eb9f2e8754c6f1ea9fe60a87ab2a6d9d72e214fc"/>
    <m/>
    <x v="0"/>
    <n v="2"/>
    <x v="1"/>
  </r>
  <r>
    <x v="16"/>
    <m/>
    <m/>
    <x v="0"/>
    <n v="2"/>
    <x v="1"/>
  </r>
  <r>
    <x v="16"/>
    <m/>
    <n v="1"/>
    <x v="27"/>
    <n v="2"/>
    <x v="3"/>
  </r>
  <r>
    <x v="16"/>
    <m/>
    <m/>
    <x v="0"/>
    <n v="2"/>
    <x v="1"/>
  </r>
  <r>
    <x v="16"/>
    <s v="67d7eadd2e0db8c66c9105903401646501aa0138"/>
    <m/>
    <x v="0"/>
    <n v="476"/>
    <x v="1"/>
  </r>
  <r>
    <x v="16"/>
    <m/>
    <m/>
    <x v="0"/>
    <n v="476"/>
    <x v="1"/>
  </r>
  <r>
    <x v="16"/>
    <m/>
    <n v="1"/>
    <x v="27"/>
    <n v="476"/>
    <x v="160"/>
  </r>
  <r>
    <x v="16"/>
    <m/>
    <m/>
    <x v="0"/>
    <n v="476"/>
    <x v="1"/>
  </r>
  <r>
    <x v="16"/>
    <s v="d9579f3432925f1280e572bcaf80fd454f07a4fb"/>
    <m/>
    <x v="0"/>
    <n v="47"/>
    <x v="1"/>
  </r>
  <r>
    <x v="16"/>
    <m/>
    <m/>
    <x v="0"/>
    <n v="47"/>
    <x v="1"/>
  </r>
  <r>
    <x v="16"/>
    <m/>
    <n v="1"/>
    <x v="27"/>
    <n v="47"/>
    <x v="34"/>
  </r>
  <r>
    <x v="16"/>
    <m/>
    <m/>
    <x v="0"/>
    <n v="47"/>
    <x v="1"/>
  </r>
  <r>
    <x v="16"/>
    <s v="2d679247f17dab05a492c8b6d2c250dab18e54f2"/>
    <m/>
    <x v="0"/>
    <n v="8"/>
    <x v="1"/>
  </r>
  <r>
    <x v="16"/>
    <m/>
    <m/>
    <x v="0"/>
    <n v="8"/>
    <x v="1"/>
  </r>
  <r>
    <x v="16"/>
    <m/>
    <n v="1"/>
    <x v="27"/>
    <n v="8"/>
    <x v="161"/>
  </r>
  <r>
    <x v="16"/>
    <m/>
    <m/>
    <x v="0"/>
    <n v="8"/>
    <x v="1"/>
  </r>
  <r>
    <x v="16"/>
    <s v="723f3081a517ddfc3794c6ee4e8edd5946c86044"/>
    <m/>
    <x v="0"/>
    <n v="23"/>
    <x v="1"/>
  </r>
  <r>
    <x v="16"/>
    <m/>
    <m/>
    <x v="0"/>
    <n v="23"/>
    <x v="1"/>
  </r>
  <r>
    <x v="16"/>
    <m/>
    <n v="0.89400000000000002"/>
    <x v="27"/>
    <n v="23"/>
    <x v="162"/>
  </r>
  <r>
    <x v="16"/>
    <m/>
    <n v="0.105"/>
    <x v="12"/>
    <n v="23"/>
    <x v="163"/>
  </r>
  <r>
    <x v="16"/>
    <m/>
    <m/>
    <x v="0"/>
    <n v="23"/>
    <x v="1"/>
  </r>
  <r>
    <x v="16"/>
    <s v="d9a10c7f8bfd3f28b74bb1208188d1f1fb280c5f"/>
    <m/>
    <x v="0"/>
    <n v="305"/>
    <x v="1"/>
  </r>
  <r>
    <x v="16"/>
    <m/>
    <m/>
    <x v="0"/>
    <n v="305"/>
    <x v="1"/>
  </r>
  <r>
    <x v="16"/>
    <m/>
    <n v="3.3000000000000002E-2"/>
    <x v="36"/>
    <n v="305"/>
    <x v="164"/>
  </r>
  <r>
    <x v="16"/>
    <m/>
    <n v="0.94699999999999995"/>
    <x v="27"/>
    <n v="305"/>
    <x v="165"/>
  </r>
  <r>
    <x v="16"/>
    <m/>
    <n v="1.9E-2"/>
    <x v="56"/>
    <n v="305"/>
    <x v="166"/>
  </r>
  <r>
    <x v="16"/>
    <m/>
    <m/>
    <x v="0"/>
    <n v="305"/>
    <x v="1"/>
  </r>
  <r>
    <x v="16"/>
    <s v="43c2e08b0bac16217233be7a00f3ebad46909300"/>
    <m/>
    <x v="0"/>
    <n v="148"/>
    <x v="1"/>
  </r>
  <r>
    <x v="16"/>
    <m/>
    <m/>
    <x v="0"/>
    <n v="148"/>
    <x v="1"/>
  </r>
  <r>
    <x v="16"/>
    <m/>
    <n v="1"/>
    <x v="27"/>
    <n v="148"/>
    <x v="33"/>
  </r>
  <r>
    <x v="16"/>
    <m/>
    <m/>
    <x v="0"/>
    <n v="148"/>
    <x v="1"/>
  </r>
  <r>
    <x v="16"/>
    <s v="13bf96e45da07f3c460b13dc27092364b71fddc3"/>
    <m/>
    <x v="0"/>
    <n v="19"/>
    <x v="1"/>
  </r>
  <r>
    <x v="16"/>
    <m/>
    <m/>
    <x v="0"/>
    <n v="19"/>
    <x v="1"/>
  </r>
  <r>
    <x v="16"/>
    <m/>
    <n v="1"/>
    <x v="22"/>
    <n v="19"/>
    <x v="167"/>
  </r>
  <r>
    <x v="16"/>
    <m/>
    <m/>
    <x v="0"/>
    <n v="19"/>
    <x v="1"/>
  </r>
  <r>
    <x v="16"/>
    <s v="5a754fb109c8506005e2393df61b8f126e1ec6ee"/>
    <m/>
    <x v="0"/>
    <n v="94"/>
    <x v="1"/>
  </r>
  <r>
    <x v="16"/>
    <m/>
    <m/>
    <x v="0"/>
    <n v="94"/>
    <x v="1"/>
  </r>
  <r>
    <x v="16"/>
    <m/>
    <n v="1"/>
    <x v="22"/>
    <n v="94"/>
    <x v="159"/>
  </r>
  <r>
    <x v="16"/>
    <m/>
    <m/>
    <x v="0"/>
    <n v="94"/>
    <x v="1"/>
  </r>
  <r>
    <x v="16"/>
    <s v="344df1a62e8efc748f7feded04ab2a20fdc3619f"/>
    <m/>
    <x v="0"/>
    <n v="21"/>
    <x v="1"/>
  </r>
  <r>
    <x v="16"/>
    <m/>
    <m/>
    <x v="0"/>
    <n v="21"/>
    <x v="1"/>
  </r>
  <r>
    <x v="16"/>
    <m/>
    <n v="0.30599999999999999"/>
    <x v="1"/>
    <n v="21"/>
    <x v="168"/>
  </r>
  <r>
    <x v="16"/>
    <m/>
    <n v="0.48899999999999999"/>
    <x v="47"/>
    <n v="21"/>
    <x v="169"/>
  </r>
  <r>
    <x v="16"/>
    <m/>
    <n v="0.20399999999999999"/>
    <x v="12"/>
    <n v="21"/>
    <x v="170"/>
  </r>
  <r>
    <x v="16"/>
    <m/>
    <m/>
    <x v="0"/>
    <n v="21"/>
    <x v="1"/>
  </r>
  <r>
    <x v="16"/>
    <s v="80423349cfa33e8501199f4b4bcdd3fa1fa71972"/>
    <m/>
    <x v="0"/>
    <n v="1"/>
    <x v="1"/>
  </r>
  <r>
    <x v="16"/>
    <m/>
    <m/>
    <x v="0"/>
    <n v="1"/>
    <x v="1"/>
  </r>
  <r>
    <x v="16"/>
    <m/>
    <n v="1"/>
    <x v="22"/>
    <n v="1"/>
    <x v="112"/>
  </r>
  <r>
    <x v="16"/>
    <m/>
    <m/>
    <x v="0"/>
    <n v="1"/>
    <x v="1"/>
  </r>
  <r>
    <x v="16"/>
    <s v="a6a13028bf89d6783fc4c451de7f7c5324affcbc"/>
    <m/>
    <x v="0"/>
    <n v="2"/>
    <x v="1"/>
  </r>
  <r>
    <x v="16"/>
    <m/>
    <m/>
    <x v="0"/>
    <n v="2"/>
    <x v="1"/>
  </r>
  <r>
    <x v="16"/>
    <m/>
    <n v="1"/>
    <x v="14"/>
    <n v="2"/>
    <x v="3"/>
  </r>
  <r>
    <x v="16"/>
    <m/>
    <m/>
    <x v="0"/>
    <n v="2"/>
    <x v="1"/>
  </r>
  <r>
    <x v="16"/>
    <s v="12cd5164e8bcade6b6a12098a9519724ff627ff1"/>
    <m/>
    <x v="0"/>
    <n v="85"/>
    <x v="1"/>
  </r>
  <r>
    <x v="16"/>
    <m/>
    <m/>
    <x v="0"/>
    <n v="85"/>
    <x v="1"/>
  </r>
  <r>
    <x v="16"/>
    <m/>
    <n v="1"/>
    <x v="22"/>
    <n v="85"/>
    <x v="171"/>
  </r>
  <r>
    <x v="16"/>
    <m/>
    <m/>
    <x v="0"/>
    <n v="85"/>
    <x v="1"/>
  </r>
  <r>
    <x v="16"/>
    <s v="3b3fe4973d16903f2817ce87f605b3bbe54d5a99"/>
    <m/>
    <x v="0"/>
    <n v="8"/>
    <x v="1"/>
  </r>
  <r>
    <x v="16"/>
    <m/>
    <m/>
    <x v="0"/>
    <n v="8"/>
    <x v="1"/>
  </r>
  <r>
    <x v="16"/>
    <m/>
    <n v="1"/>
    <x v="22"/>
    <n v="8"/>
    <x v="161"/>
  </r>
  <r>
    <x v="16"/>
    <m/>
    <m/>
    <x v="0"/>
    <n v="8"/>
    <x v="1"/>
  </r>
  <r>
    <x v="16"/>
    <s v="6793360d470f8f71bd0218af9cd3a32ff11c4496"/>
    <m/>
    <x v="0"/>
    <n v="11"/>
    <x v="1"/>
  </r>
  <r>
    <x v="16"/>
    <m/>
    <m/>
    <x v="0"/>
    <n v="11"/>
    <x v="1"/>
  </r>
  <r>
    <x v="16"/>
    <m/>
    <n v="1"/>
    <x v="52"/>
    <n v="11"/>
    <x v="172"/>
  </r>
  <r>
    <x v="16"/>
    <m/>
    <m/>
    <x v="0"/>
    <n v="11"/>
    <x v="1"/>
  </r>
  <r>
    <x v="16"/>
    <s v="ce90736c0199e50aab82901c50383981c6292408"/>
    <m/>
    <x v="0"/>
    <n v="100"/>
    <x v="1"/>
  </r>
  <r>
    <x v="16"/>
    <m/>
    <m/>
    <x v="0"/>
    <n v="100"/>
    <x v="1"/>
  </r>
  <r>
    <x v="16"/>
    <m/>
    <n v="1"/>
    <x v="45"/>
    <n v="100"/>
    <x v="173"/>
  </r>
  <r>
    <x v="16"/>
    <m/>
    <m/>
    <x v="0"/>
    <n v="100"/>
    <x v="1"/>
  </r>
  <r>
    <x v="16"/>
    <s v="19ad2749f3cba8c074f50b29400af897eb4df3ab"/>
    <m/>
    <x v="0"/>
    <n v="10"/>
    <x v="1"/>
  </r>
  <r>
    <x v="16"/>
    <m/>
    <m/>
    <x v="0"/>
    <n v="10"/>
    <x v="1"/>
  </r>
  <r>
    <x v="16"/>
    <m/>
    <n v="1"/>
    <x v="14"/>
    <n v="10"/>
    <x v="174"/>
  </r>
  <r>
    <x v="16"/>
    <m/>
    <m/>
    <x v="0"/>
    <n v="10"/>
    <x v="1"/>
  </r>
  <r>
    <x v="16"/>
    <s v="4062e8f9493d4a8f9c32aba70fb19217241850c9"/>
    <m/>
    <x v="0"/>
    <n v="9"/>
    <x v="1"/>
  </r>
  <r>
    <x v="16"/>
    <m/>
    <m/>
    <x v="0"/>
    <n v="9"/>
    <x v="1"/>
  </r>
  <r>
    <x v="16"/>
    <m/>
    <n v="1"/>
    <x v="48"/>
    <n v="9"/>
    <x v="175"/>
  </r>
  <r>
    <x v="16"/>
    <m/>
    <m/>
    <x v="0"/>
    <n v="9"/>
    <x v="1"/>
  </r>
  <r>
    <x v="16"/>
    <s v="fb08da6fcb2387e69608cca53fb24c12e97b9a32"/>
    <m/>
    <x v="0"/>
    <n v="5"/>
    <x v="1"/>
  </r>
  <r>
    <x v="16"/>
    <m/>
    <m/>
    <x v="0"/>
    <n v="5"/>
    <x v="1"/>
  </r>
  <r>
    <x v="16"/>
    <m/>
    <n v="1"/>
    <x v="14"/>
    <n v="5"/>
    <x v="176"/>
  </r>
  <r>
    <x v="16"/>
    <m/>
    <m/>
    <x v="0"/>
    <n v="5"/>
    <x v="1"/>
  </r>
  <r>
    <x v="16"/>
    <s v="2058d2d261629e89aa30b3198e8287a20b336439"/>
    <m/>
    <x v="0"/>
    <n v="148"/>
    <x v="1"/>
  </r>
  <r>
    <x v="16"/>
    <m/>
    <m/>
    <x v="0"/>
    <n v="148"/>
    <x v="1"/>
  </r>
  <r>
    <x v="16"/>
    <m/>
    <n v="1"/>
    <x v="14"/>
    <n v="148"/>
    <x v="33"/>
  </r>
  <r>
    <x v="16"/>
    <m/>
    <m/>
    <x v="0"/>
    <n v="148"/>
    <x v="1"/>
  </r>
  <r>
    <x v="16"/>
    <s v="921f0ba4727b226e02e2c316b2108c6bc3bf79d3"/>
    <m/>
    <x v="0"/>
    <n v="114"/>
    <x v="1"/>
  </r>
  <r>
    <x v="16"/>
    <m/>
    <m/>
    <x v="0"/>
    <n v="114"/>
    <x v="1"/>
  </r>
  <r>
    <x v="16"/>
    <m/>
    <n v="1"/>
    <x v="14"/>
    <n v="114"/>
    <x v="177"/>
  </r>
  <r>
    <x v="16"/>
    <m/>
    <m/>
    <x v="0"/>
    <n v="114"/>
    <x v="1"/>
  </r>
  <r>
    <x v="16"/>
    <s v="03c5bd928dfe1bda04ab56511746b5af3b6e3ee1"/>
    <m/>
    <x v="0"/>
    <n v="4"/>
    <x v="1"/>
  </r>
  <r>
    <x v="16"/>
    <m/>
    <m/>
    <x v="0"/>
    <n v="4"/>
    <x v="1"/>
  </r>
  <r>
    <x v="16"/>
    <m/>
    <m/>
    <x v="0"/>
    <n v="4"/>
    <x v="1"/>
  </r>
  <r>
    <x v="16"/>
    <s v="9268fd6df4027a79a19030f5f377eb88117a2025"/>
    <m/>
    <x v="0"/>
    <n v="44"/>
    <x v="1"/>
  </r>
  <r>
    <x v="16"/>
    <m/>
    <m/>
    <x v="0"/>
    <n v="44"/>
    <x v="1"/>
  </r>
  <r>
    <x v="16"/>
    <m/>
    <n v="1"/>
    <x v="48"/>
    <n v="44"/>
    <x v="178"/>
  </r>
  <r>
    <x v="16"/>
    <m/>
    <m/>
    <x v="0"/>
    <n v="44"/>
    <x v="1"/>
  </r>
  <r>
    <x v="16"/>
    <s v="5598c216ca28234735999ca25b3f6f9a030f51e6"/>
    <m/>
    <x v="0"/>
    <n v="276"/>
    <x v="1"/>
  </r>
  <r>
    <x v="16"/>
    <m/>
    <m/>
    <x v="0"/>
    <n v="276"/>
    <x v="1"/>
  </r>
  <r>
    <x v="16"/>
    <m/>
    <n v="0.94299999999999995"/>
    <x v="14"/>
    <n v="276"/>
    <x v="179"/>
  </r>
  <r>
    <x v="16"/>
    <m/>
    <n v="4.2999999999999997E-2"/>
    <x v="57"/>
    <n v="276"/>
    <x v="180"/>
  </r>
  <r>
    <x v="16"/>
    <m/>
    <n v="1.2999999999999999E-2"/>
    <x v="58"/>
    <n v="276"/>
    <x v="181"/>
  </r>
  <r>
    <x v="16"/>
    <m/>
    <m/>
    <x v="0"/>
    <n v="276"/>
    <x v="1"/>
  </r>
  <r>
    <x v="16"/>
    <s v="1e8657eaeef19a9a875093944e0075c58aa2a98a"/>
    <m/>
    <x v="0"/>
    <n v="80"/>
    <x v="1"/>
  </r>
  <r>
    <x v="16"/>
    <m/>
    <m/>
    <x v="0"/>
    <n v="80"/>
    <x v="1"/>
  </r>
  <r>
    <x v="16"/>
    <m/>
    <n v="1"/>
    <x v="17"/>
    <n v="80"/>
    <x v="182"/>
  </r>
  <r>
    <x v="16"/>
    <m/>
    <m/>
    <x v="0"/>
    <n v="80"/>
    <x v="1"/>
  </r>
  <r>
    <x v="16"/>
    <s v="6c22ffb8d92dd795ff22e887b13797c36e86dc72"/>
    <m/>
    <x v="0"/>
    <n v="4"/>
    <x v="1"/>
  </r>
  <r>
    <x v="16"/>
    <m/>
    <m/>
    <x v="0"/>
    <n v="4"/>
    <x v="1"/>
  </r>
  <r>
    <x v="16"/>
    <m/>
    <n v="1"/>
    <x v="14"/>
    <n v="4"/>
    <x v="105"/>
  </r>
  <r>
    <x v="16"/>
    <m/>
    <m/>
    <x v="0"/>
    <n v="4"/>
    <x v="1"/>
  </r>
  <r>
    <x v="16"/>
    <s v="9872c67dafc6d1d5be312b97a74ee0d0d6640c3e"/>
    <m/>
    <x v="0"/>
    <n v="2"/>
    <x v="1"/>
  </r>
  <r>
    <x v="16"/>
    <m/>
    <m/>
    <x v="0"/>
    <n v="2"/>
    <x v="1"/>
  </r>
  <r>
    <x v="16"/>
    <m/>
    <n v="1"/>
    <x v="33"/>
    <n v="2"/>
    <x v="3"/>
  </r>
  <r>
    <x v="16"/>
    <m/>
    <m/>
    <x v="0"/>
    <n v="2"/>
    <x v="1"/>
  </r>
  <r>
    <x v="16"/>
    <s v="b743d7158f7642f4da6b7eac8320374b3b88dc2e"/>
    <m/>
    <x v="0"/>
    <n v="10"/>
    <x v="1"/>
  </r>
  <r>
    <x v="16"/>
    <m/>
    <m/>
    <x v="0"/>
    <n v="10"/>
    <x v="1"/>
  </r>
  <r>
    <x v="16"/>
    <m/>
    <n v="1"/>
    <x v="14"/>
    <n v="10"/>
    <x v="174"/>
  </r>
  <r>
    <x v="16"/>
    <m/>
    <m/>
    <x v="0"/>
    <n v="10"/>
    <x v="1"/>
  </r>
  <r>
    <x v="16"/>
    <s v="2fe551d8710595e973a34e40abb21ef9693193fc"/>
    <m/>
    <x v="0"/>
    <n v="36"/>
    <x v="1"/>
  </r>
  <r>
    <x v="16"/>
    <m/>
    <m/>
    <x v="0"/>
    <n v="36"/>
    <x v="1"/>
  </r>
  <r>
    <x v="16"/>
    <m/>
    <n v="0.35099999999999998"/>
    <x v="14"/>
    <n v="36"/>
    <x v="183"/>
  </r>
  <r>
    <x v="16"/>
    <m/>
    <n v="0.15"/>
    <x v="59"/>
    <n v="36"/>
    <x v="184"/>
  </r>
  <r>
    <x v="16"/>
    <m/>
    <n v="0.253"/>
    <x v="60"/>
    <n v="36"/>
    <x v="185"/>
  </r>
  <r>
    <x v="16"/>
    <m/>
    <n v="0.245"/>
    <x v="61"/>
    <n v="36"/>
    <x v="186"/>
  </r>
  <r>
    <x v="16"/>
    <m/>
    <m/>
    <x v="0"/>
    <n v="36"/>
    <x v="1"/>
  </r>
  <r>
    <x v="16"/>
    <s v="566ac19af63ceb95bfdf7743502fe45005d5f2b7"/>
    <m/>
    <x v="0"/>
    <n v="4"/>
    <x v="1"/>
  </r>
  <r>
    <x v="16"/>
    <m/>
    <m/>
    <x v="0"/>
    <n v="4"/>
    <x v="1"/>
  </r>
  <r>
    <x v="16"/>
    <m/>
    <n v="1"/>
    <x v="14"/>
    <n v="4"/>
    <x v="105"/>
  </r>
  <r>
    <x v="16"/>
    <m/>
    <m/>
    <x v="0"/>
    <n v="4"/>
    <x v="1"/>
  </r>
  <r>
    <x v="16"/>
    <s v="3967899bf5d0712e456d0549e1ad17acf8d0bebe"/>
    <m/>
    <x v="0"/>
    <n v="280"/>
    <x v="1"/>
  </r>
  <r>
    <x v="16"/>
    <m/>
    <m/>
    <x v="0"/>
    <n v="280"/>
    <x v="1"/>
  </r>
  <r>
    <x v="16"/>
    <m/>
    <n v="0.379"/>
    <x v="14"/>
    <n v="280"/>
    <x v="187"/>
  </r>
  <r>
    <x v="16"/>
    <m/>
    <n v="0.62"/>
    <x v="59"/>
    <n v="280"/>
    <x v="188"/>
  </r>
  <r>
    <x v="16"/>
    <m/>
    <m/>
    <x v="0"/>
    <n v="280"/>
    <x v="1"/>
  </r>
  <r>
    <x v="16"/>
    <s v="10f463fcf5c57b16b8d6f0d2e007efd46f4d2e70"/>
    <m/>
    <x v="0"/>
    <n v="227"/>
    <x v="1"/>
  </r>
  <r>
    <x v="16"/>
    <m/>
    <m/>
    <x v="0"/>
    <n v="227"/>
    <x v="1"/>
  </r>
  <r>
    <x v="16"/>
    <m/>
    <n v="0.60399999999999998"/>
    <x v="1"/>
    <n v="227"/>
    <x v="189"/>
  </r>
  <r>
    <x v="16"/>
    <m/>
    <n v="1.4999999999999999E-2"/>
    <x v="28"/>
    <n v="227"/>
    <x v="190"/>
  </r>
  <r>
    <x v="16"/>
    <m/>
    <n v="1.4999999999999999E-2"/>
    <x v="29"/>
    <n v="227"/>
    <x v="190"/>
  </r>
  <r>
    <x v="16"/>
    <m/>
    <n v="1.4999999999999999E-2"/>
    <x v="30"/>
    <n v="227"/>
    <x v="190"/>
  </r>
  <r>
    <x v="16"/>
    <m/>
    <n v="1.4E-2"/>
    <x v="31"/>
    <n v="227"/>
    <x v="191"/>
  </r>
  <r>
    <x v="16"/>
    <m/>
    <n v="3.5000000000000003E-2"/>
    <x v="27"/>
    <n v="227"/>
    <x v="192"/>
  </r>
  <r>
    <x v="16"/>
    <m/>
    <n v="0.03"/>
    <x v="32"/>
    <n v="227"/>
    <x v="193"/>
  </r>
  <r>
    <x v="16"/>
    <m/>
    <n v="0.26800000000000002"/>
    <x v="12"/>
    <n v="227"/>
    <x v="194"/>
  </r>
  <r>
    <x v="17"/>
    <m/>
    <m/>
    <x v="0"/>
    <n v="227"/>
    <x v="1"/>
  </r>
  <r>
    <x v="17"/>
    <s v="8e8ecc54d3e63be0c2d19463031432f1308bcb7c"/>
    <m/>
    <x v="0"/>
    <n v="14"/>
    <x v="1"/>
  </r>
  <r>
    <x v="17"/>
    <m/>
    <m/>
    <x v="0"/>
    <n v="14"/>
    <x v="1"/>
  </r>
  <r>
    <x v="17"/>
    <m/>
    <n v="0.57099999999999995"/>
    <x v="34"/>
    <n v="14"/>
    <x v="59"/>
  </r>
  <r>
    <x v="17"/>
    <m/>
    <n v="0.24099999999999999"/>
    <x v="35"/>
    <n v="14"/>
    <x v="60"/>
  </r>
  <r>
    <x v="17"/>
    <m/>
    <m/>
    <x v="0"/>
    <n v="14"/>
    <x v="1"/>
  </r>
  <r>
    <x v="17"/>
    <s v="6105f06402fe1e7578d41f3e4e583a1476ef2455"/>
    <m/>
    <x v="0"/>
    <n v="2"/>
    <x v="1"/>
  </r>
  <r>
    <x v="17"/>
    <m/>
    <m/>
    <x v="0"/>
    <n v="2"/>
    <x v="1"/>
  </r>
  <r>
    <x v="17"/>
    <m/>
    <n v="1"/>
    <x v="34"/>
    <n v="2"/>
    <x v="3"/>
  </r>
  <r>
    <x v="17"/>
    <m/>
    <m/>
    <x v="0"/>
    <n v="2"/>
    <x v="1"/>
  </r>
  <r>
    <x v="17"/>
    <s v="e564f392667046506578582e9383f3f2a30c4db8"/>
    <m/>
    <x v="0"/>
    <n v="14"/>
    <x v="1"/>
  </r>
  <r>
    <x v="17"/>
    <m/>
    <m/>
    <x v="0"/>
    <n v="14"/>
    <x v="1"/>
  </r>
  <r>
    <x v="17"/>
    <m/>
    <n v="0.57099999999999995"/>
    <x v="34"/>
    <n v="14"/>
    <x v="59"/>
  </r>
  <r>
    <x v="17"/>
    <m/>
    <n v="0.24099999999999999"/>
    <x v="35"/>
    <n v="14"/>
    <x v="60"/>
  </r>
  <r>
    <x v="18"/>
    <m/>
    <m/>
    <x v="0"/>
    <n v="14"/>
    <x v="1"/>
  </r>
  <r>
    <x v="18"/>
    <s v="b896f4ca68d45f43fb4c5509843c12a114843b07"/>
    <m/>
    <x v="0"/>
    <n v="6"/>
    <x v="1"/>
  </r>
  <r>
    <x v="18"/>
    <m/>
    <m/>
    <x v="0"/>
    <n v="6"/>
    <x v="1"/>
  </r>
  <r>
    <x v="18"/>
    <m/>
    <n v="1"/>
    <x v="62"/>
    <n v="6"/>
    <x v="23"/>
  </r>
  <r>
    <x v="19"/>
    <m/>
    <m/>
    <x v="0"/>
    <n v="6"/>
    <x v="1"/>
  </r>
  <r>
    <x v="19"/>
    <s v="bc64649a70fe366c46ffab601fc378dbc4286e1c"/>
    <m/>
    <x v="0"/>
    <n v="5380"/>
    <x v="1"/>
  </r>
  <r>
    <x v="19"/>
    <m/>
    <m/>
    <x v="0"/>
    <n v="5380"/>
    <x v="1"/>
  </r>
  <r>
    <x v="19"/>
    <m/>
    <n v="0.997"/>
    <x v="46"/>
    <n v="5380"/>
    <x v="195"/>
  </r>
  <r>
    <x v="19"/>
    <m/>
    <n v="0"/>
    <x v="22"/>
    <n v="5380"/>
    <x v="1"/>
  </r>
  <r>
    <x v="19"/>
    <m/>
    <n v="0"/>
    <x v="49"/>
    <n v="5380"/>
    <x v="1"/>
  </r>
  <r>
    <x v="19"/>
    <m/>
    <n v="0"/>
    <x v="30"/>
    <n v="5380"/>
    <x v="1"/>
  </r>
  <r>
    <x v="19"/>
    <m/>
    <n v="0"/>
    <x v="44"/>
    <n v="5380"/>
    <x v="1"/>
  </r>
  <r>
    <x v="19"/>
    <m/>
    <m/>
    <x v="0"/>
    <n v="5380"/>
    <x v="1"/>
  </r>
  <r>
    <x v="19"/>
    <s v="35d89db03ecb922e3b43a1b1f8f0aaab3794d87f"/>
    <m/>
    <x v="0"/>
    <n v="71"/>
    <x v="1"/>
  </r>
  <r>
    <x v="19"/>
    <m/>
    <m/>
    <x v="0"/>
    <n v="71"/>
    <x v="1"/>
  </r>
  <r>
    <x v="19"/>
    <m/>
    <n v="1"/>
    <x v="63"/>
    <n v="71"/>
    <x v="196"/>
  </r>
  <r>
    <x v="19"/>
    <m/>
    <m/>
    <x v="0"/>
    <n v="71"/>
    <x v="1"/>
  </r>
  <r>
    <x v="19"/>
    <s v="fd08ed58f4d3ffe284e1d28d9ebe44ab10ffbe6f"/>
    <m/>
    <x v="0"/>
    <n v="24"/>
    <x v="1"/>
  </r>
  <r>
    <x v="19"/>
    <m/>
    <m/>
    <x v="0"/>
    <n v="24"/>
    <x v="1"/>
  </r>
  <r>
    <x v="19"/>
    <m/>
    <n v="1"/>
    <x v="12"/>
    <n v="24"/>
    <x v="197"/>
  </r>
  <r>
    <x v="19"/>
    <m/>
    <m/>
    <x v="0"/>
    <n v="24"/>
    <x v="1"/>
  </r>
  <r>
    <x v="19"/>
    <s v="e067fff4e3f3079d070ec168f32c24db9a51a944"/>
    <m/>
    <x v="0"/>
    <n v="316"/>
    <x v="1"/>
  </r>
  <r>
    <x v="19"/>
    <m/>
    <m/>
    <x v="0"/>
    <n v="316"/>
    <x v="1"/>
  </r>
  <r>
    <x v="19"/>
    <m/>
    <n v="0.67400000000000004"/>
    <x v="46"/>
    <n v="316"/>
    <x v="198"/>
  </r>
  <r>
    <x v="19"/>
    <m/>
    <n v="0.02"/>
    <x v="22"/>
    <n v="316"/>
    <x v="199"/>
  </r>
  <r>
    <x v="19"/>
    <m/>
    <n v="0.24099999999999999"/>
    <x v="12"/>
    <n v="316"/>
    <x v="200"/>
  </r>
  <r>
    <x v="19"/>
    <m/>
    <n v="6.3E-2"/>
    <x v="23"/>
    <n v="316"/>
    <x v="201"/>
  </r>
  <r>
    <x v="19"/>
    <m/>
    <m/>
    <x v="0"/>
    <n v="316"/>
    <x v="1"/>
  </r>
  <r>
    <x v="19"/>
    <s v="f2f48b749ded0c5585c798c302f6162f19336670"/>
    <m/>
    <x v="0"/>
    <n v="39"/>
    <x v="1"/>
  </r>
  <r>
    <x v="19"/>
    <m/>
    <m/>
    <x v="0"/>
    <n v="39"/>
    <x v="1"/>
  </r>
  <r>
    <x v="19"/>
    <m/>
    <n v="1"/>
    <x v="33"/>
    <n v="39"/>
    <x v="202"/>
  </r>
  <r>
    <x v="19"/>
    <m/>
    <m/>
    <x v="0"/>
    <n v="39"/>
    <x v="1"/>
  </r>
  <r>
    <x v="19"/>
    <s v="a6ac4e68c240e99ada7dddb333bb2b5e5220c49c"/>
    <m/>
    <x v="0"/>
    <n v="61"/>
    <x v="1"/>
  </r>
  <r>
    <x v="19"/>
    <m/>
    <m/>
    <x v="0"/>
    <n v="61"/>
    <x v="1"/>
  </r>
  <r>
    <x v="19"/>
    <m/>
    <n v="0.28499999999999998"/>
    <x v="33"/>
    <n v="61"/>
    <x v="203"/>
  </r>
  <r>
    <x v="19"/>
    <m/>
    <n v="0.71399999999999997"/>
    <x v="47"/>
    <n v="61"/>
    <x v="204"/>
  </r>
  <r>
    <x v="19"/>
    <m/>
    <m/>
    <x v="0"/>
    <n v="61"/>
    <x v="1"/>
  </r>
  <r>
    <x v="19"/>
    <s v="23fb35b7a52d0d50829a6bb9a47954374ab2b61f"/>
    <m/>
    <x v="0"/>
    <n v="59"/>
    <x v="1"/>
  </r>
  <r>
    <x v="19"/>
    <m/>
    <m/>
    <x v="0"/>
    <n v="59"/>
    <x v="1"/>
  </r>
  <r>
    <x v="19"/>
    <m/>
    <n v="0.90900000000000003"/>
    <x v="58"/>
    <n v="59"/>
    <x v="205"/>
  </r>
  <r>
    <x v="19"/>
    <m/>
    <n v="0.09"/>
    <x v="13"/>
    <n v="59"/>
    <x v="206"/>
  </r>
  <r>
    <x v="19"/>
    <m/>
    <m/>
    <x v="0"/>
    <n v="59"/>
    <x v="1"/>
  </r>
  <r>
    <x v="19"/>
    <s v="6751cc2c645cd1976ecc729af881a5bc3b672c0e"/>
    <m/>
    <x v="0"/>
    <n v="1"/>
    <x v="1"/>
  </r>
  <r>
    <x v="19"/>
    <m/>
    <m/>
    <x v="0"/>
    <n v="1"/>
    <x v="1"/>
  </r>
  <r>
    <x v="19"/>
    <m/>
    <n v="1"/>
    <x v="46"/>
    <n v="1"/>
    <x v="112"/>
  </r>
  <r>
    <x v="19"/>
    <m/>
    <m/>
    <x v="0"/>
    <n v="1"/>
    <x v="1"/>
  </r>
  <r>
    <x v="19"/>
    <s v="6cab2a29c7dcb56ce132c200321bd1424f977f55"/>
    <m/>
    <x v="0"/>
    <n v="403"/>
    <x v="1"/>
  </r>
  <r>
    <x v="19"/>
    <m/>
    <m/>
    <x v="0"/>
    <n v="403"/>
    <x v="1"/>
  </r>
  <r>
    <x v="19"/>
    <m/>
    <n v="1"/>
    <x v="46"/>
    <n v="403"/>
    <x v="207"/>
  </r>
  <r>
    <x v="20"/>
    <m/>
    <m/>
    <x v="0"/>
    <n v="403"/>
    <x v="1"/>
  </r>
  <r>
    <x v="20"/>
    <s v="6bc9cbce1147197d16bc049f3825091e465e389a"/>
    <m/>
    <x v="0"/>
    <n v="1"/>
    <x v="1"/>
  </r>
  <r>
    <x v="20"/>
    <m/>
    <m/>
    <x v="0"/>
    <n v="1"/>
    <x v="1"/>
  </r>
  <r>
    <x v="20"/>
    <m/>
    <n v="1"/>
    <x v="37"/>
    <n v="1"/>
    <x v="112"/>
  </r>
  <r>
    <x v="21"/>
    <m/>
    <m/>
    <x v="0"/>
    <n v="1"/>
    <x v="1"/>
  </r>
  <r>
    <x v="21"/>
    <s v="53dbff5aa4407ada6b6f2416f6702be02ad26037"/>
    <m/>
    <x v="0"/>
    <n v="25"/>
    <x v="1"/>
  </r>
  <r>
    <x v="21"/>
    <m/>
    <m/>
    <x v="0"/>
    <n v="25"/>
    <x v="1"/>
  </r>
  <r>
    <x v="21"/>
    <m/>
    <n v="1"/>
    <x v="31"/>
    <n v="25"/>
    <x v="208"/>
  </r>
  <r>
    <x v="21"/>
    <m/>
    <m/>
    <x v="0"/>
    <n v="25"/>
    <x v="1"/>
  </r>
  <r>
    <x v="21"/>
    <s v="42d0931156739f6543673a0a95accc982481b602"/>
    <m/>
    <x v="0"/>
    <n v="1"/>
    <x v="1"/>
  </r>
  <r>
    <x v="21"/>
    <m/>
    <m/>
    <x v="0"/>
    <n v="1"/>
    <x v="1"/>
  </r>
  <r>
    <x v="21"/>
    <m/>
    <n v="1"/>
    <x v="31"/>
    <n v="1"/>
    <x v="112"/>
  </r>
  <r>
    <x v="21"/>
    <m/>
    <m/>
    <x v="0"/>
    <n v="1"/>
    <x v="1"/>
  </r>
  <r>
    <x v="21"/>
    <s v="14b0649f071bad25a725f1d58a66880fb9ea03b8"/>
    <m/>
    <x v="0"/>
    <n v="540"/>
    <x v="1"/>
  </r>
  <r>
    <x v="21"/>
    <m/>
    <m/>
    <x v="0"/>
    <n v="540"/>
    <x v="1"/>
  </r>
  <r>
    <x v="21"/>
    <m/>
    <n v="1"/>
    <x v="31"/>
    <n v="540"/>
    <x v="209"/>
  </r>
  <r>
    <x v="21"/>
    <m/>
    <m/>
    <x v="0"/>
    <n v="540"/>
    <x v="1"/>
  </r>
  <r>
    <x v="21"/>
    <s v="c902b92a9685d5be5490c701858378850ccb499f"/>
    <m/>
    <x v="0"/>
    <n v="459"/>
    <x v="1"/>
  </r>
  <r>
    <x v="21"/>
    <m/>
    <m/>
    <x v="0"/>
    <n v="459"/>
    <x v="1"/>
  </r>
  <r>
    <x v="21"/>
    <m/>
    <n v="1"/>
    <x v="31"/>
    <n v="459"/>
    <x v="210"/>
  </r>
  <r>
    <x v="21"/>
    <m/>
    <m/>
    <x v="0"/>
    <n v="459"/>
    <x v="1"/>
  </r>
  <r>
    <x v="21"/>
    <s v="efb33fd38bd0e8733d14f657e7fa634880ec8f1d"/>
    <m/>
    <x v="0"/>
    <n v="551"/>
    <x v="1"/>
  </r>
  <r>
    <x v="21"/>
    <m/>
    <m/>
    <x v="0"/>
    <n v="551"/>
    <x v="1"/>
  </r>
  <r>
    <x v="21"/>
    <m/>
    <n v="1"/>
    <x v="31"/>
    <n v="551"/>
    <x v="211"/>
  </r>
  <r>
    <x v="22"/>
    <m/>
    <m/>
    <x v="0"/>
    <n v="551"/>
    <x v="1"/>
  </r>
  <r>
    <x v="22"/>
    <s v="3ad571742911f04b307f0071979425511c4f2570"/>
    <m/>
    <x v="0"/>
    <n v="4"/>
    <x v="1"/>
  </r>
  <r>
    <x v="22"/>
    <m/>
    <m/>
    <x v="0"/>
    <n v="4"/>
    <x v="1"/>
  </r>
  <r>
    <x v="22"/>
    <m/>
    <n v="1"/>
    <x v="45"/>
    <n v="4"/>
    <x v="105"/>
  </r>
  <r>
    <x v="22"/>
    <m/>
    <m/>
    <x v="0"/>
    <n v="4"/>
    <x v="1"/>
  </r>
  <r>
    <x v="22"/>
    <s v="24697d614ad09879c976325b6fd66b147b6bd2ff"/>
    <m/>
    <x v="0"/>
    <n v="95"/>
    <x v="1"/>
  </r>
  <r>
    <x v="22"/>
    <m/>
    <m/>
    <x v="0"/>
    <n v="95"/>
    <x v="1"/>
  </r>
  <r>
    <x v="22"/>
    <m/>
    <n v="0.83899999999999997"/>
    <x v="13"/>
    <n v="95"/>
    <x v="212"/>
  </r>
  <r>
    <x v="22"/>
    <m/>
    <n v="0.16"/>
    <x v="54"/>
    <n v="95"/>
    <x v="213"/>
  </r>
  <r>
    <x v="22"/>
    <m/>
    <m/>
    <x v="0"/>
    <n v="95"/>
    <x v="1"/>
  </r>
  <r>
    <x v="22"/>
    <s v="d0152a54867f24761349a34cc7ef9e5f54984c84"/>
    <m/>
    <x v="0"/>
    <n v="112"/>
    <x v="1"/>
  </r>
  <r>
    <x v="22"/>
    <m/>
    <m/>
    <x v="0"/>
    <n v="112"/>
    <x v="1"/>
  </r>
  <r>
    <x v="22"/>
    <m/>
    <n v="0.81399999999999995"/>
    <x v="13"/>
    <n v="112"/>
    <x v="214"/>
  </r>
  <r>
    <x v="22"/>
    <m/>
    <n v="3.3000000000000002E-2"/>
    <x v="40"/>
    <n v="112"/>
    <x v="215"/>
  </r>
  <r>
    <x v="22"/>
    <m/>
    <n v="0.14199999999999999"/>
    <x v="54"/>
    <n v="112"/>
    <x v="216"/>
  </r>
  <r>
    <x v="22"/>
    <m/>
    <n v="8.0000000000000002E-3"/>
    <x v="44"/>
    <n v="112"/>
    <x v="217"/>
  </r>
  <r>
    <x v="22"/>
    <m/>
    <m/>
    <x v="0"/>
    <n v="112"/>
    <x v="1"/>
  </r>
  <r>
    <x v="22"/>
    <s v="49c92c4d0a629b8fbefd8dae44135d86415ea828"/>
    <m/>
    <x v="0"/>
    <n v="14"/>
    <x v="1"/>
  </r>
  <r>
    <x v="22"/>
    <m/>
    <m/>
    <x v="0"/>
    <n v="14"/>
    <x v="1"/>
  </r>
  <r>
    <x v="22"/>
    <m/>
    <n v="0.33800000000000002"/>
    <x v="45"/>
    <n v="14"/>
    <x v="218"/>
  </r>
  <r>
    <x v="22"/>
    <m/>
    <n v="0.66100000000000003"/>
    <x v="62"/>
    <n v="14"/>
    <x v="219"/>
  </r>
  <r>
    <x v="22"/>
    <m/>
    <m/>
    <x v="0"/>
    <n v="14"/>
    <x v="1"/>
  </r>
  <r>
    <x v="22"/>
    <s v="4d14564d2f63e397cd392f1a7df27f9a2305dc23"/>
    <m/>
    <x v="0"/>
    <n v="96"/>
    <x v="1"/>
  </r>
  <r>
    <x v="22"/>
    <m/>
    <m/>
    <x v="0"/>
    <n v="96"/>
    <x v="1"/>
  </r>
  <r>
    <x v="22"/>
    <m/>
    <n v="0.52200000000000002"/>
    <x v="1"/>
    <n v="96"/>
    <x v="220"/>
  </r>
  <r>
    <x v="22"/>
    <m/>
    <n v="0.35"/>
    <x v="39"/>
    <n v="96"/>
    <x v="221"/>
  </r>
  <r>
    <x v="22"/>
    <m/>
    <n v="0.126"/>
    <x v="12"/>
    <n v="96"/>
    <x v="222"/>
  </r>
  <r>
    <x v="22"/>
    <m/>
    <m/>
    <x v="0"/>
    <n v="96"/>
    <x v="1"/>
  </r>
  <r>
    <x v="22"/>
    <s v="1df9c58634def7beeee86fc4f4353a70940fcbbf"/>
    <m/>
    <x v="0"/>
    <n v="1465"/>
    <x v="1"/>
  </r>
  <r>
    <x v="22"/>
    <m/>
    <m/>
    <x v="0"/>
    <n v="1465"/>
    <x v="1"/>
  </r>
  <r>
    <x v="22"/>
    <m/>
    <n v="0.86499999999999999"/>
    <x v="1"/>
    <n v="1465"/>
    <x v="223"/>
  </r>
  <r>
    <x v="22"/>
    <m/>
    <n v="4.0000000000000001E-3"/>
    <x v="13"/>
    <n v="1465"/>
    <x v="224"/>
  </r>
  <r>
    <x v="22"/>
    <m/>
    <n v="8.9999999999999993E-3"/>
    <x v="39"/>
    <n v="1465"/>
    <x v="225"/>
  </r>
  <r>
    <x v="22"/>
    <m/>
    <n v="6.7000000000000004E-2"/>
    <x v="12"/>
    <n v="1465"/>
    <x v="226"/>
  </r>
  <r>
    <x v="22"/>
    <m/>
    <n v="5.0999999999999997E-2"/>
    <x v="23"/>
    <n v="1465"/>
    <x v="227"/>
  </r>
  <r>
    <x v="22"/>
    <m/>
    <n v="2E-3"/>
    <x v="44"/>
    <n v="1465"/>
    <x v="228"/>
  </r>
  <r>
    <x v="22"/>
    <m/>
    <m/>
    <x v="0"/>
    <n v="1465"/>
    <x v="1"/>
  </r>
  <r>
    <x v="22"/>
    <s v="7494d33c77932db60fb8cdcc1abb178e67d8c60a"/>
    <m/>
    <x v="0"/>
    <n v="88"/>
    <x v="1"/>
  </r>
  <r>
    <x v="22"/>
    <m/>
    <m/>
    <x v="0"/>
    <n v="88"/>
    <x v="1"/>
  </r>
  <r>
    <x v="22"/>
    <m/>
    <n v="8.9999999999999993E-3"/>
    <x v="1"/>
    <n v="88"/>
    <x v="229"/>
  </r>
  <r>
    <x v="22"/>
    <m/>
    <n v="0.159"/>
    <x v="13"/>
    <n v="88"/>
    <x v="230"/>
  </r>
  <r>
    <x v="22"/>
    <m/>
    <n v="5.6000000000000001E-2"/>
    <x v="39"/>
    <n v="88"/>
    <x v="231"/>
  </r>
  <r>
    <x v="22"/>
    <m/>
    <n v="0.56499999999999995"/>
    <x v="12"/>
    <n v="88"/>
    <x v="232"/>
  </r>
  <r>
    <x v="22"/>
    <m/>
    <n v="0.20799999999999999"/>
    <x v="23"/>
    <n v="88"/>
    <x v="233"/>
  </r>
  <r>
    <x v="22"/>
    <m/>
    <m/>
    <x v="0"/>
    <n v="88"/>
    <x v="1"/>
  </r>
  <r>
    <x v="22"/>
    <s v="eedfab2f783bcd1ee111cd36ece5ebfc0a5abf99"/>
    <m/>
    <x v="0"/>
    <n v="153"/>
    <x v="1"/>
  </r>
  <r>
    <x v="22"/>
    <m/>
    <m/>
    <x v="0"/>
    <n v="153"/>
    <x v="1"/>
  </r>
  <r>
    <x v="22"/>
    <m/>
    <n v="0.93700000000000006"/>
    <x v="40"/>
    <n v="153"/>
    <x v="234"/>
  </r>
  <r>
    <x v="22"/>
    <m/>
    <n v="6.2E-2"/>
    <x v="47"/>
    <n v="153"/>
    <x v="235"/>
  </r>
  <r>
    <x v="22"/>
    <m/>
    <m/>
    <x v="0"/>
    <n v="153"/>
    <x v="1"/>
  </r>
  <r>
    <x v="22"/>
    <s v="f46ff140de92e43c34bace43be971fd903ac11d9"/>
    <m/>
    <x v="0"/>
    <n v="1"/>
    <x v="1"/>
  </r>
  <r>
    <x v="22"/>
    <m/>
    <m/>
    <x v="0"/>
    <n v="1"/>
    <x v="1"/>
  </r>
  <r>
    <x v="22"/>
    <m/>
    <n v="1"/>
    <x v="12"/>
    <n v="1"/>
    <x v="112"/>
  </r>
  <r>
    <x v="22"/>
    <m/>
    <m/>
    <x v="0"/>
    <n v="1"/>
    <x v="1"/>
  </r>
  <r>
    <x v="22"/>
    <s v="31b4966485670b8351aed45227edf2ffacfa8444"/>
    <m/>
    <x v="0"/>
    <n v="13"/>
    <x v="1"/>
  </r>
  <r>
    <x v="22"/>
    <m/>
    <m/>
    <x v="0"/>
    <n v="13"/>
    <x v="1"/>
  </r>
  <r>
    <x v="22"/>
    <m/>
    <n v="1"/>
    <x v="12"/>
    <n v="13"/>
    <x v="35"/>
  </r>
  <r>
    <x v="22"/>
    <m/>
    <m/>
    <x v="0"/>
    <n v="13"/>
    <x v="1"/>
  </r>
  <r>
    <x v="22"/>
    <s v="f984b532331e46298d52d4c786cb359fa208f3d9"/>
    <m/>
    <x v="0"/>
    <n v="153"/>
    <x v="1"/>
  </r>
  <r>
    <x v="22"/>
    <m/>
    <m/>
    <x v="0"/>
    <n v="153"/>
    <x v="1"/>
  </r>
  <r>
    <x v="22"/>
    <m/>
    <n v="0.93700000000000006"/>
    <x v="40"/>
    <n v="153"/>
    <x v="234"/>
  </r>
  <r>
    <x v="22"/>
    <m/>
    <n v="6.2E-2"/>
    <x v="47"/>
    <n v="153"/>
    <x v="235"/>
  </r>
  <r>
    <x v="22"/>
    <m/>
    <m/>
    <x v="0"/>
    <n v="153"/>
    <x v="1"/>
  </r>
  <r>
    <x v="22"/>
    <s v="0aede468dc2ea475aa83bddd8be1e56a19ca6a3a"/>
    <m/>
    <x v="0"/>
    <n v="270"/>
    <x v="1"/>
  </r>
  <r>
    <x v="22"/>
    <m/>
    <m/>
    <x v="0"/>
    <n v="270"/>
    <x v="1"/>
  </r>
  <r>
    <x v="22"/>
    <m/>
    <n v="8.5000000000000006E-2"/>
    <x v="33"/>
    <n v="270"/>
    <x v="236"/>
  </r>
  <r>
    <x v="22"/>
    <m/>
    <n v="7.8E-2"/>
    <x v="64"/>
    <n v="270"/>
    <x v="237"/>
  </r>
  <r>
    <x v="22"/>
    <m/>
    <n v="0.12"/>
    <x v="14"/>
    <n v="270"/>
    <x v="238"/>
  </r>
  <r>
    <x v="22"/>
    <m/>
    <n v="0.27200000000000002"/>
    <x v="62"/>
    <n v="270"/>
    <x v="239"/>
  </r>
  <r>
    <x v="22"/>
    <m/>
    <n v="6.3E-2"/>
    <x v="52"/>
    <n v="270"/>
    <x v="240"/>
  </r>
  <r>
    <x v="22"/>
    <m/>
    <n v="0.12"/>
    <x v="13"/>
    <n v="270"/>
    <x v="238"/>
  </r>
  <r>
    <x v="22"/>
    <m/>
    <n v="9.0999999999999998E-2"/>
    <x v="12"/>
    <n v="270"/>
    <x v="241"/>
  </r>
  <r>
    <x v="22"/>
    <m/>
    <n v="0.16700000000000001"/>
    <x v="18"/>
    <n v="270"/>
    <x v="242"/>
  </r>
  <r>
    <x v="22"/>
    <m/>
    <m/>
    <x v="0"/>
    <n v="270"/>
    <x v="1"/>
  </r>
  <r>
    <x v="22"/>
    <s v="604fc8c629b4cd90a3fbd84e53eb4c892878a318"/>
    <m/>
    <x v="0"/>
    <n v="52"/>
    <x v="1"/>
  </r>
  <r>
    <x v="22"/>
    <m/>
    <m/>
    <x v="0"/>
    <n v="52"/>
    <x v="1"/>
  </r>
  <r>
    <x v="22"/>
    <m/>
    <n v="0.80900000000000005"/>
    <x v="63"/>
    <n v="52"/>
    <x v="243"/>
  </r>
  <r>
    <x v="22"/>
    <m/>
    <n v="0.19"/>
    <x v="13"/>
    <n v="52"/>
    <x v="244"/>
  </r>
  <r>
    <x v="22"/>
    <m/>
    <m/>
    <x v="0"/>
    <n v="52"/>
    <x v="1"/>
  </r>
  <r>
    <x v="22"/>
    <s v="efe368fa7a6b4c1ca6077fdb2560a33dfdc82337"/>
    <m/>
    <x v="0"/>
    <n v="18"/>
    <x v="1"/>
  </r>
  <r>
    <x v="22"/>
    <m/>
    <m/>
    <x v="0"/>
    <n v="18"/>
    <x v="1"/>
  </r>
  <r>
    <x v="22"/>
    <m/>
    <n v="1"/>
    <x v="13"/>
    <n v="18"/>
    <x v="113"/>
  </r>
  <r>
    <x v="22"/>
    <m/>
    <m/>
    <x v="0"/>
    <n v="18"/>
    <x v="1"/>
  </r>
  <r>
    <x v="22"/>
    <s v="5a0d148ffd2db70901eb0cdbeaf159b77bc1fc91"/>
    <m/>
    <x v="0"/>
    <n v="147"/>
    <x v="1"/>
  </r>
  <r>
    <x v="22"/>
    <m/>
    <m/>
    <x v="0"/>
    <n v="147"/>
    <x v="1"/>
  </r>
  <r>
    <x v="22"/>
    <m/>
    <n v="0.22600000000000001"/>
    <x v="1"/>
    <n v="147"/>
    <x v="245"/>
  </r>
  <r>
    <x v="22"/>
    <m/>
    <n v="6.7000000000000004E-2"/>
    <x v="13"/>
    <n v="147"/>
    <x v="246"/>
  </r>
  <r>
    <x v="22"/>
    <m/>
    <n v="1.0999999999999999E-2"/>
    <x v="39"/>
    <n v="147"/>
    <x v="247"/>
  </r>
  <r>
    <x v="22"/>
    <m/>
    <n v="0.69299999999999995"/>
    <x v="12"/>
    <n v="147"/>
    <x v="248"/>
  </r>
  <r>
    <x v="22"/>
    <m/>
    <m/>
    <x v="0"/>
    <n v="147"/>
    <x v="1"/>
  </r>
  <r>
    <x v="22"/>
    <s v="169b372f87441b6b0757c3c24bbc18f4f2b30f81"/>
    <m/>
    <x v="0"/>
    <n v="2"/>
    <x v="1"/>
  </r>
  <r>
    <x v="22"/>
    <m/>
    <m/>
    <x v="0"/>
    <n v="2"/>
    <x v="1"/>
  </r>
  <r>
    <x v="22"/>
    <m/>
    <n v="1"/>
    <x v="12"/>
    <n v="2"/>
    <x v="3"/>
  </r>
  <r>
    <x v="22"/>
    <m/>
    <m/>
    <x v="0"/>
    <n v="2"/>
    <x v="1"/>
  </r>
  <r>
    <x v="22"/>
    <s v="e1baf8419c0df083322e6f989b95770d8e0c0816"/>
    <m/>
    <x v="0"/>
    <n v="1"/>
    <x v="1"/>
  </r>
  <r>
    <x v="22"/>
    <m/>
    <m/>
    <x v="0"/>
    <n v="1"/>
    <x v="1"/>
  </r>
  <r>
    <x v="22"/>
    <m/>
    <n v="1"/>
    <x v="65"/>
    <n v="1"/>
    <x v="112"/>
  </r>
  <r>
    <x v="23"/>
    <m/>
    <m/>
    <x v="0"/>
    <n v="1"/>
    <x v="1"/>
  </r>
  <r>
    <x v="23"/>
    <s v="94b1781bcdfb70156fb3b5f6978400007279cc0d"/>
    <m/>
    <x v="0"/>
    <n v="1185"/>
    <x v="1"/>
  </r>
  <r>
    <x v="23"/>
    <m/>
    <m/>
    <x v="0"/>
    <n v="1185"/>
    <x v="1"/>
  </r>
  <r>
    <x v="23"/>
    <m/>
    <n v="1"/>
    <x v="33"/>
    <n v="1185"/>
    <x v="249"/>
  </r>
  <r>
    <x v="24"/>
    <m/>
    <m/>
    <x v="0"/>
    <n v="1185"/>
    <x v="1"/>
  </r>
  <r>
    <x v="24"/>
    <s v="7a135d1c39374a3600ff6009ac8cfac816b4ff2b"/>
    <m/>
    <x v="0"/>
    <n v="20"/>
    <x v="1"/>
  </r>
  <r>
    <x v="24"/>
    <m/>
    <m/>
    <x v="0"/>
    <n v="20"/>
    <x v="1"/>
  </r>
  <r>
    <x v="24"/>
    <m/>
    <n v="0.754"/>
    <x v="44"/>
    <n v="20"/>
    <x v="250"/>
  </r>
  <r>
    <x v="25"/>
    <m/>
    <m/>
    <x v="0"/>
    <n v="20"/>
    <x v="1"/>
  </r>
  <r>
    <x v="25"/>
    <s v="20af9c79622fba6e53df9b2e6c7e00c6c85a79b5"/>
    <m/>
    <x v="0"/>
    <n v="1"/>
    <x v="1"/>
  </r>
  <r>
    <x v="25"/>
    <m/>
    <m/>
    <x v="0"/>
    <n v="1"/>
    <x v="1"/>
  </r>
  <r>
    <x v="25"/>
    <m/>
    <n v="1"/>
    <x v="35"/>
    <n v="1"/>
    <x v="112"/>
  </r>
  <r>
    <x v="25"/>
    <m/>
    <m/>
    <x v="0"/>
    <n v="1"/>
    <x v="1"/>
  </r>
  <r>
    <x v="25"/>
    <s v="8f83ff2335ea0e2dd0dc2fc79b6509c4f8f2d4fc"/>
    <m/>
    <x v="0"/>
    <n v="62"/>
    <x v="1"/>
  </r>
  <r>
    <x v="25"/>
    <m/>
    <m/>
    <x v="0"/>
    <n v="62"/>
    <x v="1"/>
  </r>
  <r>
    <x v="25"/>
    <m/>
    <n v="0.17100000000000001"/>
    <x v="42"/>
    <n v="62"/>
    <x v="251"/>
  </r>
  <r>
    <x v="25"/>
    <m/>
    <n v="0.43"/>
    <x v="39"/>
    <n v="62"/>
    <x v="252"/>
  </r>
  <r>
    <x v="25"/>
    <m/>
    <n v="0.39700000000000002"/>
    <x v="12"/>
    <n v="62"/>
    <x v="253"/>
  </r>
  <r>
    <x v="25"/>
    <m/>
    <m/>
    <x v="0"/>
    <n v="62"/>
    <x v="1"/>
  </r>
  <r>
    <x v="25"/>
    <s v="92982e76c034f864f4499a0145ce7a75dc682812"/>
    <m/>
    <x v="0"/>
    <n v="25"/>
    <x v="1"/>
  </r>
  <r>
    <x v="25"/>
    <m/>
    <m/>
    <x v="0"/>
    <n v="25"/>
    <x v="1"/>
  </r>
  <r>
    <x v="25"/>
    <m/>
    <n v="1"/>
    <x v="46"/>
    <n v="25"/>
    <x v="208"/>
  </r>
  <r>
    <x v="25"/>
    <m/>
    <m/>
    <x v="0"/>
    <n v="25"/>
    <x v="1"/>
  </r>
  <r>
    <x v="25"/>
    <s v="35610538e5115e07a2eab0c45df52144b0045b3a"/>
    <m/>
    <x v="0"/>
    <n v="2"/>
    <x v="1"/>
  </r>
  <r>
    <x v="25"/>
    <m/>
    <m/>
    <x v="0"/>
    <n v="2"/>
    <x v="1"/>
  </r>
  <r>
    <x v="25"/>
    <m/>
    <n v="1"/>
    <x v="46"/>
    <n v="2"/>
    <x v="3"/>
  </r>
  <r>
    <x v="25"/>
    <m/>
    <m/>
    <x v="0"/>
    <n v="2"/>
    <x v="1"/>
  </r>
  <r>
    <x v="25"/>
    <s v="ddd4ac7372ea4390b24b7bc3798d6c52351c8241"/>
    <m/>
    <x v="0"/>
    <n v="79"/>
    <x v="1"/>
  </r>
  <r>
    <x v="25"/>
    <m/>
    <m/>
    <x v="0"/>
    <n v="79"/>
    <x v="1"/>
  </r>
  <r>
    <x v="25"/>
    <m/>
    <n v="1"/>
    <x v="46"/>
    <n v="79"/>
    <x v="254"/>
  </r>
  <r>
    <x v="25"/>
    <m/>
    <m/>
    <x v="0"/>
    <n v="79"/>
    <x v="1"/>
  </r>
  <r>
    <x v="25"/>
    <s v="00578e45d13fe73ff51c4ff482d53ce465552752"/>
    <m/>
    <x v="0"/>
    <n v="28"/>
    <x v="1"/>
  </r>
  <r>
    <x v="25"/>
    <m/>
    <m/>
    <x v="0"/>
    <n v="28"/>
    <x v="1"/>
  </r>
  <r>
    <x v="25"/>
    <m/>
    <n v="1"/>
    <x v="22"/>
    <n v="28"/>
    <x v="255"/>
  </r>
  <r>
    <x v="25"/>
    <m/>
    <m/>
    <x v="0"/>
    <n v="28"/>
    <x v="1"/>
  </r>
  <r>
    <x v="25"/>
    <s v="eaad2ce5b976995b745907030410218191f82bde"/>
    <m/>
    <x v="0"/>
    <n v="4"/>
    <x v="1"/>
  </r>
  <r>
    <x v="25"/>
    <m/>
    <m/>
    <x v="0"/>
    <n v="4"/>
    <x v="1"/>
  </r>
  <r>
    <x v="25"/>
    <m/>
    <n v="1"/>
    <x v="46"/>
    <n v="4"/>
    <x v="105"/>
  </r>
  <r>
    <x v="25"/>
    <m/>
    <m/>
    <x v="0"/>
    <n v="4"/>
    <x v="1"/>
  </r>
  <r>
    <x v="25"/>
    <s v="cf0c561330c073bebf63f5246e815ec44f7180db"/>
    <m/>
    <x v="0"/>
    <n v="172"/>
    <x v="1"/>
  </r>
  <r>
    <x v="25"/>
    <m/>
    <m/>
    <x v="0"/>
    <n v="172"/>
    <x v="1"/>
  </r>
  <r>
    <x v="25"/>
    <m/>
    <n v="1"/>
    <x v="46"/>
    <n v="172"/>
    <x v="256"/>
  </r>
  <r>
    <x v="25"/>
    <m/>
    <m/>
    <x v="0"/>
    <n v="172"/>
    <x v="1"/>
  </r>
  <r>
    <x v="25"/>
    <s v="8d90ce21ffb7fac21fd9f287ce3d66a4c6b576b8"/>
    <m/>
    <x v="0"/>
    <n v="422"/>
    <x v="1"/>
  </r>
  <r>
    <x v="25"/>
    <m/>
    <m/>
    <x v="0"/>
    <n v="422"/>
    <x v="1"/>
  </r>
  <r>
    <x v="25"/>
    <m/>
    <n v="9.5000000000000001E-2"/>
    <x v="1"/>
    <n v="422"/>
    <x v="257"/>
  </r>
  <r>
    <x v="25"/>
    <m/>
    <n v="1.2999999999999999E-2"/>
    <x v="42"/>
    <n v="422"/>
    <x v="258"/>
  </r>
  <r>
    <x v="25"/>
    <m/>
    <n v="0.89100000000000001"/>
    <x v="12"/>
    <n v="422"/>
    <x v="259"/>
  </r>
  <r>
    <x v="25"/>
    <m/>
    <m/>
    <x v="0"/>
    <n v="422"/>
    <x v="1"/>
  </r>
  <r>
    <x v="25"/>
    <s v="c5ebc6be8e3a865655acbc5ecd1cb3b96fdf44ff"/>
    <m/>
    <x v="0"/>
    <n v="422"/>
    <x v="1"/>
  </r>
  <r>
    <x v="25"/>
    <m/>
    <m/>
    <x v="0"/>
    <n v="422"/>
    <x v="1"/>
  </r>
  <r>
    <x v="25"/>
    <m/>
    <n v="9.5000000000000001E-2"/>
    <x v="1"/>
    <n v="422"/>
    <x v="257"/>
  </r>
  <r>
    <x v="25"/>
    <m/>
    <n v="1.2999999999999999E-2"/>
    <x v="42"/>
    <n v="422"/>
    <x v="258"/>
  </r>
  <r>
    <x v="25"/>
    <m/>
    <n v="0.89100000000000001"/>
    <x v="12"/>
    <n v="422"/>
    <x v="259"/>
  </r>
  <r>
    <x v="25"/>
    <m/>
    <m/>
    <x v="0"/>
    <n v="422"/>
    <x v="1"/>
  </r>
  <r>
    <x v="25"/>
    <s v="26d1d8d654693540f690a70077e0f0141e1e4cce"/>
    <m/>
    <x v="0"/>
    <n v="160"/>
    <x v="1"/>
  </r>
  <r>
    <x v="25"/>
    <m/>
    <m/>
    <x v="0"/>
    <n v="160"/>
    <x v="1"/>
  </r>
  <r>
    <x v="25"/>
    <m/>
    <n v="1"/>
    <x v="27"/>
    <n v="160"/>
    <x v="260"/>
  </r>
  <r>
    <x v="25"/>
    <m/>
    <m/>
    <x v="0"/>
    <n v="160"/>
    <x v="1"/>
  </r>
  <r>
    <x v="25"/>
    <s v="6e655edcca786e7edc0c4b1c05832d50dcd3f760"/>
    <m/>
    <x v="0"/>
    <n v="15"/>
    <x v="1"/>
  </r>
  <r>
    <x v="25"/>
    <m/>
    <m/>
    <x v="0"/>
    <n v="15"/>
    <x v="1"/>
  </r>
  <r>
    <x v="25"/>
    <m/>
    <n v="1"/>
    <x v="12"/>
    <n v="15"/>
    <x v="261"/>
  </r>
  <r>
    <x v="25"/>
    <m/>
    <m/>
    <x v="0"/>
    <n v="15"/>
    <x v="1"/>
  </r>
  <r>
    <x v="25"/>
    <s v="98a27c300434ce21c5a0c29d7bd3304964cf0063"/>
    <m/>
    <x v="0"/>
    <n v="4"/>
    <x v="1"/>
  </r>
  <r>
    <x v="25"/>
    <m/>
    <m/>
    <x v="0"/>
    <n v="4"/>
    <x v="1"/>
  </r>
  <r>
    <x v="25"/>
    <m/>
    <n v="1"/>
    <x v="12"/>
    <n v="4"/>
    <x v="105"/>
  </r>
  <r>
    <x v="25"/>
    <m/>
    <m/>
    <x v="0"/>
    <n v="4"/>
    <x v="1"/>
  </r>
  <r>
    <x v="25"/>
    <s v="6b6471ea34f384e747eeef83dfdfcaee1b332bd0"/>
    <m/>
    <x v="0"/>
    <n v="24"/>
    <x v="1"/>
  </r>
  <r>
    <x v="25"/>
    <m/>
    <m/>
    <x v="0"/>
    <n v="24"/>
    <x v="1"/>
  </r>
  <r>
    <x v="25"/>
    <m/>
    <n v="1"/>
    <x v="53"/>
    <n v="24"/>
    <x v="197"/>
  </r>
  <r>
    <x v="25"/>
    <m/>
    <m/>
    <x v="0"/>
    <n v="24"/>
    <x v="1"/>
  </r>
  <r>
    <x v="25"/>
    <s v="ab7a8649faf5c21901c719bbc88840ba7382a5d0"/>
    <m/>
    <x v="0"/>
    <n v="223"/>
    <x v="1"/>
  </r>
  <r>
    <x v="25"/>
    <m/>
    <m/>
    <x v="0"/>
    <n v="223"/>
    <x v="1"/>
  </r>
  <r>
    <x v="25"/>
    <m/>
    <n v="0.13500000000000001"/>
    <x v="1"/>
    <n v="223"/>
    <x v="262"/>
  </r>
  <r>
    <x v="25"/>
    <m/>
    <n v="3.6999999999999998E-2"/>
    <x v="42"/>
    <n v="223"/>
    <x v="263"/>
  </r>
  <r>
    <x v="25"/>
    <m/>
    <n v="0.11899999999999999"/>
    <x v="13"/>
    <n v="223"/>
    <x v="264"/>
  </r>
  <r>
    <x v="25"/>
    <m/>
    <n v="0.185"/>
    <x v="46"/>
    <n v="223"/>
    <x v="265"/>
  </r>
  <r>
    <x v="25"/>
    <m/>
    <n v="0.124"/>
    <x v="50"/>
    <n v="223"/>
    <x v="266"/>
  </r>
  <r>
    <x v="25"/>
    <m/>
    <n v="3.5000000000000003E-2"/>
    <x v="30"/>
    <n v="223"/>
    <x v="267"/>
  </r>
  <r>
    <x v="25"/>
    <m/>
    <n v="8.9999999999999993E-3"/>
    <x v="12"/>
    <n v="223"/>
    <x v="268"/>
  </r>
  <r>
    <x v="25"/>
    <m/>
    <n v="0.28000000000000003"/>
    <x v="23"/>
    <n v="223"/>
    <x v="269"/>
  </r>
  <r>
    <x v="25"/>
    <m/>
    <n v="7.0000000000000007E-2"/>
    <x v="54"/>
    <n v="223"/>
    <x v="270"/>
  </r>
  <r>
    <x v="25"/>
    <m/>
    <m/>
    <x v="0"/>
    <n v="223"/>
    <x v="1"/>
  </r>
  <r>
    <x v="25"/>
    <s v="0279923636be460e3027152d83ed1c790cd536fc"/>
    <m/>
    <x v="0"/>
    <n v="50"/>
    <x v="1"/>
  </r>
  <r>
    <x v="25"/>
    <m/>
    <m/>
    <x v="0"/>
    <n v="50"/>
    <x v="1"/>
  </r>
  <r>
    <x v="25"/>
    <m/>
    <n v="1.2999999999999999E-2"/>
    <x v="1"/>
    <n v="50"/>
    <x v="271"/>
  </r>
  <r>
    <x v="25"/>
    <m/>
    <n v="5.0000000000000001E-3"/>
    <x v="13"/>
    <n v="50"/>
    <x v="272"/>
  </r>
  <r>
    <x v="25"/>
    <m/>
    <n v="3.9E-2"/>
    <x v="39"/>
    <n v="50"/>
    <x v="273"/>
  </r>
  <r>
    <x v="25"/>
    <m/>
    <n v="0.125"/>
    <x v="49"/>
    <n v="50"/>
    <x v="274"/>
  </r>
  <r>
    <x v="25"/>
    <m/>
    <n v="0.69299999999999995"/>
    <x v="30"/>
    <n v="50"/>
    <x v="275"/>
  </r>
  <r>
    <x v="25"/>
    <m/>
    <n v="6.3E-2"/>
    <x v="32"/>
    <n v="50"/>
    <x v="276"/>
  </r>
  <r>
    <x v="25"/>
    <m/>
    <n v="5.8999999999999997E-2"/>
    <x v="12"/>
    <n v="50"/>
    <x v="277"/>
  </r>
  <r>
    <x v="25"/>
    <m/>
    <m/>
    <x v="0"/>
    <n v="50"/>
    <x v="1"/>
  </r>
  <r>
    <x v="25"/>
    <s v="d9c7a3b43f418d1390dbab4ef2b30503fce0bdba"/>
    <m/>
    <x v="0"/>
    <n v="7"/>
    <x v="1"/>
  </r>
  <r>
    <x v="25"/>
    <m/>
    <m/>
    <x v="0"/>
    <n v="7"/>
    <x v="1"/>
  </r>
  <r>
    <x v="25"/>
    <m/>
    <n v="1"/>
    <x v="46"/>
    <n v="7"/>
    <x v="2"/>
  </r>
  <r>
    <x v="25"/>
    <m/>
    <m/>
    <x v="0"/>
    <n v="7"/>
    <x v="1"/>
  </r>
  <r>
    <x v="25"/>
    <s v="8e3fe7f38c3d1ae8e072839bd4e2aaf78e19783c"/>
    <m/>
    <x v="0"/>
    <n v="147"/>
    <x v="1"/>
  </r>
  <r>
    <x v="25"/>
    <m/>
    <m/>
    <x v="0"/>
    <n v="147"/>
    <x v="1"/>
  </r>
  <r>
    <x v="25"/>
    <m/>
    <n v="0.16600000000000001"/>
    <x v="1"/>
    <n v="147"/>
    <x v="278"/>
  </r>
  <r>
    <x v="25"/>
    <m/>
    <n v="5.6000000000000001E-2"/>
    <x v="42"/>
    <n v="147"/>
    <x v="279"/>
  </r>
  <r>
    <x v="25"/>
    <m/>
    <n v="1.7999999999999999E-2"/>
    <x v="13"/>
    <n v="147"/>
    <x v="280"/>
  </r>
  <r>
    <x v="25"/>
    <m/>
    <n v="0.20200000000000001"/>
    <x v="46"/>
    <n v="147"/>
    <x v="281"/>
  </r>
  <r>
    <x v="25"/>
    <m/>
    <n v="1.6E-2"/>
    <x v="22"/>
    <n v="147"/>
    <x v="282"/>
  </r>
  <r>
    <x v="25"/>
    <m/>
    <n v="0.157"/>
    <x v="50"/>
    <n v="147"/>
    <x v="283"/>
  </r>
  <r>
    <x v="25"/>
    <m/>
    <n v="5.2999999999999999E-2"/>
    <x v="30"/>
    <n v="147"/>
    <x v="284"/>
  </r>
  <r>
    <x v="25"/>
    <m/>
    <n v="1.4E-2"/>
    <x v="12"/>
    <n v="147"/>
    <x v="285"/>
  </r>
  <r>
    <x v="25"/>
    <m/>
    <n v="0.20899999999999999"/>
    <x v="23"/>
    <n v="147"/>
    <x v="286"/>
  </r>
  <r>
    <x v="25"/>
    <m/>
    <n v="0.105"/>
    <x v="54"/>
    <n v="147"/>
    <x v="287"/>
  </r>
  <r>
    <x v="25"/>
    <m/>
    <m/>
    <x v="0"/>
    <n v="147"/>
    <x v="1"/>
  </r>
  <r>
    <x v="25"/>
    <s v="77f3100bc8753055224abb0c6439fc506eeb02de"/>
    <m/>
    <x v="0"/>
    <n v="147"/>
    <x v="1"/>
  </r>
  <r>
    <x v="25"/>
    <m/>
    <m/>
    <x v="0"/>
    <n v="147"/>
    <x v="1"/>
  </r>
  <r>
    <x v="25"/>
    <m/>
    <n v="0.16600000000000001"/>
    <x v="1"/>
    <n v="147"/>
    <x v="278"/>
  </r>
  <r>
    <x v="25"/>
    <m/>
    <n v="5.6000000000000001E-2"/>
    <x v="42"/>
    <n v="147"/>
    <x v="279"/>
  </r>
  <r>
    <x v="25"/>
    <m/>
    <n v="1.7999999999999999E-2"/>
    <x v="13"/>
    <n v="147"/>
    <x v="280"/>
  </r>
  <r>
    <x v="25"/>
    <m/>
    <n v="0.20200000000000001"/>
    <x v="46"/>
    <n v="147"/>
    <x v="281"/>
  </r>
  <r>
    <x v="25"/>
    <m/>
    <n v="1.6E-2"/>
    <x v="22"/>
    <n v="147"/>
    <x v="282"/>
  </r>
  <r>
    <x v="25"/>
    <m/>
    <n v="0.157"/>
    <x v="50"/>
    <n v="147"/>
    <x v="283"/>
  </r>
  <r>
    <x v="25"/>
    <m/>
    <n v="5.2999999999999999E-2"/>
    <x v="30"/>
    <n v="147"/>
    <x v="284"/>
  </r>
  <r>
    <x v="25"/>
    <m/>
    <n v="1.4E-2"/>
    <x v="12"/>
    <n v="147"/>
    <x v="285"/>
  </r>
  <r>
    <x v="25"/>
    <m/>
    <n v="0.20899999999999999"/>
    <x v="23"/>
    <n v="147"/>
    <x v="286"/>
  </r>
  <r>
    <x v="25"/>
    <m/>
    <n v="0.105"/>
    <x v="54"/>
    <n v="147"/>
    <x v="287"/>
  </r>
  <r>
    <x v="25"/>
    <m/>
    <m/>
    <x v="0"/>
    <n v="147"/>
    <x v="1"/>
  </r>
  <r>
    <x v="25"/>
    <s v="314f6a94d1c4993da47b00427ad2e9694653dc18"/>
    <m/>
    <x v="0"/>
    <n v="273"/>
    <x v="1"/>
  </r>
  <r>
    <x v="25"/>
    <m/>
    <m/>
    <x v="0"/>
    <n v="273"/>
    <x v="1"/>
  </r>
  <r>
    <x v="25"/>
    <m/>
    <n v="4.0000000000000001E-3"/>
    <x v="2"/>
    <n v="273"/>
    <x v="288"/>
  </r>
  <r>
    <x v="25"/>
    <m/>
    <n v="2.1000000000000001E-2"/>
    <x v="42"/>
    <n v="273"/>
    <x v="289"/>
  </r>
  <r>
    <x v="25"/>
    <m/>
    <n v="8.9999999999999993E-3"/>
    <x v="13"/>
    <n v="273"/>
    <x v="290"/>
  </r>
  <r>
    <x v="25"/>
    <m/>
    <n v="0.104"/>
    <x v="46"/>
    <n v="273"/>
    <x v="291"/>
  </r>
  <r>
    <x v="25"/>
    <m/>
    <n v="4.0000000000000001E-3"/>
    <x v="39"/>
    <n v="273"/>
    <x v="288"/>
  </r>
  <r>
    <x v="25"/>
    <m/>
    <n v="5.0000000000000001E-3"/>
    <x v="22"/>
    <n v="273"/>
    <x v="292"/>
  </r>
  <r>
    <x v="25"/>
    <m/>
    <n v="4.2999999999999997E-2"/>
    <x v="12"/>
    <n v="273"/>
    <x v="293"/>
  </r>
  <r>
    <x v="25"/>
    <m/>
    <n v="0.80700000000000005"/>
    <x v="23"/>
    <n v="273"/>
    <x v="294"/>
  </r>
  <r>
    <x v="25"/>
    <m/>
    <m/>
    <x v="0"/>
    <n v="273"/>
    <x v="1"/>
  </r>
  <r>
    <x v="25"/>
    <s v="326d27c5fb249f9d372cb46fd8b97d725b31553a"/>
    <m/>
    <x v="0"/>
    <n v="13"/>
    <x v="1"/>
  </r>
  <r>
    <x v="25"/>
    <m/>
    <m/>
    <x v="0"/>
    <n v="13"/>
    <x v="1"/>
  </r>
  <r>
    <x v="25"/>
    <m/>
    <n v="0.85"/>
    <x v="13"/>
    <n v="13"/>
    <x v="295"/>
  </r>
  <r>
    <x v="25"/>
    <m/>
    <n v="0.14899999999999999"/>
    <x v="12"/>
    <n v="13"/>
    <x v="296"/>
  </r>
  <r>
    <x v="25"/>
    <m/>
    <m/>
    <x v="0"/>
    <n v="13"/>
    <x v="1"/>
  </r>
  <r>
    <x v="25"/>
    <s v="5b44e4b489ef6a8eca4e48d3124665f404cc2c92"/>
    <m/>
    <x v="0"/>
    <n v="22"/>
    <x v="1"/>
  </r>
  <r>
    <x v="25"/>
    <m/>
    <m/>
    <x v="0"/>
    <n v="22"/>
    <x v="1"/>
  </r>
  <r>
    <x v="25"/>
    <m/>
    <n v="1"/>
    <x v="46"/>
    <n v="22"/>
    <x v="297"/>
  </r>
  <r>
    <x v="25"/>
    <m/>
    <m/>
    <x v="0"/>
    <n v="22"/>
    <x v="1"/>
  </r>
  <r>
    <x v="25"/>
    <s v="0a3ff55d57b75f75515d44f73d2f8712e24101fc"/>
    <m/>
    <x v="0"/>
    <n v="18"/>
    <x v="1"/>
  </r>
  <r>
    <x v="25"/>
    <m/>
    <m/>
    <x v="0"/>
    <n v="18"/>
    <x v="1"/>
  </r>
  <r>
    <x v="25"/>
    <m/>
    <n v="1"/>
    <x v="46"/>
    <n v="18"/>
    <x v="113"/>
  </r>
  <r>
    <x v="25"/>
    <m/>
    <m/>
    <x v="0"/>
    <n v="18"/>
    <x v="1"/>
  </r>
  <r>
    <x v="25"/>
    <s v="db123c1f4f7f971d4410f735b78d0fd332984477"/>
    <m/>
    <x v="0"/>
    <n v="296"/>
    <x v="1"/>
  </r>
  <r>
    <x v="25"/>
    <m/>
    <m/>
    <x v="0"/>
    <n v="296"/>
    <x v="1"/>
  </r>
  <r>
    <x v="25"/>
    <m/>
    <n v="3.4000000000000002E-2"/>
    <x v="13"/>
    <n v="296"/>
    <x v="298"/>
  </r>
  <r>
    <x v="25"/>
    <m/>
    <n v="0.92"/>
    <x v="46"/>
    <n v="296"/>
    <x v="299"/>
  </r>
  <r>
    <x v="25"/>
    <m/>
    <n v="4.0000000000000001E-3"/>
    <x v="22"/>
    <n v="296"/>
    <x v="300"/>
  </r>
  <r>
    <x v="25"/>
    <m/>
    <n v="4.0000000000000001E-3"/>
    <x v="12"/>
    <n v="296"/>
    <x v="300"/>
  </r>
  <r>
    <x v="25"/>
    <m/>
    <n v="3.5000000000000003E-2"/>
    <x v="23"/>
    <n v="296"/>
    <x v="301"/>
  </r>
  <r>
    <x v="25"/>
    <m/>
    <m/>
    <x v="0"/>
    <n v="296"/>
    <x v="1"/>
  </r>
  <r>
    <x v="25"/>
    <s v="ac13fc6ab3ea3a3800ac494596acf2eb40beec72"/>
    <m/>
    <x v="0"/>
    <n v="303"/>
    <x v="1"/>
  </r>
  <r>
    <x v="25"/>
    <m/>
    <m/>
    <x v="0"/>
    <n v="303"/>
    <x v="1"/>
  </r>
  <r>
    <x v="25"/>
    <m/>
    <n v="1"/>
    <x v="13"/>
    <n v="303"/>
    <x v="302"/>
  </r>
  <r>
    <x v="25"/>
    <m/>
    <m/>
    <x v="0"/>
    <n v="303"/>
    <x v="1"/>
  </r>
  <r>
    <x v="25"/>
    <s v="a07f232ff52244a70244afe0b0ba00f77fe044ae"/>
    <m/>
    <x v="0"/>
    <n v="618"/>
    <x v="1"/>
  </r>
  <r>
    <x v="25"/>
    <m/>
    <m/>
    <x v="0"/>
    <n v="618"/>
    <x v="1"/>
  </r>
  <r>
    <x v="25"/>
    <m/>
    <n v="0.217"/>
    <x v="53"/>
    <n v="618"/>
    <x v="303"/>
  </r>
  <r>
    <x v="25"/>
    <m/>
    <n v="0.74199999999999999"/>
    <x v="12"/>
    <n v="618"/>
    <x v="304"/>
  </r>
  <r>
    <x v="25"/>
    <m/>
    <n v="0.04"/>
    <x v="23"/>
    <n v="618"/>
    <x v="305"/>
  </r>
  <r>
    <x v="25"/>
    <m/>
    <m/>
    <x v="0"/>
    <n v="618"/>
    <x v="1"/>
  </r>
  <r>
    <x v="25"/>
    <s v="293c0ca515eb30cc8f4c74eb82c4e7b5f16d95c5"/>
    <m/>
    <x v="0"/>
    <n v="85"/>
    <x v="1"/>
  </r>
  <r>
    <x v="25"/>
    <m/>
    <m/>
    <x v="0"/>
    <n v="85"/>
    <x v="1"/>
  </r>
  <r>
    <x v="25"/>
    <m/>
    <n v="1.9E-2"/>
    <x v="13"/>
    <n v="85"/>
    <x v="306"/>
  </r>
  <r>
    <x v="25"/>
    <m/>
    <n v="1.0999999999999999E-2"/>
    <x v="46"/>
    <n v="85"/>
    <x v="307"/>
  </r>
  <r>
    <x v="25"/>
    <m/>
    <n v="2.5000000000000001E-2"/>
    <x v="28"/>
    <n v="85"/>
    <x v="308"/>
  </r>
  <r>
    <x v="25"/>
    <m/>
    <n v="2.5000000000000001E-2"/>
    <x v="29"/>
    <n v="85"/>
    <x v="308"/>
  </r>
  <r>
    <x v="25"/>
    <m/>
    <n v="9.2999999999999999E-2"/>
    <x v="49"/>
    <n v="85"/>
    <x v="309"/>
  </r>
  <r>
    <x v="25"/>
    <m/>
    <n v="0.36799999999999999"/>
    <x v="30"/>
    <n v="85"/>
    <x v="310"/>
  </r>
  <r>
    <x v="25"/>
    <m/>
    <n v="2.4E-2"/>
    <x v="31"/>
    <n v="85"/>
    <x v="311"/>
  </r>
  <r>
    <x v="25"/>
    <m/>
    <n v="0.10199999999999999"/>
    <x v="27"/>
    <n v="85"/>
    <x v="312"/>
  </r>
  <r>
    <x v="25"/>
    <m/>
    <n v="2.5000000000000001E-2"/>
    <x v="32"/>
    <n v="85"/>
    <x v="308"/>
  </r>
  <r>
    <x v="25"/>
    <m/>
    <n v="0.30499999999999999"/>
    <x v="12"/>
    <n v="85"/>
    <x v="313"/>
  </r>
  <r>
    <x v="25"/>
    <m/>
    <m/>
    <x v="0"/>
    <n v="85"/>
    <x v="1"/>
  </r>
  <r>
    <x v="25"/>
    <s v="9a143e7fbaf3c031775a7f8d563d9badce5c97da"/>
    <m/>
    <x v="0"/>
    <n v="36"/>
    <x v="1"/>
  </r>
  <r>
    <x v="25"/>
    <m/>
    <m/>
    <x v="0"/>
    <n v="36"/>
    <x v="1"/>
  </r>
  <r>
    <x v="25"/>
    <m/>
    <n v="0.83499999999999996"/>
    <x v="12"/>
    <n v="36"/>
    <x v="314"/>
  </r>
  <r>
    <x v="25"/>
    <m/>
    <n v="0.16400000000000001"/>
    <x v="54"/>
    <n v="36"/>
    <x v="39"/>
  </r>
  <r>
    <x v="25"/>
    <m/>
    <m/>
    <x v="0"/>
    <n v="36"/>
    <x v="1"/>
  </r>
  <r>
    <x v="25"/>
    <s v="3742b75049abfdb29fe5e5fe37df0f0d7ecb2873"/>
    <m/>
    <x v="0"/>
    <n v="28"/>
    <x v="1"/>
  </r>
  <r>
    <x v="25"/>
    <m/>
    <m/>
    <x v="0"/>
    <n v="28"/>
    <x v="1"/>
  </r>
  <r>
    <x v="25"/>
    <m/>
    <n v="1"/>
    <x v="30"/>
    <n v="28"/>
    <x v="255"/>
  </r>
  <r>
    <x v="25"/>
    <m/>
    <m/>
    <x v="0"/>
    <n v="28"/>
    <x v="1"/>
  </r>
  <r>
    <x v="25"/>
    <s v="f423ad99311088658c7aabb1d94ee29137896b90"/>
    <m/>
    <x v="0"/>
    <n v="37"/>
    <x v="1"/>
  </r>
  <r>
    <x v="25"/>
    <m/>
    <m/>
    <x v="0"/>
    <n v="37"/>
    <x v="1"/>
  </r>
  <r>
    <x v="25"/>
    <m/>
    <n v="0.26100000000000001"/>
    <x v="33"/>
    <n v="37"/>
    <x v="315"/>
  </r>
  <r>
    <x v="25"/>
    <m/>
    <n v="0.73799999999999999"/>
    <x v="13"/>
    <n v="37"/>
    <x v="316"/>
  </r>
  <r>
    <x v="25"/>
    <m/>
    <m/>
    <x v="0"/>
    <n v="37"/>
    <x v="1"/>
  </r>
  <r>
    <x v="25"/>
    <s v="43e478efd441bde1f45a716c3da2d39e37566e55"/>
    <m/>
    <x v="0"/>
    <n v="58"/>
    <x v="1"/>
  </r>
  <r>
    <x v="25"/>
    <m/>
    <m/>
    <x v="0"/>
    <n v="58"/>
    <x v="1"/>
  </r>
  <r>
    <x v="25"/>
    <m/>
    <n v="1"/>
    <x v="27"/>
    <n v="58"/>
    <x v="317"/>
  </r>
  <r>
    <x v="25"/>
    <m/>
    <m/>
    <x v="0"/>
    <n v="58"/>
    <x v="1"/>
  </r>
  <r>
    <x v="25"/>
    <s v="d698427a79eed6538b16733463f34e70bcea6a1d"/>
    <m/>
    <x v="0"/>
    <n v="38"/>
    <x v="1"/>
  </r>
  <r>
    <x v="25"/>
    <m/>
    <m/>
    <x v="0"/>
    <n v="38"/>
    <x v="1"/>
  </r>
  <r>
    <x v="25"/>
    <m/>
    <n v="6.4000000000000001E-2"/>
    <x v="28"/>
    <n v="38"/>
    <x v="318"/>
  </r>
  <r>
    <x v="25"/>
    <m/>
    <n v="6.4000000000000001E-2"/>
    <x v="29"/>
    <n v="38"/>
    <x v="318"/>
  </r>
  <r>
    <x v="25"/>
    <m/>
    <n v="0.23899999999999999"/>
    <x v="49"/>
    <n v="38"/>
    <x v="319"/>
  </r>
  <r>
    <x v="25"/>
    <m/>
    <n v="6.3E-2"/>
    <x v="31"/>
    <n v="38"/>
    <x v="320"/>
  </r>
  <r>
    <x v="25"/>
    <m/>
    <n v="0.26300000000000001"/>
    <x v="27"/>
    <n v="38"/>
    <x v="321"/>
  </r>
  <r>
    <x v="25"/>
    <m/>
    <n v="6.3E-2"/>
    <x v="32"/>
    <n v="38"/>
    <x v="320"/>
  </r>
  <r>
    <x v="25"/>
    <m/>
    <n v="0.24"/>
    <x v="12"/>
    <n v="38"/>
    <x v="322"/>
  </r>
  <r>
    <x v="25"/>
    <m/>
    <m/>
    <x v="0"/>
    <n v="38"/>
    <x v="1"/>
  </r>
  <r>
    <x v="25"/>
    <s v="15a2b7ca39ce472e43d8d37c6127eb4c3958456c"/>
    <m/>
    <x v="0"/>
    <n v="38"/>
    <x v="1"/>
  </r>
  <r>
    <x v="25"/>
    <m/>
    <m/>
    <x v="0"/>
    <n v="38"/>
    <x v="1"/>
  </r>
  <r>
    <x v="25"/>
    <m/>
    <n v="6.4000000000000001E-2"/>
    <x v="28"/>
    <n v="38"/>
    <x v="318"/>
  </r>
  <r>
    <x v="25"/>
    <m/>
    <n v="6.4000000000000001E-2"/>
    <x v="29"/>
    <n v="38"/>
    <x v="318"/>
  </r>
  <r>
    <x v="25"/>
    <m/>
    <n v="0.23899999999999999"/>
    <x v="49"/>
    <n v="38"/>
    <x v="319"/>
  </r>
  <r>
    <x v="25"/>
    <m/>
    <n v="6.3E-2"/>
    <x v="31"/>
    <n v="38"/>
    <x v="320"/>
  </r>
  <r>
    <x v="25"/>
    <m/>
    <n v="0.26300000000000001"/>
    <x v="27"/>
    <n v="38"/>
    <x v="321"/>
  </r>
  <r>
    <x v="25"/>
    <m/>
    <n v="6.3E-2"/>
    <x v="32"/>
    <n v="38"/>
    <x v="320"/>
  </r>
  <r>
    <x v="25"/>
    <m/>
    <n v="0.24"/>
    <x v="12"/>
    <n v="38"/>
    <x v="322"/>
  </r>
  <r>
    <x v="25"/>
    <m/>
    <m/>
    <x v="0"/>
    <n v="38"/>
    <x v="1"/>
  </r>
  <r>
    <x v="25"/>
    <s v="4923623142d9a014fc8ee3d6f72f4f974e20e728"/>
    <m/>
    <x v="0"/>
    <n v="17"/>
    <x v="1"/>
  </r>
  <r>
    <x v="25"/>
    <m/>
    <m/>
    <x v="0"/>
    <n v="17"/>
    <x v="1"/>
  </r>
  <r>
    <x v="25"/>
    <m/>
    <n v="1"/>
    <x v="1"/>
    <n v="17"/>
    <x v="323"/>
  </r>
  <r>
    <x v="26"/>
    <m/>
    <m/>
    <x v="0"/>
    <n v="17"/>
    <x v="1"/>
  </r>
  <r>
    <x v="26"/>
    <s v="6478e5ced5b924bf1306807ca087f0cbb84fe01b"/>
    <m/>
    <x v="0"/>
    <n v="2"/>
    <x v="1"/>
  </r>
  <r>
    <x v="26"/>
    <m/>
    <m/>
    <x v="0"/>
    <n v="2"/>
    <x v="1"/>
  </r>
  <r>
    <x v="26"/>
    <m/>
    <n v="1"/>
    <x v="62"/>
    <n v="2"/>
    <x v="3"/>
  </r>
  <r>
    <x v="27"/>
    <m/>
    <m/>
    <x v="0"/>
    <n v="2"/>
    <x v="1"/>
  </r>
  <r>
    <x v="27"/>
    <s v="4580fe1b3e01d8651fcec46522e506d82b0824c0"/>
    <m/>
    <x v="0"/>
    <n v="804"/>
    <x v="1"/>
  </r>
  <r>
    <x v="27"/>
    <m/>
    <m/>
    <x v="0"/>
    <n v="804"/>
    <x v="1"/>
  </r>
  <r>
    <x v="27"/>
    <m/>
    <n v="2.1999999999999999E-2"/>
    <x v="66"/>
    <n v="804"/>
    <x v="324"/>
  </r>
  <r>
    <x v="27"/>
    <m/>
    <n v="0.308"/>
    <x v="33"/>
    <n v="804"/>
    <x v="325"/>
  </r>
  <r>
    <x v="27"/>
    <m/>
    <n v="3.5999999999999997E-2"/>
    <x v="65"/>
    <n v="804"/>
    <x v="326"/>
  </r>
  <r>
    <x v="27"/>
    <m/>
    <n v="0.03"/>
    <x v="64"/>
    <n v="804"/>
    <x v="327"/>
  </r>
  <r>
    <x v="27"/>
    <m/>
    <n v="0.60099999999999998"/>
    <x v="67"/>
    <n v="804"/>
    <x v="328"/>
  </r>
  <r>
    <x v="27"/>
    <m/>
    <m/>
    <x v="0"/>
    <n v="804"/>
    <x v="1"/>
  </r>
  <r>
    <x v="27"/>
    <s v="0855e8c092879ba3a1e1b5bd812f72ecb21c6442"/>
    <m/>
    <x v="0"/>
    <n v="7"/>
    <x v="1"/>
  </r>
  <r>
    <x v="27"/>
    <m/>
    <m/>
    <x v="0"/>
    <n v="7"/>
    <x v="1"/>
  </r>
  <r>
    <x v="27"/>
    <m/>
    <n v="1"/>
    <x v="40"/>
    <n v="7"/>
    <x v="2"/>
  </r>
  <r>
    <x v="27"/>
    <m/>
    <m/>
    <x v="0"/>
    <n v="7"/>
    <x v="1"/>
  </r>
  <r>
    <x v="27"/>
    <s v="46589450c11ce5cc8cfef2eaf47342d53b271a35"/>
    <m/>
    <x v="0"/>
    <n v="12"/>
    <x v="1"/>
  </r>
  <r>
    <x v="27"/>
    <m/>
    <m/>
    <x v="0"/>
    <n v="12"/>
    <x v="1"/>
  </r>
  <r>
    <x v="27"/>
    <m/>
    <n v="1"/>
    <x v="27"/>
    <n v="12"/>
    <x v="10"/>
  </r>
  <r>
    <x v="27"/>
    <m/>
    <m/>
    <x v="0"/>
    <n v="12"/>
    <x v="1"/>
  </r>
  <r>
    <x v="27"/>
    <s v="c052295f3eb8081db74be4f1e4ff48f02085a9f8"/>
    <m/>
    <x v="0"/>
    <n v="56"/>
    <x v="1"/>
  </r>
  <r>
    <x v="27"/>
    <m/>
    <m/>
    <x v="0"/>
    <n v="56"/>
    <x v="1"/>
  </r>
  <r>
    <x v="27"/>
    <m/>
    <n v="9.7000000000000003E-2"/>
    <x v="64"/>
    <n v="56"/>
    <x v="329"/>
  </r>
  <r>
    <x v="27"/>
    <m/>
    <n v="0.19900000000000001"/>
    <x v="62"/>
    <n v="56"/>
    <x v="330"/>
  </r>
  <r>
    <x v="27"/>
    <m/>
    <n v="0.70199999999999996"/>
    <x v="30"/>
    <n v="56"/>
    <x v="331"/>
  </r>
  <r>
    <x v="27"/>
    <m/>
    <m/>
    <x v="0"/>
    <n v="56"/>
    <x v="1"/>
  </r>
  <r>
    <x v="27"/>
    <s v="909bb8ed24c3c2448fc10532f59c54fb42033190"/>
    <m/>
    <x v="0"/>
    <n v="400"/>
    <x v="1"/>
  </r>
  <r>
    <x v="27"/>
    <m/>
    <m/>
    <x v="0"/>
    <n v="400"/>
    <x v="1"/>
  </r>
  <r>
    <x v="27"/>
    <m/>
    <n v="0.58399999999999996"/>
    <x v="30"/>
    <n v="400"/>
    <x v="332"/>
  </r>
  <r>
    <x v="27"/>
    <m/>
    <n v="1.4999999999999999E-2"/>
    <x v="23"/>
    <n v="400"/>
    <x v="23"/>
  </r>
  <r>
    <x v="27"/>
    <m/>
    <n v="0.4"/>
    <x v="35"/>
    <n v="400"/>
    <x v="260"/>
  </r>
  <r>
    <x v="27"/>
    <m/>
    <m/>
    <x v="0"/>
    <n v="400"/>
    <x v="1"/>
  </r>
  <r>
    <x v="27"/>
    <s v="9b71a6b87626c0966ef0c0e1ffdde35acab74b89"/>
    <m/>
    <x v="0"/>
    <n v="3"/>
    <x v="1"/>
  </r>
  <r>
    <x v="27"/>
    <m/>
    <m/>
    <x v="0"/>
    <n v="3"/>
    <x v="1"/>
  </r>
  <r>
    <x v="27"/>
    <m/>
    <n v="1"/>
    <x v="30"/>
    <n v="3"/>
    <x v="333"/>
  </r>
  <r>
    <x v="27"/>
    <m/>
    <m/>
    <x v="0"/>
    <n v="3"/>
    <x v="1"/>
  </r>
  <r>
    <x v="27"/>
    <s v="f46025d68785e44c783abafd19411fc76c231fd9"/>
    <m/>
    <x v="0"/>
    <n v="205"/>
    <x v="1"/>
  </r>
  <r>
    <x v="27"/>
    <m/>
    <m/>
    <x v="0"/>
    <n v="205"/>
    <x v="1"/>
  </r>
  <r>
    <x v="27"/>
    <m/>
    <n v="0.17699999999999999"/>
    <x v="42"/>
    <n v="205"/>
    <x v="334"/>
  </r>
  <r>
    <x v="27"/>
    <m/>
    <n v="0.01"/>
    <x v="68"/>
    <n v="205"/>
    <x v="335"/>
  </r>
  <r>
    <x v="27"/>
    <m/>
    <n v="0.77500000000000002"/>
    <x v="69"/>
    <n v="205"/>
    <x v="336"/>
  </r>
  <r>
    <x v="27"/>
    <m/>
    <n v="3.6999999999999998E-2"/>
    <x v="54"/>
    <n v="205"/>
    <x v="337"/>
  </r>
  <r>
    <x v="27"/>
    <m/>
    <m/>
    <x v="0"/>
    <n v="205"/>
    <x v="1"/>
  </r>
  <r>
    <x v="27"/>
    <s v="994021fc1284b71c9cd81ef074d74cf140013f8d"/>
    <m/>
    <x v="0"/>
    <n v="50"/>
    <x v="1"/>
  </r>
  <r>
    <x v="27"/>
    <m/>
    <m/>
    <x v="0"/>
    <n v="50"/>
    <x v="1"/>
  </r>
  <r>
    <x v="27"/>
    <m/>
    <n v="6.2E-2"/>
    <x v="70"/>
    <n v="50"/>
    <x v="338"/>
  </r>
  <r>
    <x v="27"/>
    <m/>
    <n v="0.81599999999999995"/>
    <x v="71"/>
    <n v="50"/>
    <x v="339"/>
  </r>
  <r>
    <x v="27"/>
    <m/>
    <n v="7.3999999999999996E-2"/>
    <x v="72"/>
    <n v="50"/>
    <x v="340"/>
  </r>
  <r>
    <x v="27"/>
    <m/>
    <n v="4.7E-2"/>
    <x v="73"/>
    <n v="50"/>
    <x v="341"/>
  </r>
  <r>
    <x v="28"/>
    <m/>
    <m/>
    <x v="0"/>
    <n v="50"/>
    <x v="1"/>
  </r>
  <r>
    <x v="28"/>
    <s v="d9a8ba5b88c0814ce4723355cdcb863927c54762"/>
    <m/>
    <x v="0"/>
    <n v="8"/>
    <x v="1"/>
  </r>
  <r>
    <x v="28"/>
    <m/>
    <m/>
    <x v="0"/>
    <n v="8"/>
    <x v="1"/>
  </r>
  <r>
    <x v="28"/>
    <m/>
    <n v="1"/>
    <x v="30"/>
    <n v="8"/>
    <x v="161"/>
  </r>
  <r>
    <x v="28"/>
    <m/>
    <m/>
    <x v="0"/>
    <n v="8"/>
    <x v="1"/>
  </r>
  <r>
    <x v="28"/>
    <s v="ad97a4e46f7f904cf8e71067df6261de0db01fc0"/>
    <m/>
    <x v="0"/>
    <n v="49"/>
    <x v="1"/>
  </r>
  <r>
    <x v="28"/>
    <m/>
    <m/>
    <x v="0"/>
    <n v="49"/>
    <x v="1"/>
  </r>
  <r>
    <x v="28"/>
    <m/>
    <n v="1"/>
    <x v="35"/>
    <n v="49"/>
    <x v="342"/>
  </r>
  <r>
    <x v="28"/>
    <m/>
    <m/>
    <x v="0"/>
    <n v="49"/>
    <x v="1"/>
  </r>
  <r>
    <x v="28"/>
    <s v="14f5a9d135f6618e323fe052569945241200b6c5"/>
    <m/>
    <x v="0"/>
    <n v="11"/>
    <x v="1"/>
  </r>
  <r>
    <x v="28"/>
    <m/>
    <m/>
    <x v="0"/>
    <n v="11"/>
    <x v="1"/>
  </r>
  <r>
    <x v="28"/>
    <m/>
    <n v="1"/>
    <x v="27"/>
    <n v="11"/>
    <x v="172"/>
  </r>
  <r>
    <x v="28"/>
    <m/>
    <m/>
    <x v="0"/>
    <n v="11"/>
    <x v="1"/>
  </r>
  <r>
    <x v="28"/>
    <s v="a9c88df25d39e97109b2054abf2fcbf17bd51ba9"/>
    <m/>
    <x v="0"/>
    <n v="71"/>
    <x v="1"/>
  </r>
  <r>
    <x v="28"/>
    <m/>
    <m/>
    <x v="0"/>
    <n v="71"/>
    <x v="1"/>
  </r>
  <r>
    <x v="28"/>
    <m/>
    <n v="0.22600000000000001"/>
    <x v="25"/>
    <n v="71"/>
    <x v="343"/>
  </r>
  <r>
    <x v="28"/>
    <m/>
    <n v="0.77300000000000002"/>
    <x v="23"/>
    <n v="71"/>
    <x v="344"/>
  </r>
  <r>
    <x v="28"/>
    <m/>
    <m/>
    <x v="0"/>
    <n v="71"/>
    <x v="1"/>
  </r>
  <r>
    <x v="28"/>
    <s v="545b4f727d2b74f1a50034cf63f22911a2dd0962"/>
    <m/>
    <x v="0"/>
    <n v="89"/>
    <x v="1"/>
  </r>
  <r>
    <x v="28"/>
    <m/>
    <m/>
    <x v="0"/>
    <n v="89"/>
    <x v="1"/>
  </r>
  <r>
    <x v="28"/>
    <m/>
    <n v="8.9999999999999993E-3"/>
    <x v="74"/>
    <n v="89"/>
    <x v="345"/>
  </r>
  <r>
    <x v="28"/>
    <m/>
    <n v="0.99"/>
    <x v="30"/>
    <n v="89"/>
    <x v="346"/>
  </r>
  <r>
    <x v="28"/>
    <m/>
    <m/>
    <x v="0"/>
    <n v="89"/>
    <x v="1"/>
  </r>
  <r>
    <x v="28"/>
    <s v="05200c44711b020ebb5a516c74e4c4d3f9555bc0"/>
    <m/>
    <x v="0"/>
    <n v="25"/>
    <x v="1"/>
  </r>
  <r>
    <x v="28"/>
    <m/>
    <m/>
    <x v="0"/>
    <n v="25"/>
    <x v="1"/>
  </r>
  <r>
    <x v="28"/>
    <m/>
    <n v="1"/>
    <x v="35"/>
    <n v="25"/>
    <x v="208"/>
  </r>
  <r>
    <x v="28"/>
    <m/>
    <m/>
    <x v="0"/>
    <n v="25"/>
    <x v="1"/>
  </r>
  <r>
    <x v="28"/>
    <s v="860f2856604b236d6048255a1bc308c9582cc7db"/>
    <m/>
    <x v="0"/>
    <n v="81"/>
    <x v="1"/>
  </r>
  <r>
    <x v="28"/>
    <m/>
    <m/>
    <x v="0"/>
    <n v="81"/>
    <x v="1"/>
  </r>
  <r>
    <x v="28"/>
    <m/>
    <n v="0.57999999999999996"/>
    <x v="75"/>
    <n v="81"/>
    <x v="347"/>
  </r>
  <r>
    <x v="28"/>
    <m/>
    <n v="0.25600000000000001"/>
    <x v="25"/>
    <n v="81"/>
    <x v="348"/>
  </r>
  <r>
    <x v="28"/>
    <m/>
    <n v="0.10299999999999999"/>
    <x v="30"/>
    <n v="81"/>
    <x v="349"/>
  </r>
  <r>
    <x v="28"/>
    <m/>
    <n v="7.0000000000000001E-3"/>
    <x v="12"/>
    <n v="81"/>
    <x v="350"/>
  </r>
  <r>
    <x v="28"/>
    <m/>
    <n v="5.0999999999999997E-2"/>
    <x v="35"/>
    <n v="81"/>
    <x v="351"/>
  </r>
  <r>
    <x v="28"/>
    <m/>
    <m/>
    <x v="0"/>
    <n v="81"/>
    <x v="1"/>
  </r>
  <r>
    <x v="28"/>
    <s v="403626141dde63d673db50417d484746079d027b"/>
    <m/>
    <x v="0"/>
    <n v="2"/>
    <x v="1"/>
  </r>
  <r>
    <x v="28"/>
    <m/>
    <m/>
    <x v="0"/>
    <n v="2"/>
    <x v="1"/>
  </r>
  <r>
    <x v="28"/>
    <m/>
    <n v="1"/>
    <x v="27"/>
    <n v="2"/>
    <x v="3"/>
  </r>
  <r>
    <x v="28"/>
    <m/>
    <m/>
    <x v="0"/>
    <n v="2"/>
    <x v="1"/>
  </r>
  <r>
    <x v="28"/>
    <s v="e3c1cef4840192e33c38510bb188a23879b0425c"/>
    <m/>
    <x v="0"/>
    <n v="1206"/>
    <x v="1"/>
  </r>
  <r>
    <x v="28"/>
    <m/>
    <m/>
    <x v="0"/>
    <n v="1206"/>
    <x v="1"/>
  </r>
  <r>
    <x v="28"/>
    <m/>
    <n v="4.0000000000000001E-3"/>
    <x v="1"/>
    <n v="1206"/>
    <x v="352"/>
  </r>
  <r>
    <x v="28"/>
    <m/>
    <n v="7.0000000000000001E-3"/>
    <x v="40"/>
    <n v="1206"/>
    <x v="353"/>
  </r>
  <r>
    <x v="28"/>
    <m/>
    <n v="3.0000000000000001E-3"/>
    <x v="47"/>
    <n v="1206"/>
    <x v="354"/>
  </r>
  <r>
    <x v="28"/>
    <m/>
    <n v="4.0000000000000001E-3"/>
    <x v="39"/>
    <n v="1206"/>
    <x v="352"/>
  </r>
  <r>
    <x v="28"/>
    <m/>
    <n v="2.5000000000000001E-2"/>
    <x v="29"/>
    <n v="1206"/>
    <x v="355"/>
  </r>
  <r>
    <x v="28"/>
    <m/>
    <n v="0.11899999999999999"/>
    <x v="55"/>
    <n v="1206"/>
    <x v="356"/>
  </r>
  <r>
    <x v="28"/>
    <m/>
    <n v="4.4999999999999998E-2"/>
    <x v="50"/>
    <n v="1206"/>
    <x v="357"/>
  </r>
  <r>
    <x v="28"/>
    <m/>
    <n v="0.47799999999999998"/>
    <x v="30"/>
    <n v="1206"/>
    <x v="358"/>
  </r>
  <r>
    <x v="28"/>
    <m/>
    <n v="1E-3"/>
    <x v="31"/>
    <n v="1206"/>
    <x v="359"/>
  </r>
  <r>
    <x v="28"/>
    <m/>
    <n v="0.14199999999999999"/>
    <x v="27"/>
    <n v="1206"/>
    <x v="360"/>
  </r>
  <r>
    <x v="28"/>
    <m/>
    <n v="5.3999999999999999E-2"/>
    <x v="32"/>
    <n v="1206"/>
    <x v="361"/>
  </r>
  <r>
    <x v="28"/>
    <m/>
    <n v="0.111"/>
    <x v="12"/>
    <n v="1206"/>
    <x v="362"/>
  </r>
  <r>
    <x v="28"/>
    <m/>
    <m/>
    <x v="0"/>
    <n v="1206"/>
    <x v="1"/>
  </r>
  <r>
    <x v="28"/>
    <s v="816e8ad94d2c2e6b6b26bbd9de513d9f42404647"/>
    <m/>
    <x v="0"/>
    <n v="62"/>
    <x v="1"/>
  </r>
  <r>
    <x v="28"/>
    <m/>
    <m/>
    <x v="0"/>
    <n v="62"/>
    <x v="1"/>
  </r>
  <r>
    <x v="28"/>
    <m/>
    <n v="1"/>
    <x v="27"/>
    <n v="62"/>
    <x v="363"/>
  </r>
  <r>
    <x v="28"/>
    <m/>
    <m/>
    <x v="0"/>
    <n v="62"/>
    <x v="1"/>
  </r>
  <r>
    <x v="28"/>
    <s v="4bc54acaa78773dcf2fea55d4690e37b6e84aa0a"/>
    <m/>
    <x v="0"/>
    <n v="446"/>
    <x v="1"/>
  </r>
  <r>
    <x v="28"/>
    <m/>
    <m/>
    <x v="0"/>
    <n v="446"/>
    <x v="1"/>
  </r>
  <r>
    <x v="28"/>
    <m/>
    <n v="4.0000000000000001E-3"/>
    <x v="52"/>
    <n v="446"/>
    <x v="364"/>
  </r>
  <r>
    <x v="28"/>
    <m/>
    <n v="1.6E-2"/>
    <x v="28"/>
    <n v="446"/>
    <x v="365"/>
  </r>
  <r>
    <x v="28"/>
    <m/>
    <n v="2.4E-2"/>
    <x v="29"/>
    <n v="446"/>
    <x v="366"/>
  </r>
  <r>
    <x v="28"/>
    <m/>
    <n v="9.8000000000000004E-2"/>
    <x v="49"/>
    <n v="446"/>
    <x v="367"/>
  </r>
  <r>
    <x v="28"/>
    <m/>
    <n v="2.9000000000000001E-2"/>
    <x v="30"/>
    <n v="446"/>
    <x v="368"/>
  </r>
  <r>
    <x v="28"/>
    <m/>
    <n v="1.9E-2"/>
    <x v="31"/>
    <n v="446"/>
    <x v="369"/>
  </r>
  <r>
    <x v="28"/>
    <m/>
    <n v="0.154"/>
    <x v="27"/>
    <n v="446"/>
    <x v="370"/>
  </r>
  <r>
    <x v="28"/>
    <m/>
    <n v="4.2000000000000003E-2"/>
    <x v="32"/>
    <n v="446"/>
    <x v="371"/>
  </r>
  <r>
    <x v="28"/>
    <m/>
    <n v="0.60299999999999998"/>
    <x v="12"/>
    <n v="446"/>
    <x v="372"/>
  </r>
  <r>
    <x v="28"/>
    <m/>
    <n v="4.0000000000000001E-3"/>
    <x v="35"/>
    <n v="446"/>
    <x v="364"/>
  </r>
  <r>
    <x v="28"/>
    <m/>
    <n v="2E-3"/>
    <x v="44"/>
    <n v="446"/>
    <x v="373"/>
  </r>
  <r>
    <x v="28"/>
    <m/>
    <m/>
    <x v="0"/>
    <n v="446"/>
    <x v="1"/>
  </r>
  <r>
    <x v="28"/>
    <s v="d8dc1d99e730ae829f978f471c8da5f88ffc7f17"/>
    <m/>
    <x v="0"/>
    <n v="37"/>
    <x v="1"/>
  </r>
  <r>
    <x v="28"/>
    <m/>
    <m/>
    <x v="0"/>
    <n v="37"/>
    <x v="1"/>
  </r>
  <r>
    <x v="28"/>
    <m/>
    <n v="0.17799999999999999"/>
    <x v="3"/>
    <n v="37"/>
    <x v="374"/>
  </r>
  <r>
    <x v="28"/>
    <m/>
    <n v="0.82099999999999995"/>
    <x v="35"/>
    <n v="37"/>
    <x v="375"/>
  </r>
  <r>
    <x v="29"/>
    <m/>
    <m/>
    <x v="0"/>
    <n v="37"/>
    <x v="1"/>
  </r>
  <r>
    <x v="29"/>
    <s v="a0c650616cd8abdd976c9ab5b114d3011e8e6428"/>
    <m/>
    <x v="0"/>
    <n v="2"/>
    <x v="1"/>
  </r>
  <r>
    <x v="29"/>
    <m/>
    <m/>
    <x v="0"/>
    <n v="2"/>
    <x v="1"/>
  </r>
  <r>
    <x v="29"/>
    <m/>
    <n v="1"/>
    <x v="63"/>
    <n v="2"/>
    <x v="3"/>
  </r>
  <r>
    <x v="29"/>
    <m/>
    <m/>
    <x v="0"/>
    <n v="2"/>
    <x v="1"/>
  </r>
  <r>
    <x v="29"/>
    <s v="a77d104ecf7ed76ba93b54bf167fae8bdc3ad6a2"/>
    <m/>
    <x v="0"/>
    <n v="2"/>
    <x v="1"/>
  </r>
  <r>
    <x v="29"/>
    <m/>
    <m/>
    <x v="0"/>
    <n v="2"/>
    <x v="1"/>
  </r>
  <r>
    <x v="29"/>
    <m/>
    <n v="1"/>
    <x v="22"/>
    <n v="2"/>
    <x v="3"/>
  </r>
  <r>
    <x v="29"/>
    <m/>
    <m/>
    <x v="0"/>
    <n v="2"/>
    <x v="1"/>
  </r>
  <r>
    <x v="29"/>
    <s v="4f329663c1908d90a73c69e8223520e5aecc8608"/>
    <m/>
    <x v="0"/>
    <n v="23"/>
    <x v="1"/>
  </r>
  <r>
    <x v="29"/>
    <m/>
    <m/>
    <x v="0"/>
    <n v="23"/>
    <x v="1"/>
  </r>
  <r>
    <x v="29"/>
    <m/>
    <n v="0.82699999999999996"/>
    <x v="17"/>
    <n v="23"/>
    <x v="376"/>
  </r>
  <r>
    <x v="29"/>
    <m/>
    <n v="0.17199999999999999"/>
    <x v="22"/>
    <n v="23"/>
    <x v="377"/>
  </r>
  <r>
    <x v="29"/>
    <m/>
    <m/>
    <x v="0"/>
    <n v="23"/>
    <x v="1"/>
  </r>
  <r>
    <x v="29"/>
    <s v="904562cd8d692fc483af6be29c6a8c1d23e0d884"/>
    <m/>
    <x v="0"/>
    <n v="13"/>
    <x v="1"/>
  </r>
  <r>
    <x v="29"/>
    <m/>
    <m/>
    <x v="0"/>
    <n v="13"/>
    <x v="1"/>
  </r>
  <r>
    <x v="29"/>
    <m/>
    <n v="0.189"/>
    <x v="16"/>
    <n v="13"/>
    <x v="290"/>
  </r>
  <r>
    <x v="29"/>
    <m/>
    <n v="0.81"/>
    <x v="17"/>
    <n v="13"/>
    <x v="378"/>
  </r>
  <r>
    <x v="29"/>
    <m/>
    <m/>
    <x v="0"/>
    <n v="13"/>
    <x v="1"/>
  </r>
  <r>
    <x v="29"/>
    <s v="4ba02eb3dfd6fa3423ac812ce2f4902eb1193521"/>
    <m/>
    <x v="0"/>
    <n v="102"/>
    <x v="1"/>
  </r>
  <r>
    <x v="29"/>
    <m/>
    <m/>
    <x v="0"/>
    <n v="102"/>
    <x v="1"/>
  </r>
  <r>
    <x v="29"/>
    <m/>
    <n v="1"/>
    <x v="14"/>
    <n v="102"/>
    <x v="379"/>
  </r>
  <r>
    <x v="29"/>
    <m/>
    <m/>
    <x v="0"/>
    <n v="102"/>
    <x v="1"/>
  </r>
  <r>
    <x v="29"/>
    <s v="ab066385f193b51e5ae6835ecbffffd78956d02f"/>
    <m/>
    <x v="0"/>
    <n v="2"/>
    <x v="1"/>
  </r>
  <r>
    <x v="29"/>
    <m/>
    <m/>
    <x v="0"/>
    <n v="2"/>
    <x v="1"/>
  </r>
  <r>
    <x v="29"/>
    <m/>
    <n v="1"/>
    <x v="17"/>
    <n v="2"/>
    <x v="3"/>
  </r>
  <r>
    <x v="29"/>
    <m/>
    <m/>
    <x v="0"/>
    <n v="2"/>
    <x v="1"/>
  </r>
  <r>
    <x v="29"/>
    <s v="42ee03e14b90b8ca0b77f8618742e4a86d2eb51c"/>
    <m/>
    <x v="0"/>
    <n v="37"/>
    <x v="1"/>
  </r>
  <r>
    <x v="29"/>
    <m/>
    <m/>
    <x v="0"/>
    <n v="37"/>
    <x v="1"/>
  </r>
  <r>
    <x v="29"/>
    <m/>
    <n v="1"/>
    <x v="58"/>
    <n v="37"/>
    <x v="380"/>
  </r>
  <r>
    <x v="29"/>
    <m/>
    <m/>
    <x v="0"/>
    <n v="37"/>
    <x v="1"/>
  </r>
  <r>
    <x v="29"/>
    <s v="581f911b61dd3a41e5048d6129015dbfbaa158f6"/>
    <m/>
    <x v="0"/>
    <n v="28"/>
    <x v="1"/>
  </r>
  <r>
    <x v="29"/>
    <m/>
    <m/>
    <x v="0"/>
    <n v="28"/>
    <x v="1"/>
  </r>
  <r>
    <x v="29"/>
    <m/>
    <n v="1"/>
    <x v="22"/>
    <n v="28"/>
    <x v="255"/>
  </r>
  <r>
    <x v="29"/>
    <m/>
    <m/>
    <x v="0"/>
    <n v="28"/>
    <x v="1"/>
  </r>
  <r>
    <x v="29"/>
    <s v="c86ef5ad3af94413e7702bd8f294a7ee89c38f80"/>
    <m/>
    <x v="0"/>
    <n v="157"/>
    <x v="1"/>
  </r>
  <r>
    <x v="29"/>
    <m/>
    <m/>
    <x v="0"/>
    <n v="157"/>
    <x v="1"/>
  </r>
  <r>
    <x v="29"/>
    <m/>
    <n v="0.96599999999999997"/>
    <x v="17"/>
    <n v="157"/>
    <x v="381"/>
  </r>
  <r>
    <x v="29"/>
    <m/>
    <n v="3.3000000000000002E-2"/>
    <x v="14"/>
    <n v="157"/>
    <x v="382"/>
  </r>
  <r>
    <x v="29"/>
    <m/>
    <m/>
    <x v="0"/>
    <n v="157"/>
    <x v="1"/>
  </r>
  <r>
    <x v="29"/>
    <s v="36778ab33fbbbfc155ed607cb2039efc51400dad"/>
    <m/>
    <x v="0"/>
    <n v="146"/>
    <x v="1"/>
  </r>
  <r>
    <x v="29"/>
    <m/>
    <m/>
    <x v="0"/>
    <n v="146"/>
    <x v="1"/>
  </r>
  <r>
    <x v="29"/>
    <m/>
    <n v="0.98899999999999999"/>
    <x v="17"/>
    <n v="146"/>
    <x v="383"/>
  </r>
  <r>
    <x v="29"/>
    <m/>
    <n v="0.01"/>
    <x v="18"/>
    <n v="146"/>
    <x v="384"/>
  </r>
  <r>
    <x v="29"/>
    <m/>
    <m/>
    <x v="0"/>
    <n v="146"/>
    <x v="1"/>
  </r>
  <r>
    <x v="29"/>
    <s v="86267891206b54c35d8cd8cbe2608157feca2f3e"/>
    <m/>
    <x v="0"/>
    <n v="282"/>
    <x v="1"/>
  </r>
  <r>
    <x v="29"/>
    <m/>
    <m/>
    <x v="0"/>
    <n v="282"/>
    <x v="1"/>
  </r>
  <r>
    <x v="29"/>
    <m/>
    <n v="1"/>
    <x v="17"/>
    <n v="282"/>
    <x v="385"/>
  </r>
  <r>
    <x v="29"/>
    <m/>
    <m/>
    <x v="0"/>
    <n v="282"/>
    <x v="1"/>
  </r>
  <r>
    <x v="29"/>
    <s v="0cdee7c87ef4098bd1b7c483e8dd80257c53e515"/>
    <m/>
    <x v="0"/>
    <n v="6"/>
    <x v="1"/>
  </r>
  <r>
    <x v="29"/>
    <m/>
    <m/>
    <x v="0"/>
    <n v="6"/>
    <x v="1"/>
  </r>
  <r>
    <x v="29"/>
    <m/>
    <n v="1"/>
    <x v="22"/>
    <n v="6"/>
    <x v="23"/>
  </r>
  <r>
    <x v="30"/>
    <m/>
    <m/>
    <x v="0"/>
    <n v="6"/>
    <x v="1"/>
  </r>
  <r>
    <x v="30"/>
    <s v="6803608b4b7f0b0f783545da7bfba06ef82f24ee"/>
    <m/>
    <x v="0"/>
    <n v="4"/>
    <x v="1"/>
  </r>
  <r>
    <x v="30"/>
    <m/>
    <m/>
    <x v="0"/>
    <n v="4"/>
    <x v="1"/>
  </r>
  <r>
    <x v="30"/>
    <m/>
    <n v="1"/>
    <x v="54"/>
    <n v="4"/>
    <x v="105"/>
  </r>
  <r>
    <x v="30"/>
    <m/>
    <m/>
    <x v="0"/>
    <n v="4"/>
    <x v="1"/>
  </r>
  <r>
    <x v="30"/>
    <s v="c8775a7dc52299688fe58e29679de7ebf2375556"/>
    <m/>
    <x v="0"/>
    <n v="2"/>
    <x v="1"/>
  </r>
  <r>
    <x v="30"/>
    <m/>
    <m/>
    <x v="0"/>
    <n v="2"/>
    <x v="1"/>
  </r>
  <r>
    <x v="30"/>
    <m/>
    <n v="1"/>
    <x v="76"/>
    <n v="2"/>
    <x v="3"/>
  </r>
  <r>
    <x v="30"/>
    <m/>
    <m/>
    <x v="0"/>
    <n v="2"/>
    <x v="1"/>
  </r>
  <r>
    <x v="30"/>
    <s v="55ae19200c7e17249420b4b34799e25b7d1ec92d"/>
    <m/>
    <x v="0"/>
    <n v="1134"/>
    <x v="1"/>
  </r>
  <r>
    <x v="30"/>
    <m/>
    <m/>
    <x v="0"/>
    <n v="1134"/>
    <x v="1"/>
  </r>
  <r>
    <x v="30"/>
    <m/>
    <n v="4.0000000000000001E-3"/>
    <x v="77"/>
    <n v="1134"/>
    <x v="386"/>
  </r>
  <r>
    <x v="30"/>
    <m/>
    <n v="0.111"/>
    <x v="78"/>
    <n v="1134"/>
    <x v="387"/>
  </r>
  <r>
    <x v="30"/>
    <m/>
    <n v="0.20899999999999999"/>
    <x v="79"/>
    <n v="1134"/>
    <x v="388"/>
  </r>
  <r>
    <x v="30"/>
    <m/>
    <n v="0.112"/>
    <x v="80"/>
    <n v="1134"/>
    <x v="389"/>
  </r>
  <r>
    <x v="30"/>
    <m/>
    <n v="3.5999999999999997E-2"/>
    <x v="81"/>
    <n v="1134"/>
    <x v="390"/>
  </r>
  <r>
    <x v="30"/>
    <m/>
    <n v="5.1999999999999998E-2"/>
    <x v="71"/>
    <n v="1134"/>
    <x v="391"/>
  </r>
  <r>
    <x v="30"/>
    <m/>
    <n v="4.5999999999999999E-2"/>
    <x v="72"/>
    <n v="1134"/>
    <x v="392"/>
  </r>
  <r>
    <x v="30"/>
    <m/>
    <n v="0.14000000000000001"/>
    <x v="82"/>
    <n v="1134"/>
    <x v="393"/>
  </r>
  <r>
    <x v="30"/>
    <m/>
    <n v="9.0999999999999998E-2"/>
    <x v="83"/>
    <n v="1134"/>
    <x v="394"/>
  </r>
  <r>
    <x v="30"/>
    <m/>
    <n v="0.08"/>
    <x v="73"/>
    <n v="1134"/>
    <x v="395"/>
  </r>
  <r>
    <x v="30"/>
    <m/>
    <n v="3.0000000000000001E-3"/>
    <x v="84"/>
    <n v="1134"/>
    <x v="396"/>
  </r>
  <r>
    <x v="30"/>
    <m/>
    <n v="1.4E-2"/>
    <x v="85"/>
    <n v="1134"/>
    <x v="397"/>
  </r>
  <r>
    <x v="30"/>
    <m/>
    <n v="5.7000000000000002E-2"/>
    <x v="86"/>
    <n v="1134"/>
    <x v="398"/>
  </r>
  <r>
    <x v="30"/>
    <m/>
    <n v="6.0000000000000001E-3"/>
    <x v="87"/>
    <n v="1134"/>
    <x v="399"/>
  </r>
  <r>
    <x v="30"/>
    <m/>
    <n v="1.0999999999999999E-2"/>
    <x v="88"/>
    <n v="1134"/>
    <x v="400"/>
  </r>
  <r>
    <x v="30"/>
    <m/>
    <n v="1.4999999999999999E-2"/>
    <x v="89"/>
    <n v="1134"/>
    <x v="401"/>
  </r>
  <r>
    <x v="30"/>
    <m/>
    <n v="1E-3"/>
    <x v="90"/>
    <n v="1134"/>
    <x v="402"/>
  </r>
  <r>
    <x v="30"/>
    <m/>
    <n v="2E-3"/>
    <x v="76"/>
    <n v="1134"/>
    <x v="403"/>
  </r>
  <r>
    <x v="30"/>
    <m/>
    <m/>
    <x v="0"/>
    <n v="1134"/>
    <x v="1"/>
  </r>
  <r>
    <x v="30"/>
    <s v="e295dccc9f2251206b081ed1f2ad43c37751ae46"/>
    <m/>
    <x v="0"/>
    <n v="55"/>
    <x v="1"/>
  </r>
  <r>
    <x v="30"/>
    <m/>
    <m/>
    <x v="0"/>
    <n v="55"/>
    <x v="1"/>
  </r>
  <r>
    <x v="30"/>
    <m/>
    <n v="0.98399999999999999"/>
    <x v="44"/>
    <n v="55"/>
    <x v="404"/>
  </r>
  <r>
    <x v="30"/>
    <m/>
    <m/>
    <x v="0"/>
    <n v="55"/>
    <x v="1"/>
  </r>
  <r>
    <x v="30"/>
    <s v="c2bfcc3870ec2ff3b3dc6c7ee92ca8fafcd76fbb"/>
    <m/>
    <x v="0"/>
    <n v="1"/>
    <x v="1"/>
  </r>
  <r>
    <x v="30"/>
    <m/>
    <m/>
    <x v="0"/>
    <n v="1"/>
    <x v="1"/>
  </r>
  <r>
    <x v="30"/>
    <m/>
    <n v="1"/>
    <x v="27"/>
    <n v="1"/>
    <x v="112"/>
  </r>
  <r>
    <x v="30"/>
    <m/>
    <m/>
    <x v="0"/>
    <n v="1"/>
    <x v="1"/>
  </r>
  <r>
    <x v="30"/>
    <s v="09a1b0ca18b5340f5383d541abe96beb186a515a"/>
    <m/>
    <x v="0"/>
    <n v="1715"/>
    <x v="1"/>
  </r>
  <r>
    <x v="30"/>
    <m/>
    <m/>
    <x v="0"/>
    <n v="1715"/>
    <x v="1"/>
  </r>
  <r>
    <x v="30"/>
    <m/>
    <n v="7.0000000000000007E-2"/>
    <x v="79"/>
    <n v="1715"/>
    <x v="405"/>
  </r>
  <r>
    <x v="30"/>
    <m/>
    <n v="3.0000000000000001E-3"/>
    <x v="91"/>
    <n v="1715"/>
    <x v="406"/>
  </r>
  <r>
    <x v="30"/>
    <m/>
    <n v="3.0000000000000001E-3"/>
    <x v="81"/>
    <n v="1715"/>
    <x v="406"/>
  </r>
  <r>
    <x v="30"/>
    <m/>
    <n v="1E-3"/>
    <x v="92"/>
    <n v="1715"/>
    <x v="407"/>
  </r>
  <r>
    <x v="30"/>
    <m/>
    <n v="0.16900000000000001"/>
    <x v="71"/>
    <n v="1715"/>
    <x v="408"/>
  </r>
  <r>
    <x v="30"/>
    <m/>
    <n v="5.3999999999999999E-2"/>
    <x v="72"/>
    <n v="1715"/>
    <x v="409"/>
  </r>
  <r>
    <x v="30"/>
    <m/>
    <n v="4.9000000000000002E-2"/>
    <x v="82"/>
    <n v="1715"/>
    <x v="410"/>
  </r>
  <r>
    <x v="30"/>
    <m/>
    <n v="1.9E-2"/>
    <x v="93"/>
    <n v="1715"/>
    <x v="411"/>
  </r>
  <r>
    <x v="30"/>
    <m/>
    <n v="1E-3"/>
    <x v="83"/>
    <n v="1715"/>
    <x v="407"/>
  </r>
  <r>
    <x v="30"/>
    <m/>
    <n v="0.24099999999999999"/>
    <x v="73"/>
    <n v="1715"/>
    <x v="412"/>
  </r>
  <r>
    <x v="30"/>
    <m/>
    <n v="2.5999999999999999E-2"/>
    <x v="94"/>
    <n v="1715"/>
    <x v="413"/>
  </r>
  <r>
    <x v="30"/>
    <m/>
    <n v="2.5999999999999999E-2"/>
    <x v="84"/>
    <n v="1715"/>
    <x v="413"/>
  </r>
  <r>
    <x v="30"/>
    <m/>
    <n v="1.0999999999999999E-2"/>
    <x v="95"/>
    <n v="1715"/>
    <x v="414"/>
  </r>
  <r>
    <x v="30"/>
    <m/>
    <n v="5.0000000000000001E-3"/>
    <x v="85"/>
    <n v="1715"/>
    <x v="415"/>
  </r>
  <r>
    <x v="30"/>
    <m/>
    <n v="6.0000000000000001E-3"/>
    <x v="86"/>
    <n v="1715"/>
    <x v="416"/>
  </r>
  <r>
    <x v="30"/>
    <m/>
    <n v="1E-3"/>
    <x v="96"/>
    <n v="1715"/>
    <x v="407"/>
  </r>
  <r>
    <x v="30"/>
    <m/>
    <n v="0.26300000000000001"/>
    <x v="87"/>
    <n v="1715"/>
    <x v="417"/>
  </r>
  <r>
    <x v="30"/>
    <m/>
    <n v="8.9999999999999993E-3"/>
    <x v="88"/>
    <n v="1715"/>
    <x v="287"/>
  </r>
  <r>
    <x v="30"/>
    <m/>
    <n v="1E-3"/>
    <x v="89"/>
    <n v="1715"/>
    <x v="407"/>
  </r>
  <r>
    <x v="30"/>
    <m/>
    <n v="1.9E-2"/>
    <x v="97"/>
    <n v="1715"/>
    <x v="411"/>
  </r>
  <r>
    <x v="30"/>
    <m/>
    <n v="0.01"/>
    <x v="90"/>
    <n v="1715"/>
    <x v="418"/>
  </r>
  <r>
    <x v="30"/>
    <m/>
    <n v="3.0000000000000001E-3"/>
    <x v="98"/>
    <n v="1715"/>
    <x v="406"/>
  </r>
  <r>
    <x v="30"/>
    <m/>
    <m/>
    <x v="0"/>
    <n v="1715"/>
    <x v="1"/>
  </r>
  <r>
    <x v="30"/>
    <s v="9eaafcaff45ac51a1f924e0562ad8e3f21318e34"/>
    <m/>
    <x v="0"/>
    <n v="22"/>
    <x v="1"/>
  </r>
  <r>
    <x v="30"/>
    <m/>
    <m/>
    <x v="0"/>
    <n v="22"/>
    <x v="1"/>
  </r>
  <r>
    <x v="30"/>
    <m/>
    <n v="4.2999999999999997E-2"/>
    <x v="63"/>
    <n v="22"/>
    <x v="419"/>
  </r>
  <r>
    <x v="30"/>
    <m/>
    <n v="0.95599999999999996"/>
    <x v="27"/>
    <n v="22"/>
    <x v="420"/>
  </r>
  <r>
    <x v="30"/>
    <m/>
    <m/>
    <x v="0"/>
    <n v="22"/>
    <x v="1"/>
  </r>
  <r>
    <x v="30"/>
    <s v="7d40e0f7ad1f0118998f0ec5a8cd37cef313678f"/>
    <m/>
    <x v="0"/>
    <n v="7"/>
    <x v="1"/>
  </r>
  <r>
    <x v="30"/>
    <m/>
    <m/>
    <x v="0"/>
    <n v="7"/>
    <x v="1"/>
  </r>
  <r>
    <x v="30"/>
    <m/>
    <n v="1"/>
    <x v="12"/>
    <n v="7"/>
    <x v="2"/>
  </r>
  <r>
    <x v="30"/>
    <m/>
    <m/>
    <x v="0"/>
    <n v="7"/>
    <x v="1"/>
  </r>
  <r>
    <x v="30"/>
    <s v="d3877ceca348713dc4d4347249a3976ee466edd3"/>
    <m/>
    <x v="0"/>
    <n v="25780"/>
    <x v="1"/>
  </r>
  <r>
    <x v="30"/>
    <m/>
    <m/>
    <x v="0"/>
    <n v="25780"/>
    <x v="1"/>
  </r>
  <r>
    <x v="30"/>
    <m/>
    <n v="1E-3"/>
    <x v="70"/>
    <n v="25780"/>
    <x v="421"/>
  </r>
  <r>
    <x v="30"/>
    <m/>
    <n v="0.14000000000000001"/>
    <x v="79"/>
    <n v="25780"/>
    <x v="422"/>
  </r>
  <r>
    <x v="30"/>
    <m/>
    <n v="1.4E-2"/>
    <x v="80"/>
    <n v="25780"/>
    <x v="423"/>
  </r>
  <r>
    <x v="30"/>
    <m/>
    <n v="0.435"/>
    <x v="71"/>
    <n v="25780"/>
    <x v="424"/>
  </r>
  <r>
    <x v="30"/>
    <m/>
    <n v="3.0000000000000001E-3"/>
    <x v="72"/>
    <n v="25780"/>
    <x v="425"/>
  </r>
  <r>
    <x v="30"/>
    <m/>
    <n v="1.7000000000000001E-2"/>
    <x v="82"/>
    <n v="25780"/>
    <x v="426"/>
  </r>
  <r>
    <x v="30"/>
    <m/>
    <n v="1E-3"/>
    <x v="93"/>
    <n v="25780"/>
    <x v="421"/>
  </r>
  <r>
    <x v="30"/>
    <m/>
    <n v="7.0000000000000007E-2"/>
    <x v="83"/>
    <n v="25780"/>
    <x v="427"/>
  </r>
  <r>
    <x v="30"/>
    <m/>
    <n v="2.1000000000000001E-2"/>
    <x v="73"/>
    <n v="25780"/>
    <x v="428"/>
  </r>
  <r>
    <x v="30"/>
    <m/>
    <n v="2.5999999999999999E-2"/>
    <x v="94"/>
    <n v="25780"/>
    <x v="429"/>
  </r>
  <r>
    <x v="30"/>
    <m/>
    <n v="1.7000000000000001E-2"/>
    <x v="84"/>
    <n v="25780"/>
    <x v="426"/>
  </r>
  <r>
    <x v="30"/>
    <m/>
    <n v="0"/>
    <x v="95"/>
    <n v="25780"/>
    <x v="1"/>
  </r>
  <r>
    <x v="30"/>
    <m/>
    <n v="0.23899999999999999"/>
    <x v="87"/>
    <n v="25780"/>
    <x v="430"/>
  </r>
  <r>
    <x v="30"/>
    <m/>
    <n v="4.0000000000000001E-3"/>
    <x v="88"/>
    <n v="25780"/>
    <x v="431"/>
  </r>
  <r>
    <x v="30"/>
    <m/>
    <n v="3.0000000000000001E-3"/>
    <x v="89"/>
    <n v="25780"/>
    <x v="425"/>
  </r>
  <r>
    <x v="30"/>
    <m/>
    <n v="1E-3"/>
    <x v="97"/>
    <n v="25780"/>
    <x v="421"/>
  </r>
  <r>
    <x v="30"/>
    <m/>
    <n v="2E-3"/>
    <x v="90"/>
    <n v="25780"/>
    <x v="432"/>
  </r>
  <r>
    <x v="30"/>
    <m/>
    <n v="0"/>
    <x v="98"/>
    <n v="25780"/>
    <x v="1"/>
  </r>
  <r>
    <x v="30"/>
    <m/>
    <m/>
    <x v="0"/>
    <n v="25780"/>
    <x v="1"/>
  </r>
  <r>
    <x v="30"/>
    <s v="ae6df7a0b10cb40c2730b10f4057454ca6733b13"/>
    <m/>
    <x v="0"/>
    <n v="106"/>
    <x v="1"/>
  </r>
  <r>
    <x v="30"/>
    <m/>
    <m/>
    <x v="0"/>
    <n v="106"/>
    <x v="1"/>
  </r>
  <r>
    <x v="30"/>
    <m/>
    <n v="1"/>
    <x v="62"/>
    <n v="106"/>
    <x v="433"/>
  </r>
  <r>
    <x v="30"/>
    <m/>
    <m/>
    <x v="0"/>
    <n v="106"/>
    <x v="1"/>
  </r>
  <r>
    <x v="30"/>
    <s v="e2a08e2cd6fb0ebd226c22cae6ba73425613e477"/>
    <m/>
    <x v="0"/>
    <n v="1646"/>
    <x v="1"/>
  </r>
  <r>
    <x v="30"/>
    <m/>
    <m/>
    <x v="0"/>
    <n v="1646"/>
    <x v="1"/>
  </r>
  <r>
    <x v="30"/>
    <m/>
    <n v="3.5000000000000003E-2"/>
    <x v="70"/>
    <n v="1646"/>
    <x v="434"/>
  </r>
  <r>
    <x v="30"/>
    <m/>
    <n v="2E-3"/>
    <x v="99"/>
    <n v="1646"/>
    <x v="435"/>
  </r>
  <r>
    <x v="30"/>
    <m/>
    <n v="6.6000000000000003E-2"/>
    <x v="79"/>
    <n v="1646"/>
    <x v="436"/>
  </r>
  <r>
    <x v="30"/>
    <m/>
    <n v="0.02"/>
    <x v="81"/>
    <n v="1646"/>
    <x v="437"/>
  </r>
  <r>
    <x v="30"/>
    <m/>
    <n v="0.46600000000000003"/>
    <x v="71"/>
    <n v="1646"/>
    <x v="438"/>
  </r>
  <r>
    <x v="30"/>
    <m/>
    <n v="2E-3"/>
    <x v="93"/>
    <n v="1646"/>
    <x v="435"/>
  </r>
  <r>
    <x v="30"/>
    <m/>
    <n v="0.23300000000000001"/>
    <x v="73"/>
    <n v="1646"/>
    <x v="439"/>
  </r>
  <r>
    <x v="30"/>
    <m/>
    <n v="5.0999999999999997E-2"/>
    <x v="84"/>
    <n v="1646"/>
    <x v="440"/>
  </r>
  <r>
    <x v="30"/>
    <m/>
    <n v="2.3E-2"/>
    <x v="97"/>
    <n v="1646"/>
    <x v="441"/>
  </r>
  <r>
    <x v="30"/>
    <m/>
    <n v="1.4E-2"/>
    <x v="90"/>
    <n v="1646"/>
    <x v="442"/>
  </r>
  <r>
    <x v="30"/>
    <m/>
    <n v="7.5999999999999998E-2"/>
    <x v="98"/>
    <n v="1646"/>
    <x v="443"/>
  </r>
  <r>
    <x v="30"/>
    <m/>
    <n v="5.0000000000000001E-3"/>
    <x v="76"/>
    <n v="1646"/>
    <x v="444"/>
  </r>
  <r>
    <x v="30"/>
    <m/>
    <m/>
    <x v="0"/>
    <n v="1646"/>
    <x v="1"/>
  </r>
  <r>
    <x v="30"/>
    <s v="6aaca22c7726376e073d3ff93b071210443727bd"/>
    <m/>
    <x v="0"/>
    <n v="56"/>
    <x v="1"/>
  </r>
  <r>
    <x v="30"/>
    <m/>
    <m/>
    <x v="0"/>
    <n v="56"/>
    <x v="1"/>
  </r>
  <r>
    <x v="30"/>
    <m/>
    <n v="1"/>
    <x v="31"/>
    <n v="56"/>
    <x v="445"/>
  </r>
  <r>
    <x v="31"/>
    <m/>
    <m/>
    <x v="0"/>
    <n v="56"/>
    <x v="1"/>
  </r>
  <r>
    <x v="31"/>
    <s v="9db6b7d7ad6e585f9bc9b0779db10d53535b4b68"/>
    <m/>
    <x v="0"/>
    <n v="21"/>
    <x v="1"/>
  </r>
  <r>
    <x v="31"/>
    <m/>
    <m/>
    <x v="0"/>
    <n v="21"/>
    <x v="1"/>
  </r>
  <r>
    <x v="31"/>
    <m/>
    <n v="1"/>
    <x v="11"/>
    <n v="21"/>
    <x v="43"/>
  </r>
  <r>
    <x v="32"/>
    <m/>
    <m/>
    <x v="0"/>
    <n v="21"/>
    <x v="1"/>
  </r>
  <r>
    <x v="32"/>
    <s v="8fc0c842c03288c55a93db46241c5467ea17416e"/>
    <m/>
    <x v="0"/>
    <n v="4"/>
    <x v="1"/>
  </r>
  <r>
    <x v="32"/>
    <m/>
    <m/>
    <x v="0"/>
    <n v="4"/>
    <x v="1"/>
  </r>
  <r>
    <x v="32"/>
    <m/>
    <n v="1"/>
    <x v="62"/>
    <n v="4"/>
    <x v="105"/>
  </r>
  <r>
    <x v="33"/>
    <m/>
    <m/>
    <x v="0"/>
    <n v="4"/>
    <x v="1"/>
  </r>
  <r>
    <x v="33"/>
    <s v="bfdf9bce1f3091e8a6245d46a395ecdfc0bc0a1d"/>
    <m/>
    <x v="0"/>
    <n v="53"/>
    <x v="1"/>
  </r>
  <r>
    <x v="33"/>
    <m/>
    <m/>
    <x v="0"/>
    <n v="53"/>
    <x v="1"/>
  </r>
  <r>
    <x v="33"/>
    <m/>
    <n v="1"/>
    <x v="12"/>
    <n v="53"/>
    <x v="446"/>
  </r>
  <r>
    <x v="33"/>
    <m/>
    <m/>
    <x v="0"/>
    <n v="53"/>
    <x v="1"/>
  </r>
  <r>
    <x v="33"/>
    <s v="bf0cdcee577aa5a05ba65506d8bd47f33eac30d2"/>
    <m/>
    <x v="0"/>
    <n v="8"/>
    <x v="1"/>
  </r>
  <r>
    <x v="33"/>
    <m/>
    <m/>
    <x v="0"/>
    <n v="8"/>
    <x v="1"/>
  </r>
  <r>
    <x v="33"/>
    <m/>
    <n v="1"/>
    <x v="12"/>
    <n v="8"/>
    <x v="161"/>
  </r>
  <r>
    <x v="33"/>
    <m/>
    <m/>
    <x v="0"/>
    <n v="8"/>
    <x v="1"/>
  </r>
  <r>
    <x v="33"/>
    <s v="434a0837fa81a501c0e1426506d0dcaba0be43c0"/>
    <m/>
    <x v="0"/>
    <n v="252"/>
    <x v="1"/>
  </r>
  <r>
    <x v="33"/>
    <m/>
    <m/>
    <x v="0"/>
    <n v="252"/>
    <x v="1"/>
  </r>
  <r>
    <x v="33"/>
    <m/>
    <n v="0.30099999999999999"/>
    <x v="63"/>
    <n v="252"/>
    <x v="447"/>
  </r>
  <r>
    <x v="33"/>
    <m/>
    <n v="0.67800000000000005"/>
    <x v="54"/>
    <n v="252"/>
    <x v="448"/>
  </r>
  <r>
    <x v="33"/>
    <m/>
    <n v="1.9E-2"/>
    <x v="18"/>
    <n v="252"/>
    <x v="449"/>
  </r>
  <r>
    <x v="33"/>
    <m/>
    <m/>
    <x v="0"/>
    <n v="252"/>
    <x v="1"/>
  </r>
  <r>
    <x v="33"/>
    <s v="50dc6dbe394c42d03659aa3410954f1e3ff46740"/>
    <m/>
    <x v="0"/>
    <n v="330"/>
    <x v="1"/>
  </r>
  <r>
    <x v="33"/>
    <m/>
    <m/>
    <x v="0"/>
    <n v="330"/>
    <x v="1"/>
  </r>
  <r>
    <x v="33"/>
    <m/>
    <n v="3.0000000000000001E-3"/>
    <x v="74"/>
    <n v="330"/>
    <x v="450"/>
  </r>
  <r>
    <x v="33"/>
    <m/>
    <n v="0.996"/>
    <x v="54"/>
    <n v="330"/>
    <x v="451"/>
  </r>
  <r>
    <x v="33"/>
    <m/>
    <m/>
    <x v="0"/>
    <n v="330"/>
    <x v="1"/>
  </r>
  <r>
    <x v="33"/>
    <s v="d9c075230dd40567c2bf66180e200c47f15a35e7"/>
    <m/>
    <x v="0"/>
    <n v="111"/>
    <x v="1"/>
  </r>
  <r>
    <x v="33"/>
    <m/>
    <m/>
    <x v="0"/>
    <n v="111"/>
    <x v="1"/>
  </r>
  <r>
    <x v="33"/>
    <m/>
    <n v="0.129"/>
    <x v="2"/>
    <n v="111"/>
    <x v="452"/>
  </r>
  <r>
    <x v="33"/>
    <m/>
    <n v="0.04"/>
    <x v="13"/>
    <n v="111"/>
    <x v="453"/>
  </r>
  <r>
    <x v="33"/>
    <m/>
    <n v="0.83"/>
    <x v="54"/>
    <n v="111"/>
    <x v="454"/>
  </r>
  <r>
    <x v="33"/>
    <m/>
    <m/>
    <x v="0"/>
    <n v="111"/>
    <x v="1"/>
  </r>
  <r>
    <x v="33"/>
    <s v="ab70613187b0f2c1488a4fe6750b2f51da278afb"/>
    <m/>
    <x v="0"/>
    <n v="437"/>
    <x v="1"/>
  </r>
  <r>
    <x v="33"/>
    <m/>
    <m/>
    <x v="0"/>
    <n v="437"/>
    <x v="1"/>
  </r>
  <r>
    <x v="33"/>
    <m/>
    <n v="1"/>
    <x v="54"/>
    <n v="437"/>
    <x v="455"/>
  </r>
  <r>
    <x v="33"/>
    <m/>
    <m/>
    <x v="0"/>
    <n v="437"/>
    <x v="1"/>
  </r>
  <r>
    <x v="33"/>
    <s v="9181dd85c12b3313f51f44fa7b3806bf92b37bbc"/>
    <m/>
    <x v="0"/>
    <n v="45"/>
    <x v="1"/>
  </r>
  <r>
    <x v="33"/>
    <m/>
    <m/>
    <x v="0"/>
    <n v="45"/>
    <x v="1"/>
  </r>
  <r>
    <x v="33"/>
    <m/>
    <n v="0.65800000000000003"/>
    <x v="45"/>
    <n v="45"/>
    <x v="456"/>
  </r>
  <r>
    <x v="33"/>
    <m/>
    <n v="0.34100000000000003"/>
    <x v="54"/>
    <n v="45"/>
    <x v="457"/>
  </r>
  <r>
    <x v="33"/>
    <m/>
    <m/>
    <x v="0"/>
    <n v="45"/>
    <x v="1"/>
  </r>
  <r>
    <x v="33"/>
    <s v="899e9fab6b3a3d05d4774f8194fe6c322a0e1f1c"/>
    <m/>
    <x v="0"/>
    <n v="16"/>
    <x v="1"/>
  </r>
  <r>
    <x v="33"/>
    <m/>
    <m/>
    <x v="0"/>
    <n v="16"/>
    <x v="1"/>
  </r>
  <r>
    <x v="33"/>
    <m/>
    <n v="1"/>
    <x v="54"/>
    <n v="16"/>
    <x v="458"/>
  </r>
  <r>
    <x v="33"/>
    <m/>
    <m/>
    <x v="0"/>
    <n v="16"/>
    <x v="1"/>
  </r>
  <r>
    <x v="33"/>
    <s v="efe02e71561d2ca9ebd4419734f235603c94a9da"/>
    <m/>
    <x v="0"/>
    <n v="194"/>
    <x v="1"/>
  </r>
  <r>
    <x v="33"/>
    <m/>
    <m/>
    <x v="0"/>
    <n v="194"/>
    <x v="1"/>
  </r>
  <r>
    <x v="33"/>
    <m/>
    <n v="0.161"/>
    <x v="45"/>
    <n v="194"/>
    <x v="459"/>
  </r>
  <r>
    <x v="33"/>
    <m/>
    <n v="0.83799999999999997"/>
    <x v="54"/>
    <n v="194"/>
    <x v="460"/>
  </r>
  <r>
    <x v="33"/>
    <m/>
    <m/>
    <x v="0"/>
    <n v="194"/>
    <x v="1"/>
  </r>
  <r>
    <x v="33"/>
    <s v="198fa91703d6f95bca81fca26c92e801b77a6607"/>
    <m/>
    <x v="0"/>
    <n v="27"/>
    <x v="1"/>
  </r>
  <r>
    <x v="33"/>
    <m/>
    <m/>
    <x v="0"/>
    <n v="27"/>
    <x v="1"/>
  </r>
  <r>
    <x v="33"/>
    <m/>
    <n v="1"/>
    <x v="58"/>
    <n v="27"/>
    <x v="13"/>
  </r>
  <r>
    <x v="34"/>
    <m/>
    <m/>
    <x v="0"/>
    <n v="27"/>
    <x v="1"/>
  </r>
  <r>
    <x v="34"/>
    <s v="35077bc84d0b3b76578aae2c7173c9fe8c3be7ce"/>
    <m/>
    <x v="0"/>
    <n v="2"/>
    <x v="1"/>
  </r>
  <r>
    <x v="34"/>
    <m/>
    <m/>
    <x v="0"/>
    <n v="2"/>
    <x v="1"/>
  </r>
  <r>
    <x v="34"/>
    <m/>
    <n v="1"/>
    <x v="52"/>
    <n v="2"/>
    <x v="3"/>
  </r>
  <r>
    <x v="35"/>
    <m/>
    <m/>
    <x v="0"/>
    <n v="2"/>
    <x v="1"/>
  </r>
  <r>
    <x v="35"/>
    <s v="0603b59fd896c20d57901398e2294a3962bc4090"/>
    <m/>
    <x v="0"/>
    <n v="106"/>
    <x v="1"/>
  </r>
  <r>
    <x v="35"/>
    <m/>
    <m/>
    <x v="0"/>
    <n v="106"/>
    <x v="1"/>
  </r>
  <r>
    <x v="35"/>
    <m/>
    <n v="1"/>
    <x v="62"/>
    <n v="106"/>
    <x v="433"/>
  </r>
  <r>
    <x v="35"/>
    <m/>
    <m/>
    <x v="0"/>
    <n v="106"/>
    <x v="1"/>
  </r>
  <r>
    <x v="35"/>
    <s v="bf834456c3e5a02fbe6fed340563a3c5fa548e4c"/>
    <m/>
    <x v="0"/>
    <n v="237"/>
    <x v="1"/>
  </r>
  <r>
    <x v="35"/>
    <m/>
    <m/>
    <x v="0"/>
    <n v="237"/>
    <x v="1"/>
  </r>
  <r>
    <x v="35"/>
    <m/>
    <n v="1"/>
    <x v="62"/>
    <n v="237"/>
    <x v="461"/>
  </r>
  <r>
    <x v="36"/>
    <m/>
    <m/>
    <x v="0"/>
    <n v="237"/>
    <x v="1"/>
  </r>
  <r>
    <x v="36"/>
    <s v="b537713667249af6cf6c1fc289d5f1956ad78900"/>
    <m/>
    <x v="0"/>
    <n v="40"/>
    <x v="1"/>
  </r>
  <r>
    <x v="36"/>
    <m/>
    <m/>
    <x v="0"/>
    <n v="40"/>
    <x v="1"/>
  </r>
  <r>
    <x v="36"/>
    <m/>
    <n v="1"/>
    <x v="40"/>
    <n v="40"/>
    <x v="462"/>
  </r>
  <r>
    <x v="36"/>
    <m/>
    <m/>
    <x v="0"/>
    <n v="40"/>
    <x v="1"/>
  </r>
  <r>
    <x v="36"/>
    <s v="892de37dddf29be7aff6dca3f068dfb3239808e3"/>
    <m/>
    <x v="0"/>
    <n v="1"/>
    <x v="1"/>
  </r>
  <r>
    <x v="36"/>
    <m/>
    <m/>
    <x v="0"/>
    <n v="1"/>
    <x v="1"/>
  </r>
  <r>
    <x v="36"/>
    <m/>
    <n v="1"/>
    <x v="58"/>
    <n v="1"/>
    <x v="112"/>
  </r>
  <r>
    <x v="36"/>
    <m/>
    <m/>
    <x v="0"/>
    <n v="1"/>
    <x v="1"/>
  </r>
  <r>
    <x v="36"/>
    <s v="dce15b7552cb68361bcc5e34a73deb78648c6067"/>
    <m/>
    <x v="0"/>
    <n v="16"/>
    <x v="1"/>
  </r>
  <r>
    <x v="36"/>
    <m/>
    <m/>
    <x v="0"/>
    <n v="16"/>
    <x v="1"/>
  </r>
  <r>
    <x v="36"/>
    <m/>
    <n v="0.85699999999999998"/>
    <x v="14"/>
    <n v="16"/>
    <x v="463"/>
  </r>
  <r>
    <x v="36"/>
    <m/>
    <n v="0.14199999999999999"/>
    <x v="22"/>
    <n v="16"/>
    <x v="464"/>
  </r>
  <r>
    <x v="36"/>
    <m/>
    <m/>
    <x v="0"/>
    <n v="16"/>
    <x v="1"/>
  </r>
  <r>
    <x v="36"/>
    <s v="5950976bb7c42acec51850614edcebe6ad8bb233"/>
    <m/>
    <x v="0"/>
    <n v="2"/>
    <x v="1"/>
  </r>
  <r>
    <x v="36"/>
    <m/>
    <m/>
    <x v="0"/>
    <n v="2"/>
    <x v="1"/>
  </r>
  <r>
    <x v="36"/>
    <m/>
    <n v="1"/>
    <x v="22"/>
    <n v="2"/>
    <x v="3"/>
  </r>
  <r>
    <x v="36"/>
    <m/>
    <m/>
    <x v="0"/>
    <n v="2"/>
    <x v="1"/>
  </r>
  <r>
    <x v="36"/>
    <s v="f59a05c611d66a03c1fb8579b54569bfc2971374"/>
    <m/>
    <x v="0"/>
    <n v="32"/>
    <x v="1"/>
  </r>
  <r>
    <x v="36"/>
    <m/>
    <m/>
    <x v="0"/>
    <n v="32"/>
    <x v="1"/>
  </r>
  <r>
    <x v="36"/>
    <m/>
    <n v="7.2999999999999995E-2"/>
    <x v="33"/>
    <n v="32"/>
    <x v="465"/>
  </r>
  <r>
    <x v="36"/>
    <m/>
    <n v="0.92600000000000005"/>
    <x v="40"/>
    <n v="32"/>
    <x v="466"/>
  </r>
  <r>
    <x v="36"/>
    <m/>
    <m/>
    <x v="0"/>
    <n v="32"/>
    <x v="1"/>
  </r>
  <r>
    <x v="36"/>
    <s v="1b88ce0b469d85cff0575a6b0a98daa31a3f44e0"/>
    <m/>
    <x v="0"/>
    <n v="11"/>
    <x v="1"/>
  </r>
  <r>
    <x v="36"/>
    <m/>
    <m/>
    <x v="0"/>
    <n v="11"/>
    <x v="1"/>
  </r>
  <r>
    <x v="36"/>
    <m/>
    <n v="1"/>
    <x v="22"/>
    <n v="11"/>
    <x v="172"/>
  </r>
  <r>
    <x v="36"/>
    <m/>
    <m/>
    <x v="0"/>
    <n v="11"/>
    <x v="1"/>
  </r>
  <r>
    <x v="36"/>
    <s v="ac80855c712ec88c207821bbc3262c575580d779"/>
    <m/>
    <x v="0"/>
    <n v="6"/>
    <x v="1"/>
  </r>
  <r>
    <x v="36"/>
    <m/>
    <m/>
    <x v="0"/>
    <n v="6"/>
    <x v="1"/>
  </r>
  <r>
    <x v="36"/>
    <m/>
    <n v="1"/>
    <x v="22"/>
    <n v="6"/>
    <x v="23"/>
  </r>
  <r>
    <x v="37"/>
    <m/>
    <m/>
    <x v="0"/>
    <n v="6"/>
    <x v="1"/>
  </r>
  <r>
    <x v="37"/>
    <s v="c4691732d3a7cdcdff2a28c970f89c06d3c428b6"/>
    <m/>
    <x v="0"/>
    <n v="71"/>
    <x v="1"/>
  </r>
  <r>
    <x v="37"/>
    <m/>
    <m/>
    <x v="0"/>
    <n v="71"/>
    <x v="1"/>
  </r>
  <r>
    <x v="37"/>
    <m/>
    <n v="0.69699999999999995"/>
    <x v="45"/>
    <n v="71"/>
    <x v="467"/>
  </r>
  <r>
    <x v="37"/>
    <m/>
    <n v="0.30199999999999999"/>
    <x v="54"/>
    <n v="71"/>
    <x v="468"/>
  </r>
  <r>
    <x v="37"/>
    <m/>
    <m/>
    <x v="0"/>
    <n v="71"/>
    <x v="1"/>
  </r>
  <r>
    <x v="37"/>
    <s v="1921c8c3f1cdaf0eebec76d328bc773018594bdf"/>
    <m/>
    <x v="0"/>
    <n v="4"/>
    <x v="1"/>
  </r>
  <r>
    <x v="37"/>
    <m/>
    <m/>
    <x v="0"/>
    <n v="4"/>
    <x v="1"/>
  </r>
  <r>
    <x v="37"/>
    <m/>
    <n v="1"/>
    <x v="40"/>
    <n v="4"/>
    <x v="105"/>
  </r>
  <r>
    <x v="37"/>
    <m/>
    <m/>
    <x v="0"/>
    <n v="4"/>
    <x v="1"/>
  </r>
  <r>
    <x v="37"/>
    <s v="ceae537f11dd33b5cdf0ae1fbda618d8d8272795"/>
    <m/>
    <x v="0"/>
    <n v="2"/>
    <x v="1"/>
  </r>
  <r>
    <x v="37"/>
    <m/>
    <m/>
    <x v="0"/>
    <n v="2"/>
    <x v="1"/>
  </r>
  <r>
    <x v="37"/>
    <m/>
    <n v="1"/>
    <x v="63"/>
    <n v="2"/>
    <x v="3"/>
  </r>
  <r>
    <x v="38"/>
    <m/>
    <m/>
    <x v="0"/>
    <n v="2"/>
    <x v="1"/>
  </r>
  <r>
    <x v="38"/>
    <s v="e7b514171c2bfbd6029e9cfc5daf3ac2a699e293"/>
    <m/>
    <x v="0"/>
    <n v="2"/>
    <x v="1"/>
  </r>
  <r>
    <x v="38"/>
    <m/>
    <m/>
    <x v="0"/>
    <n v="2"/>
    <x v="1"/>
  </r>
  <r>
    <x v="38"/>
    <m/>
    <n v="1"/>
    <x v="100"/>
    <n v="2"/>
    <x v="3"/>
  </r>
  <r>
    <x v="39"/>
    <m/>
    <m/>
    <x v="0"/>
    <n v="2"/>
    <x v="1"/>
  </r>
  <r>
    <x v="39"/>
    <s v="d9ac3cfb459c5304f155effa0dc3b14f87868e7b"/>
    <m/>
    <x v="0"/>
    <n v="36"/>
    <x v="1"/>
  </r>
  <r>
    <x v="39"/>
    <m/>
    <m/>
    <x v="0"/>
    <n v="36"/>
    <x v="1"/>
  </r>
  <r>
    <x v="39"/>
    <m/>
    <n v="0.77900000000000003"/>
    <x v="36"/>
    <n v="36"/>
    <x v="469"/>
  </r>
  <r>
    <x v="39"/>
    <m/>
    <n v="0.22"/>
    <x v="30"/>
    <n v="36"/>
    <x v="470"/>
  </r>
  <r>
    <x v="40"/>
    <m/>
    <m/>
    <x v="0"/>
    <n v="36"/>
    <x v="1"/>
  </r>
  <r>
    <x v="40"/>
    <s v="b0014456ddefaccf02016c1a89c514e865a099d6"/>
    <m/>
    <x v="0"/>
    <n v="17"/>
    <x v="1"/>
  </r>
  <r>
    <x v="40"/>
    <m/>
    <m/>
    <x v="0"/>
    <n v="17"/>
    <x v="1"/>
  </r>
  <r>
    <x v="40"/>
    <m/>
    <n v="1"/>
    <x v="45"/>
    <n v="17"/>
    <x v="323"/>
  </r>
  <r>
    <x v="40"/>
    <m/>
    <m/>
    <x v="0"/>
    <n v="17"/>
    <x v="1"/>
  </r>
  <r>
    <x v="40"/>
    <s v="9d5ec8f203268427c7e8c86dfc21b50455212c53"/>
    <m/>
    <x v="0"/>
    <n v="88"/>
    <x v="1"/>
  </r>
  <r>
    <x v="40"/>
    <m/>
    <m/>
    <x v="0"/>
    <n v="88"/>
    <x v="1"/>
  </r>
  <r>
    <x v="40"/>
    <m/>
    <n v="1"/>
    <x v="45"/>
    <n v="88"/>
    <x v="471"/>
  </r>
  <r>
    <x v="40"/>
    <m/>
    <m/>
    <x v="0"/>
    <n v="88"/>
    <x v="1"/>
  </r>
  <r>
    <x v="40"/>
    <s v="3f7874101df5c3868f40584a6ac408df1248c4be"/>
    <m/>
    <x v="0"/>
    <n v="14"/>
    <x v="1"/>
  </r>
  <r>
    <x v="40"/>
    <m/>
    <m/>
    <x v="0"/>
    <n v="14"/>
    <x v="1"/>
  </r>
  <r>
    <x v="40"/>
    <m/>
    <n v="1"/>
    <x v="45"/>
    <n v="14"/>
    <x v="65"/>
  </r>
  <r>
    <x v="40"/>
    <m/>
    <m/>
    <x v="0"/>
    <n v="14"/>
    <x v="1"/>
  </r>
  <r>
    <x v="40"/>
    <s v="0ba73576bbe465097c825ba946f561c267465a88"/>
    <m/>
    <x v="0"/>
    <n v="34"/>
    <x v="1"/>
  </r>
  <r>
    <x v="40"/>
    <m/>
    <m/>
    <x v="0"/>
    <n v="34"/>
    <x v="1"/>
  </r>
  <r>
    <x v="40"/>
    <m/>
    <n v="1"/>
    <x v="52"/>
    <n v="34"/>
    <x v="472"/>
  </r>
  <r>
    <x v="40"/>
    <m/>
    <m/>
    <x v="0"/>
    <n v="34"/>
    <x v="1"/>
  </r>
  <r>
    <x v="40"/>
    <s v="fce93d8bb38fbc99b5bbd534572678d04706d5fd"/>
    <m/>
    <x v="0"/>
    <n v="5"/>
    <x v="1"/>
  </r>
  <r>
    <x v="40"/>
    <m/>
    <m/>
    <x v="0"/>
    <n v="5"/>
    <x v="1"/>
  </r>
  <r>
    <x v="40"/>
    <m/>
    <n v="1"/>
    <x v="45"/>
    <n v="5"/>
    <x v="176"/>
  </r>
  <r>
    <x v="40"/>
    <m/>
    <m/>
    <x v="0"/>
    <n v="5"/>
    <x v="1"/>
  </r>
  <r>
    <x v="40"/>
    <s v="26b6aa8dab1d265ad2c20f952ec862858a1fc9fb"/>
    <m/>
    <x v="0"/>
    <n v="62"/>
    <x v="1"/>
  </r>
  <r>
    <x v="40"/>
    <m/>
    <m/>
    <x v="0"/>
    <n v="62"/>
    <x v="1"/>
  </r>
  <r>
    <x v="40"/>
    <m/>
    <n v="0.78"/>
    <x v="45"/>
    <n v="62"/>
    <x v="473"/>
  </r>
  <r>
    <x v="40"/>
    <m/>
    <n v="0.127"/>
    <x v="52"/>
    <n v="62"/>
    <x v="474"/>
  </r>
  <r>
    <x v="40"/>
    <m/>
    <n v="9.1999999999999998E-2"/>
    <x v="54"/>
    <n v="62"/>
    <x v="475"/>
  </r>
  <r>
    <x v="40"/>
    <m/>
    <m/>
    <x v="0"/>
    <n v="62"/>
    <x v="1"/>
  </r>
  <r>
    <x v="40"/>
    <s v="bc38b5af5637edc8a9aaa9708fcec106b4bc4325"/>
    <m/>
    <x v="0"/>
    <n v="4"/>
    <x v="1"/>
  </r>
  <r>
    <x v="40"/>
    <m/>
    <m/>
    <x v="0"/>
    <n v="4"/>
    <x v="1"/>
  </r>
  <r>
    <x v="40"/>
    <m/>
    <n v="1"/>
    <x v="22"/>
    <n v="4"/>
    <x v="105"/>
  </r>
  <r>
    <x v="40"/>
    <m/>
    <m/>
    <x v="0"/>
    <n v="4"/>
    <x v="1"/>
  </r>
  <r>
    <x v="40"/>
    <s v="1091bdc3858b58f2a88355c59963f7117cfadc04"/>
    <m/>
    <x v="0"/>
    <n v="269"/>
    <x v="1"/>
  </r>
  <r>
    <x v="40"/>
    <m/>
    <m/>
    <x v="0"/>
    <n v="269"/>
    <x v="1"/>
  </r>
  <r>
    <x v="40"/>
    <m/>
    <n v="0.97099999999999997"/>
    <x v="22"/>
    <n v="269"/>
    <x v="476"/>
  </r>
  <r>
    <x v="40"/>
    <m/>
    <n v="2.8000000000000001E-2"/>
    <x v="12"/>
    <n v="269"/>
    <x v="477"/>
  </r>
  <r>
    <x v="40"/>
    <m/>
    <m/>
    <x v="0"/>
    <n v="269"/>
    <x v="1"/>
  </r>
  <r>
    <x v="40"/>
    <s v="2b9f564ee6afd85735df398aea44dfea72062ddc"/>
    <m/>
    <x v="0"/>
    <n v="46"/>
    <x v="1"/>
  </r>
  <r>
    <x v="40"/>
    <m/>
    <m/>
    <x v="0"/>
    <n v="46"/>
    <x v="1"/>
  </r>
  <r>
    <x v="40"/>
    <m/>
    <n v="0.48299999999999998"/>
    <x v="14"/>
    <n v="46"/>
    <x v="478"/>
  </r>
  <r>
    <x v="40"/>
    <m/>
    <n v="0.51600000000000001"/>
    <x v="18"/>
    <n v="46"/>
    <x v="479"/>
  </r>
  <r>
    <x v="40"/>
    <m/>
    <m/>
    <x v="0"/>
    <n v="46"/>
    <x v="1"/>
  </r>
  <r>
    <x v="40"/>
    <s v="b766e395167dc27ba4fb3f9c0e4af3b4ad1cdace"/>
    <m/>
    <x v="0"/>
    <n v="6"/>
    <x v="1"/>
  </r>
  <r>
    <x v="40"/>
    <m/>
    <m/>
    <x v="0"/>
    <n v="6"/>
    <x v="1"/>
  </r>
  <r>
    <x v="40"/>
    <m/>
    <n v="1"/>
    <x v="26"/>
    <n v="6"/>
    <x v="23"/>
  </r>
  <r>
    <x v="40"/>
    <m/>
    <m/>
    <x v="0"/>
    <n v="6"/>
    <x v="1"/>
  </r>
  <r>
    <x v="40"/>
    <s v="1b830759eaefc56f5b9f93afa8016db07d950196"/>
    <m/>
    <x v="0"/>
    <n v="15"/>
    <x v="1"/>
  </r>
  <r>
    <x v="40"/>
    <m/>
    <m/>
    <x v="0"/>
    <n v="15"/>
    <x v="1"/>
  </r>
  <r>
    <x v="40"/>
    <m/>
    <n v="1"/>
    <x v="14"/>
    <n v="15"/>
    <x v="261"/>
  </r>
  <r>
    <x v="40"/>
    <m/>
    <m/>
    <x v="0"/>
    <n v="15"/>
    <x v="1"/>
  </r>
  <r>
    <x v="40"/>
    <s v="3b1d97d430a229bf57c46bc7bc4977801b5bb553"/>
    <m/>
    <x v="0"/>
    <n v="2"/>
    <x v="1"/>
  </r>
  <r>
    <x v="40"/>
    <m/>
    <m/>
    <x v="0"/>
    <n v="2"/>
    <x v="1"/>
  </r>
  <r>
    <x v="40"/>
    <m/>
    <n v="1"/>
    <x v="22"/>
    <n v="2"/>
    <x v="3"/>
  </r>
  <r>
    <x v="40"/>
    <m/>
    <m/>
    <x v="0"/>
    <n v="2"/>
    <x v="1"/>
  </r>
  <r>
    <x v="40"/>
    <s v="4b3cae88318ada78ccb6e195e8aa85b61069cbb8"/>
    <m/>
    <x v="0"/>
    <n v="16"/>
    <x v="1"/>
  </r>
  <r>
    <x v="40"/>
    <m/>
    <m/>
    <x v="0"/>
    <n v="16"/>
    <x v="1"/>
  </r>
  <r>
    <x v="40"/>
    <m/>
    <n v="1"/>
    <x v="22"/>
    <n v="16"/>
    <x v="458"/>
  </r>
  <r>
    <x v="40"/>
    <m/>
    <m/>
    <x v="0"/>
    <n v="16"/>
    <x v="1"/>
  </r>
  <r>
    <x v="40"/>
    <s v="7f7c8fa39db6ca075ba51497aa3e4ddd1254ace4"/>
    <m/>
    <x v="0"/>
    <n v="88"/>
    <x v="1"/>
  </r>
  <r>
    <x v="40"/>
    <m/>
    <m/>
    <x v="0"/>
    <n v="88"/>
    <x v="1"/>
  </r>
  <r>
    <x v="40"/>
    <m/>
    <n v="1"/>
    <x v="22"/>
    <n v="88"/>
    <x v="471"/>
  </r>
  <r>
    <x v="40"/>
    <m/>
    <m/>
    <x v="0"/>
    <n v="88"/>
    <x v="1"/>
  </r>
  <r>
    <x v="40"/>
    <s v="a4a0d47858e822028dab80f142e9b5f7b5be9520"/>
    <m/>
    <x v="0"/>
    <n v="3"/>
    <x v="1"/>
  </r>
  <r>
    <x v="40"/>
    <m/>
    <m/>
    <x v="0"/>
    <n v="3"/>
    <x v="1"/>
  </r>
  <r>
    <x v="40"/>
    <m/>
    <n v="1"/>
    <x v="22"/>
    <n v="3"/>
    <x v="333"/>
  </r>
  <r>
    <x v="40"/>
    <m/>
    <m/>
    <x v="0"/>
    <n v="3"/>
    <x v="1"/>
  </r>
  <r>
    <x v="40"/>
    <s v="6c93bae163d0cbd4acf8e127c902844353b72c6b"/>
    <m/>
    <x v="0"/>
    <n v="64"/>
    <x v="1"/>
  </r>
  <r>
    <x v="40"/>
    <m/>
    <m/>
    <x v="0"/>
    <n v="64"/>
    <x v="1"/>
  </r>
  <r>
    <x v="40"/>
    <m/>
    <n v="0.65300000000000002"/>
    <x v="22"/>
    <n v="64"/>
    <x v="480"/>
  </r>
  <r>
    <x v="40"/>
    <m/>
    <n v="0.34599999999999997"/>
    <x v="12"/>
    <n v="64"/>
    <x v="481"/>
  </r>
  <r>
    <x v="40"/>
    <m/>
    <m/>
    <x v="0"/>
    <n v="64"/>
    <x v="1"/>
  </r>
  <r>
    <x v="40"/>
    <s v="63357acda4cd7d1d77a238cc9fd39c6f9f8f9133"/>
    <m/>
    <x v="0"/>
    <n v="98"/>
    <x v="1"/>
  </r>
  <r>
    <x v="40"/>
    <m/>
    <m/>
    <x v="0"/>
    <n v="98"/>
    <x v="1"/>
  </r>
  <r>
    <x v="40"/>
    <m/>
    <n v="1"/>
    <x v="22"/>
    <n v="98"/>
    <x v="482"/>
  </r>
  <r>
    <x v="40"/>
    <m/>
    <m/>
    <x v="0"/>
    <n v="98"/>
    <x v="1"/>
  </r>
  <r>
    <x v="40"/>
    <s v="564e34cb9da16b13d7ee9eaf6ee3e7a57b7aad69"/>
    <m/>
    <x v="0"/>
    <n v="37"/>
    <x v="1"/>
  </r>
  <r>
    <x v="40"/>
    <m/>
    <m/>
    <x v="0"/>
    <n v="37"/>
    <x v="1"/>
  </r>
  <r>
    <x v="40"/>
    <m/>
    <n v="1"/>
    <x v="22"/>
    <n v="37"/>
    <x v="380"/>
  </r>
  <r>
    <x v="41"/>
    <m/>
    <m/>
    <x v="0"/>
    <n v="37"/>
    <x v="1"/>
  </r>
  <r>
    <x v="41"/>
    <s v="de16932890952898881673fdd76c5f45d6dc49e1"/>
    <m/>
    <x v="0"/>
    <n v="57"/>
    <x v="1"/>
  </r>
  <r>
    <x v="41"/>
    <m/>
    <m/>
    <x v="0"/>
    <n v="57"/>
    <x v="1"/>
  </r>
  <r>
    <x v="41"/>
    <m/>
    <n v="6.5000000000000002E-2"/>
    <x v="66"/>
    <n v="57"/>
    <x v="483"/>
  </r>
  <r>
    <x v="41"/>
    <m/>
    <n v="0.28000000000000003"/>
    <x v="33"/>
    <n v="57"/>
    <x v="484"/>
  </r>
  <r>
    <x v="41"/>
    <m/>
    <n v="0.314"/>
    <x v="52"/>
    <n v="57"/>
    <x v="485"/>
  </r>
  <r>
    <x v="41"/>
    <m/>
    <n v="0.27200000000000002"/>
    <x v="13"/>
    <n v="57"/>
    <x v="486"/>
  </r>
  <r>
    <x v="41"/>
    <m/>
    <n v="6.6000000000000003E-2"/>
    <x v="18"/>
    <n v="57"/>
    <x v="487"/>
  </r>
  <r>
    <x v="42"/>
    <m/>
    <m/>
    <x v="0"/>
    <m/>
    <x v="4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S106" firstHeaderRow="1" firstDataRow="2" firstDataCol="1"/>
  <pivotFields count="6">
    <pivotField axis="axisCol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axis="axisRow" showAll="0">
      <items count="102">
        <item x="3"/>
        <item x="21"/>
        <item x="15"/>
        <item x="66"/>
        <item x="7"/>
        <item x="4"/>
        <item x="5"/>
        <item x="6"/>
        <item x="33"/>
        <item x="36"/>
        <item x="26"/>
        <item x="65"/>
        <item x="64"/>
        <item x="17"/>
        <item x="16"/>
        <item x="48"/>
        <item x="63"/>
        <item x="11"/>
        <item x="8"/>
        <item x="9"/>
        <item x="10"/>
        <item x="14"/>
        <item x="45"/>
        <item x="57"/>
        <item x="58"/>
        <item x="60"/>
        <item x="59"/>
        <item x="61"/>
        <item x="62"/>
        <item x="34"/>
        <item x="44"/>
        <item x="74"/>
        <item x="25"/>
        <item x="75"/>
        <item x="52"/>
        <item x="100"/>
        <item x="12"/>
        <item x="2"/>
        <item x="1"/>
        <item x="13"/>
        <item x="42"/>
        <item x="46"/>
        <item x="40"/>
        <item x="67"/>
        <item x="47"/>
        <item x="43"/>
        <item x="41"/>
        <item x="39"/>
        <item x="22"/>
        <item x="53"/>
        <item x="32"/>
        <item x="28"/>
        <item x="29"/>
        <item x="49"/>
        <item x="30"/>
        <item x="55"/>
        <item x="50"/>
        <item x="31"/>
        <item x="27"/>
        <item x="23"/>
        <item x="54"/>
        <item x="68"/>
        <item x="69"/>
        <item x="38"/>
        <item x="18"/>
        <item x="51"/>
        <item x="35"/>
        <item x="24"/>
        <item x="37"/>
        <item x="56"/>
        <item x="20"/>
        <item x="19"/>
        <item x="76"/>
        <item x="99"/>
        <item x="70"/>
        <item x="77"/>
        <item x="78"/>
        <item x="79"/>
        <item x="80"/>
        <item x="91"/>
        <item x="81"/>
        <item x="92"/>
        <item x="71"/>
        <item x="72"/>
        <item x="82"/>
        <item x="93"/>
        <item x="83"/>
        <item x="73"/>
        <item x="94"/>
        <item x="84"/>
        <item x="95"/>
        <item x="85"/>
        <item x="86"/>
        <item x="96"/>
        <item x="87"/>
        <item x="88"/>
        <item x="89"/>
        <item x="97"/>
        <item x="90"/>
        <item x="98"/>
        <item x="0"/>
        <item t="default"/>
      </items>
    </pivotField>
    <pivotField showAll="0"/>
    <pivotField dataField="1" showAll="0">
      <items count="490">
        <item x="1"/>
        <item x="272"/>
        <item x="350"/>
        <item x="271"/>
        <item x="229"/>
        <item x="345"/>
        <item x="373"/>
        <item x="217"/>
        <item x="307"/>
        <item x="136"/>
        <item x="419"/>
        <item x="450"/>
        <item x="112"/>
        <item x="288"/>
        <item x="94"/>
        <item x="402"/>
        <item x="300"/>
        <item x="116"/>
        <item x="359"/>
        <item x="20"/>
        <item x="292"/>
        <item x="384"/>
        <item x="101"/>
        <item x="306"/>
        <item x="247"/>
        <item x="88"/>
        <item x="407"/>
        <item x="364"/>
        <item x="37"/>
        <item x="296"/>
        <item x="143"/>
        <item x="273"/>
        <item x="3"/>
        <item x="268"/>
        <item x="311"/>
        <item x="335"/>
        <item x="285"/>
        <item x="308"/>
        <item x="19"/>
        <item x="40"/>
        <item x="38"/>
        <item x="79"/>
        <item x="403"/>
        <item x="464"/>
        <item x="465"/>
        <item x="341"/>
        <item x="282"/>
        <item x="107"/>
        <item x="320"/>
        <item x="163"/>
        <item x="318"/>
        <item x="81"/>
        <item x="290"/>
        <item x="63"/>
        <item x="280"/>
        <item x="111"/>
        <item x="149"/>
        <item x="82"/>
        <item x="135"/>
        <item x="228"/>
        <item x="277"/>
        <item x="333"/>
        <item x="338"/>
        <item x="276"/>
        <item x="153"/>
        <item x="191"/>
        <item x="435"/>
        <item x="157"/>
        <item x="4"/>
        <item x="60"/>
        <item x="396"/>
        <item x="190"/>
        <item x="50"/>
        <item x="49"/>
        <item x="14"/>
        <item x="181"/>
        <item x="354"/>
        <item x="215"/>
        <item x="340"/>
        <item x="483"/>
        <item x="487"/>
        <item x="140"/>
        <item x="377"/>
        <item x="105"/>
        <item x="130"/>
        <item x="77"/>
        <item x="351"/>
        <item x="170"/>
        <item x="453"/>
        <item x="386"/>
        <item x="145"/>
        <item x="218"/>
        <item x="138"/>
        <item x="449"/>
        <item x="352"/>
        <item x="231"/>
        <item x="78"/>
        <item x="176"/>
        <item x="406"/>
        <item x="382"/>
        <item x="206"/>
        <item x="41"/>
        <item x="184"/>
        <item x="329"/>
        <item x="155"/>
        <item x="258"/>
        <item x="475"/>
        <item x="289"/>
        <item x="154"/>
        <item x="166"/>
        <item x="224"/>
        <item x="39"/>
        <item x="23"/>
        <item x="148"/>
        <item x="26"/>
        <item x="274"/>
        <item x="18"/>
        <item x="199"/>
        <item x="42"/>
        <item x="168"/>
        <item x="11"/>
        <item x="374"/>
        <item x="139"/>
        <item x="399"/>
        <item x="193"/>
        <item x="52"/>
        <item x="76"/>
        <item x="51"/>
        <item x="2"/>
        <item x="365"/>
        <item x="147"/>
        <item x="477"/>
        <item x="151"/>
        <item x="146"/>
        <item x="337"/>
        <item x="123"/>
        <item x="150"/>
        <item x="284"/>
        <item x="267"/>
        <item x="474"/>
        <item x="309"/>
        <item x="470"/>
        <item x="192"/>
        <item x="98"/>
        <item x="59"/>
        <item x="161"/>
        <item x="444"/>
        <item x="279"/>
        <item x="263"/>
        <item x="349"/>
        <item x="353"/>
        <item x="369"/>
        <item x="415"/>
        <item x="312"/>
        <item x="186"/>
        <item x="175"/>
        <item x="137"/>
        <item x="319"/>
        <item x="185"/>
        <item x="322"/>
        <item x="219"/>
        <item x="235"/>
        <item x="110"/>
        <item x="315"/>
        <item x="114"/>
        <item x="246"/>
        <item x="244"/>
        <item x="321"/>
        <item x="174"/>
        <item x="298"/>
        <item x="164"/>
        <item x="169"/>
        <item x="416"/>
        <item x="301"/>
        <item x="378"/>
        <item x="251"/>
        <item x="366"/>
        <item x="128"/>
        <item x="172"/>
        <item x="295"/>
        <item x="75"/>
        <item x="115"/>
        <item x="330"/>
        <item x="293"/>
        <item x="180"/>
        <item x="95"/>
        <item x="10"/>
        <item x="222"/>
        <item x="400"/>
        <item x="183"/>
        <item x="27"/>
        <item x="368"/>
        <item x="141"/>
        <item x="35"/>
        <item x="225"/>
        <item x="6"/>
        <item x="73"/>
        <item x="463"/>
        <item x="118"/>
        <item x="230"/>
        <item x="65"/>
        <item x="156"/>
        <item x="452"/>
        <item x="109"/>
        <item x="119"/>
        <item x="261"/>
        <item x="250"/>
        <item x="213"/>
        <item x="457"/>
        <item x="287"/>
        <item x="486"/>
        <item x="270"/>
        <item x="397"/>
        <item x="216"/>
        <item x="484"/>
        <item x="458"/>
        <item x="343"/>
        <item x="144"/>
        <item x="134"/>
        <item x="64"/>
        <item x="323"/>
        <item x="401"/>
        <item x="240"/>
        <item x="84"/>
        <item x="418"/>
        <item x="80"/>
        <item x="203"/>
        <item x="324"/>
        <item x="485"/>
        <item x="113"/>
        <item x="233"/>
        <item x="122"/>
        <item x="70"/>
        <item x="371"/>
        <item x="414"/>
        <item x="167"/>
        <item x="376"/>
        <item x="45"/>
        <item x="124"/>
        <item x="201"/>
        <item x="120"/>
        <item x="162"/>
        <item x="348"/>
        <item x="43"/>
        <item x="420"/>
        <item x="237"/>
        <item x="468"/>
        <item x="297"/>
        <item x="481"/>
        <item x="478"/>
        <item x="236"/>
        <item x="442"/>
        <item x="283"/>
        <item x="133"/>
        <item x="479"/>
        <item x="97"/>
        <item x="197"/>
        <item x="327"/>
        <item x="69"/>
        <item x="278"/>
        <item x="241"/>
        <item x="253"/>
        <item x="305"/>
        <item x="87"/>
        <item x="208"/>
        <item x="131"/>
        <item x="152"/>
        <item x="421"/>
        <item x="313"/>
        <item x="121"/>
        <item x="125"/>
        <item x="16"/>
        <item x="127"/>
        <item x="264"/>
        <item x="252"/>
        <item x="13"/>
        <item x="316"/>
        <item x="132"/>
        <item x="266"/>
        <item x="255"/>
        <item x="469"/>
        <item x="291"/>
        <item x="326"/>
        <item x="25"/>
        <item x="456"/>
        <item x="466"/>
        <item x="281"/>
        <item x="30"/>
        <item x="102"/>
        <item x="314"/>
        <item x="262"/>
        <item x="355"/>
        <item x="375"/>
        <item x="286"/>
        <item x="61"/>
        <item x="459"/>
        <item x="310"/>
        <item x="238"/>
        <item x="411"/>
        <item x="437"/>
        <item x="142"/>
        <item x="245"/>
        <item x="221"/>
        <item x="472"/>
        <item x="275"/>
        <item x="334"/>
        <item x="380"/>
        <item x="441"/>
        <item x="202"/>
        <item x="331"/>
        <item x="462"/>
        <item x="257"/>
        <item x="56"/>
        <item x="339"/>
        <item x="390"/>
        <item x="265"/>
        <item x="47"/>
        <item x="480"/>
        <item x="71"/>
        <item x="243"/>
        <item x="29"/>
        <item x="126"/>
        <item x="204"/>
        <item x="367"/>
        <item x="178"/>
        <item x="93"/>
        <item x="413"/>
        <item x="242"/>
        <item x="68"/>
        <item x="347"/>
        <item x="34"/>
        <item x="473"/>
        <item x="46"/>
        <item x="342"/>
        <item x="74"/>
        <item x="467"/>
        <item x="232"/>
        <item x="220"/>
        <item x="12"/>
        <item x="432"/>
        <item x="392"/>
        <item x="446"/>
        <item x="48"/>
        <item x="205"/>
        <item x="117"/>
        <item x="404"/>
        <item x="357"/>
        <item x="344"/>
        <item x="15"/>
        <item x="445"/>
        <item x="434"/>
        <item x="317"/>
        <item x="391"/>
        <item x="83"/>
        <item x="104"/>
        <item x="194"/>
        <item x="89"/>
        <item x="363"/>
        <item x="269"/>
        <item x="21"/>
        <item x="90"/>
        <item x="398"/>
        <item x="31"/>
        <item x="361"/>
        <item x="370"/>
        <item x="99"/>
        <item x="196"/>
        <item x="239"/>
        <item x="62"/>
        <item x="227"/>
        <item x="447"/>
        <item x="200"/>
        <item x="425"/>
        <item x="254"/>
        <item x="158"/>
        <item x="212"/>
        <item x="182"/>
        <item x="24"/>
        <item x="440"/>
        <item x="72"/>
        <item x="410"/>
        <item x="171"/>
        <item x="471"/>
        <item x="346"/>
        <item x="395"/>
        <item x="214"/>
        <item x="454"/>
        <item x="409"/>
        <item x="159"/>
        <item x="482"/>
        <item x="226"/>
        <item x="173"/>
        <item x="248"/>
        <item x="379"/>
        <item x="431"/>
        <item x="394"/>
        <item x="433"/>
        <item x="187"/>
        <item x="100"/>
        <item x="436"/>
        <item x="22"/>
        <item x="177"/>
        <item x="405"/>
        <item x="58"/>
        <item x="443"/>
        <item x="387"/>
        <item x="389"/>
        <item x="362"/>
        <item x="303"/>
        <item x="55"/>
        <item x="66"/>
        <item x="189"/>
        <item x="234"/>
        <item x="356"/>
        <item x="383"/>
        <item x="28"/>
        <item x="33"/>
        <item x="32"/>
        <item x="381"/>
        <item x="393"/>
        <item x="336"/>
        <item x="260"/>
        <item x="460"/>
        <item x="53"/>
        <item x="448"/>
        <item x="360"/>
        <item x="256"/>
        <item x="188"/>
        <item x="36"/>
        <item x="129"/>
        <item x="198"/>
        <item x="294"/>
        <item x="86"/>
        <item x="8"/>
        <item x="332"/>
        <item x="92"/>
        <item x="461"/>
        <item x="388"/>
        <item x="325"/>
        <item x="54"/>
        <item x="179"/>
        <item x="476"/>
        <item x="67"/>
        <item x="372"/>
        <item x="299"/>
        <item x="385"/>
        <item x="165"/>
        <item x="408"/>
        <item x="302"/>
        <item x="451"/>
        <item x="106"/>
        <item x="17"/>
        <item x="423"/>
        <item x="259"/>
        <item x="439"/>
        <item x="44"/>
        <item x="103"/>
        <item x="207"/>
        <item x="412"/>
        <item x="455"/>
        <item x="426"/>
        <item x="417"/>
        <item x="304"/>
        <item x="210"/>
        <item x="160"/>
        <item x="328"/>
        <item x="9"/>
        <item x="7"/>
        <item x="85"/>
        <item x="209"/>
        <item x="428"/>
        <item x="211"/>
        <item x="358"/>
        <item x="57"/>
        <item x="429"/>
        <item x="91"/>
        <item x="438"/>
        <item x="5"/>
        <item x="249"/>
        <item x="223"/>
        <item x="108"/>
        <item x="427"/>
        <item x="96"/>
        <item x="422"/>
        <item x="195"/>
        <item x="430"/>
        <item x="424"/>
        <item x="0"/>
        <item x="488"/>
        <item t="default"/>
      </items>
    </pivotField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ec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c_201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c_2014LOC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211"/>
  <sheetViews>
    <sheetView tabSelected="1" topLeftCell="AQ186" zoomScale="70" zoomScaleNormal="70" workbookViewId="0">
      <selection activeCell="BJ190" sqref="BJ190"/>
    </sheetView>
  </sheetViews>
  <sheetFormatPr defaultRowHeight="15" x14ac:dyDescent="0.25"/>
  <cols>
    <col min="1" max="1" width="48.28515625" customWidth="1"/>
    <col min="2" max="2" width="16.28515625" bestFit="1" customWidth="1"/>
    <col min="3" max="3" width="9" bestFit="1" customWidth="1"/>
    <col min="4" max="4" width="15.140625" bestFit="1" customWidth="1"/>
    <col min="5" max="5" width="15.42578125" bestFit="1" customWidth="1"/>
    <col min="6" max="6" width="15.7109375" bestFit="1" customWidth="1"/>
    <col min="7" max="7" width="14.28515625" bestFit="1" customWidth="1"/>
    <col min="8" max="8" width="11.42578125" bestFit="1" customWidth="1"/>
    <col min="9" max="9" width="14.140625" bestFit="1" customWidth="1"/>
    <col min="10" max="10" width="15.7109375" bestFit="1" customWidth="1"/>
    <col min="11" max="11" width="5.85546875" bestFit="1" customWidth="1"/>
    <col min="12" max="12" width="11.5703125" bestFit="1" customWidth="1"/>
    <col min="13" max="13" width="8.42578125" bestFit="1" customWidth="1"/>
    <col min="14" max="15" width="11.28515625" bestFit="1" customWidth="1"/>
    <col min="16" max="16" width="12" bestFit="1" customWidth="1"/>
    <col min="17" max="17" width="13.5703125" bestFit="1" customWidth="1"/>
    <col min="18" max="18" width="10.28515625" bestFit="1" customWidth="1"/>
    <col min="19" max="19" width="13.42578125" bestFit="1" customWidth="1"/>
    <col min="20" max="20" width="13.85546875" bestFit="1" customWidth="1"/>
    <col min="21" max="21" width="11.7109375" bestFit="1" customWidth="1"/>
    <col min="22" max="22" width="11.42578125" bestFit="1" customWidth="1"/>
    <col min="23" max="23" width="10.85546875" bestFit="1" customWidth="1"/>
    <col min="24" max="24" width="10.7109375" bestFit="1" customWidth="1"/>
    <col min="25" max="25" width="18.5703125" bestFit="1" customWidth="1"/>
    <col min="26" max="26" width="15.42578125" bestFit="1" customWidth="1"/>
    <col min="27" max="27" width="17.7109375" bestFit="1" customWidth="1"/>
    <col min="28" max="28" width="7.7109375" bestFit="1" customWidth="1"/>
    <col min="29" max="29" width="15.85546875" bestFit="1" customWidth="1"/>
    <col min="30" max="30" width="14.42578125" bestFit="1" customWidth="1"/>
    <col min="31" max="31" width="16.42578125" bestFit="1" customWidth="1"/>
    <col min="32" max="32" width="11.85546875" bestFit="1" customWidth="1"/>
    <col min="33" max="33" width="15" bestFit="1" customWidth="1"/>
    <col min="34" max="34" width="12.28515625" bestFit="1" customWidth="1"/>
    <col min="35" max="35" width="13.140625" bestFit="1" customWidth="1"/>
    <col min="36" max="36" width="11.140625" bestFit="1" customWidth="1"/>
    <col min="37" max="37" width="12" bestFit="1" customWidth="1"/>
    <col min="38" max="38" width="15.5703125" bestFit="1" customWidth="1"/>
    <col min="39" max="39" width="11.7109375" bestFit="1" customWidth="1"/>
    <col min="40" max="40" width="19.42578125" bestFit="1" customWidth="1"/>
    <col min="41" max="41" width="15.42578125" bestFit="1" customWidth="1"/>
    <col min="42" max="42" width="9.5703125" bestFit="1" customWidth="1"/>
    <col min="43" max="43" width="10.7109375" bestFit="1" customWidth="1"/>
    <col min="44" max="44" width="7.28515625" bestFit="1" customWidth="1"/>
    <col min="45" max="45" width="11.28515625" bestFit="1" customWidth="1"/>
    <col min="48" max="48" width="48.28515625" bestFit="1" customWidth="1"/>
    <col min="49" max="49" width="14" bestFit="1" customWidth="1"/>
  </cols>
  <sheetData>
    <row r="3" spans="1:92" x14ac:dyDescent="0.25">
      <c r="A3" s="4" t="s">
        <v>517</v>
      </c>
      <c r="B3" s="4" t="s">
        <v>516</v>
      </c>
      <c r="AV3" t="s">
        <v>517</v>
      </c>
      <c r="AW3" t="s">
        <v>516</v>
      </c>
    </row>
    <row r="4" spans="1:92" x14ac:dyDescent="0.25">
      <c r="A4" s="4" t="s">
        <v>513</v>
      </c>
      <c r="B4" t="s">
        <v>474</v>
      </c>
      <c r="C4" t="s">
        <v>13</v>
      </c>
      <c r="D4" t="s">
        <v>475</v>
      </c>
      <c r="E4" t="s">
        <v>476</v>
      </c>
      <c r="F4" t="s">
        <v>477</v>
      </c>
      <c r="G4" t="s">
        <v>478</v>
      </c>
      <c r="H4" t="s">
        <v>479</v>
      </c>
      <c r="I4" t="s">
        <v>480</v>
      </c>
      <c r="J4" t="s">
        <v>481</v>
      </c>
      <c r="K4" t="s">
        <v>94</v>
      </c>
      <c r="L4" t="s">
        <v>482</v>
      </c>
      <c r="M4" t="s">
        <v>110</v>
      </c>
      <c r="N4" t="s">
        <v>483</v>
      </c>
      <c r="O4" t="s">
        <v>484</v>
      </c>
      <c r="P4" t="s">
        <v>485</v>
      </c>
      <c r="Q4" t="s">
        <v>486</v>
      </c>
      <c r="R4" t="s">
        <v>487</v>
      </c>
      <c r="S4" t="s">
        <v>488</v>
      </c>
      <c r="T4" t="s">
        <v>489</v>
      </c>
      <c r="U4" t="s">
        <v>490</v>
      </c>
      <c r="V4" t="s">
        <v>491</v>
      </c>
      <c r="W4" t="s">
        <v>492</v>
      </c>
      <c r="X4" t="s">
        <v>493</v>
      </c>
      <c r="Y4" t="s">
        <v>494</v>
      </c>
      <c r="Z4" t="s">
        <v>495</v>
      </c>
      <c r="AA4" t="s">
        <v>496</v>
      </c>
      <c r="AB4" t="s">
        <v>497</v>
      </c>
      <c r="AC4" t="s">
        <v>498</v>
      </c>
      <c r="AD4" t="s">
        <v>499</v>
      </c>
      <c r="AE4" t="s">
        <v>500</v>
      </c>
      <c r="AF4" t="s">
        <v>501</v>
      </c>
      <c r="AG4" t="s">
        <v>502</v>
      </c>
      <c r="AH4" t="s">
        <v>503</v>
      </c>
      <c r="AI4" t="s">
        <v>504</v>
      </c>
      <c r="AJ4" t="s">
        <v>505</v>
      </c>
      <c r="AK4" t="s">
        <v>506</v>
      </c>
      <c r="AL4" t="s">
        <v>507</v>
      </c>
      <c r="AM4" t="s">
        <v>508</v>
      </c>
      <c r="AN4" t="s">
        <v>509</v>
      </c>
      <c r="AO4" t="s">
        <v>510</v>
      </c>
      <c r="AP4" t="s">
        <v>511</v>
      </c>
      <c r="AQ4" t="s">
        <v>512</v>
      </c>
      <c r="AR4" t="s">
        <v>514</v>
      </c>
      <c r="AS4" t="s">
        <v>515</v>
      </c>
      <c r="AV4" t="s">
        <v>513</v>
      </c>
      <c r="AW4" t="s">
        <v>474</v>
      </c>
      <c r="AX4" t="s">
        <v>13</v>
      </c>
      <c r="AY4" t="s">
        <v>475</v>
      </c>
      <c r="AZ4" t="s">
        <v>476</v>
      </c>
      <c r="BA4" t="s">
        <v>477</v>
      </c>
      <c r="BB4" t="s">
        <v>478</v>
      </c>
      <c r="BC4" t="s">
        <v>479</v>
      </c>
      <c r="BD4" t="s">
        <v>480</v>
      </c>
      <c r="BE4" t="s">
        <v>481</v>
      </c>
      <c r="BF4" t="s">
        <v>94</v>
      </c>
      <c r="BG4" t="s">
        <v>482</v>
      </c>
      <c r="BH4" t="s">
        <v>110</v>
      </c>
      <c r="BI4" t="s">
        <v>483</v>
      </c>
      <c r="BJ4" t="s">
        <v>484</v>
      </c>
      <c r="BK4" t="s">
        <v>485</v>
      </c>
      <c r="BL4" t="s">
        <v>486</v>
      </c>
      <c r="BM4" t="s">
        <v>487</v>
      </c>
      <c r="BN4" t="s">
        <v>488</v>
      </c>
      <c r="BO4" t="s">
        <v>489</v>
      </c>
      <c r="BP4" t="s">
        <v>490</v>
      </c>
      <c r="BQ4" t="s">
        <v>491</v>
      </c>
      <c r="BR4" t="s">
        <v>492</v>
      </c>
      <c r="BS4" t="s">
        <v>493</v>
      </c>
      <c r="BT4" t="s">
        <v>494</v>
      </c>
      <c r="BU4" t="s">
        <v>495</v>
      </c>
      <c r="BV4" t="s">
        <v>496</v>
      </c>
      <c r="BW4" t="s">
        <v>497</v>
      </c>
      <c r="BX4" t="s">
        <v>498</v>
      </c>
      <c r="BY4" t="s">
        <v>499</v>
      </c>
      <c r="BZ4" t="s">
        <v>500</v>
      </c>
      <c r="CA4" t="s">
        <v>501</v>
      </c>
      <c r="CB4" t="s">
        <v>502</v>
      </c>
      <c r="CC4" t="s">
        <v>503</v>
      </c>
      <c r="CD4" t="s">
        <v>504</v>
      </c>
      <c r="CE4" t="s">
        <v>505</v>
      </c>
      <c r="CF4" t="s">
        <v>506</v>
      </c>
      <c r="CG4" t="s">
        <v>507</v>
      </c>
      <c r="CH4" t="s">
        <v>508</v>
      </c>
      <c r="CI4" t="s">
        <v>509</v>
      </c>
      <c r="CJ4" t="s">
        <v>510</v>
      </c>
      <c r="CK4" t="s">
        <v>511</v>
      </c>
      <c r="CL4" t="s">
        <v>512</v>
      </c>
      <c r="CM4" t="s">
        <v>514</v>
      </c>
      <c r="CN4" t="s">
        <v>515</v>
      </c>
    </row>
    <row r="5" spans="1:92" x14ac:dyDescent="0.25">
      <c r="A5" s="5" t="s">
        <v>15</v>
      </c>
      <c r="B5" s="6"/>
      <c r="C5" s="6">
        <v>3.3519999999999999</v>
      </c>
      <c r="D5" s="6"/>
      <c r="E5" s="6">
        <v>7.12</v>
      </c>
      <c r="F5" s="6"/>
      <c r="G5" s="6"/>
      <c r="H5" s="6"/>
      <c r="I5" s="6">
        <v>3.56</v>
      </c>
      <c r="J5" s="6"/>
      <c r="K5" s="6"/>
      <c r="L5" s="6">
        <v>74.353999999999999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>
        <v>6.5859999999999994</v>
      </c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>
        <v>94.971999999999994</v>
      </c>
      <c r="AV5" t="s">
        <v>15</v>
      </c>
      <c r="AW5" s="7">
        <f>(0)/94.972</f>
        <v>0</v>
      </c>
      <c r="AX5" s="7">
        <v>3.5294613149138697E-2</v>
      </c>
      <c r="AY5" s="7">
        <f>(0)/94.972</f>
        <v>0</v>
      </c>
      <c r="AZ5" s="7">
        <v>7.4969464684328024E-2</v>
      </c>
      <c r="BA5" s="7">
        <f>(0)/94.972</f>
        <v>0</v>
      </c>
      <c r="BB5" s="7">
        <f>(0)/94.972</f>
        <v>0</v>
      </c>
      <c r="BC5" s="7">
        <f>(0)/94.972</f>
        <v>0</v>
      </c>
      <c r="BD5" s="7">
        <v>3.7484732342164012E-2</v>
      </c>
      <c r="BE5" s="7">
        <f>(0)/94.972</f>
        <v>0</v>
      </c>
      <c r="BF5" s="7">
        <f>(0)/94.972</f>
        <v>0</v>
      </c>
      <c r="BG5" s="7">
        <v>0.78290443499136586</v>
      </c>
      <c r="BH5" s="7">
        <f t="shared" ref="BH5:BX5" si="0">(0)/94.972</f>
        <v>0</v>
      </c>
      <c r="BI5" s="7">
        <f t="shared" si="0"/>
        <v>0</v>
      </c>
      <c r="BJ5" s="7">
        <f t="shared" si="0"/>
        <v>0</v>
      </c>
      <c r="BK5" s="7">
        <f t="shared" si="0"/>
        <v>0</v>
      </c>
      <c r="BL5" s="7">
        <f t="shared" si="0"/>
        <v>0</v>
      </c>
      <c r="BM5" s="7">
        <f t="shared" si="0"/>
        <v>0</v>
      </c>
      <c r="BN5" s="7">
        <f t="shared" si="0"/>
        <v>0</v>
      </c>
      <c r="BO5" s="7">
        <f t="shared" si="0"/>
        <v>0</v>
      </c>
      <c r="BP5" s="7">
        <f t="shared" si="0"/>
        <v>0</v>
      </c>
      <c r="BQ5" s="7">
        <f t="shared" si="0"/>
        <v>0</v>
      </c>
      <c r="BR5" s="7">
        <f t="shared" si="0"/>
        <v>0</v>
      </c>
      <c r="BS5" s="7">
        <f t="shared" si="0"/>
        <v>0</v>
      </c>
      <c r="BT5" s="7">
        <f t="shared" si="0"/>
        <v>0</v>
      </c>
      <c r="BU5" s="7">
        <f t="shared" si="0"/>
        <v>0</v>
      </c>
      <c r="BV5" s="7">
        <f t="shared" si="0"/>
        <v>0</v>
      </c>
      <c r="BW5" s="7">
        <f t="shared" si="0"/>
        <v>0</v>
      </c>
      <c r="BX5" s="7">
        <f t="shared" si="0"/>
        <v>0</v>
      </c>
      <c r="BY5" s="7">
        <v>6.9346754833003413E-2</v>
      </c>
      <c r="BZ5" s="7">
        <f t="shared" ref="BZ5:CL5" si="1">(0)/94.972</f>
        <v>0</v>
      </c>
      <c r="CA5" s="7">
        <f t="shared" si="1"/>
        <v>0</v>
      </c>
      <c r="CB5" s="7">
        <f t="shared" si="1"/>
        <v>0</v>
      </c>
      <c r="CC5" s="7">
        <f t="shared" si="1"/>
        <v>0</v>
      </c>
      <c r="CD5" s="7">
        <f t="shared" si="1"/>
        <v>0</v>
      </c>
      <c r="CE5" s="7">
        <f t="shared" si="1"/>
        <v>0</v>
      </c>
      <c r="CF5" s="7">
        <f t="shared" si="1"/>
        <v>0</v>
      </c>
      <c r="CG5" s="7">
        <f t="shared" si="1"/>
        <v>0</v>
      </c>
      <c r="CH5" s="7">
        <f t="shared" si="1"/>
        <v>0</v>
      </c>
      <c r="CI5" s="7">
        <f t="shared" si="1"/>
        <v>0</v>
      </c>
      <c r="CJ5" s="7">
        <f t="shared" si="1"/>
        <v>0</v>
      </c>
      <c r="CK5" s="7">
        <f t="shared" si="1"/>
        <v>0</v>
      </c>
      <c r="CL5" s="7">
        <f t="shared" si="1"/>
        <v>0</v>
      </c>
      <c r="CM5">
        <f>0</f>
        <v>0</v>
      </c>
      <c r="CN5">
        <v>94.971999999999994</v>
      </c>
    </row>
    <row r="6" spans="1:92" x14ac:dyDescent="0.25">
      <c r="A6" s="5" t="s">
        <v>50</v>
      </c>
      <c r="B6" s="6"/>
      <c r="C6" s="6"/>
      <c r="D6" s="6"/>
      <c r="E6" s="6"/>
      <c r="F6" s="6">
        <v>2.1480000000000001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>
        <v>2.1480000000000001</v>
      </c>
      <c r="AV6" t="s">
        <v>50</v>
      </c>
      <c r="AW6" s="7">
        <f>(0)/2.148</f>
        <v>0</v>
      </c>
      <c r="AX6" s="7">
        <f>(0)/2.148</f>
        <v>0</v>
      </c>
      <c r="AY6" s="7">
        <f>(0)/2.148</f>
        <v>0</v>
      </c>
      <c r="AZ6" s="7">
        <f>(0)/2.148</f>
        <v>0</v>
      </c>
      <c r="BA6" s="7">
        <v>1</v>
      </c>
      <c r="BB6" s="7">
        <f t="shared" ref="BB6:CL6" si="2">(0)/2.148</f>
        <v>0</v>
      </c>
      <c r="BC6" s="7">
        <f t="shared" si="2"/>
        <v>0</v>
      </c>
      <c r="BD6" s="7">
        <f t="shared" si="2"/>
        <v>0</v>
      </c>
      <c r="BE6" s="7">
        <f t="shared" si="2"/>
        <v>0</v>
      </c>
      <c r="BF6" s="7">
        <f t="shared" si="2"/>
        <v>0</v>
      </c>
      <c r="BG6" s="7">
        <f t="shared" si="2"/>
        <v>0</v>
      </c>
      <c r="BH6" s="7">
        <f t="shared" si="2"/>
        <v>0</v>
      </c>
      <c r="BI6" s="7">
        <f t="shared" si="2"/>
        <v>0</v>
      </c>
      <c r="BJ6" s="7">
        <f t="shared" si="2"/>
        <v>0</v>
      </c>
      <c r="BK6" s="7">
        <f t="shared" si="2"/>
        <v>0</v>
      </c>
      <c r="BL6" s="7">
        <f t="shared" si="2"/>
        <v>0</v>
      </c>
      <c r="BM6" s="7">
        <f t="shared" si="2"/>
        <v>0</v>
      </c>
      <c r="BN6" s="7">
        <f t="shared" si="2"/>
        <v>0</v>
      </c>
      <c r="BO6" s="7">
        <f t="shared" si="2"/>
        <v>0</v>
      </c>
      <c r="BP6" s="7">
        <f t="shared" si="2"/>
        <v>0</v>
      </c>
      <c r="BQ6" s="7">
        <f t="shared" si="2"/>
        <v>0</v>
      </c>
      <c r="BR6" s="7">
        <f t="shared" si="2"/>
        <v>0</v>
      </c>
      <c r="BS6" s="7">
        <f t="shared" si="2"/>
        <v>0</v>
      </c>
      <c r="BT6" s="7">
        <f t="shared" si="2"/>
        <v>0</v>
      </c>
      <c r="BU6" s="7">
        <f t="shared" si="2"/>
        <v>0</v>
      </c>
      <c r="BV6" s="7">
        <f t="shared" si="2"/>
        <v>0</v>
      </c>
      <c r="BW6" s="7">
        <f t="shared" si="2"/>
        <v>0</v>
      </c>
      <c r="BX6" s="7">
        <f t="shared" si="2"/>
        <v>0</v>
      </c>
      <c r="BY6" s="7">
        <f t="shared" si="2"/>
        <v>0</v>
      </c>
      <c r="BZ6" s="7">
        <f t="shared" si="2"/>
        <v>0</v>
      </c>
      <c r="CA6" s="7">
        <f t="shared" si="2"/>
        <v>0</v>
      </c>
      <c r="CB6" s="7">
        <f t="shared" si="2"/>
        <v>0</v>
      </c>
      <c r="CC6" s="7">
        <f t="shared" si="2"/>
        <v>0</v>
      </c>
      <c r="CD6" s="7">
        <f t="shared" si="2"/>
        <v>0</v>
      </c>
      <c r="CE6" s="7">
        <f t="shared" si="2"/>
        <v>0</v>
      </c>
      <c r="CF6" s="7">
        <f t="shared" si="2"/>
        <v>0</v>
      </c>
      <c r="CG6" s="7">
        <f t="shared" si="2"/>
        <v>0</v>
      </c>
      <c r="CH6" s="7">
        <f t="shared" si="2"/>
        <v>0</v>
      </c>
      <c r="CI6" s="7">
        <f t="shared" si="2"/>
        <v>0</v>
      </c>
      <c r="CJ6" s="7">
        <f t="shared" si="2"/>
        <v>0</v>
      </c>
      <c r="CK6" s="7">
        <f t="shared" si="2"/>
        <v>0</v>
      </c>
      <c r="CL6" s="7">
        <f t="shared" si="2"/>
        <v>0</v>
      </c>
      <c r="CM6">
        <f>0</f>
        <v>0</v>
      </c>
      <c r="CN6">
        <v>2.1480000000000001</v>
      </c>
    </row>
    <row r="7" spans="1:92" x14ac:dyDescent="0.25">
      <c r="A7" s="5" t="s">
        <v>37</v>
      </c>
      <c r="B7" s="6"/>
      <c r="C7" s="6"/>
      <c r="D7" s="6"/>
      <c r="E7" s="6">
        <v>111.25</v>
      </c>
      <c r="F7" s="6"/>
      <c r="G7" s="6"/>
      <c r="H7" s="6"/>
      <c r="I7" s="6">
        <v>55.625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>
        <v>166.875</v>
      </c>
      <c r="AV7" t="s">
        <v>37</v>
      </c>
      <c r="AW7" s="7">
        <f>(0)/166.875</f>
        <v>0</v>
      </c>
      <c r="AX7" s="7">
        <f>(0)/166.875</f>
        <v>0</v>
      </c>
      <c r="AY7" s="7">
        <f>(0)/166.875</f>
        <v>0</v>
      </c>
      <c r="AZ7" s="7">
        <v>0.66666666666666663</v>
      </c>
      <c r="BA7" s="7">
        <f>(0)/166.875</f>
        <v>0</v>
      </c>
      <c r="BB7" s="7">
        <f>(0)/166.875</f>
        <v>0</v>
      </c>
      <c r="BC7" s="7">
        <f>(0)/166.875</f>
        <v>0</v>
      </c>
      <c r="BD7" s="7">
        <v>0.33333333333333331</v>
      </c>
      <c r="BE7" s="7">
        <f t="shared" ref="BE7:CL7" si="3">(0)/166.875</f>
        <v>0</v>
      </c>
      <c r="BF7" s="7">
        <f t="shared" si="3"/>
        <v>0</v>
      </c>
      <c r="BG7" s="7">
        <f t="shared" si="3"/>
        <v>0</v>
      </c>
      <c r="BH7" s="7">
        <f t="shared" si="3"/>
        <v>0</v>
      </c>
      <c r="BI7" s="7">
        <f t="shared" si="3"/>
        <v>0</v>
      </c>
      <c r="BJ7" s="7">
        <f t="shared" si="3"/>
        <v>0</v>
      </c>
      <c r="BK7" s="7">
        <f t="shared" si="3"/>
        <v>0</v>
      </c>
      <c r="BL7" s="7">
        <f t="shared" si="3"/>
        <v>0</v>
      </c>
      <c r="BM7" s="7">
        <f t="shared" si="3"/>
        <v>0</v>
      </c>
      <c r="BN7" s="7">
        <f t="shared" si="3"/>
        <v>0</v>
      </c>
      <c r="BO7" s="7">
        <f t="shared" si="3"/>
        <v>0</v>
      </c>
      <c r="BP7" s="7">
        <f t="shared" si="3"/>
        <v>0</v>
      </c>
      <c r="BQ7" s="7">
        <f t="shared" si="3"/>
        <v>0</v>
      </c>
      <c r="BR7" s="7">
        <f t="shared" si="3"/>
        <v>0</v>
      </c>
      <c r="BS7" s="7">
        <f t="shared" si="3"/>
        <v>0</v>
      </c>
      <c r="BT7" s="7">
        <f t="shared" si="3"/>
        <v>0</v>
      </c>
      <c r="BU7" s="7">
        <f t="shared" si="3"/>
        <v>0</v>
      </c>
      <c r="BV7" s="7">
        <f t="shared" si="3"/>
        <v>0</v>
      </c>
      <c r="BW7" s="7">
        <f t="shared" si="3"/>
        <v>0</v>
      </c>
      <c r="BX7" s="7">
        <f t="shared" si="3"/>
        <v>0</v>
      </c>
      <c r="BY7" s="7">
        <f t="shared" si="3"/>
        <v>0</v>
      </c>
      <c r="BZ7" s="7">
        <f t="shared" si="3"/>
        <v>0</v>
      </c>
      <c r="CA7" s="7">
        <f t="shared" si="3"/>
        <v>0</v>
      </c>
      <c r="CB7" s="7">
        <f t="shared" si="3"/>
        <v>0</v>
      </c>
      <c r="CC7" s="7">
        <f t="shared" si="3"/>
        <v>0</v>
      </c>
      <c r="CD7" s="7">
        <f t="shared" si="3"/>
        <v>0</v>
      </c>
      <c r="CE7" s="7">
        <f t="shared" si="3"/>
        <v>0</v>
      </c>
      <c r="CF7" s="7">
        <f t="shared" si="3"/>
        <v>0</v>
      </c>
      <c r="CG7" s="7">
        <f t="shared" si="3"/>
        <v>0</v>
      </c>
      <c r="CH7" s="7">
        <f t="shared" si="3"/>
        <v>0</v>
      </c>
      <c r="CI7" s="7">
        <f t="shared" si="3"/>
        <v>0</v>
      </c>
      <c r="CJ7" s="7">
        <f t="shared" si="3"/>
        <v>0</v>
      </c>
      <c r="CK7" s="7">
        <f t="shared" si="3"/>
        <v>0</v>
      </c>
      <c r="CL7" s="7">
        <f t="shared" si="3"/>
        <v>0</v>
      </c>
      <c r="CM7">
        <f>0</f>
        <v>0</v>
      </c>
      <c r="CN7">
        <v>166.875</v>
      </c>
    </row>
    <row r="8" spans="1:92" x14ac:dyDescent="0.25">
      <c r="A8" s="5" t="s">
        <v>321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>
        <v>17.687999999999999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>
        <v>3.7050000000000001</v>
      </c>
      <c r="AR8" s="6"/>
      <c r="AS8" s="6">
        <v>21.393000000000001</v>
      </c>
      <c r="AV8" t="s">
        <v>321</v>
      </c>
      <c r="AW8" s="7">
        <f t="shared" ref="AW8:BW8" si="4">(0)/21.393</f>
        <v>0</v>
      </c>
      <c r="AX8" s="7">
        <f t="shared" si="4"/>
        <v>0</v>
      </c>
      <c r="AY8" s="7">
        <f t="shared" si="4"/>
        <v>0</v>
      </c>
      <c r="AZ8" s="7">
        <f t="shared" si="4"/>
        <v>0</v>
      </c>
      <c r="BA8" s="7">
        <f t="shared" si="4"/>
        <v>0</v>
      </c>
      <c r="BB8" s="7">
        <f t="shared" si="4"/>
        <v>0</v>
      </c>
      <c r="BC8" s="7">
        <f t="shared" si="4"/>
        <v>0</v>
      </c>
      <c r="BD8" s="7">
        <f t="shared" si="4"/>
        <v>0</v>
      </c>
      <c r="BE8" s="7">
        <f t="shared" si="4"/>
        <v>0</v>
      </c>
      <c r="BF8" s="7">
        <f t="shared" si="4"/>
        <v>0</v>
      </c>
      <c r="BG8" s="7">
        <f t="shared" si="4"/>
        <v>0</v>
      </c>
      <c r="BH8" s="7">
        <f t="shared" si="4"/>
        <v>0</v>
      </c>
      <c r="BI8" s="7">
        <f t="shared" si="4"/>
        <v>0</v>
      </c>
      <c r="BJ8" s="7">
        <f t="shared" si="4"/>
        <v>0</v>
      </c>
      <c r="BK8" s="7">
        <f t="shared" si="4"/>
        <v>0</v>
      </c>
      <c r="BL8" s="7">
        <f t="shared" si="4"/>
        <v>0</v>
      </c>
      <c r="BM8" s="7">
        <f t="shared" si="4"/>
        <v>0</v>
      </c>
      <c r="BN8" s="7">
        <f t="shared" si="4"/>
        <v>0</v>
      </c>
      <c r="BO8" s="7">
        <f t="shared" si="4"/>
        <v>0</v>
      </c>
      <c r="BP8" s="7">
        <f t="shared" si="4"/>
        <v>0</v>
      </c>
      <c r="BQ8" s="7">
        <f t="shared" si="4"/>
        <v>0</v>
      </c>
      <c r="BR8" s="7">
        <f t="shared" si="4"/>
        <v>0</v>
      </c>
      <c r="BS8" s="7">
        <f t="shared" si="4"/>
        <v>0</v>
      </c>
      <c r="BT8" s="7">
        <f t="shared" si="4"/>
        <v>0</v>
      </c>
      <c r="BU8" s="7">
        <f t="shared" si="4"/>
        <v>0</v>
      </c>
      <c r="BV8" s="7">
        <f t="shared" si="4"/>
        <v>0</v>
      </c>
      <c r="BW8" s="7">
        <f t="shared" si="4"/>
        <v>0</v>
      </c>
      <c r="BX8" s="7">
        <v>0.82681250876454904</v>
      </c>
      <c r="BY8" s="7">
        <f t="shared" ref="BY8:CK8" si="5">(0)/21.393</f>
        <v>0</v>
      </c>
      <c r="BZ8" s="7">
        <f t="shared" si="5"/>
        <v>0</v>
      </c>
      <c r="CA8" s="7">
        <f t="shared" si="5"/>
        <v>0</v>
      </c>
      <c r="CB8" s="7">
        <f t="shared" si="5"/>
        <v>0</v>
      </c>
      <c r="CC8" s="7">
        <f t="shared" si="5"/>
        <v>0</v>
      </c>
      <c r="CD8" s="7">
        <f t="shared" si="5"/>
        <v>0</v>
      </c>
      <c r="CE8" s="7">
        <f t="shared" si="5"/>
        <v>0</v>
      </c>
      <c r="CF8" s="7">
        <f t="shared" si="5"/>
        <v>0</v>
      </c>
      <c r="CG8" s="7">
        <f t="shared" si="5"/>
        <v>0</v>
      </c>
      <c r="CH8" s="7">
        <f t="shared" si="5"/>
        <v>0</v>
      </c>
      <c r="CI8" s="7">
        <f t="shared" si="5"/>
        <v>0</v>
      </c>
      <c r="CJ8" s="7">
        <f t="shared" si="5"/>
        <v>0</v>
      </c>
      <c r="CK8" s="7">
        <f t="shared" si="5"/>
        <v>0</v>
      </c>
      <c r="CL8" s="7">
        <v>0.17318749123545085</v>
      </c>
      <c r="CM8">
        <f>0</f>
        <v>0</v>
      </c>
      <c r="CN8">
        <v>21.393000000000001</v>
      </c>
    </row>
    <row r="9" spans="1:92" x14ac:dyDescent="0.25">
      <c r="A9" s="5" t="s">
        <v>19</v>
      </c>
      <c r="B9" s="6"/>
      <c r="C9" s="6">
        <v>231.28800000000001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>
        <v>231.28800000000001</v>
      </c>
      <c r="AV9" t="s">
        <v>19</v>
      </c>
      <c r="AW9" s="7">
        <f>(0)/231.288</f>
        <v>0</v>
      </c>
      <c r="AX9" s="7">
        <v>1</v>
      </c>
      <c r="AY9" s="7">
        <f t="shared" ref="AY9:CL9" si="6">(0)/231.288</f>
        <v>0</v>
      </c>
      <c r="AZ9" s="7">
        <f t="shared" si="6"/>
        <v>0</v>
      </c>
      <c r="BA9" s="7">
        <f t="shared" si="6"/>
        <v>0</v>
      </c>
      <c r="BB9" s="7">
        <f t="shared" si="6"/>
        <v>0</v>
      </c>
      <c r="BC9" s="7">
        <f t="shared" si="6"/>
        <v>0</v>
      </c>
      <c r="BD9" s="7">
        <f t="shared" si="6"/>
        <v>0</v>
      </c>
      <c r="BE9" s="7">
        <f t="shared" si="6"/>
        <v>0</v>
      </c>
      <c r="BF9" s="7">
        <f t="shared" si="6"/>
        <v>0</v>
      </c>
      <c r="BG9" s="7">
        <f t="shared" si="6"/>
        <v>0</v>
      </c>
      <c r="BH9" s="7">
        <f t="shared" si="6"/>
        <v>0</v>
      </c>
      <c r="BI9" s="7">
        <f t="shared" si="6"/>
        <v>0</v>
      </c>
      <c r="BJ9" s="7">
        <f t="shared" si="6"/>
        <v>0</v>
      </c>
      <c r="BK9" s="7">
        <f t="shared" si="6"/>
        <v>0</v>
      </c>
      <c r="BL9" s="7">
        <f t="shared" si="6"/>
        <v>0</v>
      </c>
      <c r="BM9" s="7">
        <f t="shared" si="6"/>
        <v>0</v>
      </c>
      <c r="BN9" s="7">
        <f t="shared" si="6"/>
        <v>0</v>
      </c>
      <c r="BO9" s="7">
        <f t="shared" si="6"/>
        <v>0</v>
      </c>
      <c r="BP9" s="7">
        <f t="shared" si="6"/>
        <v>0</v>
      </c>
      <c r="BQ9" s="7">
        <f t="shared" si="6"/>
        <v>0</v>
      </c>
      <c r="BR9" s="7">
        <f t="shared" si="6"/>
        <v>0</v>
      </c>
      <c r="BS9" s="7">
        <f t="shared" si="6"/>
        <v>0</v>
      </c>
      <c r="BT9" s="7">
        <f t="shared" si="6"/>
        <v>0</v>
      </c>
      <c r="BU9" s="7">
        <f t="shared" si="6"/>
        <v>0</v>
      </c>
      <c r="BV9" s="7">
        <f t="shared" si="6"/>
        <v>0</v>
      </c>
      <c r="BW9" s="7">
        <f t="shared" si="6"/>
        <v>0</v>
      </c>
      <c r="BX9" s="7">
        <f t="shared" si="6"/>
        <v>0</v>
      </c>
      <c r="BY9" s="7">
        <f t="shared" si="6"/>
        <v>0</v>
      </c>
      <c r="BZ9" s="7">
        <f t="shared" si="6"/>
        <v>0</v>
      </c>
      <c r="CA9" s="7">
        <f t="shared" si="6"/>
        <v>0</v>
      </c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>
        <f t="shared" si="6"/>
        <v>0</v>
      </c>
      <c r="CI9" s="7">
        <f t="shared" si="6"/>
        <v>0</v>
      </c>
      <c r="CJ9" s="7">
        <f t="shared" si="6"/>
        <v>0</v>
      </c>
      <c r="CK9" s="7">
        <f t="shared" si="6"/>
        <v>0</v>
      </c>
      <c r="CL9" s="7">
        <f t="shared" si="6"/>
        <v>0</v>
      </c>
      <c r="CM9">
        <f>0</f>
        <v>0</v>
      </c>
      <c r="CN9">
        <v>231.28800000000001</v>
      </c>
    </row>
    <row r="10" spans="1:92" x14ac:dyDescent="0.25">
      <c r="A10" s="5" t="s">
        <v>16</v>
      </c>
      <c r="B10" s="6"/>
      <c r="C10" s="6">
        <v>925.15200000000004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>
        <v>925.15200000000004</v>
      </c>
      <c r="AV10" t="s">
        <v>16</v>
      </c>
      <c r="AW10" s="7">
        <f>(0)/925.152</f>
        <v>0</v>
      </c>
      <c r="AX10" s="7">
        <v>1</v>
      </c>
      <c r="AY10" s="7">
        <f t="shared" ref="AY10:CL10" si="7">(0)/925.152</f>
        <v>0</v>
      </c>
      <c r="AZ10" s="7">
        <f t="shared" si="7"/>
        <v>0</v>
      </c>
      <c r="BA10" s="7">
        <f t="shared" si="7"/>
        <v>0</v>
      </c>
      <c r="BB10" s="7">
        <f t="shared" si="7"/>
        <v>0</v>
      </c>
      <c r="BC10" s="7">
        <f t="shared" si="7"/>
        <v>0</v>
      </c>
      <c r="BD10" s="7">
        <f t="shared" si="7"/>
        <v>0</v>
      </c>
      <c r="BE10" s="7">
        <f t="shared" si="7"/>
        <v>0</v>
      </c>
      <c r="BF10" s="7">
        <f t="shared" si="7"/>
        <v>0</v>
      </c>
      <c r="BG10" s="7">
        <f t="shared" si="7"/>
        <v>0</v>
      </c>
      <c r="BH10" s="7">
        <f t="shared" si="7"/>
        <v>0</v>
      </c>
      <c r="BI10" s="7">
        <f t="shared" si="7"/>
        <v>0</v>
      </c>
      <c r="BJ10" s="7">
        <f t="shared" si="7"/>
        <v>0</v>
      </c>
      <c r="BK10" s="7">
        <f t="shared" si="7"/>
        <v>0</v>
      </c>
      <c r="BL10" s="7">
        <f t="shared" si="7"/>
        <v>0</v>
      </c>
      <c r="BM10" s="7">
        <f t="shared" si="7"/>
        <v>0</v>
      </c>
      <c r="BN10" s="7">
        <f t="shared" si="7"/>
        <v>0</v>
      </c>
      <c r="BO10" s="7">
        <f t="shared" si="7"/>
        <v>0</v>
      </c>
      <c r="BP10" s="7">
        <f t="shared" si="7"/>
        <v>0</v>
      </c>
      <c r="BQ10" s="7">
        <f t="shared" si="7"/>
        <v>0</v>
      </c>
      <c r="BR10" s="7">
        <f t="shared" si="7"/>
        <v>0</v>
      </c>
      <c r="BS10" s="7">
        <f t="shared" si="7"/>
        <v>0</v>
      </c>
      <c r="BT10" s="7">
        <f t="shared" si="7"/>
        <v>0</v>
      </c>
      <c r="BU10" s="7">
        <f t="shared" si="7"/>
        <v>0</v>
      </c>
      <c r="BV10" s="7">
        <f t="shared" si="7"/>
        <v>0</v>
      </c>
      <c r="BW10" s="7">
        <f t="shared" si="7"/>
        <v>0</v>
      </c>
      <c r="BX10" s="7">
        <f t="shared" si="7"/>
        <v>0</v>
      </c>
      <c r="BY10" s="7">
        <f t="shared" si="7"/>
        <v>0</v>
      </c>
      <c r="BZ10" s="7">
        <f t="shared" si="7"/>
        <v>0</v>
      </c>
      <c r="CA10" s="7">
        <f t="shared" si="7"/>
        <v>0</v>
      </c>
      <c r="CB10" s="7">
        <f t="shared" si="7"/>
        <v>0</v>
      </c>
      <c r="CC10" s="7">
        <f t="shared" si="7"/>
        <v>0</v>
      </c>
      <c r="CD10" s="7">
        <f t="shared" si="7"/>
        <v>0</v>
      </c>
      <c r="CE10" s="7">
        <f t="shared" si="7"/>
        <v>0</v>
      </c>
      <c r="CF10" s="7">
        <f t="shared" si="7"/>
        <v>0</v>
      </c>
      <c r="CG10" s="7">
        <f t="shared" si="7"/>
        <v>0</v>
      </c>
      <c r="CH10" s="7">
        <f t="shared" si="7"/>
        <v>0</v>
      </c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>
        <f>0</f>
        <v>0</v>
      </c>
      <c r="CN10">
        <v>925.15200000000004</v>
      </c>
    </row>
    <row r="11" spans="1:92" x14ac:dyDescent="0.25">
      <c r="A11" s="5" t="s">
        <v>17</v>
      </c>
      <c r="B11" s="6"/>
      <c r="C11" s="6">
        <v>13.407999999999999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>
        <v>13.407999999999999</v>
      </c>
      <c r="AV11" t="s">
        <v>17</v>
      </c>
      <c r="AW11" s="7">
        <f>(0)/13.408</f>
        <v>0</v>
      </c>
      <c r="AX11" s="7">
        <v>1</v>
      </c>
      <c r="AY11" s="7">
        <f t="shared" ref="AY11:CL11" si="8">(0)/13.408</f>
        <v>0</v>
      </c>
      <c r="AZ11" s="7">
        <f t="shared" si="8"/>
        <v>0</v>
      </c>
      <c r="BA11" s="7">
        <f t="shared" si="8"/>
        <v>0</v>
      </c>
      <c r="BB11" s="7">
        <f t="shared" si="8"/>
        <v>0</v>
      </c>
      <c r="BC11" s="7">
        <f t="shared" si="8"/>
        <v>0</v>
      </c>
      <c r="BD11" s="7">
        <f t="shared" si="8"/>
        <v>0</v>
      </c>
      <c r="BE11" s="7">
        <f t="shared" si="8"/>
        <v>0</v>
      </c>
      <c r="BF11" s="7">
        <f t="shared" si="8"/>
        <v>0</v>
      </c>
      <c r="BG11" s="7">
        <f t="shared" si="8"/>
        <v>0</v>
      </c>
      <c r="BH11" s="7">
        <f t="shared" si="8"/>
        <v>0</v>
      </c>
      <c r="BI11" s="7">
        <f t="shared" si="8"/>
        <v>0</v>
      </c>
      <c r="BJ11" s="7">
        <f t="shared" si="8"/>
        <v>0</v>
      </c>
      <c r="BK11" s="7">
        <f t="shared" si="8"/>
        <v>0</v>
      </c>
      <c r="BL11" s="7">
        <f t="shared" si="8"/>
        <v>0</v>
      </c>
      <c r="BM11" s="7">
        <f t="shared" si="8"/>
        <v>0</v>
      </c>
      <c r="BN11" s="7">
        <f t="shared" si="8"/>
        <v>0</v>
      </c>
      <c r="BO11" s="7">
        <f t="shared" si="8"/>
        <v>0</v>
      </c>
      <c r="BP11" s="7">
        <f t="shared" si="8"/>
        <v>0</v>
      </c>
      <c r="BQ11" s="7">
        <f t="shared" si="8"/>
        <v>0</v>
      </c>
      <c r="BR11" s="7">
        <f t="shared" si="8"/>
        <v>0</v>
      </c>
      <c r="BS11" s="7">
        <f t="shared" si="8"/>
        <v>0</v>
      </c>
      <c r="BT11" s="7">
        <f t="shared" si="8"/>
        <v>0</v>
      </c>
      <c r="BU11" s="7">
        <f t="shared" si="8"/>
        <v>0</v>
      </c>
      <c r="BV11" s="7">
        <f t="shared" si="8"/>
        <v>0</v>
      </c>
      <c r="BW11" s="7">
        <f t="shared" si="8"/>
        <v>0</v>
      </c>
      <c r="BX11" s="7">
        <f t="shared" si="8"/>
        <v>0</v>
      </c>
      <c r="BY11" s="7">
        <f t="shared" si="8"/>
        <v>0</v>
      </c>
      <c r="BZ11" s="7">
        <f t="shared" si="8"/>
        <v>0</v>
      </c>
      <c r="CA11" s="7">
        <f t="shared" si="8"/>
        <v>0</v>
      </c>
      <c r="CB11" s="7">
        <f t="shared" si="8"/>
        <v>0</v>
      </c>
      <c r="CC11" s="7">
        <f t="shared" si="8"/>
        <v>0</v>
      </c>
      <c r="CD11" s="7">
        <f t="shared" si="8"/>
        <v>0</v>
      </c>
      <c r="CE11" s="7">
        <f t="shared" si="8"/>
        <v>0</v>
      </c>
      <c r="CF11" s="7">
        <f t="shared" si="8"/>
        <v>0</v>
      </c>
      <c r="CG11" s="7">
        <f t="shared" si="8"/>
        <v>0</v>
      </c>
      <c r="CH11" s="7">
        <f t="shared" si="8"/>
        <v>0</v>
      </c>
      <c r="CI11" s="7">
        <f t="shared" si="8"/>
        <v>0</v>
      </c>
      <c r="CJ11" s="7">
        <f t="shared" si="8"/>
        <v>0</v>
      </c>
      <c r="CK11" s="7">
        <f t="shared" si="8"/>
        <v>0</v>
      </c>
      <c r="CL11" s="7">
        <f t="shared" si="8"/>
        <v>0</v>
      </c>
      <c r="CM11">
        <f>0</f>
        <v>0</v>
      </c>
      <c r="CN11">
        <v>13.407999999999999</v>
      </c>
    </row>
    <row r="12" spans="1:92" x14ac:dyDescent="0.25">
      <c r="A12" s="5" t="s">
        <v>18</v>
      </c>
      <c r="B12" s="6"/>
      <c r="C12" s="6">
        <v>499.44799999999998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499.44799999999998</v>
      </c>
      <c r="AV12" t="s">
        <v>18</v>
      </c>
      <c r="AW12" s="7">
        <f>(0)/499.448</f>
        <v>0</v>
      </c>
      <c r="AX12" s="7">
        <v>1</v>
      </c>
      <c r="AY12" s="7">
        <f t="shared" ref="AY12:CL12" si="9">(0)/499.448</f>
        <v>0</v>
      </c>
      <c r="AZ12" s="7">
        <f t="shared" si="9"/>
        <v>0</v>
      </c>
      <c r="BA12" s="7">
        <f t="shared" si="9"/>
        <v>0</v>
      </c>
      <c r="BB12" s="7">
        <f t="shared" si="9"/>
        <v>0</v>
      </c>
      <c r="BC12" s="7">
        <f t="shared" si="9"/>
        <v>0</v>
      </c>
      <c r="BD12" s="7">
        <f t="shared" si="9"/>
        <v>0</v>
      </c>
      <c r="BE12" s="7">
        <f t="shared" si="9"/>
        <v>0</v>
      </c>
      <c r="BF12" s="7">
        <f t="shared" si="9"/>
        <v>0</v>
      </c>
      <c r="BG12" s="7">
        <f t="shared" si="9"/>
        <v>0</v>
      </c>
      <c r="BH12" s="7">
        <f t="shared" si="9"/>
        <v>0</v>
      </c>
      <c r="BI12" s="7">
        <f t="shared" si="9"/>
        <v>0</v>
      </c>
      <c r="BJ12" s="7">
        <f t="shared" si="9"/>
        <v>0</v>
      </c>
      <c r="BK12" s="7">
        <f t="shared" si="9"/>
        <v>0</v>
      </c>
      <c r="BL12" s="7">
        <f t="shared" si="9"/>
        <v>0</v>
      </c>
      <c r="BM12" s="7">
        <f t="shared" si="9"/>
        <v>0</v>
      </c>
      <c r="BN12" s="7">
        <f t="shared" si="9"/>
        <v>0</v>
      </c>
      <c r="BO12" s="7">
        <f t="shared" si="9"/>
        <v>0</v>
      </c>
      <c r="BP12" s="7">
        <f t="shared" si="9"/>
        <v>0</v>
      </c>
      <c r="BQ12" s="7">
        <f t="shared" si="9"/>
        <v>0</v>
      </c>
      <c r="BR12" s="7">
        <f t="shared" si="9"/>
        <v>0</v>
      </c>
      <c r="BS12" s="7">
        <f t="shared" si="9"/>
        <v>0</v>
      </c>
      <c r="BT12" s="7">
        <f t="shared" si="9"/>
        <v>0</v>
      </c>
      <c r="BU12" s="7">
        <f t="shared" si="9"/>
        <v>0</v>
      </c>
      <c r="BV12" s="7">
        <f t="shared" si="9"/>
        <v>0</v>
      </c>
      <c r="BW12" s="7">
        <f t="shared" si="9"/>
        <v>0</v>
      </c>
      <c r="BX12" s="7">
        <f t="shared" si="9"/>
        <v>0</v>
      </c>
      <c r="BY12" s="7">
        <f t="shared" si="9"/>
        <v>0</v>
      </c>
      <c r="BZ12" s="7">
        <f t="shared" si="9"/>
        <v>0</v>
      </c>
      <c r="CA12" s="7">
        <f t="shared" si="9"/>
        <v>0</v>
      </c>
      <c r="CB12" s="7">
        <f t="shared" si="9"/>
        <v>0</v>
      </c>
      <c r="CC12" s="7">
        <f t="shared" si="9"/>
        <v>0</v>
      </c>
      <c r="CD12" s="7">
        <f t="shared" si="9"/>
        <v>0</v>
      </c>
      <c r="CE12" s="7">
        <f t="shared" si="9"/>
        <v>0</v>
      </c>
      <c r="CF12" s="7">
        <f t="shared" si="9"/>
        <v>0</v>
      </c>
      <c r="CG12" s="7">
        <f t="shared" si="9"/>
        <v>0</v>
      </c>
      <c r="CH12" s="7">
        <f t="shared" si="9"/>
        <v>0</v>
      </c>
      <c r="CI12" s="7">
        <f t="shared" si="9"/>
        <v>0</v>
      </c>
      <c r="CJ12" s="7">
        <f t="shared" si="9"/>
        <v>0</v>
      </c>
      <c r="CK12" s="7">
        <f t="shared" si="9"/>
        <v>0</v>
      </c>
      <c r="CL12" s="7">
        <f t="shared" si="9"/>
        <v>0</v>
      </c>
      <c r="CM12">
        <f>0</f>
        <v>0</v>
      </c>
      <c r="CN12">
        <v>499.44799999999998</v>
      </c>
    </row>
    <row r="13" spans="1:92" x14ac:dyDescent="0.25">
      <c r="A13" s="5" t="s">
        <v>92</v>
      </c>
      <c r="B13" s="6"/>
      <c r="C13" s="6"/>
      <c r="D13" s="6"/>
      <c r="E13" s="6"/>
      <c r="F13" s="6"/>
      <c r="G13" s="6"/>
      <c r="H13" s="6"/>
      <c r="I13" s="6"/>
      <c r="J13" s="6">
        <v>257.36199999999997</v>
      </c>
      <c r="K13" s="6"/>
      <c r="L13" s="6"/>
      <c r="M13" s="6"/>
      <c r="N13" s="6"/>
      <c r="O13" s="6"/>
      <c r="P13" s="6">
        <v>70.251999999999995</v>
      </c>
      <c r="Q13" s="6"/>
      <c r="R13" s="6">
        <v>9.5500000000000007</v>
      </c>
      <c r="S13" s="6"/>
      <c r="T13" s="6"/>
      <c r="U13" s="6">
        <v>56.384999999999998</v>
      </c>
      <c r="V13" s="6"/>
      <c r="W13" s="6"/>
      <c r="X13" s="6">
        <v>22.950000000000003</v>
      </c>
      <c r="Y13" s="6">
        <v>1185</v>
      </c>
      <c r="Z13" s="6"/>
      <c r="AA13" s="6">
        <v>9.657</v>
      </c>
      <c r="AB13" s="6"/>
      <c r="AC13" s="6">
        <v>247.63200000000001</v>
      </c>
      <c r="AD13" s="6"/>
      <c r="AE13" s="6"/>
      <c r="AF13" s="6"/>
      <c r="AG13" s="6"/>
      <c r="AH13" s="6"/>
      <c r="AI13" s="6"/>
      <c r="AJ13" s="6"/>
      <c r="AK13" s="6"/>
      <c r="AL13" s="6">
        <v>2.3359999999999999</v>
      </c>
      <c r="AM13" s="6"/>
      <c r="AN13" s="6"/>
      <c r="AO13" s="6"/>
      <c r="AP13" s="6"/>
      <c r="AQ13" s="6">
        <v>15.96</v>
      </c>
      <c r="AR13" s="6"/>
      <c r="AS13" s="6">
        <v>1877.0840000000001</v>
      </c>
      <c r="AV13" t="s">
        <v>92</v>
      </c>
      <c r="AW13" s="7">
        <f t="shared" ref="AW13:BD13" si="10">(0)/1877.084</f>
        <v>0</v>
      </c>
      <c r="AX13" s="7">
        <f t="shared" si="10"/>
        <v>0</v>
      </c>
      <c r="AY13" s="7">
        <f t="shared" si="10"/>
        <v>0</v>
      </c>
      <c r="AZ13" s="7">
        <f t="shared" si="10"/>
        <v>0</v>
      </c>
      <c r="BA13" s="7">
        <f t="shared" si="10"/>
        <v>0</v>
      </c>
      <c r="BB13" s="7">
        <f t="shared" si="10"/>
        <v>0</v>
      </c>
      <c r="BC13" s="7">
        <f t="shared" si="10"/>
        <v>0</v>
      </c>
      <c r="BD13" s="7">
        <f t="shared" si="10"/>
        <v>0</v>
      </c>
      <c r="BE13" s="7">
        <v>0.13710734309173161</v>
      </c>
      <c r="BF13" s="7">
        <f>(0)/1877.084</f>
        <v>0</v>
      </c>
      <c r="BG13" s="7">
        <f>(0)/1877.084</f>
        <v>0</v>
      </c>
      <c r="BH13" s="7">
        <f>(0)/1877.084</f>
        <v>0</v>
      </c>
      <c r="BI13" s="7">
        <f>(0)/1877.084</f>
        <v>0</v>
      </c>
      <c r="BJ13" s="7">
        <f>(0)/1877.084</f>
        <v>0</v>
      </c>
      <c r="BK13" s="7">
        <v>3.7426135431339241E-2</v>
      </c>
      <c r="BL13" s="7">
        <f>(0)/1877.084</f>
        <v>0</v>
      </c>
      <c r="BM13" s="7">
        <v>5.0876785482162762E-3</v>
      </c>
      <c r="BN13" s="7">
        <f>(0)/1877.084</f>
        <v>0</v>
      </c>
      <c r="BO13" s="7">
        <f>(0)/1877.084</f>
        <v>0</v>
      </c>
      <c r="BP13" s="7">
        <v>3.0038613082845517E-2</v>
      </c>
      <c r="BQ13" s="7">
        <f>(0)/1877.084</f>
        <v>0</v>
      </c>
      <c r="BR13" s="7">
        <f>(0)/1877.084</f>
        <v>0</v>
      </c>
      <c r="BS13" s="7">
        <v>1.2226410751996182E-2</v>
      </c>
      <c r="BT13" s="7">
        <v>0.63129833294620807</v>
      </c>
      <c r="BU13" s="7">
        <f>(0)/1877.084</f>
        <v>0</v>
      </c>
      <c r="BV13" s="7">
        <v>5.1446818576046677E-3</v>
      </c>
      <c r="BW13" s="7">
        <f>(0)/1877.084</f>
        <v>0</v>
      </c>
      <c r="BX13" s="7">
        <v>0.13192377112585266</v>
      </c>
      <c r="BY13" s="7">
        <f t="shared" ref="BY13:CF13" si="11">(0)/1877.084</f>
        <v>0</v>
      </c>
      <c r="BZ13" s="7">
        <f t="shared" si="11"/>
        <v>0</v>
      </c>
      <c r="CA13" s="7">
        <f t="shared" si="11"/>
        <v>0</v>
      </c>
      <c r="CB13" s="7">
        <f t="shared" si="11"/>
        <v>0</v>
      </c>
      <c r="CC13" s="7">
        <f t="shared" si="11"/>
        <v>0</v>
      </c>
      <c r="CD13" s="7">
        <f t="shared" si="11"/>
        <v>0</v>
      </c>
      <c r="CE13" s="7">
        <f t="shared" si="11"/>
        <v>0</v>
      </c>
      <c r="CF13" s="7">
        <f t="shared" si="11"/>
        <v>0</v>
      </c>
      <c r="CG13" s="7">
        <v>1.2444834647783475E-3</v>
      </c>
      <c r="CH13" s="7">
        <f>(0)/1877.084</f>
        <v>0</v>
      </c>
      <c r="CI13" s="7">
        <f>(0)/1877.084</f>
        <v>0</v>
      </c>
      <c r="CJ13" s="7">
        <f>(0)/1877.084</f>
        <v>0</v>
      </c>
      <c r="CK13" s="7">
        <f>(0)/1877.084</f>
        <v>0</v>
      </c>
      <c r="CL13" s="7">
        <v>8.50254969942741E-3</v>
      </c>
      <c r="CM13">
        <f>0</f>
        <v>0</v>
      </c>
      <c r="CN13">
        <v>1877.0840000000001</v>
      </c>
    </row>
    <row r="14" spans="1:92" x14ac:dyDescent="0.25">
      <c r="A14" s="5" t="s">
        <v>104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>
        <v>31</v>
      </c>
      <c r="M14" s="6"/>
      <c r="N14" s="6"/>
      <c r="O14" s="6"/>
      <c r="P14" s="6"/>
      <c r="Q14" s="6"/>
      <c r="R14" s="6">
        <v>10.065000000000001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28.044</v>
      </c>
      <c r="AP14" s="6"/>
      <c r="AQ14" s="6"/>
      <c r="AR14" s="6"/>
      <c r="AS14" s="6">
        <v>69.108999999999995</v>
      </c>
      <c r="AV14" t="s">
        <v>104</v>
      </c>
      <c r="AW14" s="7">
        <f t="shared" ref="AW14:BF14" si="12">(0)/69.109</f>
        <v>0</v>
      </c>
      <c r="AX14" s="7">
        <f t="shared" si="12"/>
        <v>0</v>
      </c>
      <c r="AY14" s="7">
        <f t="shared" si="12"/>
        <v>0</v>
      </c>
      <c r="AZ14" s="7">
        <f t="shared" si="12"/>
        <v>0</v>
      </c>
      <c r="BA14" s="7">
        <f t="shared" si="12"/>
        <v>0</v>
      </c>
      <c r="BB14" s="7">
        <f t="shared" si="12"/>
        <v>0</v>
      </c>
      <c r="BC14" s="7">
        <f t="shared" si="12"/>
        <v>0</v>
      </c>
      <c r="BD14" s="7">
        <f t="shared" si="12"/>
        <v>0</v>
      </c>
      <c r="BE14" s="7">
        <f t="shared" si="12"/>
        <v>0</v>
      </c>
      <c r="BF14" s="7">
        <f t="shared" si="12"/>
        <v>0</v>
      </c>
      <c r="BG14" s="7">
        <v>0.44856675686234793</v>
      </c>
      <c r="BH14" s="7">
        <f>(0)/69.109</f>
        <v>0</v>
      </c>
      <c r="BI14" s="7">
        <f>(0)/69.109</f>
        <v>0</v>
      </c>
      <c r="BJ14" s="7">
        <f>(0)/69.109</f>
        <v>0</v>
      </c>
      <c r="BK14" s="7">
        <f>(0)/69.109</f>
        <v>0</v>
      </c>
      <c r="BL14" s="7">
        <f>(0)/69.109</f>
        <v>0</v>
      </c>
      <c r="BM14" s="7">
        <v>0.14563949702643653</v>
      </c>
      <c r="BN14" s="7">
        <f t="shared" ref="BN14:CI14" si="13">(0)/69.109</f>
        <v>0</v>
      </c>
      <c r="BO14" s="7">
        <f t="shared" si="13"/>
        <v>0</v>
      </c>
      <c r="BP14" s="7">
        <f t="shared" si="13"/>
        <v>0</v>
      </c>
      <c r="BQ14" s="7">
        <f t="shared" si="13"/>
        <v>0</v>
      </c>
      <c r="BR14" s="7">
        <f t="shared" si="13"/>
        <v>0</v>
      </c>
      <c r="BS14" s="7">
        <f t="shared" si="13"/>
        <v>0</v>
      </c>
      <c r="BT14" s="7">
        <f t="shared" si="13"/>
        <v>0</v>
      </c>
      <c r="BU14" s="7">
        <f t="shared" si="13"/>
        <v>0</v>
      </c>
      <c r="BV14" s="7">
        <f t="shared" si="13"/>
        <v>0</v>
      </c>
      <c r="BW14" s="7">
        <f t="shared" si="13"/>
        <v>0</v>
      </c>
      <c r="BX14" s="7">
        <f t="shared" si="13"/>
        <v>0</v>
      </c>
      <c r="BY14" s="7">
        <f t="shared" si="13"/>
        <v>0</v>
      </c>
      <c r="BZ14" s="7">
        <f t="shared" si="13"/>
        <v>0</v>
      </c>
      <c r="CA14" s="7">
        <f t="shared" si="13"/>
        <v>0</v>
      </c>
      <c r="CB14" s="7">
        <f t="shared" si="13"/>
        <v>0</v>
      </c>
      <c r="CC14" s="7">
        <f t="shared" si="13"/>
        <v>0</v>
      </c>
      <c r="CD14" s="7">
        <f t="shared" si="13"/>
        <v>0</v>
      </c>
      <c r="CE14" s="7">
        <f t="shared" si="13"/>
        <v>0</v>
      </c>
      <c r="CF14" s="7">
        <f t="shared" si="13"/>
        <v>0</v>
      </c>
      <c r="CG14" s="7">
        <f t="shared" si="13"/>
        <v>0</v>
      </c>
      <c r="CH14" s="7">
        <f t="shared" si="13"/>
        <v>0</v>
      </c>
      <c r="CI14" s="7">
        <f t="shared" si="13"/>
        <v>0</v>
      </c>
      <c r="CJ14" s="7">
        <v>0.40579374611121566</v>
      </c>
      <c r="CK14" s="7">
        <f>(0)/69.109</f>
        <v>0</v>
      </c>
      <c r="CL14" s="7">
        <f>(0)/69.109</f>
        <v>0</v>
      </c>
      <c r="CM14">
        <f>0</f>
        <v>0</v>
      </c>
      <c r="CN14">
        <v>69.108999999999995</v>
      </c>
    </row>
    <row r="15" spans="1:92" x14ac:dyDescent="0.25">
      <c r="A15" s="5" t="s">
        <v>69</v>
      </c>
      <c r="B15" s="6"/>
      <c r="C15" s="6"/>
      <c r="D15" s="6"/>
      <c r="E15" s="6"/>
      <c r="F15" s="6"/>
      <c r="G15" s="6">
        <v>13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>
        <v>6</v>
      </c>
      <c r="AQ15" s="6"/>
      <c r="AR15" s="6"/>
      <c r="AS15" s="6">
        <v>19</v>
      </c>
      <c r="AV15" t="s">
        <v>69</v>
      </c>
      <c r="AW15" s="7">
        <f>(0)/19</f>
        <v>0</v>
      </c>
      <c r="AX15" s="7">
        <f>(0)/19</f>
        <v>0</v>
      </c>
      <c r="AY15" s="7">
        <f>(0)/19</f>
        <v>0</v>
      </c>
      <c r="AZ15" s="7">
        <f>(0)/19</f>
        <v>0</v>
      </c>
      <c r="BA15" s="7">
        <f>(0)/19</f>
        <v>0</v>
      </c>
      <c r="BB15" s="7">
        <v>0.68421052631578949</v>
      </c>
      <c r="BC15" s="7">
        <f t="shared" ref="BC15:CJ15" si="14">(0)/19</f>
        <v>0</v>
      </c>
      <c r="BD15" s="7">
        <f t="shared" si="14"/>
        <v>0</v>
      </c>
      <c r="BE15" s="7">
        <f t="shared" si="14"/>
        <v>0</v>
      </c>
      <c r="BF15" s="7">
        <f t="shared" si="14"/>
        <v>0</v>
      </c>
      <c r="BG15" s="7">
        <f t="shared" si="14"/>
        <v>0</v>
      </c>
      <c r="BH15" s="7">
        <f t="shared" si="14"/>
        <v>0</v>
      </c>
      <c r="BI15" s="7">
        <f t="shared" si="14"/>
        <v>0</v>
      </c>
      <c r="BJ15" s="7">
        <f t="shared" si="14"/>
        <v>0</v>
      </c>
      <c r="BK15" s="7">
        <f t="shared" si="14"/>
        <v>0</v>
      </c>
      <c r="BL15" s="7">
        <f t="shared" si="14"/>
        <v>0</v>
      </c>
      <c r="BM15" s="7">
        <f t="shared" si="14"/>
        <v>0</v>
      </c>
      <c r="BN15" s="7">
        <f t="shared" si="14"/>
        <v>0</v>
      </c>
      <c r="BO15" s="7">
        <f t="shared" si="14"/>
        <v>0</v>
      </c>
      <c r="BP15" s="7">
        <f t="shared" si="14"/>
        <v>0</v>
      </c>
      <c r="BQ15" s="7">
        <f t="shared" si="14"/>
        <v>0</v>
      </c>
      <c r="BR15" s="7">
        <f t="shared" si="14"/>
        <v>0</v>
      </c>
      <c r="BS15" s="7">
        <f t="shared" si="14"/>
        <v>0</v>
      </c>
      <c r="BT15" s="7">
        <f t="shared" si="14"/>
        <v>0</v>
      </c>
      <c r="BU15" s="7">
        <f t="shared" si="14"/>
        <v>0</v>
      </c>
      <c r="BV15" s="7">
        <f t="shared" si="14"/>
        <v>0</v>
      </c>
      <c r="BW15" s="7">
        <f t="shared" si="14"/>
        <v>0</v>
      </c>
      <c r="BX15" s="7">
        <f t="shared" si="14"/>
        <v>0</v>
      </c>
      <c r="BY15" s="7">
        <f t="shared" si="14"/>
        <v>0</v>
      </c>
      <c r="BZ15" s="7">
        <f t="shared" si="14"/>
        <v>0</v>
      </c>
      <c r="CA15" s="7">
        <f t="shared" si="14"/>
        <v>0</v>
      </c>
      <c r="CB15" s="7">
        <f t="shared" si="14"/>
        <v>0</v>
      </c>
      <c r="CC15" s="7">
        <f t="shared" si="14"/>
        <v>0</v>
      </c>
      <c r="CD15" s="7">
        <f t="shared" si="14"/>
        <v>0</v>
      </c>
      <c r="CE15" s="7">
        <f t="shared" si="14"/>
        <v>0</v>
      </c>
      <c r="CF15" s="7">
        <f t="shared" si="14"/>
        <v>0</v>
      </c>
      <c r="CG15" s="7">
        <f t="shared" si="14"/>
        <v>0</v>
      </c>
      <c r="CH15" s="7">
        <f t="shared" si="14"/>
        <v>0</v>
      </c>
      <c r="CI15" s="7">
        <f t="shared" si="14"/>
        <v>0</v>
      </c>
      <c r="CJ15" s="7">
        <f t="shared" si="14"/>
        <v>0</v>
      </c>
      <c r="CK15" s="7">
        <v>0.31578947368421051</v>
      </c>
      <c r="CL15" s="7">
        <f>(0)/19</f>
        <v>0</v>
      </c>
      <c r="CM15">
        <f>0</f>
        <v>0</v>
      </c>
      <c r="CN15">
        <v>19</v>
      </c>
    </row>
    <row r="16" spans="1:92" x14ac:dyDescent="0.25">
      <c r="A16" s="5" t="s">
        <v>273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v>1</v>
      </c>
      <c r="Y16" s="6"/>
      <c r="Z16" s="6"/>
      <c r="AA16" s="6"/>
      <c r="AB16" s="6"/>
      <c r="AC16" s="6">
        <v>28.943999999999999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>
        <v>29.943999999999999</v>
      </c>
      <c r="AV16" t="s">
        <v>273</v>
      </c>
      <c r="AW16" s="7">
        <f t="shared" ref="AW16:BR16" si="15">(0)/29.944</f>
        <v>0</v>
      </c>
      <c r="AX16" s="7">
        <f t="shared" si="15"/>
        <v>0</v>
      </c>
      <c r="AY16" s="7">
        <f t="shared" si="15"/>
        <v>0</v>
      </c>
      <c r="AZ16" s="7">
        <f t="shared" si="15"/>
        <v>0</v>
      </c>
      <c r="BA16" s="7">
        <f t="shared" si="15"/>
        <v>0</v>
      </c>
      <c r="BB16" s="7">
        <f t="shared" si="15"/>
        <v>0</v>
      </c>
      <c r="BC16" s="7">
        <f t="shared" si="15"/>
        <v>0</v>
      </c>
      <c r="BD16" s="7">
        <f t="shared" si="15"/>
        <v>0</v>
      </c>
      <c r="BE16" s="7">
        <f t="shared" si="15"/>
        <v>0</v>
      </c>
      <c r="BF16" s="7">
        <f t="shared" si="15"/>
        <v>0</v>
      </c>
      <c r="BG16" s="7">
        <f t="shared" si="15"/>
        <v>0</v>
      </c>
      <c r="BH16" s="7">
        <f t="shared" si="15"/>
        <v>0</v>
      </c>
      <c r="BI16" s="7">
        <f t="shared" si="15"/>
        <v>0</v>
      </c>
      <c r="BJ16" s="7">
        <f t="shared" si="15"/>
        <v>0</v>
      </c>
      <c r="BK16" s="7">
        <f t="shared" si="15"/>
        <v>0</v>
      </c>
      <c r="BL16" s="7">
        <f t="shared" si="15"/>
        <v>0</v>
      </c>
      <c r="BM16" s="7">
        <f t="shared" si="15"/>
        <v>0</v>
      </c>
      <c r="BN16" s="7">
        <f t="shared" si="15"/>
        <v>0</v>
      </c>
      <c r="BO16" s="7">
        <f t="shared" si="15"/>
        <v>0</v>
      </c>
      <c r="BP16" s="7">
        <f t="shared" si="15"/>
        <v>0</v>
      </c>
      <c r="BQ16" s="7">
        <f t="shared" si="15"/>
        <v>0</v>
      </c>
      <c r="BR16" s="7">
        <f t="shared" si="15"/>
        <v>0</v>
      </c>
      <c r="BS16" s="7">
        <v>3.3395671920919051E-2</v>
      </c>
      <c r="BT16" s="7">
        <f>(0)/29.944</f>
        <v>0</v>
      </c>
      <c r="BU16" s="7">
        <f>(0)/29.944</f>
        <v>0</v>
      </c>
      <c r="BV16" s="7">
        <f>(0)/29.944</f>
        <v>0</v>
      </c>
      <c r="BW16" s="7">
        <f>(0)/29.944</f>
        <v>0</v>
      </c>
      <c r="BX16" s="7">
        <v>0.96660432807908092</v>
      </c>
      <c r="BY16" s="7">
        <f t="shared" ref="BY16:CL16" si="16">(0)/29.944</f>
        <v>0</v>
      </c>
      <c r="BZ16" s="7">
        <f t="shared" si="16"/>
        <v>0</v>
      </c>
      <c r="CA16" s="7">
        <f t="shared" si="16"/>
        <v>0</v>
      </c>
      <c r="CB16" s="7">
        <f t="shared" si="16"/>
        <v>0</v>
      </c>
      <c r="CC16" s="7">
        <f t="shared" si="16"/>
        <v>0</v>
      </c>
      <c r="CD16" s="7">
        <f t="shared" si="16"/>
        <v>0</v>
      </c>
      <c r="CE16" s="7">
        <f t="shared" si="16"/>
        <v>0</v>
      </c>
      <c r="CF16" s="7">
        <f t="shared" si="16"/>
        <v>0</v>
      </c>
      <c r="CG16" s="7">
        <f t="shared" si="16"/>
        <v>0</v>
      </c>
      <c r="CH16" s="7">
        <f t="shared" si="16"/>
        <v>0</v>
      </c>
      <c r="CI16" s="7">
        <f t="shared" si="16"/>
        <v>0</v>
      </c>
      <c r="CJ16" s="7">
        <f t="shared" si="16"/>
        <v>0</v>
      </c>
      <c r="CK16" s="7">
        <f t="shared" si="16"/>
        <v>0</v>
      </c>
      <c r="CL16" s="7">
        <f t="shared" si="16"/>
        <v>0</v>
      </c>
      <c r="CM16">
        <f>0</f>
        <v>0</v>
      </c>
      <c r="CN16">
        <v>29.943999999999999</v>
      </c>
    </row>
    <row r="17" spans="1:92" x14ac:dyDescent="0.25">
      <c r="A17" s="5" t="s">
        <v>267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21.06</v>
      </c>
      <c r="Y17" s="6"/>
      <c r="Z17" s="6"/>
      <c r="AA17" s="6"/>
      <c r="AB17" s="6"/>
      <c r="AC17" s="6">
        <v>29.552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>
        <v>50.611999999999995</v>
      </c>
      <c r="AV17" t="s">
        <v>267</v>
      </c>
      <c r="AW17" s="7">
        <f t="shared" ref="AW17:BR17" si="17">(0)/50.612</f>
        <v>0</v>
      </c>
      <c r="AX17" s="7">
        <f t="shared" si="17"/>
        <v>0</v>
      </c>
      <c r="AY17" s="7">
        <f t="shared" si="17"/>
        <v>0</v>
      </c>
      <c r="AZ17" s="7">
        <f t="shared" si="17"/>
        <v>0</v>
      </c>
      <c r="BA17" s="7">
        <f t="shared" si="17"/>
        <v>0</v>
      </c>
      <c r="BB17" s="7">
        <f t="shared" si="17"/>
        <v>0</v>
      </c>
      <c r="BC17" s="7">
        <f t="shared" si="17"/>
        <v>0</v>
      </c>
      <c r="BD17" s="7">
        <f t="shared" si="17"/>
        <v>0</v>
      </c>
      <c r="BE17" s="7">
        <f t="shared" si="17"/>
        <v>0</v>
      </c>
      <c r="BF17" s="7">
        <f t="shared" si="17"/>
        <v>0</v>
      </c>
      <c r="BG17" s="7">
        <f t="shared" si="17"/>
        <v>0</v>
      </c>
      <c r="BH17" s="7">
        <f t="shared" si="17"/>
        <v>0</v>
      </c>
      <c r="BI17" s="7">
        <f t="shared" si="17"/>
        <v>0</v>
      </c>
      <c r="BJ17" s="7">
        <f t="shared" si="17"/>
        <v>0</v>
      </c>
      <c r="BK17" s="7">
        <f t="shared" si="17"/>
        <v>0</v>
      </c>
      <c r="BL17" s="7">
        <f t="shared" si="17"/>
        <v>0</v>
      </c>
      <c r="BM17" s="7">
        <f t="shared" si="17"/>
        <v>0</v>
      </c>
      <c r="BN17" s="7">
        <f t="shared" si="17"/>
        <v>0</v>
      </c>
      <c r="BO17" s="7">
        <f t="shared" si="17"/>
        <v>0</v>
      </c>
      <c r="BP17" s="7">
        <f t="shared" si="17"/>
        <v>0</v>
      </c>
      <c r="BQ17" s="7">
        <f t="shared" si="17"/>
        <v>0</v>
      </c>
      <c r="BR17" s="7">
        <f t="shared" si="17"/>
        <v>0</v>
      </c>
      <c r="BS17" s="7">
        <v>0.41610685212992971</v>
      </c>
      <c r="BT17" s="7">
        <f>(0)/50.612</f>
        <v>0</v>
      </c>
      <c r="BU17" s="7">
        <f>(0)/50.612</f>
        <v>0</v>
      </c>
      <c r="BV17" s="7">
        <f>(0)/50.612</f>
        <v>0</v>
      </c>
      <c r="BW17" s="7">
        <f>(0)/50.612</f>
        <v>0</v>
      </c>
      <c r="BX17" s="7">
        <v>0.58389314787007041</v>
      </c>
      <c r="BY17" s="7">
        <f t="shared" ref="BY17:CL17" si="18">(0)/50.612</f>
        <v>0</v>
      </c>
      <c r="BZ17" s="7">
        <f t="shared" si="18"/>
        <v>0</v>
      </c>
      <c r="CA17" s="7">
        <f t="shared" si="18"/>
        <v>0</v>
      </c>
      <c r="CB17" s="7">
        <f t="shared" si="18"/>
        <v>0</v>
      </c>
      <c r="CC17" s="7">
        <f t="shared" si="18"/>
        <v>0</v>
      </c>
      <c r="CD17" s="7">
        <f t="shared" si="18"/>
        <v>0</v>
      </c>
      <c r="CE17" s="7">
        <f t="shared" si="18"/>
        <v>0</v>
      </c>
      <c r="CF17" s="7">
        <f t="shared" si="18"/>
        <v>0</v>
      </c>
      <c r="CG17" s="7">
        <f t="shared" si="18"/>
        <v>0</v>
      </c>
      <c r="CH17" s="7">
        <f t="shared" si="18"/>
        <v>0</v>
      </c>
      <c r="CI17" s="7">
        <f t="shared" si="18"/>
        <v>0</v>
      </c>
      <c r="CJ17" s="7">
        <f t="shared" si="18"/>
        <v>0</v>
      </c>
      <c r="CK17" s="7">
        <f t="shared" si="18"/>
        <v>0</v>
      </c>
      <c r="CL17" s="7">
        <f t="shared" si="18"/>
        <v>0</v>
      </c>
      <c r="CM17">
        <f>0</f>
        <v>0</v>
      </c>
      <c r="CN17">
        <v>50.611999999999995</v>
      </c>
    </row>
    <row r="18" spans="1:92" x14ac:dyDescent="0.25">
      <c r="A18" s="5" t="s">
        <v>39</v>
      </c>
      <c r="B18" s="6"/>
      <c r="C18" s="6"/>
      <c r="D18" s="6"/>
      <c r="E18" s="6">
        <v>716.45</v>
      </c>
      <c r="F18" s="6"/>
      <c r="G18" s="6"/>
      <c r="H18" s="6"/>
      <c r="I18" s="6">
        <v>358.22500000000002</v>
      </c>
      <c r="J18" s="6">
        <v>601</v>
      </c>
      <c r="K18" s="6"/>
      <c r="L18" s="6"/>
      <c r="M18" s="6"/>
      <c r="N18" s="6"/>
      <c r="O18" s="6"/>
      <c r="P18" s="6"/>
      <c r="Q18" s="6"/>
      <c r="R18" s="6">
        <v>80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>
        <v>609.60699999999997</v>
      </c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>
        <v>2365.2820000000002</v>
      </c>
      <c r="AV18" t="s">
        <v>39</v>
      </c>
      <c r="AW18" s="7">
        <f>(0)/2365.282</f>
        <v>0</v>
      </c>
      <c r="AX18" s="7">
        <f>(0)/2365.282</f>
        <v>0</v>
      </c>
      <c r="AY18" s="7">
        <f>(0)/2365.282</f>
        <v>0</v>
      </c>
      <c r="AZ18" s="7">
        <v>0.3029025714481402</v>
      </c>
      <c r="BA18" s="7">
        <f>(0)/2365.282</f>
        <v>0</v>
      </c>
      <c r="BB18" s="7">
        <f>(0)/2365.282</f>
        <v>0</v>
      </c>
      <c r="BC18" s="7">
        <f>(0)/2365.282</f>
        <v>0</v>
      </c>
      <c r="BD18" s="7">
        <v>0.1514512857240701</v>
      </c>
      <c r="BE18" s="7">
        <v>0.25409232387512354</v>
      </c>
      <c r="BF18" s="7">
        <f t="shared" ref="BF18:BL18" si="19">(0)/2365.282</f>
        <v>0</v>
      </c>
      <c r="BG18" s="7">
        <f t="shared" si="19"/>
        <v>0</v>
      </c>
      <c r="BH18" s="7">
        <f t="shared" si="19"/>
        <v>0</v>
      </c>
      <c r="BI18" s="7">
        <f t="shared" si="19"/>
        <v>0</v>
      </c>
      <c r="BJ18" s="7">
        <f t="shared" si="19"/>
        <v>0</v>
      </c>
      <c r="BK18" s="7">
        <f t="shared" si="19"/>
        <v>0</v>
      </c>
      <c r="BL18" s="7">
        <f t="shared" si="19"/>
        <v>0</v>
      </c>
      <c r="BM18" s="7">
        <v>3.3822605507503968E-2</v>
      </c>
      <c r="BN18" s="7">
        <f t="shared" ref="BN18:BY18" si="20">(0)/2365.282</f>
        <v>0</v>
      </c>
      <c r="BO18" s="7">
        <f t="shared" si="20"/>
        <v>0</v>
      </c>
      <c r="BP18" s="7">
        <f t="shared" si="20"/>
        <v>0</v>
      </c>
      <c r="BQ18" s="7">
        <f t="shared" si="20"/>
        <v>0</v>
      </c>
      <c r="BR18" s="7">
        <f t="shared" si="20"/>
        <v>0</v>
      </c>
      <c r="BS18" s="7">
        <f t="shared" si="20"/>
        <v>0</v>
      </c>
      <c r="BT18" s="7">
        <f t="shared" si="20"/>
        <v>0</v>
      </c>
      <c r="BU18" s="7">
        <f t="shared" si="20"/>
        <v>0</v>
      </c>
      <c r="BV18" s="7">
        <f t="shared" si="20"/>
        <v>0</v>
      </c>
      <c r="BW18" s="7">
        <f t="shared" si="20"/>
        <v>0</v>
      </c>
      <c r="BX18" s="7">
        <f t="shared" si="20"/>
        <v>0</v>
      </c>
      <c r="BY18" s="7">
        <f t="shared" si="20"/>
        <v>0</v>
      </c>
      <c r="BZ18" s="7">
        <v>0.25773121344516209</v>
      </c>
      <c r="CA18" s="7">
        <f t="shared" ref="CA18:CL18" si="21">(0)/2365.282</f>
        <v>0</v>
      </c>
      <c r="CB18" s="7">
        <f t="shared" si="21"/>
        <v>0</v>
      </c>
      <c r="CC18" s="7">
        <f t="shared" si="21"/>
        <v>0</v>
      </c>
      <c r="CD18" s="7">
        <f t="shared" si="21"/>
        <v>0</v>
      </c>
      <c r="CE18" s="7">
        <f t="shared" si="21"/>
        <v>0</v>
      </c>
      <c r="CF18" s="7">
        <f t="shared" si="21"/>
        <v>0</v>
      </c>
      <c r="CG18" s="7">
        <f t="shared" si="21"/>
        <v>0</v>
      </c>
      <c r="CH18" s="7">
        <f t="shared" si="21"/>
        <v>0</v>
      </c>
      <c r="CI18" s="7">
        <f t="shared" si="21"/>
        <v>0</v>
      </c>
      <c r="CJ18" s="7">
        <f t="shared" si="21"/>
        <v>0</v>
      </c>
      <c r="CK18" s="7">
        <f t="shared" si="21"/>
        <v>0</v>
      </c>
      <c r="CL18" s="7">
        <f t="shared" si="21"/>
        <v>0</v>
      </c>
      <c r="CM18">
        <f>0</f>
        <v>0</v>
      </c>
      <c r="CN18">
        <v>2365.2820000000002</v>
      </c>
    </row>
    <row r="19" spans="1:92" x14ac:dyDescent="0.25">
      <c r="A19" s="5" t="s">
        <v>38</v>
      </c>
      <c r="B19" s="6"/>
      <c r="C19" s="6"/>
      <c r="D19" s="6"/>
      <c r="E19" s="6">
        <v>52.51</v>
      </c>
      <c r="F19" s="6"/>
      <c r="G19" s="6"/>
      <c r="H19" s="6"/>
      <c r="I19" s="6">
        <v>26.254999999999999</v>
      </c>
      <c r="J19" s="6"/>
      <c r="K19" s="6"/>
      <c r="L19" s="6"/>
      <c r="M19" s="6"/>
      <c r="N19" s="6"/>
      <c r="O19" s="6"/>
      <c r="P19" s="6"/>
      <c r="Q19" s="6"/>
      <c r="R19" s="6">
        <v>4.9470000000000001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>
        <v>2.4569999999999999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>
        <v>86.168999999999997</v>
      </c>
      <c r="AV19" t="s">
        <v>38</v>
      </c>
      <c r="AW19" s="7">
        <f>(0)/86.169</f>
        <v>0</v>
      </c>
      <c r="AX19" s="7">
        <f>(0)/86.169</f>
        <v>0</v>
      </c>
      <c r="AY19" s="7">
        <f>(0)/86.169</f>
        <v>0</v>
      </c>
      <c r="AZ19" s="7">
        <v>0.60938388515591457</v>
      </c>
      <c r="BA19" s="7">
        <f>(0)/86.169</f>
        <v>0</v>
      </c>
      <c r="BB19" s="7">
        <f>(0)/86.169</f>
        <v>0</v>
      </c>
      <c r="BC19" s="7">
        <f>(0)/86.169</f>
        <v>0</v>
      </c>
      <c r="BD19" s="7">
        <v>0.30469194257795729</v>
      </c>
      <c r="BE19" s="7">
        <f t="shared" ref="BE19:BL19" si="22">(0)/86.169</f>
        <v>0</v>
      </c>
      <c r="BF19" s="7">
        <f t="shared" si="22"/>
        <v>0</v>
      </c>
      <c r="BG19" s="7">
        <f t="shared" si="22"/>
        <v>0</v>
      </c>
      <c r="BH19" s="7">
        <f t="shared" si="22"/>
        <v>0</v>
      </c>
      <c r="BI19" s="7">
        <f t="shared" si="22"/>
        <v>0</v>
      </c>
      <c r="BJ19" s="7">
        <f t="shared" si="22"/>
        <v>0</v>
      </c>
      <c r="BK19" s="7">
        <f t="shared" si="22"/>
        <v>0</v>
      </c>
      <c r="BL19" s="7">
        <f t="shared" si="22"/>
        <v>0</v>
      </c>
      <c r="BM19" s="7">
        <v>5.7410437628381439E-2</v>
      </c>
      <c r="BN19" s="7">
        <f t="shared" ref="BN19:BY19" si="23">(0)/86.169</f>
        <v>0</v>
      </c>
      <c r="BO19" s="7">
        <f t="shared" si="23"/>
        <v>0</v>
      </c>
      <c r="BP19" s="7">
        <f t="shared" si="23"/>
        <v>0</v>
      </c>
      <c r="BQ19" s="7">
        <f t="shared" si="23"/>
        <v>0</v>
      </c>
      <c r="BR19" s="7">
        <f t="shared" si="23"/>
        <v>0</v>
      </c>
      <c r="BS19" s="7">
        <f t="shared" si="23"/>
        <v>0</v>
      </c>
      <c r="BT19" s="7">
        <f t="shared" si="23"/>
        <v>0</v>
      </c>
      <c r="BU19" s="7">
        <f t="shared" si="23"/>
        <v>0</v>
      </c>
      <c r="BV19" s="7">
        <f t="shared" si="23"/>
        <v>0</v>
      </c>
      <c r="BW19" s="7">
        <f t="shared" si="23"/>
        <v>0</v>
      </c>
      <c r="BX19" s="7">
        <f t="shared" si="23"/>
        <v>0</v>
      </c>
      <c r="BY19" s="7">
        <f t="shared" si="23"/>
        <v>0</v>
      </c>
      <c r="BZ19" s="7">
        <v>2.8513734637746754E-2</v>
      </c>
      <c r="CA19" s="7">
        <f t="shared" ref="CA19:CL19" si="24">(0)/86.169</f>
        <v>0</v>
      </c>
      <c r="CB19" s="7">
        <f t="shared" si="24"/>
        <v>0</v>
      </c>
      <c r="CC19" s="7">
        <f t="shared" si="24"/>
        <v>0</v>
      </c>
      <c r="CD19" s="7">
        <f t="shared" si="24"/>
        <v>0</v>
      </c>
      <c r="CE19" s="7">
        <f t="shared" si="24"/>
        <v>0</v>
      </c>
      <c r="CF19" s="7">
        <f t="shared" si="24"/>
        <v>0</v>
      </c>
      <c r="CG19" s="7">
        <f t="shared" si="24"/>
        <v>0</v>
      </c>
      <c r="CH19" s="7">
        <f t="shared" si="24"/>
        <v>0</v>
      </c>
      <c r="CI19" s="7">
        <f t="shared" si="24"/>
        <v>0</v>
      </c>
      <c r="CJ19" s="7">
        <f t="shared" si="24"/>
        <v>0</v>
      </c>
      <c r="CK19" s="7">
        <f t="shared" si="24"/>
        <v>0</v>
      </c>
      <c r="CL19" s="7">
        <f t="shared" si="24"/>
        <v>0</v>
      </c>
      <c r="CM19">
        <f>0</f>
        <v>0</v>
      </c>
      <c r="CN19">
        <v>86.168999999999997</v>
      </c>
    </row>
    <row r="20" spans="1:92" x14ac:dyDescent="0.25">
      <c r="A20" s="5" t="s">
        <v>163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>
        <v>36.975000000000001</v>
      </c>
      <c r="R20" s="6">
        <v>53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>
        <v>89.974999999999994</v>
      </c>
      <c r="AV20" t="s">
        <v>163</v>
      </c>
      <c r="AW20" s="7">
        <f t="shared" ref="AW20:BK20" si="25">(0)/89.975</f>
        <v>0</v>
      </c>
      <c r="AX20" s="7">
        <f t="shared" si="25"/>
        <v>0</v>
      </c>
      <c r="AY20" s="7">
        <f t="shared" si="25"/>
        <v>0</v>
      </c>
      <c r="AZ20" s="7">
        <f t="shared" si="25"/>
        <v>0</v>
      </c>
      <c r="BA20" s="7">
        <f t="shared" si="25"/>
        <v>0</v>
      </c>
      <c r="BB20" s="7">
        <f t="shared" si="25"/>
        <v>0</v>
      </c>
      <c r="BC20" s="7">
        <f t="shared" si="25"/>
        <v>0</v>
      </c>
      <c r="BD20" s="7">
        <f t="shared" si="25"/>
        <v>0</v>
      </c>
      <c r="BE20" s="7">
        <f t="shared" si="25"/>
        <v>0</v>
      </c>
      <c r="BF20" s="7">
        <f t="shared" si="25"/>
        <v>0</v>
      </c>
      <c r="BG20" s="7">
        <f t="shared" si="25"/>
        <v>0</v>
      </c>
      <c r="BH20" s="7">
        <f t="shared" si="25"/>
        <v>0</v>
      </c>
      <c r="BI20" s="7">
        <f t="shared" si="25"/>
        <v>0</v>
      </c>
      <c r="BJ20" s="7">
        <f t="shared" si="25"/>
        <v>0</v>
      </c>
      <c r="BK20" s="7">
        <f t="shared" si="25"/>
        <v>0</v>
      </c>
      <c r="BL20" s="7">
        <v>0.41094748541261467</v>
      </c>
      <c r="BM20" s="7">
        <v>0.58905251458738539</v>
      </c>
      <c r="BN20" s="7">
        <f t="shared" ref="BN20:CL20" si="26">(0)/89.975</f>
        <v>0</v>
      </c>
      <c r="BO20" s="7">
        <f t="shared" si="26"/>
        <v>0</v>
      </c>
      <c r="BP20" s="7">
        <f t="shared" si="26"/>
        <v>0</v>
      </c>
      <c r="BQ20" s="7">
        <f t="shared" si="26"/>
        <v>0</v>
      </c>
      <c r="BR20" s="7">
        <f t="shared" si="26"/>
        <v>0</v>
      </c>
      <c r="BS20" s="7">
        <f t="shared" si="26"/>
        <v>0</v>
      </c>
      <c r="BT20" s="7">
        <f t="shared" si="26"/>
        <v>0</v>
      </c>
      <c r="BU20" s="7">
        <f t="shared" si="26"/>
        <v>0</v>
      </c>
      <c r="BV20" s="7">
        <f t="shared" si="26"/>
        <v>0</v>
      </c>
      <c r="BW20" s="7">
        <f t="shared" si="26"/>
        <v>0</v>
      </c>
      <c r="BX20" s="7">
        <f t="shared" si="26"/>
        <v>0</v>
      </c>
      <c r="BY20" s="7">
        <f t="shared" si="26"/>
        <v>0</v>
      </c>
      <c r="BZ20" s="7">
        <f t="shared" si="26"/>
        <v>0</v>
      </c>
      <c r="CA20" s="7">
        <f t="shared" si="26"/>
        <v>0</v>
      </c>
      <c r="CB20" s="7">
        <f t="shared" si="26"/>
        <v>0</v>
      </c>
      <c r="CC20" s="7">
        <f t="shared" si="26"/>
        <v>0</v>
      </c>
      <c r="CD20" s="7">
        <f t="shared" si="26"/>
        <v>0</v>
      </c>
      <c r="CE20" s="7">
        <f t="shared" si="26"/>
        <v>0</v>
      </c>
      <c r="CF20" s="7">
        <f t="shared" si="26"/>
        <v>0</v>
      </c>
      <c r="CG20" s="7">
        <f t="shared" si="26"/>
        <v>0</v>
      </c>
      <c r="CH20" s="7">
        <f t="shared" si="26"/>
        <v>0</v>
      </c>
      <c r="CI20" s="7">
        <f t="shared" si="26"/>
        <v>0</v>
      </c>
      <c r="CJ20" s="7">
        <f t="shared" si="26"/>
        <v>0</v>
      </c>
      <c r="CK20" s="7">
        <f t="shared" si="26"/>
        <v>0</v>
      </c>
      <c r="CL20" s="7">
        <f t="shared" si="26"/>
        <v>0</v>
      </c>
      <c r="CM20">
        <f>0</f>
        <v>0</v>
      </c>
      <c r="CN20">
        <v>89.974999999999994</v>
      </c>
    </row>
    <row r="21" spans="1:92" x14ac:dyDescent="0.25">
      <c r="A21" s="5" t="s">
        <v>235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v>71</v>
      </c>
      <c r="V21" s="6"/>
      <c r="W21" s="6"/>
      <c r="X21" s="6">
        <v>42.068000000000005</v>
      </c>
      <c r="Y21" s="6"/>
      <c r="Z21" s="6"/>
      <c r="AA21" s="6"/>
      <c r="AB21" s="6"/>
      <c r="AC21" s="6"/>
      <c r="AD21" s="6"/>
      <c r="AE21" s="6">
        <v>2</v>
      </c>
      <c r="AF21" s="6">
        <v>0.94599999999999995</v>
      </c>
      <c r="AG21" s="6"/>
      <c r="AH21" s="6"/>
      <c r="AI21" s="6">
        <v>75.852000000000004</v>
      </c>
      <c r="AJ21" s="6"/>
      <c r="AK21" s="6"/>
      <c r="AL21" s="6"/>
      <c r="AM21" s="6">
        <v>2</v>
      </c>
      <c r="AN21" s="6"/>
      <c r="AO21" s="6"/>
      <c r="AP21" s="6"/>
      <c r="AQ21" s="6"/>
      <c r="AR21" s="6"/>
      <c r="AS21" s="6">
        <v>193.86600000000001</v>
      </c>
      <c r="AV21" t="s">
        <v>235</v>
      </c>
      <c r="AW21" s="7">
        <f t="shared" ref="AW21:BO21" si="27">(0)/193.866</f>
        <v>0</v>
      </c>
      <c r="AX21" s="7">
        <f t="shared" si="27"/>
        <v>0</v>
      </c>
      <c r="AY21" s="7">
        <f t="shared" si="27"/>
        <v>0</v>
      </c>
      <c r="AZ21" s="7">
        <f t="shared" si="27"/>
        <v>0</v>
      </c>
      <c r="BA21" s="7">
        <f t="shared" si="27"/>
        <v>0</v>
      </c>
      <c r="BB21" s="7">
        <f t="shared" si="27"/>
        <v>0</v>
      </c>
      <c r="BC21" s="7">
        <f t="shared" si="27"/>
        <v>0</v>
      </c>
      <c r="BD21" s="7">
        <f t="shared" si="27"/>
        <v>0</v>
      </c>
      <c r="BE21" s="7">
        <f t="shared" si="27"/>
        <v>0</v>
      </c>
      <c r="BF21" s="7">
        <f t="shared" si="27"/>
        <v>0</v>
      </c>
      <c r="BG21" s="7">
        <f t="shared" si="27"/>
        <v>0</v>
      </c>
      <c r="BH21" s="7">
        <f t="shared" si="27"/>
        <v>0</v>
      </c>
      <c r="BI21" s="7">
        <f t="shared" si="27"/>
        <v>0</v>
      </c>
      <c r="BJ21" s="7">
        <f t="shared" si="27"/>
        <v>0</v>
      </c>
      <c r="BK21" s="7">
        <f t="shared" si="27"/>
        <v>0</v>
      </c>
      <c r="BL21" s="7">
        <f t="shared" si="27"/>
        <v>0</v>
      </c>
      <c r="BM21" s="7">
        <f t="shared" si="27"/>
        <v>0</v>
      </c>
      <c r="BN21" s="7">
        <f t="shared" si="27"/>
        <v>0</v>
      </c>
      <c r="BO21" s="7">
        <f t="shared" si="27"/>
        <v>0</v>
      </c>
      <c r="BP21" s="7">
        <v>0.36623234605345956</v>
      </c>
      <c r="BQ21" s="7">
        <f>(0)/193.866</f>
        <v>0</v>
      </c>
      <c r="BR21" s="7">
        <f>(0)/193.866</f>
        <v>0</v>
      </c>
      <c r="BS21" s="7">
        <v>0.21699524413770338</v>
      </c>
      <c r="BT21" s="7">
        <f t="shared" ref="BT21:BY21" si="28">(0)/193.866</f>
        <v>0</v>
      </c>
      <c r="BU21" s="7">
        <f t="shared" si="28"/>
        <v>0</v>
      </c>
      <c r="BV21" s="7">
        <f t="shared" si="28"/>
        <v>0</v>
      </c>
      <c r="BW21" s="7">
        <f t="shared" si="28"/>
        <v>0</v>
      </c>
      <c r="BX21" s="7">
        <f t="shared" si="28"/>
        <v>0</v>
      </c>
      <c r="BY21" s="7">
        <f t="shared" si="28"/>
        <v>0</v>
      </c>
      <c r="BZ21" s="7">
        <v>1.031640411418196E-2</v>
      </c>
      <c r="CA21" s="7">
        <v>4.8796591460080665E-3</v>
      </c>
      <c r="CB21" s="7">
        <f>(0)/193.866</f>
        <v>0</v>
      </c>
      <c r="CC21" s="7">
        <f>(0)/193.866</f>
        <v>0</v>
      </c>
      <c r="CD21" s="7">
        <v>0.39125994243446505</v>
      </c>
      <c r="CE21" s="7">
        <f>(0)/193.866</f>
        <v>0</v>
      </c>
      <c r="CF21" s="7">
        <f>(0)/193.866</f>
        <v>0</v>
      </c>
      <c r="CG21" s="7">
        <f>(0)/193.866</f>
        <v>0</v>
      </c>
      <c r="CH21" s="7">
        <v>1.031640411418196E-2</v>
      </c>
      <c r="CI21" s="7">
        <f>(0)/193.866</f>
        <v>0</v>
      </c>
      <c r="CJ21" s="7">
        <f>(0)/193.866</f>
        <v>0</v>
      </c>
      <c r="CK21" s="7">
        <f>(0)/193.866</f>
        <v>0</v>
      </c>
      <c r="CL21" s="7">
        <f>(0)/193.866</f>
        <v>0</v>
      </c>
      <c r="CM21">
        <f>0</f>
        <v>0</v>
      </c>
      <c r="CN21">
        <v>193.86600000000001</v>
      </c>
    </row>
    <row r="22" spans="1:92" x14ac:dyDescent="0.25">
      <c r="A22" s="5" t="s">
        <v>23</v>
      </c>
      <c r="B22" s="6"/>
      <c r="C22" s="6">
        <v>238.28800000000001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>
        <v>21</v>
      </c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>
        <v>259.28800000000001</v>
      </c>
      <c r="AV22" t="s">
        <v>23</v>
      </c>
      <c r="AW22" s="7">
        <f>(0)/259.288</f>
        <v>0</v>
      </c>
      <c r="AX22" s="7">
        <v>0.91900897843324802</v>
      </c>
      <c r="AY22" s="7">
        <f t="shared" ref="AY22:CA22" si="29">(0)/259.288</f>
        <v>0</v>
      </c>
      <c r="AZ22" s="7">
        <f t="shared" si="29"/>
        <v>0</v>
      </c>
      <c r="BA22" s="7">
        <f t="shared" si="29"/>
        <v>0</v>
      </c>
      <c r="BB22" s="7">
        <f t="shared" si="29"/>
        <v>0</v>
      </c>
      <c r="BC22" s="7">
        <f t="shared" si="29"/>
        <v>0</v>
      </c>
      <c r="BD22" s="7">
        <f t="shared" si="29"/>
        <v>0</v>
      </c>
      <c r="BE22" s="7">
        <f t="shared" si="29"/>
        <v>0</v>
      </c>
      <c r="BF22" s="7">
        <f t="shared" si="29"/>
        <v>0</v>
      </c>
      <c r="BG22" s="7">
        <f t="shared" si="29"/>
        <v>0</v>
      </c>
      <c r="BH22" s="7">
        <f t="shared" si="29"/>
        <v>0</v>
      </c>
      <c r="BI22" s="7">
        <f t="shared" si="29"/>
        <v>0</v>
      </c>
      <c r="BJ22" s="7">
        <f t="shared" si="29"/>
        <v>0</v>
      </c>
      <c r="BK22" s="7">
        <f t="shared" si="29"/>
        <v>0</v>
      </c>
      <c r="BL22" s="7">
        <f t="shared" si="29"/>
        <v>0</v>
      </c>
      <c r="BM22" s="7">
        <f t="shared" si="29"/>
        <v>0</v>
      </c>
      <c r="BN22" s="7">
        <f t="shared" si="29"/>
        <v>0</v>
      </c>
      <c r="BO22" s="7">
        <f t="shared" si="29"/>
        <v>0</v>
      </c>
      <c r="BP22" s="7">
        <f t="shared" si="29"/>
        <v>0</v>
      </c>
      <c r="BQ22" s="7">
        <f t="shared" si="29"/>
        <v>0</v>
      </c>
      <c r="BR22" s="7">
        <f t="shared" si="29"/>
        <v>0</v>
      </c>
      <c r="BS22" s="7">
        <f t="shared" si="29"/>
        <v>0</v>
      </c>
      <c r="BT22" s="7">
        <f t="shared" si="29"/>
        <v>0</v>
      </c>
      <c r="BU22" s="7">
        <f t="shared" si="29"/>
        <v>0</v>
      </c>
      <c r="BV22" s="7">
        <f t="shared" si="29"/>
        <v>0</v>
      </c>
      <c r="BW22" s="7">
        <f t="shared" si="29"/>
        <v>0</v>
      </c>
      <c r="BX22" s="7">
        <f t="shared" si="29"/>
        <v>0</v>
      </c>
      <c r="BY22" s="7">
        <f t="shared" si="29"/>
        <v>0</v>
      </c>
      <c r="BZ22" s="7">
        <f t="shared" si="29"/>
        <v>0</v>
      </c>
      <c r="CA22" s="7">
        <f t="shared" si="29"/>
        <v>0</v>
      </c>
      <c r="CB22" s="7">
        <v>8.0991021566752031E-2</v>
      </c>
      <c r="CC22" s="7">
        <f t="shared" ref="CC22:CL22" si="30">(0)/259.288</f>
        <v>0</v>
      </c>
      <c r="CD22" s="7">
        <f t="shared" si="30"/>
        <v>0</v>
      </c>
      <c r="CE22" s="7">
        <f t="shared" si="30"/>
        <v>0</v>
      </c>
      <c r="CF22" s="7">
        <f t="shared" si="30"/>
        <v>0</v>
      </c>
      <c r="CG22" s="7">
        <f t="shared" si="30"/>
        <v>0</v>
      </c>
      <c r="CH22" s="7">
        <f t="shared" si="30"/>
        <v>0</v>
      </c>
      <c r="CI22" s="7">
        <f t="shared" si="30"/>
        <v>0</v>
      </c>
      <c r="CJ22" s="7">
        <f t="shared" si="30"/>
        <v>0</v>
      </c>
      <c r="CK22" s="7">
        <f t="shared" si="30"/>
        <v>0</v>
      </c>
      <c r="CL22" s="7">
        <f t="shared" si="30"/>
        <v>0</v>
      </c>
      <c r="CM22">
        <f>0</f>
        <v>0</v>
      </c>
      <c r="CN22">
        <v>259.28800000000001</v>
      </c>
    </row>
    <row r="23" spans="1:92" x14ac:dyDescent="0.25">
      <c r="A23" s="5" t="s">
        <v>20</v>
      </c>
      <c r="B23" s="6"/>
      <c r="C23" s="6">
        <v>925.15200000000004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>
        <v>925.15200000000004</v>
      </c>
      <c r="AV23" t="s">
        <v>20</v>
      </c>
      <c r="AW23" s="7">
        <f>(0)/925.152</f>
        <v>0</v>
      </c>
      <c r="AX23" s="7">
        <v>1</v>
      </c>
      <c r="AY23" s="7">
        <f t="shared" ref="AY23:CL23" si="31">(0)/925.152</f>
        <v>0</v>
      </c>
      <c r="AZ23" s="7">
        <f t="shared" si="31"/>
        <v>0</v>
      </c>
      <c r="BA23" s="7">
        <f t="shared" si="31"/>
        <v>0</v>
      </c>
      <c r="BB23" s="7">
        <f t="shared" si="31"/>
        <v>0</v>
      </c>
      <c r="BC23" s="7">
        <f t="shared" si="31"/>
        <v>0</v>
      </c>
      <c r="BD23" s="7">
        <f t="shared" si="31"/>
        <v>0</v>
      </c>
      <c r="BE23" s="7">
        <f t="shared" si="31"/>
        <v>0</v>
      </c>
      <c r="BF23" s="7">
        <f t="shared" si="31"/>
        <v>0</v>
      </c>
      <c r="BG23" s="7">
        <f t="shared" si="31"/>
        <v>0</v>
      </c>
      <c r="BH23" s="7">
        <f t="shared" si="31"/>
        <v>0</v>
      </c>
      <c r="BI23" s="7">
        <f t="shared" si="31"/>
        <v>0</v>
      </c>
      <c r="BJ23" s="7">
        <f t="shared" si="31"/>
        <v>0</v>
      </c>
      <c r="BK23" s="7">
        <f t="shared" si="31"/>
        <v>0</v>
      </c>
      <c r="BL23" s="7">
        <f t="shared" si="31"/>
        <v>0</v>
      </c>
      <c r="BM23" s="7">
        <f t="shared" si="31"/>
        <v>0</v>
      </c>
      <c r="BN23" s="7">
        <f t="shared" si="31"/>
        <v>0</v>
      </c>
      <c r="BO23" s="7">
        <f t="shared" si="31"/>
        <v>0</v>
      </c>
      <c r="BP23" s="7">
        <f t="shared" si="31"/>
        <v>0</v>
      </c>
      <c r="BQ23" s="7">
        <f t="shared" si="31"/>
        <v>0</v>
      </c>
      <c r="BR23" s="7">
        <f t="shared" si="31"/>
        <v>0</v>
      </c>
      <c r="BS23" s="7">
        <f t="shared" si="31"/>
        <v>0</v>
      </c>
      <c r="BT23" s="7">
        <f t="shared" si="31"/>
        <v>0</v>
      </c>
      <c r="BU23" s="7">
        <f t="shared" si="31"/>
        <v>0</v>
      </c>
      <c r="BV23" s="7">
        <f t="shared" si="31"/>
        <v>0</v>
      </c>
      <c r="BW23" s="7">
        <f t="shared" si="31"/>
        <v>0</v>
      </c>
      <c r="BX23" s="7">
        <f t="shared" si="31"/>
        <v>0</v>
      </c>
      <c r="BY23" s="7">
        <f t="shared" si="31"/>
        <v>0</v>
      </c>
      <c r="BZ23" s="7">
        <f t="shared" si="31"/>
        <v>0</v>
      </c>
      <c r="CA23" s="7">
        <f t="shared" si="31"/>
        <v>0</v>
      </c>
      <c r="CB23" s="7">
        <f t="shared" si="31"/>
        <v>0</v>
      </c>
      <c r="CC23" s="7">
        <f t="shared" si="31"/>
        <v>0</v>
      </c>
      <c r="CD23" s="7">
        <f t="shared" si="31"/>
        <v>0</v>
      </c>
      <c r="CE23" s="7">
        <f t="shared" si="31"/>
        <v>0</v>
      </c>
      <c r="CF23" s="7">
        <f t="shared" si="31"/>
        <v>0</v>
      </c>
      <c r="CG23" s="7">
        <f t="shared" si="31"/>
        <v>0</v>
      </c>
      <c r="CH23" s="7">
        <f t="shared" si="31"/>
        <v>0</v>
      </c>
      <c r="CI23" s="7">
        <f t="shared" si="31"/>
        <v>0</v>
      </c>
      <c r="CJ23" s="7">
        <f t="shared" si="31"/>
        <v>0</v>
      </c>
      <c r="CK23" s="7">
        <f t="shared" si="31"/>
        <v>0</v>
      </c>
      <c r="CL23" s="7">
        <f t="shared" si="31"/>
        <v>0</v>
      </c>
      <c r="CM23">
        <f>0</f>
        <v>0</v>
      </c>
      <c r="CN23">
        <v>925.15200000000004</v>
      </c>
    </row>
    <row r="24" spans="1:92" x14ac:dyDescent="0.25">
      <c r="A24" s="5" t="s">
        <v>21</v>
      </c>
      <c r="B24" s="6"/>
      <c r="C24" s="6">
        <v>13.407999999999999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>
        <v>13.407999999999999</v>
      </c>
      <c r="AV24" t="s">
        <v>21</v>
      </c>
      <c r="AW24" s="7">
        <f>(0)/13.408</f>
        <v>0</v>
      </c>
      <c r="AX24" s="7">
        <v>1</v>
      </c>
      <c r="AY24" s="7">
        <f t="shared" ref="AY24:CL24" si="32">(0)/13.408</f>
        <v>0</v>
      </c>
      <c r="AZ24" s="7">
        <f t="shared" si="32"/>
        <v>0</v>
      </c>
      <c r="BA24" s="7">
        <f t="shared" si="32"/>
        <v>0</v>
      </c>
      <c r="BB24" s="7">
        <f t="shared" si="32"/>
        <v>0</v>
      </c>
      <c r="BC24" s="7">
        <f t="shared" si="32"/>
        <v>0</v>
      </c>
      <c r="BD24" s="7">
        <f t="shared" si="32"/>
        <v>0</v>
      </c>
      <c r="BE24" s="7">
        <f t="shared" si="32"/>
        <v>0</v>
      </c>
      <c r="BF24" s="7">
        <f t="shared" si="32"/>
        <v>0</v>
      </c>
      <c r="BG24" s="7">
        <f t="shared" si="32"/>
        <v>0</v>
      </c>
      <c r="BH24" s="7">
        <f t="shared" si="32"/>
        <v>0</v>
      </c>
      <c r="BI24" s="7">
        <f t="shared" si="32"/>
        <v>0</v>
      </c>
      <c r="BJ24" s="7">
        <f t="shared" si="32"/>
        <v>0</v>
      </c>
      <c r="BK24" s="7">
        <f t="shared" si="32"/>
        <v>0</v>
      </c>
      <c r="BL24" s="7">
        <f t="shared" si="32"/>
        <v>0</v>
      </c>
      <c r="BM24" s="7">
        <f t="shared" si="32"/>
        <v>0</v>
      </c>
      <c r="BN24" s="7">
        <f t="shared" si="32"/>
        <v>0</v>
      </c>
      <c r="BO24" s="7">
        <f t="shared" si="32"/>
        <v>0</v>
      </c>
      <c r="BP24" s="7">
        <f t="shared" si="32"/>
        <v>0</v>
      </c>
      <c r="BQ24" s="7">
        <f t="shared" si="32"/>
        <v>0</v>
      </c>
      <c r="BR24" s="7">
        <f t="shared" si="32"/>
        <v>0</v>
      </c>
      <c r="BS24" s="7">
        <f t="shared" si="32"/>
        <v>0</v>
      </c>
      <c r="BT24" s="7">
        <f t="shared" si="32"/>
        <v>0</v>
      </c>
      <c r="BU24" s="7">
        <f t="shared" si="32"/>
        <v>0</v>
      </c>
      <c r="BV24" s="7">
        <f t="shared" si="32"/>
        <v>0</v>
      </c>
      <c r="BW24" s="7">
        <f t="shared" si="32"/>
        <v>0</v>
      </c>
      <c r="BX24" s="7">
        <f t="shared" si="32"/>
        <v>0</v>
      </c>
      <c r="BY24" s="7">
        <f t="shared" si="32"/>
        <v>0</v>
      </c>
      <c r="BZ24" s="7">
        <f t="shared" si="32"/>
        <v>0</v>
      </c>
      <c r="CA24" s="7">
        <f t="shared" si="32"/>
        <v>0</v>
      </c>
      <c r="CB24" s="7">
        <f t="shared" si="32"/>
        <v>0</v>
      </c>
      <c r="CC24" s="7">
        <f t="shared" si="32"/>
        <v>0</v>
      </c>
      <c r="CD24" s="7">
        <f t="shared" si="32"/>
        <v>0</v>
      </c>
      <c r="CE24" s="7">
        <f t="shared" si="32"/>
        <v>0</v>
      </c>
      <c r="CF24" s="7">
        <f t="shared" si="32"/>
        <v>0</v>
      </c>
      <c r="CG24" s="7">
        <f t="shared" si="32"/>
        <v>0</v>
      </c>
      <c r="CH24" s="7">
        <f t="shared" si="32"/>
        <v>0</v>
      </c>
      <c r="CI24" s="7">
        <f t="shared" si="32"/>
        <v>0</v>
      </c>
      <c r="CJ24" s="7">
        <f t="shared" si="32"/>
        <v>0</v>
      </c>
      <c r="CK24" s="7">
        <f t="shared" si="32"/>
        <v>0</v>
      </c>
      <c r="CL24" s="7">
        <f t="shared" si="32"/>
        <v>0</v>
      </c>
      <c r="CM24">
        <f>0</f>
        <v>0</v>
      </c>
      <c r="CN24">
        <v>13.407999999999999</v>
      </c>
    </row>
    <row r="25" spans="1:92" x14ac:dyDescent="0.25">
      <c r="A25" s="5" t="s">
        <v>22</v>
      </c>
      <c r="B25" s="6"/>
      <c r="C25" s="6">
        <v>496.096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>
        <v>496.096</v>
      </c>
      <c r="AV25" t="s">
        <v>22</v>
      </c>
      <c r="AW25" s="7">
        <f>(0)/496.096</f>
        <v>0</v>
      </c>
      <c r="AX25" s="7">
        <v>1</v>
      </c>
      <c r="AY25" s="7">
        <f t="shared" ref="AY25:CL25" si="33">(0)/496.096</f>
        <v>0</v>
      </c>
      <c r="AZ25" s="7">
        <f t="shared" si="33"/>
        <v>0</v>
      </c>
      <c r="BA25" s="7">
        <f t="shared" si="33"/>
        <v>0</v>
      </c>
      <c r="BB25" s="7">
        <f t="shared" si="33"/>
        <v>0</v>
      </c>
      <c r="BC25" s="7">
        <f t="shared" si="33"/>
        <v>0</v>
      </c>
      <c r="BD25" s="7">
        <f t="shared" si="33"/>
        <v>0</v>
      </c>
      <c r="BE25" s="7">
        <f t="shared" si="33"/>
        <v>0</v>
      </c>
      <c r="BF25" s="7">
        <f t="shared" si="33"/>
        <v>0</v>
      </c>
      <c r="BG25" s="7">
        <f t="shared" si="33"/>
        <v>0</v>
      </c>
      <c r="BH25" s="7">
        <f t="shared" si="33"/>
        <v>0</v>
      </c>
      <c r="BI25" s="7">
        <f t="shared" si="33"/>
        <v>0</v>
      </c>
      <c r="BJ25" s="7">
        <f t="shared" si="33"/>
        <v>0</v>
      </c>
      <c r="BK25" s="7">
        <f t="shared" si="33"/>
        <v>0</v>
      </c>
      <c r="BL25" s="7">
        <f t="shared" si="33"/>
        <v>0</v>
      </c>
      <c r="BM25" s="7">
        <f t="shared" si="33"/>
        <v>0</v>
      </c>
      <c r="BN25" s="7">
        <f t="shared" si="33"/>
        <v>0</v>
      </c>
      <c r="BO25" s="7">
        <f t="shared" si="33"/>
        <v>0</v>
      </c>
      <c r="BP25" s="7">
        <f t="shared" si="33"/>
        <v>0</v>
      </c>
      <c r="BQ25" s="7">
        <f t="shared" si="33"/>
        <v>0</v>
      </c>
      <c r="BR25" s="7">
        <f t="shared" si="33"/>
        <v>0</v>
      </c>
      <c r="BS25" s="7">
        <f t="shared" si="33"/>
        <v>0</v>
      </c>
      <c r="BT25" s="7">
        <f t="shared" si="33"/>
        <v>0</v>
      </c>
      <c r="BU25" s="7">
        <f t="shared" si="33"/>
        <v>0</v>
      </c>
      <c r="BV25" s="7">
        <f t="shared" si="33"/>
        <v>0</v>
      </c>
      <c r="BW25" s="7">
        <f t="shared" si="33"/>
        <v>0</v>
      </c>
      <c r="BX25" s="7">
        <f t="shared" si="33"/>
        <v>0</v>
      </c>
      <c r="BY25" s="7">
        <f t="shared" si="33"/>
        <v>0</v>
      </c>
      <c r="BZ25" s="7">
        <f t="shared" si="33"/>
        <v>0</v>
      </c>
      <c r="CA25" s="7">
        <f t="shared" si="33"/>
        <v>0</v>
      </c>
      <c r="CB25" s="7">
        <f t="shared" si="33"/>
        <v>0</v>
      </c>
      <c r="CC25" s="7">
        <f t="shared" si="33"/>
        <v>0</v>
      </c>
      <c r="CD25" s="7">
        <f t="shared" si="33"/>
        <v>0</v>
      </c>
      <c r="CE25" s="7">
        <f t="shared" si="33"/>
        <v>0</v>
      </c>
      <c r="CF25" s="7">
        <f t="shared" si="33"/>
        <v>0</v>
      </c>
      <c r="CG25" s="7">
        <f t="shared" si="33"/>
        <v>0</v>
      </c>
      <c r="CH25" s="7">
        <f t="shared" si="33"/>
        <v>0</v>
      </c>
      <c r="CI25" s="7">
        <f t="shared" si="33"/>
        <v>0</v>
      </c>
      <c r="CJ25" s="7">
        <f t="shared" si="33"/>
        <v>0</v>
      </c>
      <c r="CK25" s="7">
        <f t="shared" si="33"/>
        <v>0</v>
      </c>
      <c r="CL25" s="7">
        <f t="shared" si="33"/>
        <v>0</v>
      </c>
      <c r="CM25">
        <f>0</f>
        <v>0</v>
      </c>
      <c r="CN25">
        <v>496.096</v>
      </c>
    </row>
    <row r="26" spans="1:92" x14ac:dyDescent="0.25">
      <c r="A26" s="5" t="s">
        <v>35</v>
      </c>
      <c r="B26" s="6"/>
      <c r="C26" s="6"/>
      <c r="D26" s="6"/>
      <c r="E26" s="6">
        <v>2</v>
      </c>
      <c r="F26" s="6"/>
      <c r="G26" s="6"/>
      <c r="H26" s="6"/>
      <c r="I26" s="6"/>
      <c r="J26" s="6">
        <v>135.40799999999999</v>
      </c>
      <c r="K26" s="6"/>
      <c r="L26" s="6"/>
      <c r="M26" s="6"/>
      <c r="N26" s="6"/>
      <c r="O26" s="6"/>
      <c r="P26" s="6">
        <v>69.510000000000005</v>
      </c>
      <c r="Q26" s="6">
        <v>2</v>
      </c>
      <c r="R26" s="6">
        <v>676.024</v>
      </c>
      <c r="S26" s="6"/>
      <c r="T26" s="6"/>
      <c r="U26" s="6"/>
      <c r="V26" s="6"/>
      <c r="W26" s="6"/>
      <c r="X26" s="6">
        <v>32.4</v>
      </c>
      <c r="Y26" s="6"/>
      <c r="Z26" s="6"/>
      <c r="AA26" s="6"/>
      <c r="AB26" s="6"/>
      <c r="AC26" s="6"/>
      <c r="AD26" s="6"/>
      <c r="AE26" s="6">
        <v>107.181</v>
      </c>
      <c r="AF26" s="6"/>
      <c r="AG26" s="6"/>
      <c r="AH26" s="6"/>
      <c r="AI26" s="6"/>
      <c r="AJ26" s="6"/>
      <c r="AK26" s="6"/>
      <c r="AL26" s="6">
        <v>13.712</v>
      </c>
      <c r="AM26" s="6"/>
      <c r="AN26" s="6"/>
      <c r="AO26" s="6"/>
      <c r="AP26" s="6">
        <v>37.218000000000004</v>
      </c>
      <c r="AQ26" s="6"/>
      <c r="AR26" s="6"/>
      <c r="AS26" s="6">
        <v>1075.453</v>
      </c>
      <c r="AV26" t="s">
        <v>35</v>
      </c>
      <c r="AW26" s="7">
        <f>(0)/1075.453</f>
        <v>0</v>
      </c>
      <c r="AX26" s="7">
        <f>(0)/1075.453</f>
        <v>0</v>
      </c>
      <c r="AY26" s="7">
        <f>(0)/1075.453</f>
        <v>0</v>
      </c>
      <c r="AZ26" s="7">
        <v>1.8596814551635451E-3</v>
      </c>
      <c r="BA26" s="7">
        <f>(0)/1075.453</f>
        <v>0</v>
      </c>
      <c r="BB26" s="7">
        <f>(0)/1075.453</f>
        <v>0</v>
      </c>
      <c r="BC26" s="7">
        <f>(0)/1075.453</f>
        <v>0</v>
      </c>
      <c r="BD26" s="7">
        <f>(0)/1075.453</f>
        <v>0</v>
      </c>
      <c r="BE26" s="7">
        <v>0.12590787324039265</v>
      </c>
      <c r="BF26" s="7">
        <f>(0)/1075.453</f>
        <v>0</v>
      </c>
      <c r="BG26" s="7">
        <f>(0)/1075.453</f>
        <v>0</v>
      </c>
      <c r="BH26" s="7">
        <f>(0)/1075.453</f>
        <v>0</v>
      </c>
      <c r="BI26" s="7">
        <f>(0)/1075.453</f>
        <v>0</v>
      </c>
      <c r="BJ26" s="7">
        <f>(0)/1075.453</f>
        <v>0</v>
      </c>
      <c r="BK26" s="7">
        <v>6.463322897420902E-2</v>
      </c>
      <c r="BL26" s="7">
        <v>1.8596814551635451E-3</v>
      </c>
      <c r="BM26" s="7">
        <v>0.62859464802274023</v>
      </c>
      <c r="BN26" s="7">
        <f>(0)/1075.453</f>
        <v>0</v>
      </c>
      <c r="BO26" s="7">
        <f>(0)/1075.453</f>
        <v>0</v>
      </c>
      <c r="BP26" s="7">
        <f>(0)/1075.453</f>
        <v>0</v>
      </c>
      <c r="BQ26" s="7">
        <f>(0)/1075.453</f>
        <v>0</v>
      </c>
      <c r="BR26" s="7">
        <f>(0)/1075.453</f>
        <v>0</v>
      </c>
      <c r="BS26" s="7">
        <v>3.0126839573649429E-2</v>
      </c>
      <c r="BT26" s="7">
        <f t="shared" ref="BT26:BY26" si="34">(0)/1075.453</f>
        <v>0</v>
      </c>
      <c r="BU26" s="7">
        <f t="shared" si="34"/>
        <v>0</v>
      </c>
      <c r="BV26" s="7">
        <f t="shared" si="34"/>
        <v>0</v>
      </c>
      <c r="BW26" s="7">
        <f t="shared" si="34"/>
        <v>0</v>
      </c>
      <c r="BX26" s="7">
        <f t="shared" si="34"/>
        <v>0</v>
      </c>
      <c r="BY26" s="7">
        <f t="shared" si="34"/>
        <v>0</v>
      </c>
      <c r="BZ26" s="7">
        <v>9.9661259022941956E-2</v>
      </c>
      <c r="CA26" s="7">
        <f t="shared" ref="CA26:CF26" si="35">(0)/1075.453</f>
        <v>0</v>
      </c>
      <c r="CB26" s="7">
        <f t="shared" si="35"/>
        <v>0</v>
      </c>
      <c r="CC26" s="7">
        <f t="shared" si="35"/>
        <v>0</v>
      </c>
      <c r="CD26" s="7">
        <f t="shared" si="35"/>
        <v>0</v>
      </c>
      <c r="CE26" s="7">
        <f t="shared" si="35"/>
        <v>0</v>
      </c>
      <c r="CF26" s="7">
        <f t="shared" si="35"/>
        <v>0</v>
      </c>
      <c r="CG26" s="7">
        <v>1.2749976056601265E-2</v>
      </c>
      <c r="CH26" s="7">
        <f>(0)/1075.453</f>
        <v>0</v>
      </c>
      <c r="CI26" s="7">
        <f>(0)/1075.453</f>
        <v>0</v>
      </c>
      <c r="CJ26" s="7">
        <f>(0)/1075.453</f>
        <v>0</v>
      </c>
      <c r="CK26" s="7">
        <v>3.4606812199138415E-2</v>
      </c>
      <c r="CL26" s="7">
        <f>(0)/1075.453</f>
        <v>0</v>
      </c>
      <c r="CM26">
        <f>0</f>
        <v>0</v>
      </c>
      <c r="CN26">
        <v>1075.453</v>
      </c>
    </row>
    <row r="27" spans="1:92" x14ac:dyDescent="0.25">
      <c r="A27" s="5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>
        <v>108.57000000000001</v>
      </c>
      <c r="Q27" s="6"/>
      <c r="R27" s="6">
        <v>100</v>
      </c>
      <c r="S27" s="6"/>
      <c r="T27" s="6"/>
      <c r="U27" s="6"/>
      <c r="V27" s="6"/>
      <c r="W27" s="6"/>
      <c r="X27" s="6">
        <v>8.7319999999999993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>
        <v>60.844000000000008</v>
      </c>
      <c r="AJ27" s="6"/>
      <c r="AK27" s="6"/>
      <c r="AL27" s="6"/>
      <c r="AM27" s="6">
        <v>49.486999999999995</v>
      </c>
      <c r="AN27" s="6"/>
      <c r="AO27" s="6"/>
      <c r="AP27" s="6">
        <v>172.36</v>
      </c>
      <c r="AQ27" s="6"/>
      <c r="AR27" s="6"/>
      <c r="AS27" s="6">
        <v>499.99300000000005</v>
      </c>
      <c r="AV27" t="s">
        <v>140</v>
      </c>
      <c r="AW27" s="7">
        <f t="shared" ref="AW27:BJ27" si="36">(0)/499.993</f>
        <v>0</v>
      </c>
      <c r="AX27" s="7">
        <f t="shared" si="36"/>
        <v>0</v>
      </c>
      <c r="AY27" s="7">
        <f t="shared" si="36"/>
        <v>0</v>
      </c>
      <c r="AZ27" s="7">
        <f t="shared" si="36"/>
        <v>0</v>
      </c>
      <c r="BA27" s="7">
        <f t="shared" si="36"/>
        <v>0</v>
      </c>
      <c r="BB27" s="7">
        <f t="shared" si="36"/>
        <v>0</v>
      </c>
      <c r="BC27" s="7">
        <f t="shared" si="36"/>
        <v>0</v>
      </c>
      <c r="BD27" s="7">
        <f t="shared" si="36"/>
        <v>0</v>
      </c>
      <c r="BE27" s="7">
        <f t="shared" si="36"/>
        <v>0</v>
      </c>
      <c r="BF27" s="7">
        <f t="shared" si="36"/>
        <v>0</v>
      </c>
      <c r="BG27" s="7">
        <f t="shared" si="36"/>
        <v>0</v>
      </c>
      <c r="BH27" s="7">
        <f t="shared" si="36"/>
        <v>0</v>
      </c>
      <c r="BI27" s="7">
        <f t="shared" si="36"/>
        <v>0</v>
      </c>
      <c r="BJ27" s="7">
        <f t="shared" si="36"/>
        <v>0</v>
      </c>
      <c r="BK27" s="7">
        <v>0.21714304000256002</v>
      </c>
      <c r="BL27" s="7">
        <f>(0)/499.993</f>
        <v>0</v>
      </c>
      <c r="BM27" s="7">
        <v>0.20000280003920054</v>
      </c>
      <c r="BN27" s="7">
        <f>(0)/499.993</f>
        <v>0</v>
      </c>
      <c r="BO27" s="7">
        <f>(0)/499.993</f>
        <v>0</v>
      </c>
      <c r="BP27" s="7">
        <f>(0)/499.993</f>
        <v>0</v>
      </c>
      <c r="BQ27" s="7">
        <f>(0)/499.993</f>
        <v>0</v>
      </c>
      <c r="BR27" s="7">
        <f>(0)/499.993</f>
        <v>0</v>
      </c>
      <c r="BS27" s="7">
        <v>1.7464244499422989E-2</v>
      </c>
      <c r="BT27" s="7">
        <f t="shared" ref="BT27:CC27" si="37">(0)/499.993</f>
        <v>0</v>
      </c>
      <c r="BU27" s="7">
        <f t="shared" si="37"/>
        <v>0</v>
      </c>
      <c r="BV27" s="7">
        <f t="shared" si="37"/>
        <v>0</v>
      </c>
      <c r="BW27" s="7">
        <f t="shared" si="37"/>
        <v>0</v>
      </c>
      <c r="BX27" s="7">
        <f t="shared" si="37"/>
        <v>0</v>
      </c>
      <c r="BY27" s="7">
        <f t="shared" si="37"/>
        <v>0</v>
      </c>
      <c r="BZ27" s="7">
        <f t="shared" si="37"/>
        <v>0</v>
      </c>
      <c r="CA27" s="7">
        <f t="shared" si="37"/>
        <v>0</v>
      </c>
      <c r="CB27" s="7">
        <f t="shared" si="37"/>
        <v>0</v>
      </c>
      <c r="CC27" s="7">
        <f t="shared" si="37"/>
        <v>0</v>
      </c>
      <c r="CD27" s="7">
        <v>0.12168970365585119</v>
      </c>
      <c r="CE27" s="7">
        <f>(0)/499.993</f>
        <v>0</v>
      </c>
      <c r="CF27" s="7">
        <f>(0)/499.993</f>
        <v>0</v>
      </c>
      <c r="CG27" s="7">
        <f>(0)/499.993</f>
        <v>0</v>
      </c>
      <c r="CH27" s="7">
        <v>9.8975385655399151E-2</v>
      </c>
      <c r="CI27" s="7">
        <f>(0)/499.993</f>
        <v>0</v>
      </c>
      <c r="CJ27" s="7">
        <f>(0)/499.993</f>
        <v>0</v>
      </c>
      <c r="CK27" s="7">
        <v>0.34472482614756605</v>
      </c>
      <c r="CL27" s="7">
        <f>(0)/499.993</f>
        <v>0</v>
      </c>
      <c r="CM27">
        <f>0</f>
        <v>0</v>
      </c>
      <c r="CN27">
        <v>499.99300000000005</v>
      </c>
    </row>
    <row r="28" spans="1:92" x14ac:dyDescent="0.25">
      <c r="A28" s="5" t="s">
        <v>209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>
        <v>11.867999999999999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>
        <v>11.867999999999999</v>
      </c>
      <c r="AV28" t="s">
        <v>209</v>
      </c>
      <c r="AW28" s="7">
        <f t="shared" ref="AW28:BL28" si="38">(0)/11.868</f>
        <v>0</v>
      </c>
      <c r="AX28" s="7">
        <f t="shared" si="38"/>
        <v>0</v>
      </c>
      <c r="AY28" s="7">
        <f t="shared" si="38"/>
        <v>0</v>
      </c>
      <c r="AZ28" s="7">
        <f t="shared" si="38"/>
        <v>0</v>
      </c>
      <c r="BA28" s="7">
        <f t="shared" si="38"/>
        <v>0</v>
      </c>
      <c r="BB28" s="7">
        <f t="shared" si="38"/>
        <v>0</v>
      </c>
      <c r="BC28" s="7">
        <f t="shared" si="38"/>
        <v>0</v>
      </c>
      <c r="BD28" s="7">
        <f t="shared" si="38"/>
        <v>0</v>
      </c>
      <c r="BE28" s="7">
        <f t="shared" si="38"/>
        <v>0</v>
      </c>
      <c r="BF28" s="7">
        <f t="shared" si="38"/>
        <v>0</v>
      </c>
      <c r="BG28" s="7">
        <f t="shared" si="38"/>
        <v>0</v>
      </c>
      <c r="BH28" s="7">
        <f t="shared" si="38"/>
        <v>0</v>
      </c>
      <c r="BI28" s="7">
        <f t="shared" si="38"/>
        <v>0</v>
      </c>
      <c r="BJ28" s="7">
        <f t="shared" si="38"/>
        <v>0</v>
      </c>
      <c r="BK28" s="7">
        <f t="shared" si="38"/>
        <v>0</v>
      </c>
      <c r="BL28" s="7">
        <f t="shared" si="38"/>
        <v>0</v>
      </c>
      <c r="BM28" s="7">
        <v>1</v>
      </c>
      <c r="BN28" s="7">
        <f t="shared" ref="BN28:CL28" si="39">(0)/11.868</f>
        <v>0</v>
      </c>
      <c r="BO28" s="7">
        <f t="shared" si="39"/>
        <v>0</v>
      </c>
      <c r="BP28" s="7">
        <f t="shared" si="39"/>
        <v>0</v>
      </c>
      <c r="BQ28" s="7">
        <f t="shared" si="39"/>
        <v>0</v>
      </c>
      <c r="BR28" s="7">
        <f t="shared" si="39"/>
        <v>0</v>
      </c>
      <c r="BS28" s="7">
        <f t="shared" si="39"/>
        <v>0</v>
      </c>
      <c r="BT28" s="7">
        <f t="shared" si="39"/>
        <v>0</v>
      </c>
      <c r="BU28" s="7">
        <f t="shared" si="39"/>
        <v>0</v>
      </c>
      <c r="BV28" s="7">
        <f t="shared" si="39"/>
        <v>0</v>
      </c>
      <c r="BW28" s="7">
        <f t="shared" si="39"/>
        <v>0</v>
      </c>
      <c r="BX28" s="7">
        <f t="shared" si="39"/>
        <v>0</v>
      </c>
      <c r="BY28" s="7">
        <f t="shared" si="39"/>
        <v>0</v>
      </c>
      <c r="BZ28" s="7">
        <f t="shared" si="39"/>
        <v>0</v>
      </c>
      <c r="CA28" s="7">
        <f t="shared" si="39"/>
        <v>0</v>
      </c>
      <c r="CB28" s="7">
        <f t="shared" si="39"/>
        <v>0</v>
      </c>
      <c r="CC28" s="7">
        <f t="shared" si="39"/>
        <v>0</v>
      </c>
      <c r="CD28" s="7">
        <f t="shared" si="39"/>
        <v>0</v>
      </c>
      <c r="CE28" s="7">
        <f t="shared" si="39"/>
        <v>0</v>
      </c>
      <c r="CF28" s="7">
        <f t="shared" si="39"/>
        <v>0</v>
      </c>
      <c r="CG28" s="7">
        <f t="shared" si="39"/>
        <v>0</v>
      </c>
      <c r="CH28" s="7">
        <f t="shared" si="39"/>
        <v>0</v>
      </c>
      <c r="CI28" s="7">
        <f t="shared" si="39"/>
        <v>0</v>
      </c>
      <c r="CJ28" s="7">
        <f t="shared" si="39"/>
        <v>0</v>
      </c>
      <c r="CK28" s="7">
        <f t="shared" si="39"/>
        <v>0</v>
      </c>
      <c r="CL28" s="7">
        <f t="shared" si="39"/>
        <v>0</v>
      </c>
      <c r="CM28">
        <f>0</f>
        <v>0</v>
      </c>
      <c r="CN28">
        <v>11.867999999999999</v>
      </c>
    </row>
    <row r="29" spans="1:92" x14ac:dyDescent="0.25">
      <c r="A29" s="5" t="s">
        <v>210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v>3.5879999999999996</v>
      </c>
      <c r="S29" s="6"/>
      <c r="T29" s="6"/>
      <c r="U29" s="6">
        <v>53.631</v>
      </c>
      <c r="V29" s="6"/>
      <c r="W29" s="6"/>
      <c r="X29" s="6"/>
      <c r="Y29" s="6"/>
      <c r="Z29" s="6"/>
      <c r="AA29" s="6"/>
      <c r="AB29" s="6"/>
      <c r="AC29" s="6"/>
      <c r="AD29" s="6"/>
      <c r="AE29" s="6">
        <v>37</v>
      </c>
      <c r="AF29" s="6"/>
      <c r="AG29" s="6"/>
      <c r="AH29" s="6"/>
      <c r="AI29" s="6">
        <v>27</v>
      </c>
      <c r="AJ29" s="6"/>
      <c r="AK29" s="6"/>
      <c r="AL29" s="6">
        <v>1</v>
      </c>
      <c r="AM29" s="6"/>
      <c r="AN29" s="6"/>
      <c r="AO29" s="6"/>
      <c r="AP29" s="6"/>
      <c r="AQ29" s="6"/>
      <c r="AR29" s="6"/>
      <c r="AS29" s="6">
        <v>122.21899999999999</v>
      </c>
      <c r="AV29" t="s">
        <v>210</v>
      </c>
      <c r="AW29" s="7">
        <f t="shared" ref="AW29:BL29" si="40">(0)/122.219</f>
        <v>0</v>
      </c>
      <c r="AX29" s="7">
        <f t="shared" si="40"/>
        <v>0</v>
      </c>
      <c r="AY29" s="7">
        <f t="shared" si="40"/>
        <v>0</v>
      </c>
      <c r="AZ29" s="7">
        <f t="shared" si="40"/>
        <v>0</v>
      </c>
      <c r="BA29" s="7">
        <f t="shared" si="40"/>
        <v>0</v>
      </c>
      <c r="BB29" s="7">
        <f t="shared" si="40"/>
        <v>0</v>
      </c>
      <c r="BC29" s="7">
        <f t="shared" si="40"/>
        <v>0</v>
      </c>
      <c r="BD29" s="7">
        <f t="shared" si="40"/>
        <v>0</v>
      </c>
      <c r="BE29" s="7">
        <f t="shared" si="40"/>
        <v>0</v>
      </c>
      <c r="BF29" s="7">
        <f t="shared" si="40"/>
        <v>0</v>
      </c>
      <c r="BG29" s="7">
        <f t="shared" si="40"/>
        <v>0</v>
      </c>
      <c r="BH29" s="7">
        <f t="shared" si="40"/>
        <v>0</v>
      </c>
      <c r="BI29" s="7">
        <f t="shared" si="40"/>
        <v>0</v>
      </c>
      <c r="BJ29" s="7">
        <f t="shared" si="40"/>
        <v>0</v>
      </c>
      <c r="BK29" s="7">
        <f t="shared" si="40"/>
        <v>0</v>
      </c>
      <c r="BL29" s="7">
        <f t="shared" si="40"/>
        <v>0</v>
      </c>
      <c r="BM29" s="7">
        <v>2.9357137597263928E-2</v>
      </c>
      <c r="BN29" s="7">
        <f>(0)/122.219</f>
        <v>0</v>
      </c>
      <c r="BO29" s="7">
        <f>(0)/122.219</f>
        <v>0</v>
      </c>
      <c r="BP29" s="7">
        <v>0.43881065955375187</v>
      </c>
      <c r="BQ29" s="7">
        <f t="shared" ref="BQ29:BY29" si="41">(0)/122.219</f>
        <v>0</v>
      </c>
      <c r="BR29" s="7">
        <f t="shared" si="41"/>
        <v>0</v>
      </c>
      <c r="BS29" s="7">
        <f t="shared" si="41"/>
        <v>0</v>
      </c>
      <c r="BT29" s="7">
        <f t="shared" si="41"/>
        <v>0</v>
      </c>
      <c r="BU29" s="7">
        <f t="shared" si="41"/>
        <v>0</v>
      </c>
      <c r="BV29" s="7">
        <f t="shared" si="41"/>
        <v>0</v>
      </c>
      <c r="BW29" s="7">
        <f t="shared" si="41"/>
        <v>0</v>
      </c>
      <c r="BX29" s="7">
        <f t="shared" si="41"/>
        <v>0</v>
      </c>
      <c r="BY29" s="7">
        <f t="shared" si="41"/>
        <v>0</v>
      </c>
      <c r="BZ29" s="7">
        <v>0.3027352539294218</v>
      </c>
      <c r="CA29" s="7">
        <f>(0)/122.219</f>
        <v>0</v>
      </c>
      <c r="CB29" s="7">
        <f>(0)/122.219</f>
        <v>0</v>
      </c>
      <c r="CC29" s="7">
        <f>(0)/122.219</f>
        <v>0</v>
      </c>
      <c r="CD29" s="7">
        <v>0.22091491502957805</v>
      </c>
      <c r="CE29" s="7">
        <f>(0)/122.219</f>
        <v>0</v>
      </c>
      <c r="CF29" s="7">
        <f>(0)/122.219</f>
        <v>0</v>
      </c>
      <c r="CG29" s="7">
        <v>8.1820338899843727E-3</v>
      </c>
      <c r="CH29" s="7">
        <f>(0)/122.219</f>
        <v>0</v>
      </c>
      <c r="CI29" s="7">
        <f>(0)/122.219</f>
        <v>0</v>
      </c>
      <c r="CJ29" s="7">
        <f>(0)/122.219</f>
        <v>0</v>
      </c>
      <c r="CK29" s="7">
        <f>(0)/122.219</f>
        <v>0</v>
      </c>
      <c r="CL29" s="7">
        <f>(0)/122.219</f>
        <v>0</v>
      </c>
      <c r="CM29">
        <f>0</f>
        <v>0</v>
      </c>
      <c r="CN29">
        <v>122.21899999999999</v>
      </c>
    </row>
    <row r="30" spans="1:92" x14ac:dyDescent="0.25">
      <c r="A30" s="5" t="s">
        <v>217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>
        <v>9.1080000000000005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>
        <v>9.1080000000000005</v>
      </c>
      <c r="AV30" t="s">
        <v>217</v>
      </c>
      <c r="AW30" s="7">
        <f t="shared" ref="AW30:BL30" si="42">(0)/9.108</f>
        <v>0</v>
      </c>
      <c r="AX30" s="7">
        <f t="shared" si="42"/>
        <v>0</v>
      </c>
      <c r="AY30" s="7">
        <f t="shared" si="42"/>
        <v>0</v>
      </c>
      <c r="AZ30" s="7">
        <f t="shared" si="42"/>
        <v>0</v>
      </c>
      <c r="BA30" s="7">
        <f t="shared" si="42"/>
        <v>0</v>
      </c>
      <c r="BB30" s="7">
        <f t="shared" si="42"/>
        <v>0</v>
      </c>
      <c r="BC30" s="7">
        <f t="shared" si="42"/>
        <v>0</v>
      </c>
      <c r="BD30" s="7">
        <f t="shared" si="42"/>
        <v>0</v>
      </c>
      <c r="BE30" s="7">
        <f t="shared" si="42"/>
        <v>0</v>
      </c>
      <c r="BF30" s="7">
        <f t="shared" si="42"/>
        <v>0</v>
      </c>
      <c r="BG30" s="7">
        <f t="shared" si="42"/>
        <v>0</v>
      </c>
      <c r="BH30" s="7">
        <f t="shared" si="42"/>
        <v>0</v>
      </c>
      <c r="BI30" s="7">
        <f t="shared" si="42"/>
        <v>0</v>
      </c>
      <c r="BJ30" s="7">
        <f t="shared" si="42"/>
        <v>0</v>
      </c>
      <c r="BK30" s="7">
        <f t="shared" si="42"/>
        <v>0</v>
      </c>
      <c r="BL30" s="7">
        <f t="shared" si="42"/>
        <v>0</v>
      </c>
      <c r="BM30" s="7">
        <v>1</v>
      </c>
      <c r="BN30" s="7">
        <f t="shared" ref="BN30:CL30" si="43">(0)/9.108</f>
        <v>0</v>
      </c>
      <c r="BO30" s="7">
        <f t="shared" si="43"/>
        <v>0</v>
      </c>
      <c r="BP30" s="7">
        <f t="shared" si="43"/>
        <v>0</v>
      </c>
      <c r="BQ30" s="7">
        <f t="shared" si="43"/>
        <v>0</v>
      </c>
      <c r="BR30" s="7">
        <f t="shared" si="43"/>
        <v>0</v>
      </c>
      <c r="BS30" s="7">
        <f t="shared" si="43"/>
        <v>0</v>
      </c>
      <c r="BT30" s="7">
        <f t="shared" si="43"/>
        <v>0</v>
      </c>
      <c r="BU30" s="7">
        <f t="shared" si="43"/>
        <v>0</v>
      </c>
      <c r="BV30" s="7">
        <f t="shared" si="43"/>
        <v>0</v>
      </c>
      <c r="BW30" s="7">
        <f t="shared" si="43"/>
        <v>0</v>
      </c>
      <c r="BX30" s="7">
        <f t="shared" si="43"/>
        <v>0</v>
      </c>
      <c r="BY30" s="7">
        <f t="shared" si="43"/>
        <v>0</v>
      </c>
      <c r="BZ30" s="7">
        <f t="shared" si="43"/>
        <v>0</v>
      </c>
      <c r="CA30" s="7">
        <f t="shared" si="43"/>
        <v>0</v>
      </c>
      <c r="CB30" s="7">
        <f t="shared" si="43"/>
        <v>0</v>
      </c>
      <c r="CC30" s="7">
        <f t="shared" si="43"/>
        <v>0</v>
      </c>
      <c r="CD30" s="7">
        <f t="shared" si="43"/>
        <v>0</v>
      </c>
      <c r="CE30" s="7">
        <f t="shared" si="43"/>
        <v>0</v>
      </c>
      <c r="CF30" s="7">
        <f t="shared" si="43"/>
        <v>0</v>
      </c>
      <c r="CG30" s="7">
        <f t="shared" si="43"/>
        <v>0</v>
      </c>
      <c r="CH30" s="7">
        <f t="shared" si="43"/>
        <v>0</v>
      </c>
      <c r="CI30" s="7">
        <f t="shared" si="43"/>
        <v>0</v>
      </c>
      <c r="CJ30" s="7">
        <f t="shared" si="43"/>
        <v>0</v>
      </c>
      <c r="CK30" s="7">
        <f t="shared" si="43"/>
        <v>0</v>
      </c>
      <c r="CL30" s="7">
        <f t="shared" si="43"/>
        <v>0</v>
      </c>
      <c r="CM30">
        <f>0</f>
        <v>0</v>
      </c>
      <c r="CN30">
        <v>9.1080000000000005</v>
      </c>
    </row>
    <row r="31" spans="1:92" x14ac:dyDescent="0.25">
      <c r="A31" s="5" t="s">
        <v>216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>
        <v>179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>
        <v>179</v>
      </c>
      <c r="AV31" t="s">
        <v>216</v>
      </c>
      <c r="AW31" s="7">
        <f t="shared" ref="AW31:BL31" si="44">(0)/179</f>
        <v>0</v>
      </c>
      <c r="AX31" s="7">
        <f t="shared" si="44"/>
        <v>0</v>
      </c>
      <c r="AY31" s="7">
        <f t="shared" si="44"/>
        <v>0</v>
      </c>
      <c r="AZ31" s="7">
        <f t="shared" si="44"/>
        <v>0</v>
      </c>
      <c r="BA31" s="7">
        <f t="shared" si="44"/>
        <v>0</v>
      </c>
      <c r="BB31" s="7">
        <f t="shared" si="44"/>
        <v>0</v>
      </c>
      <c r="BC31" s="7">
        <f t="shared" si="44"/>
        <v>0</v>
      </c>
      <c r="BD31" s="7">
        <f t="shared" si="44"/>
        <v>0</v>
      </c>
      <c r="BE31" s="7">
        <f t="shared" si="44"/>
        <v>0</v>
      </c>
      <c r="BF31" s="7">
        <f t="shared" si="44"/>
        <v>0</v>
      </c>
      <c r="BG31" s="7">
        <f t="shared" si="44"/>
        <v>0</v>
      </c>
      <c r="BH31" s="7">
        <f t="shared" si="44"/>
        <v>0</v>
      </c>
      <c r="BI31" s="7">
        <f t="shared" si="44"/>
        <v>0</v>
      </c>
      <c r="BJ31" s="7">
        <f t="shared" si="44"/>
        <v>0</v>
      </c>
      <c r="BK31" s="7">
        <f t="shared" si="44"/>
        <v>0</v>
      </c>
      <c r="BL31" s="7">
        <f t="shared" si="44"/>
        <v>0</v>
      </c>
      <c r="BM31" s="7">
        <v>1</v>
      </c>
      <c r="BN31" s="7">
        <f t="shared" ref="BN31:CL31" si="45">(0)/179</f>
        <v>0</v>
      </c>
      <c r="BO31" s="7">
        <f t="shared" si="45"/>
        <v>0</v>
      </c>
      <c r="BP31" s="7">
        <f t="shared" si="45"/>
        <v>0</v>
      </c>
      <c r="BQ31" s="7">
        <f t="shared" si="45"/>
        <v>0</v>
      </c>
      <c r="BR31" s="7">
        <f t="shared" si="45"/>
        <v>0</v>
      </c>
      <c r="BS31" s="7">
        <f t="shared" si="45"/>
        <v>0</v>
      </c>
      <c r="BT31" s="7">
        <f t="shared" si="45"/>
        <v>0</v>
      </c>
      <c r="BU31" s="7">
        <f t="shared" si="45"/>
        <v>0</v>
      </c>
      <c r="BV31" s="7">
        <f t="shared" si="45"/>
        <v>0</v>
      </c>
      <c r="BW31" s="7">
        <f t="shared" si="45"/>
        <v>0</v>
      </c>
      <c r="BX31" s="7">
        <f t="shared" si="45"/>
        <v>0</v>
      </c>
      <c r="BY31" s="7">
        <f t="shared" si="45"/>
        <v>0</v>
      </c>
      <c r="BZ31" s="7">
        <f t="shared" si="45"/>
        <v>0</v>
      </c>
      <c r="CA31" s="7">
        <f t="shared" si="45"/>
        <v>0</v>
      </c>
      <c r="CB31" s="7">
        <f t="shared" si="45"/>
        <v>0</v>
      </c>
      <c r="CC31" s="7">
        <f t="shared" si="45"/>
        <v>0</v>
      </c>
      <c r="CD31" s="7">
        <f t="shared" si="45"/>
        <v>0</v>
      </c>
      <c r="CE31" s="7">
        <f t="shared" si="45"/>
        <v>0</v>
      </c>
      <c r="CF31" s="7">
        <f t="shared" si="45"/>
        <v>0</v>
      </c>
      <c r="CG31" s="7">
        <f t="shared" si="45"/>
        <v>0</v>
      </c>
      <c r="CH31" s="7">
        <f t="shared" si="45"/>
        <v>0</v>
      </c>
      <c r="CI31" s="7">
        <f t="shared" si="45"/>
        <v>0</v>
      </c>
      <c r="CJ31" s="7">
        <f t="shared" si="45"/>
        <v>0</v>
      </c>
      <c r="CK31" s="7">
        <f t="shared" si="45"/>
        <v>0</v>
      </c>
      <c r="CL31" s="7">
        <f t="shared" si="45"/>
        <v>0</v>
      </c>
      <c r="CM31">
        <f>0</f>
        <v>0</v>
      </c>
      <c r="CN31">
        <v>179</v>
      </c>
    </row>
    <row r="32" spans="1:92" x14ac:dyDescent="0.25">
      <c r="A32" s="5" t="s">
        <v>218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>
        <v>8.82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>
        <v>8.82</v>
      </c>
      <c r="AV32" t="s">
        <v>218</v>
      </c>
      <c r="AW32" s="7">
        <f t="shared" ref="AW32:BL32" si="46">(0)/8.82</f>
        <v>0</v>
      </c>
      <c r="AX32" s="7">
        <f t="shared" si="46"/>
        <v>0</v>
      </c>
      <c r="AY32" s="7">
        <f t="shared" si="46"/>
        <v>0</v>
      </c>
      <c r="AZ32" s="7">
        <f t="shared" si="46"/>
        <v>0</v>
      </c>
      <c r="BA32" s="7">
        <f t="shared" si="46"/>
        <v>0</v>
      </c>
      <c r="BB32" s="7">
        <f t="shared" si="46"/>
        <v>0</v>
      </c>
      <c r="BC32" s="7">
        <f t="shared" si="46"/>
        <v>0</v>
      </c>
      <c r="BD32" s="7">
        <f t="shared" si="46"/>
        <v>0</v>
      </c>
      <c r="BE32" s="7">
        <f t="shared" si="46"/>
        <v>0</v>
      </c>
      <c r="BF32" s="7">
        <f t="shared" si="46"/>
        <v>0</v>
      </c>
      <c r="BG32" s="7">
        <f t="shared" si="46"/>
        <v>0</v>
      </c>
      <c r="BH32" s="7">
        <f t="shared" si="46"/>
        <v>0</v>
      </c>
      <c r="BI32" s="7">
        <f t="shared" si="46"/>
        <v>0</v>
      </c>
      <c r="BJ32" s="7">
        <f t="shared" si="46"/>
        <v>0</v>
      </c>
      <c r="BK32" s="7">
        <f t="shared" si="46"/>
        <v>0</v>
      </c>
      <c r="BL32" s="7">
        <f t="shared" si="46"/>
        <v>0</v>
      </c>
      <c r="BM32" s="7">
        <v>1</v>
      </c>
      <c r="BN32" s="7">
        <f t="shared" ref="BN32:CL32" si="47">(0)/8.82</f>
        <v>0</v>
      </c>
      <c r="BO32" s="7">
        <f t="shared" si="47"/>
        <v>0</v>
      </c>
      <c r="BP32" s="7">
        <f t="shared" si="47"/>
        <v>0</v>
      </c>
      <c r="BQ32" s="7">
        <f t="shared" si="47"/>
        <v>0</v>
      </c>
      <c r="BR32" s="7">
        <f t="shared" si="47"/>
        <v>0</v>
      </c>
      <c r="BS32" s="7">
        <f t="shared" si="47"/>
        <v>0</v>
      </c>
      <c r="BT32" s="7">
        <f t="shared" si="47"/>
        <v>0</v>
      </c>
      <c r="BU32" s="7">
        <f t="shared" si="47"/>
        <v>0</v>
      </c>
      <c r="BV32" s="7">
        <f t="shared" si="47"/>
        <v>0</v>
      </c>
      <c r="BW32" s="7">
        <f t="shared" si="47"/>
        <v>0</v>
      </c>
      <c r="BX32" s="7">
        <f t="shared" si="47"/>
        <v>0</v>
      </c>
      <c r="BY32" s="7">
        <f t="shared" si="47"/>
        <v>0</v>
      </c>
      <c r="BZ32" s="7">
        <f t="shared" si="47"/>
        <v>0</v>
      </c>
      <c r="CA32" s="7">
        <f t="shared" si="47"/>
        <v>0</v>
      </c>
      <c r="CB32" s="7">
        <f t="shared" si="47"/>
        <v>0</v>
      </c>
      <c r="CC32" s="7">
        <f t="shared" si="47"/>
        <v>0</v>
      </c>
      <c r="CD32" s="7">
        <f t="shared" si="47"/>
        <v>0</v>
      </c>
      <c r="CE32" s="7">
        <f t="shared" si="47"/>
        <v>0</v>
      </c>
      <c r="CF32" s="7">
        <f t="shared" si="47"/>
        <v>0</v>
      </c>
      <c r="CG32" s="7">
        <f t="shared" si="47"/>
        <v>0</v>
      </c>
      <c r="CH32" s="7">
        <f t="shared" si="47"/>
        <v>0</v>
      </c>
      <c r="CI32" s="7">
        <f t="shared" si="47"/>
        <v>0</v>
      </c>
      <c r="CJ32" s="7">
        <f t="shared" si="47"/>
        <v>0</v>
      </c>
      <c r="CK32" s="7">
        <f t="shared" si="47"/>
        <v>0</v>
      </c>
      <c r="CL32" s="7">
        <f t="shared" si="47"/>
        <v>0</v>
      </c>
      <c r="CM32">
        <f>0</f>
        <v>0</v>
      </c>
      <c r="CN32">
        <v>8.82</v>
      </c>
    </row>
    <row r="33" spans="1:92" x14ac:dyDescent="0.25">
      <c r="A33" s="5" t="s">
        <v>230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>
        <v>6</v>
      </c>
      <c r="U33" s="6"/>
      <c r="V33" s="6"/>
      <c r="W33" s="6"/>
      <c r="X33" s="6">
        <v>82.694000000000017</v>
      </c>
      <c r="Y33" s="6"/>
      <c r="Z33" s="6"/>
      <c r="AA33" s="6"/>
      <c r="AB33" s="6">
        <v>2</v>
      </c>
      <c r="AC33" s="6">
        <v>11.144</v>
      </c>
      <c r="AD33" s="6"/>
      <c r="AE33" s="6"/>
      <c r="AF33" s="6">
        <v>106</v>
      </c>
      <c r="AG33" s="6"/>
      <c r="AH33" s="6">
        <v>4</v>
      </c>
      <c r="AI33" s="6"/>
      <c r="AJ33" s="6"/>
      <c r="AK33" s="6">
        <v>343</v>
      </c>
      <c r="AL33" s="6"/>
      <c r="AM33" s="6"/>
      <c r="AN33" s="6"/>
      <c r="AO33" s="6"/>
      <c r="AP33" s="6"/>
      <c r="AQ33" s="6"/>
      <c r="AR33" s="6"/>
      <c r="AS33" s="6">
        <v>554.83799999999997</v>
      </c>
      <c r="AV33" t="s">
        <v>230</v>
      </c>
      <c r="AW33" s="7">
        <f t="shared" ref="AW33:BN33" si="48">(0)/554.838</f>
        <v>0</v>
      </c>
      <c r="AX33" s="7">
        <f t="shared" si="48"/>
        <v>0</v>
      </c>
      <c r="AY33" s="7">
        <f t="shared" si="48"/>
        <v>0</v>
      </c>
      <c r="AZ33" s="7">
        <f t="shared" si="48"/>
        <v>0</v>
      </c>
      <c r="BA33" s="7">
        <f t="shared" si="48"/>
        <v>0</v>
      </c>
      <c r="BB33" s="7">
        <f t="shared" si="48"/>
        <v>0</v>
      </c>
      <c r="BC33" s="7">
        <f t="shared" si="48"/>
        <v>0</v>
      </c>
      <c r="BD33" s="7">
        <f t="shared" si="48"/>
        <v>0</v>
      </c>
      <c r="BE33" s="7">
        <f t="shared" si="48"/>
        <v>0</v>
      </c>
      <c r="BF33" s="7">
        <f t="shared" si="48"/>
        <v>0</v>
      </c>
      <c r="BG33" s="7">
        <f t="shared" si="48"/>
        <v>0</v>
      </c>
      <c r="BH33" s="7">
        <f t="shared" si="48"/>
        <v>0</v>
      </c>
      <c r="BI33" s="7">
        <f t="shared" si="48"/>
        <v>0</v>
      </c>
      <c r="BJ33" s="7">
        <f t="shared" si="48"/>
        <v>0</v>
      </c>
      <c r="BK33" s="7">
        <f t="shared" si="48"/>
        <v>0</v>
      </c>
      <c r="BL33" s="7">
        <f t="shared" si="48"/>
        <v>0</v>
      </c>
      <c r="BM33" s="7">
        <f t="shared" si="48"/>
        <v>0</v>
      </c>
      <c r="BN33" s="7">
        <f t="shared" si="48"/>
        <v>0</v>
      </c>
      <c r="BO33" s="7">
        <v>1.0813967320190758E-2</v>
      </c>
      <c r="BP33" s="7">
        <f>(0)/554.838</f>
        <v>0</v>
      </c>
      <c r="BQ33" s="7">
        <f>(0)/554.838</f>
        <v>0</v>
      </c>
      <c r="BR33" s="7">
        <f>(0)/554.838</f>
        <v>0</v>
      </c>
      <c r="BS33" s="7">
        <v>0.14904170226264246</v>
      </c>
      <c r="BT33" s="7">
        <f>(0)/554.838</f>
        <v>0</v>
      </c>
      <c r="BU33" s="7">
        <f>(0)/554.838</f>
        <v>0</v>
      </c>
      <c r="BV33" s="7">
        <f>(0)/554.838</f>
        <v>0</v>
      </c>
      <c r="BW33" s="7">
        <v>3.6046557733969199E-3</v>
      </c>
      <c r="BX33" s="7">
        <v>2.0085141969367636E-2</v>
      </c>
      <c r="BY33" s="7">
        <f>(0)/554.838</f>
        <v>0</v>
      </c>
      <c r="BZ33" s="7">
        <f>(0)/554.838</f>
        <v>0</v>
      </c>
      <c r="CA33" s="7">
        <v>0.19104675599003673</v>
      </c>
      <c r="CB33" s="7">
        <f>(0)/554.838</f>
        <v>0</v>
      </c>
      <c r="CC33" s="7">
        <v>7.2093115467938397E-3</v>
      </c>
      <c r="CD33" s="7">
        <f>(0)/554.838</f>
        <v>0</v>
      </c>
      <c r="CE33" s="7">
        <f>(0)/554.838</f>
        <v>0</v>
      </c>
      <c r="CF33" s="7">
        <v>0.61819846513757171</v>
      </c>
      <c r="CG33" s="7">
        <f t="shared" ref="CG33:CL33" si="49">(0)/554.838</f>
        <v>0</v>
      </c>
      <c r="CH33" s="7">
        <f t="shared" si="49"/>
        <v>0</v>
      </c>
      <c r="CI33" s="7">
        <f t="shared" si="49"/>
        <v>0</v>
      </c>
      <c r="CJ33" s="7">
        <f t="shared" si="49"/>
        <v>0</v>
      </c>
      <c r="CK33" s="7">
        <f t="shared" si="49"/>
        <v>0</v>
      </c>
      <c r="CL33" s="7">
        <f t="shared" si="49"/>
        <v>0</v>
      </c>
      <c r="CM33">
        <f>0</f>
        <v>0</v>
      </c>
      <c r="CN33">
        <v>554.83799999999997</v>
      </c>
    </row>
    <row r="34" spans="1:92" x14ac:dyDescent="0.25">
      <c r="A34" s="5" t="s">
        <v>99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31.975999999999999</v>
      </c>
      <c r="M34" s="6"/>
      <c r="N34" s="6"/>
      <c r="O34" s="6"/>
      <c r="P34" s="6"/>
      <c r="Q34" s="6"/>
      <c r="R34" s="6"/>
      <c r="S34" s="6">
        <v>17.988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>
        <v>49.963999999999999</v>
      </c>
      <c r="AV34" t="s">
        <v>99</v>
      </c>
      <c r="AW34" s="7">
        <f t="shared" ref="AW34:BF34" si="50">(0)/49.964</f>
        <v>0</v>
      </c>
      <c r="AX34" s="7">
        <f t="shared" si="50"/>
        <v>0</v>
      </c>
      <c r="AY34" s="7">
        <f t="shared" si="50"/>
        <v>0</v>
      </c>
      <c r="AZ34" s="7">
        <f t="shared" si="50"/>
        <v>0</v>
      </c>
      <c r="BA34" s="7">
        <f t="shared" si="50"/>
        <v>0</v>
      </c>
      <c r="BB34" s="7">
        <f t="shared" si="50"/>
        <v>0</v>
      </c>
      <c r="BC34" s="7">
        <f t="shared" si="50"/>
        <v>0</v>
      </c>
      <c r="BD34" s="7">
        <f t="shared" si="50"/>
        <v>0</v>
      </c>
      <c r="BE34" s="7">
        <f t="shared" si="50"/>
        <v>0</v>
      </c>
      <c r="BF34" s="7">
        <f t="shared" si="50"/>
        <v>0</v>
      </c>
      <c r="BG34" s="7">
        <v>0.63998078616603959</v>
      </c>
      <c r="BH34" s="7">
        <f t="shared" ref="BH34:BM34" si="51">(0)/49.964</f>
        <v>0</v>
      </c>
      <c r="BI34" s="7">
        <f t="shared" si="51"/>
        <v>0</v>
      </c>
      <c r="BJ34" s="7">
        <f t="shared" si="51"/>
        <v>0</v>
      </c>
      <c r="BK34" s="7">
        <f t="shared" si="51"/>
        <v>0</v>
      </c>
      <c r="BL34" s="7">
        <f t="shared" si="51"/>
        <v>0</v>
      </c>
      <c r="BM34" s="7">
        <f t="shared" si="51"/>
        <v>0</v>
      </c>
      <c r="BN34" s="7">
        <v>0.36001921383396046</v>
      </c>
      <c r="BO34" s="7">
        <f t="shared" ref="BO34:CL34" si="52">(0)/49.964</f>
        <v>0</v>
      </c>
      <c r="BP34" s="7">
        <f t="shared" si="52"/>
        <v>0</v>
      </c>
      <c r="BQ34" s="7">
        <f t="shared" si="52"/>
        <v>0</v>
      </c>
      <c r="BR34" s="7">
        <f t="shared" si="52"/>
        <v>0</v>
      </c>
      <c r="BS34" s="7">
        <f t="shared" si="52"/>
        <v>0</v>
      </c>
      <c r="BT34" s="7">
        <f t="shared" si="52"/>
        <v>0</v>
      </c>
      <c r="BU34" s="7">
        <f t="shared" si="52"/>
        <v>0</v>
      </c>
      <c r="BV34" s="7">
        <f t="shared" si="52"/>
        <v>0</v>
      </c>
      <c r="BW34" s="7">
        <f t="shared" si="52"/>
        <v>0</v>
      </c>
      <c r="BX34" s="7">
        <f t="shared" si="52"/>
        <v>0</v>
      </c>
      <c r="BY34" s="7">
        <f t="shared" si="52"/>
        <v>0</v>
      </c>
      <c r="BZ34" s="7">
        <f t="shared" si="52"/>
        <v>0</v>
      </c>
      <c r="CA34" s="7">
        <f t="shared" si="52"/>
        <v>0</v>
      </c>
      <c r="CB34" s="7">
        <f t="shared" si="52"/>
        <v>0</v>
      </c>
      <c r="CC34" s="7">
        <f t="shared" si="52"/>
        <v>0</v>
      </c>
      <c r="CD34" s="7">
        <f t="shared" si="52"/>
        <v>0</v>
      </c>
      <c r="CE34" s="7">
        <f t="shared" si="52"/>
        <v>0</v>
      </c>
      <c r="CF34" s="7">
        <f t="shared" si="52"/>
        <v>0</v>
      </c>
      <c r="CG34" s="7">
        <f t="shared" si="52"/>
        <v>0</v>
      </c>
      <c r="CH34" s="7">
        <f t="shared" si="52"/>
        <v>0</v>
      </c>
      <c r="CI34" s="7">
        <f t="shared" si="52"/>
        <v>0</v>
      </c>
      <c r="CJ34" s="7">
        <f t="shared" si="52"/>
        <v>0</v>
      </c>
      <c r="CK34" s="7">
        <f t="shared" si="52"/>
        <v>0</v>
      </c>
      <c r="CL34" s="7">
        <f t="shared" si="52"/>
        <v>0</v>
      </c>
      <c r="CM34">
        <f>0</f>
        <v>0</v>
      </c>
      <c r="CN34">
        <v>49.963999999999999</v>
      </c>
    </row>
    <row r="35" spans="1:92" x14ac:dyDescent="0.25">
      <c r="A35" s="5" t="s">
        <v>136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v>2.8380000000000001</v>
      </c>
      <c r="Q35" s="6"/>
      <c r="R35" s="6"/>
      <c r="S35" s="6"/>
      <c r="T35" s="6"/>
      <c r="U35" s="6">
        <v>0</v>
      </c>
      <c r="V35" s="6"/>
      <c r="W35" s="6"/>
      <c r="X35" s="6">
        <v>3.8260000000000001</v>
      </c>
      <c r="Y35" s="6"/>
      <c r="Z35" s="6">
        <v>15.08</v>
      </c>
      <c r="AA35" s="6"/>
      <c r="AB35" s="6"/>
      <c r="AC35" s="6"/>
      <c r="AD35" s="6">
        <v>0.89200000000000002</v>
      </c>
      <c r="AE35" s="6"/>
      <c r="AF35" s="6">
        <v>54.12</v>
      </c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>
        <v>76.756</v>
      </c>
      <c r="AV35" t="s">
        <v>136</v>
      </c>
      <c r="AW35" s="7">
        <f t="shared" ref="AW35:BJ35" si="53">(0)/76.756</f>
        <v>0</v>
      </c>
      <c r="AX35" s="7">
        <f t="shared" si="53"/>
        <v>0</v>
      </c>
      <c r="AY35" s="7">
        <f t="shared" si="53"/>
        <v>0</v>
      </c>
      <c r="AZ35" s="7">
        <f t="shared" si="53"/>
        <v>0</v>
      </c>
      <c r="BA35" s="7">
        <f t="shared" si="53"/>
        <v>0</v>
      </c>
      <c r="BB35" s="7">
        <f t="shared" si="53"/>
        <v>0</v>
      </c>
      <c r="BC35" s="7">
        <f t="shared" si="53"/>
        <v>0</v>
      </c>
      <c r="BD35" s="7">
        <f t="shared" si="53"/>
        <v>0</v>
      </c>
      <c r="BE35" s="7">
        <f t="shared" si="53"/>
        <v>0</v>
      </c>
      <c r="BF35" s="7">
        <f t="shared" si="53"/>
        <v>0</v>
      </c>
      <c r="BG35" s="7">
        <f t="shared" si="53"/>
        <v>0</v>
      </c>
      <c r="BH35" s="7">
        <f t="shared" si="53"/>
        <v>0</v>
      </c>
      <c r="BI35" s="7">
        <f t="shared" si="53"/>
        <v>0</v>
      </c>
      <c r="BJ35" s="7">
        <f t="shared" si="53"/>
        <v>0</v>
      </c>
      <c r="BK35" s="7">
        <v>3.6974308197404764E-2</v>
      </c>
      <c r="BL35" s="7">
        <f>(0)/76.756</f>
        <v>0</v>
      </c>
      <c r="BM35" s="7">
        <f>(0)/76.756</f>
        <v>0</v>
      </c>
      <c r="BN35" s="7">
        <f>(0)/76.756</f>
        <v>0</v>
      </c>
      <c r="BO35" s="7">
        <f>(0)/76.756</f>
        <v>0</v>
      </c>
      <c r="BP35" s="7">
        <v>0</v>
      </c>
      <c r="BQ35" s="7">
        <f>(0)/76.756</f>
        <v>0</v>
      </c>
      <c r="BR35" s="7">
        <f>(0)/76.756</f>
        <v>0</v>
      </c>
      <c r="BS35" s="7">
        <v>4.9846266089947369E-2</v>
      </c>
      <c r="BT35" s="7">
        <f>(0)/76.756</f>
        <v>0</v>
      </c>
      <c r="BU35" s="7">
        <v>0.19646672572828183</v>
      </c>
      <c r="BV35" s="7">
        <f>(0)/76.756</f>
        <v>0</v>
      </c>
      <c r="BW35" s="7">
        <f>(0)/76.756</f>
        <v>0</v>
      </c>
      <c r="BX35" s="7">
        <f>(0)/76.756</f>
        <v>0</v>
      </c>
      <c r="BY35" s="7">
        <v>1.1621241336182187E-2</v>
      </c>
      <c r="BZ35" s="7">
        <f>(0)/76.756</f>
        <v>0</v>
      </c>
      <c r="CA35" s="7">
        <v>0.70509145864818379</v>
      </c>
      <c r="CB35" s="7">
        <f t="shared" ref="CB35:CL35" si="54">(0)/76.756</f>
        <v>0</v>
      </c>
      <c r="CC35" s="7">
        <f t="shared" si="54"/>
        <v>0</v>
      </c>
      <c r="CD35" s="7">
        <f t="shared" si="54"/>
        <v>0</v>
      </c>
      <c r="CE35" s="7">
        <f t="shared" si="54"/>
        <v>0</v>
      </c>
      <c r="CF35" s="7">
        <f t="shared" si="54"/>
        <v>0</v>
      </c>
      <c r="CG35" s="7">
        <f t="shared" si="54"/>
        <v>0</v>
      </c>
      <c r="CH35" s="7">
        <f t="shared" si="54"/>
        <v>0</v>
      </c>
      <c r="CI35" s="7">
        <f t="shared" si="54"/>
        <v>0</v>
      </c>
      <c r="CJ35" s="7">
        <f t="shared" si="54"/>
        <v>0</v>
      </c>
      <c r="CK35" s="7">
        <f t="shared" si="54"/>
        <v>0</v>
      </c>
      <c r="CL35" s="7">
        <f t="shared" si="54"/>
        <v>0</v>
      </c>
      <c r="CM35">
        <f>0</f>
        <v>0</v>
      </c>
      <c r="CN35">
        <v>76.756</v>
      </c>
    </row>
    <row r="36" spans="1:92" x14ac:dyDescent="0.25">
      <c r="A36" s="5" t="s">
        <v>343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0.80099999999999993</v>
      </c>
      <c r="AE36" s="6"/>
      <c r="AF36" s="6"/>
      <c r="AG36" s="6"/>
      <c r="AH36" s="6"/>
      <c r="AI36" s="6">
        <v>0.99</v>
      </c>
      <c r="AJ36" s="6"/>
      <c r="AK36" s="6"/>
      <c r="AL36" s="6"/>
      <c r="AM36" s="6"/>
      <c r="AN36" s="6"/>
      <c r="AO36" s="6"/>
      <c r="AP36" s="6"/>
      <c r="AQ36" s="6"/>
      <c r="AR36" s="6"/>
      <c r="AS36" s="6">
        <v>1.7909999999999999</v>
      </c>
      <c r="AV36" t="s">
        <v>343</v>
      </c>
      <c r="AW36" s="7">
        <f t="shared" ref="AW36:BX36" si="55">(0)/1.791</f>
        <v>0</v>
      </c>
      <c r="AX36" s="7">
        <f t="shared" si="55"/>
        <v>0</v>
      </c>
      <c r="AY36" s="7">
        <f t="shared" si="55"/>
        <v>0</v>
      </c>
      <c r="AZ36" s="7">
        <f t="shared" si="55"/>
        <v>0</v>
      </c>
      <c r="BA36" s="7">
        <f t="shared" si="55"/>
        <v>0</v>
      </c>
      <c r="BB36" s="7">
        <f t="shared" si="55"/>
        <v>0</v>
      </c>
      <c r="BC36" s="7">
        <f t="shared" si="55"/>
        <v>0</v>
      </c>
      <c r="BD36" s="7">
        <f t="shared" si="55"/>
        <v>0</v>
      </c>
      <c r="BE36" s="7">
        <f t="shared" si="55"/>
        <v>0</v>
      </c>
      <c r="BF36" s="7">
        <f t="shared" si="55"/>
        <v>0</v>
      </c>
      <c r="BG36" s="7">
        <f t="shared" si="55"/>
        <v>0</v>
      </c>
      <c r="BH36" s="7">
        <f t="shared" si="55"/>
        <v>0</v>
      </c>
      <c r="BI36" s="7">
        <f t="shared" si="55"/>
        <v>0</v>
      </c>
      <c r="BJ36" s="7">
        <f t="shared" si="55"/>
        <v>0</v>
      </c>
      <c r="BK36" s="7">
        <f t="shared" si="55"/>
        <v>0</v>
      </c>
      <c r="BL36" s="7">
        <f t="shared" si="55"/>
        <v>0</v>
      </c>
      <c r="BM36" s="7">
        <f t="shared" si="55"/>
        <v>0</v>
      </c>
      <c r="BN36" s="7">
        <f t="shared" si="55"/>
        <v>0</v>
      </c>
      <c r="BO36" s="7">
        <f t="shared" si="55"/>
        <v>0</v>
      </c>
      <c r="BP36" s="7">
        <f t="shared" si="55"/>
        <v>0</v>
      </c>
      <c r="BQ36" s="7">
        <f t="shared" si="55"/>
        <v>0</v>
      </c>
      <c r="BR36" s="7">
        <f t="shared" si="55"/>
        <v>0</v>
      </c>
      <c r="BS36" s="7">
        <f t="shared" si="55"/>
        <v>0</v>
      </c>
      <c r="BT36" s="7">
        <f t="shared" si="55"/>
        <v>0</v>
      </c>
      <c r="BU36" s="7">
        <f t="shared" si="55"/>
        <v>0</v>
      </c>
      <c r="BV36" s="7">
        <f t="shared" si="55"/>
        <v>0</v>
      </c>
      <c r="BW36" s="7">
        <f t="shared" si="55"/>
        <v>0</v>
      </c>
      <c r="BX36" s="7">
        <f t="shared" si="55"/>
        <v>0</v>
      </c>
      <c r="BY36" s="7">
        <v>0.44723618090452261</v>
      </c>
      <c r="BZ36" s="7">
        <f>(0)/1.791</f>
        <v>0</v>
      </c>
      <c r="CA36" s="7">
        <f>(0)/1.791</f>
        <v>0</v>
      </c>
      <c r="CB36" s="7">
        <f>(0)/1.791</f>
        <v>0</v>
      </c>
      <c r="CC36" s="7">
        <f>(0)/1.791</f>
        <v>0</v>
      </c>
      <c r="CD36" s="7">
        <v>0.55276381909547745</v>
      </c>
      <c r="CE36" s="7">
        <f t="shared" ref="CE36:CL36" si="56">(0)/1.791</f>
        <v>0</v>
      </c>
      <c r="CF36" s="7">
        <f t="shared" si="56"/>
        <v>0</v>
      </c>
      <c r="CG36" s="7">
        <f t="shared" si="56"/>
        <v>0</v>
      </c>
      <c r="CH36" s="7">
        <f t="shared" si="56"/>
        <v>0</v>
      </c>
      <c r="CI36" s="7">
        <f t="shared" si="56"/>
        <v>0</v>
      </c>
      <c r="CJ36" s="7">
        <f t="shared" si="56"/>
        <v>0</v>
      </c>
      <c r="CK36" s="7">
        <f t="shared" si="56"/>
        <v>0</v>
      </c>
      <c r="CL36" s="7">
        <f t="shared" si="56"/>
        <v>0</v>
      </c>
      <c r="CM36">
        <f>0</f>
        <v>0</v>
      </c>
      <c r="CN36">
        <v>1.7909999999999999</v>
      </c>
    </row>
    <row r="37" spans="1:92" x14ac:dyDescent="0.25">
      <c r="A37" s="5" t="s">
        <v>55</v>
      </c>
      <c r="B37" s="6"/>
      <c r="C37" s="6"/>
      <c r="D37" s="6"/>
      <c r="E37" s="6"/>
      <c r="F37" s="6">
        <v>6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>
        <v>36.781999999999996</v>
      </c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>
        <v>42.781999999999996</v>
      </c>
      <c r="AV37" t="s">
        <v>55</v>
      </c>
      <c r="AW37" s="7">
        <f>(0)/42.782</f>
        <v>0</v>
      </c>
      <c r="AX37" s="7">
        <f>(0)/42.782</f>
        <v>0</v>
      </c>
      <c r="AY37" s="7">
        <f>(0)/42.782</f>
        <v>0</v>
      </c>
      <c r="AZ37" s="7">
        <f>(0)/42.782</f>
        <v>0</v>
      </c>
      <c r="BA37" s="7">
        <v>0.14024589780748914</v>
      </c>
      <c r="BB37" s="7">
        <f t="shared" ref="BB37:BX37" si="57">(0)/42.782</f>
        <v>0</v>
      </c>
      <c r="BC37" s="7">
        <f t="shared" si="57"/>
        <v>0</v>
      </c>
      <c r="BD37" s="7">
        <f t="shared" si="57"/>
        <v>0</v>
      </c>
      <c r="BE37" s="7">
        <f t="shared" si="57"/>
        <v>0</v>
      </c>
      <c r="BF37" s="7">
        <f t="shared" si="57"/>
        <v>0</v>
      </c>
      <c r="BG37" s="7">
        <f t="shared" si="57"/>
        <v>0</v>
      </c>
      <c r="BH37" s="7">
        <f t="shared" si="57"/>
        <v>0</v>
      </c>
      <c r="BI37" s="7">
        <f t="shared" si="57"/>
        <v>0</v>
      </c>
      <c r="BJ37" s="7">
        <f t="shared" si="57"/>
        <v>0</v>
      </c>
      <c r="BK37" s="7">
        <f t="shared" si="57"/>
        <v>0</v>
      </c>
      <c r="BL37" s="7">
        <f t="shared" si="57"/>
        <v>0</v>
      </c>
      <c r="BM37" s="7">
        <f t="shared" si="57"/>
        <v>0</v>
      </c>
      <c r="BN37" s="7">
        <f t="shared" si="57"/>
        <v>0</v>
      </c>
      <c r="BO37" s="7">
        <f t="shared" si="57"/>
        <v>0</v>
      </c>
      <c r="BP37" s="7">
        <f t="shared" si="57"/>
        <v>0</v>
      </c>
      <c r="BQ37" s="7">
        <f t="shared" si="57"/>
        <v>0</v>
      </c>
      <c r="BR37" s="7">
        <f t="shared" si="57"/>
        <v>0</v>
      </c>
      <c r="BS37" s="7">
        <f t="shared" si="57"/>
        <v>0</v>
      </c>
      <c r="BT37" s="7">
        <f t="shared" si="57"/>
        <v>0</v>
      </c>
      <c r="BU37" s="7">
        <f t="shared" si="57"/>
        <v>0</v>
      </c>
      <c r="BV37" s="7">
        <f t="shared" si="57"/>
        <v>0</v>
      </c>
      <c r="BW37" s="7">
        <f t="shared" si="57"/>
        <v>0</v>
      </c>
      <c r="BX37" s="7">
        <f t="shared" si="57"/>
        <v>0</v>
      </c>
      <c r="BY37" s="7">
        <v>0.85975410219251081</v>
      </c>
      <c r="BZ37" s="7">
        <f t="shared" ref="BZ37:CL37" si="58">(0)/42.782</f>
        <v>0</v>
      </c>
      <c r="CA37" s="7">
        <f t="shared" si="58"/>
        <v>0</v>
      </c>
      <c r="CB37" s="7">
        <f t="shared" si="58"/>
        <v>0</v>
      </c>
      <c r="CC37" s="7">
        <f t="shared" si="58"/>
        <v>0</v>
      </c>
      <c r="CD37" s="7">
        <f t="shared" si="58"/>
        <v>0</v>
      </c>
      <c r="CE37" s="7">
        <f t="shared" si="58"/>
        <v>0</v>
      </c>
      <c r="CF37" s="7">
        <f t="shared" si="58"/>
        <v>0</v>
      </c>
      <c r="CG37" s="7">
        <f t="shared" si="58"/>
        <v>0</v>
      </c>
      <c r="CH37" s="7">
        <f t="shared" si="58"/>
        <v>0</v>
      </c>
      <c r="CI37" s="7">
        <f t="shared" si="58"/>
        <v>0</v>
      </c>
      <c r="CJ37" s="7">
        <f t="shared" si="58"/>
        <v>0</v>
      </c>
      <c r="CK37" s="7">
        <f t="shared" si="58"/>
        <v>0</v>
      </c>
      <c r="CL37" s="7">
        <f t="shared" si="58"/>
        <v>0</v>
      </c>
      <c r="CM37">
        <f>0</f>
        <v>0</v>
      </c>
      <c r="CN37">
        <v>42.781999999999996</v>
      </c>
    </row>
    <row r="38" spans="1:92" x14ac:dyDescent="0.25">
      <c r="A38" s="5" t="s">
        <v>346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>
        <v>46.98</v>
      </c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46.98</v>
      </c>
      <c r="AV38" t="s">
        <v>346</v>
      </c>
      <c r="AW38" s="7">
        <f t="shared" ref="AW38:BX38" si="59">(0)/46.98</f>
        <v>0</v>
      </c>
      <c r="AX38" s="7">
        <f t="shared" si="59"/>
        <v>0</v>
      </c>
      <c r="AY38" s="7">
        <f t="shared" si="59"/>
        <v>0</v>
      </c>
      <c r="AZ38" s="7">
        <f t="shared" si="59"/>
        <v>0</v>
      </c>
      <c r="BA38" s="7">
        <f t="shared" si="59"/>
        <v>0</v>
      </c>
      <c r="BB38" s="7">
        <f t="shared" si="59"/>
        <v>0</v>
      </c>
      <c r="BC38" s="7">
        <f t="shared" si="59"/>
        <v>0</v>
      </c>
      <c r="BD38" s="7">
        <f t="shared" si="59"/>
        <v>0</v>
      </c>
      <c r="BE38" s="7">
        <f t="shared" si="59"/>
        <v>0</v>
      </c>
      <c r="BF38" s="7">
        <f t="shared" si="59"/>
        <v>0</v>
      </c>
      <c r="BG38" s="7">
        <f t="shared" si="59"/>
        <v>0</v>
      </c>
      <c r="BH38" s="7">
        <f t="shared" si="59"/>
        <v>0</v>
      </c>
      <c r="BI38" s="7">
        <f t="shared" si="59"/>
        <v>0</v>
      </c>
      <c r="BJ38" s="7">
        <f t="shared" si="59"/>
        <v>0</v>
      </c>
      <c r="BK38" s="7">
        <f t="shared" si="59"/>
        <v>0</v>
      </c>
      <c r="BL38" s="7">
        <f t="shared" si="59"/>
        <v>0</v>
      </c>
      <c r="BM38" s="7">
        <f t="shared" si="59"/>
        <v>0</v>
      </c>
      <c r="BN38" s="7">
        <f t="shared" si="59"/>
        <v>0</v>
      </c>
      <c r="BO38" s="7">
        <f t="shared" si="59"/>
        <v>0</v>
      </c>
      <c r="BP38" s="7">
        <f t="shared" si="59"/>
        <v>0</v>
      </c>
      <c r="BQ38" s="7">
        <f t="shared" si="59"/>
        <v>0</v>
      </c>
      <c r="BR38" s="7">
        <f t="shared" si="59"/>
        <v>0</v>
      </c>
      <c r="BS38" s="7">
        <f t="shared" si="59"/>
        <v>0</v>
      </c>
      <c r="BT38" s="7">
        <f t="shared" si="59"/>
        <v>0</v>
      </c>
      <c r="BU38" s="7">
        <f t="shared" si="59"/>
        <v>0</v>
      </c>
      <c r="BV38" s="7">
        <f t="shared" si="59"/>
        <v>0</v>
      </c>
      <c r="BW38" s="7">
        <f t="shared" si="59"/>
        <v>0</v>
      </c>
      <c r="BX38" s="7">
        <f t="shared" si="59"/>
        <v>0</v>
      </c>
      <c r="BY38" s="7">
        <v>1</v>
      </c>
      <c r="BZ38" s="7">
        <f t="shared" ref="BZ38:CL38" si="60">(0)/46.98</f>
        <v>0</v>
      </c>
      <c r="CA38" s="7">
        <f t="shared" si="60"/>
        <v>0</v>
      </c>
      <c r="CB38" s="7">
        <f t="shared" si="60"/>
        <v>0</v>
      </c>
      <c r="CC38" s="7">
        <f t="shared" si="60"/>
        <v>0</v>
      </c>
      <c r="CD38" s="7">
        <f t="shared" si="60"/>
        <v>0</v>
      </c>
      <c r="CE38" s="7">
        <f t="shared" si="60"/>
        <v>0</v>
      </c>
      <c r="CF38" s="7">
        <f t="shared" si="60"/>
        <v>0</v>
      </c>
      <c r="CG38" s="7">
        <f t="shared" si="60"/>
        <v>0</v>
      </c>
      <c r="CH38" s="7">
        <f t="shared" si="60"/>
        <v>0</v>
      </c>
      <c r="CI38" s="7">
        <f t="shared" si="60"/>
        <v>0</v>
      </c>
      <c r="CJ38" s="7">
        <f t="shared" si="60"/>
        <v>0</v>
      </c>
      <c r="CK38" s="7">
        <f t="shared" si="60"/>
        <v>0</v>
      </c>
      <c r="CL38" s="7">
        <f t="shared" si="60"/>
        <v>0</v>
      </c>
      <c r="CM38">
        <f>0</f>
        <v>0</v>
      </c>
      <c r="CN38">
        <v>46.98</v>
      </c>
    </row>
    <row r="39" spans="1:92" x14ac:dyDescent="0.25">
      <c r="A39" s="5" t="s">
        <v>172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>
        <v>13.879999999999999</v>
      </c>
      <c r="S39" s="6"/>
      <c r="T39" s="6"/>
      <c r="U39" s="6"/>
      <c r="V39" s="6"/>
      <c r="W39" s="6"/>
      <c r="X39" s="6">
        <v>17.010000000000002</v>
      </c>
      <c r="Y39" s="6"/>
      <c r="Z39" s="6"/>
      <c r="AA39" s="6"/>
      <c r="AB39" s="6"/>
      <c r="AC39" s="6"/>
      <c r="AD39" s="6">
        <v>1.784</v>
      </c>
      <c r="AE39" s="6"/>
      <c r="AF39" s="6"/>
      <c r="AG39" s="6"/>
      <c r="AH39" s="6"/>
      <c r="AI39" s="6"/>
      <c r="AJ39" s="6">
        <v>2</v>
      </c>
      <c r="AK39" s="6"/>
      <c r="AL39" s="6"/>
      <c r="AM39" s="6"/>
      <c r="AN39" s="6"/>
      <c r="AO39" s="6"/>
      <c r="AP39" s="6">
        <v>41.874000000000002</v>
      </c>
      <c r="AQ39" s="6">
        <v>17.898</v>
      </c>
      <c r="AR39" s="6"/>
      <c r="AS39" s="6">
        <v>94.445999999999998</v>
      </c>
      <c r="AV39" t="s">
        <v>172</v>
      </c>
      <c r="AW39" s="7">
        <f t="shared" ref="AW39:BL39" si="61">(0)/94.446</f>
        <v>0</v>
      </c>
      <c r="AX39" s="7">
        <f t="shared" si="61"/>
        <v>0</v>
      </c>
      <c r="AY39" s="7">
        <f t="shared" si="61"/>
        <v>0</v>
      </c>
      <c r="AZ39" s="7">
        <f t="shared" si="61"/>
        <v>0</v>
      </c>
      <c r="BA39" s="7">
        <f t="shared" si="61"/>
        <v>0</v>
      </c>
      <c r="BB39" s="7">
        <f t="shared" si="61"/>
        <v>0</v>
      </c>
      <c r="BC39" s="7">
        <f t="shared" si="61"/>
        <v>0</v>
      </c>
      <c r="BD39" s="7">
        <f t="shared" si="61"/>
        <v>0</v>
      </c>
      <c r="BE39" s="7">
        <f t="shared" si="61"/>
        <v>0</v>
      </c>
      <c r="BF39" s="7">
        <f t="shared" si="61"/>
        <v>0</v>
      </c>
      <c r="BG39" s="7">
        <f t="shared" si="61"/>
        <v>0</v>
      </c>
      <c r="BH39" s="7">
        <f t="shared" si="61"/>
        <v>0</v>
      </c>
      <c r="BI39" s="7">
        <f t="shared" si="61"/>
        <v>0</v>
      </c>
      <c r="BJ39" s="7">
        <f t="shared" si="61"/>
        <v>0</v>
      </c>
      <c r="BK39" s="7">
        <f t="shared" si="61"/>
        <v>0</v>
      </c>
      <c r="BL39" s="7">
        <f t="shared" si="61"/>
        <v>0</v>
      </c>
      <c r="BM39" s="7">
        <v>0.14696228532706521</v>
      </c>
      <c r="BN39" s="7">
        <f>(0)/94.446</f>
        <v>0</v>
      </c>
      <c r="BO39" s="7">
        <f>(0)/94.446</f>
        <v>0</v>
      </c>
      <c r="BP39" s="7">
        <f>(0)/94.446</f>
        <v>0</v>
      </c>
      <c r="BQ39" s="7">
        <f>(0)/94.446</f>
        <v>0</v>
      </c>
      <c r="BR39" s="7">
        <f>(0)/94.446</f>
        <v>0</v>
      </c>
      <c r="BS39" s="7">
        <v>0.18010291595197259</v>
      </c>
      <c r="BT39" s="7">
        <f>(0)/94.446</f>
        <v>0</v>
      </c>
      <c r="BU39" s="7">
        <f>(0)/94.446</f>
        <v>0</v>
      </c>
      <c r="BV39" s="7">
        <f>(0)/94.446</f>
        <v>0</v>
      </c>
      <c r="BW39" s="7">
        <f>(0)/94.446</f>
        <v>0</v>
      </c>
      <c r="BX39" s="7">
        <f>(0)/94.446</f>
        <v>0</v>
      </c>
      <c r="BY39" s="7">
        <v>1.8889100650106939E-2</v>
      </c>
      <c r="BZ39" s="7">
        <f>(0)/94.446</f>
        <v>0</v>
      </c>
      <c r="CA39" s="7">
        <f>(0)/94.446</f>
        <v>0</v>
      </c>
      <c r="CB39" s="7">
        <f>(0)/94.446</f>
        <v>0</v>
      </c>
      <c r="CC39" s="7">
        <f>(0)/94.446</f>
        <v>0</v>
      </c>
      <c r="CD39" s="7">
        <f>(0)/94.446</f>
        <v>0</v>
      </c>
      <c r="CE39" s="7">
        <v>2.1176121805052624E-2</v>
      </c>
      <c r="CF39" s="7">
        <f>(0)/94.446</f>
        <v>0</v>
      </c>
      <c r="CG39" s="7">
        <f>(0)/94.446</f>
        <v>0</v>
      </c>
      <c r="CH39" s="7">
        <f>(0)/94.446</f>
        <v>0</v>
      </c>
      <c r="CI39" s="7">
        <f>(0)/94.446</f>
        <v>0</v>
      </c>
      <c r="CJ39" s="7">
        <f>(0)/94.446</f>
        <v>0</v>
      </c>
      <c r="CK39" s="7">
        <v>0.44336446223238679</v>
      </c>
      <c r="CL39" s="7">
        <v>0.18950511403341591</v>
      </c>
      <c r="CM39">
        <f>0</f>
        <v>0</v>
      </c>
      <c r="CN39">
        <v>94.445999999999998</v>
      </c>
    </row>
    <row r="40" spans="1:92" x14ac:dyDescent="0.25">
      <c r="A40" s="5" t="s">
        <v>446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v>2</v>
      </c>
      <c r="AO40" s="6"/>
      <c r="AP40" s="6"/>
      <c r="AQ40" s="6"/>
      <c r="AR40" s="6"/>
      <c r="AS40" s="6">
        <v>2</v>
      </c>
      <c r="AV40" t="s">
        <v>446</v>
      </c>
      <c r="AW40" s="7">
        <f t="shared" ref="AW40:CH40" si="62">(0)/2</f>
        <v>0</v>
      </c>
      <c r="AX40" s="7">
        <f t="shared" si="62"/>
        <v>0</v>
      </c>
      <c r="AY40" s="7">
        <f t="shared" si="62"/>
        <v>0</v>
      </c>
      <c r="AZ40" s="7">
        <f t="shared" si="62"/>
        <v>0</v>
      </c>
      <c r="BA40" s="7">
        <f t="shared" si="62"/>
        <v>0</v>
      </c>
      <c r="BB40" s="7">
        <f t="shared" si="62"/>
        <v>0</v>
      </c>
      <c r="BC40" s="7">
        <f t="shared" si="62"/>
        <v>0</v>
      </c>
      <c r="BD40" s="7">
        <f t="shared" si="62"/>
        <v>0</v>
      </c>
      <c r="BE40" s="7">
        <f t="shared" si="62"/>
        <v>0</v>
      </c>
      <c r="BF40" s="7">
        <f t="shared" si="62"/>
        <v>0</v>
      </c>
      <c r="BG40" s="7">
        <f t="shared" si="62"/>
        <v>0</v>
      </c>
      <c r="BH40" s="7">
        <f t="shared" si="62"/>
        <v>0</v>
      </c>
      <c r="BI40" s="7">
        <f t="shared" si="62"/>
        <v>0</v>
      </c>
      <c r="BJ40" s="7">
        <f t="shared" si="62"/>
        <v>0</v>
      </c>
      <c r="BK40" s="7">
        <f t="shared" si="62"/>
        <v>0</v>
      </c>
      <c r="BL40" s="7">
        <f t="shared" si="62"/>
        <v>0</v>
      </c>
      <c r="BM40" s="7">
        <f t="shared" si="62"/>
        <v>0</v>
      </c>
      <c r="BN40" s="7">
        <f t="shared" si="62"/>
        <v>0</v>
      </c>
      <c r="BO40" s="7">
        <f t="shared" si="62"/>
        <v>0</v>
      </c>
      <c r="BP40" s="7">
        <f t="shared" si="62"/>
        <v>0</v>
      </c>
      <c r="BQ40" s="7">
        <f t="shared" si="62"/>
        <v>0</v>
      </c>
      <c r="BR40" s="7">
        <f t="shared" si="62"/>
        <v>0</v>
      </c>
      <c r="BS40" s="7">
        <f t="shared" si="62"/>
        <v>0</v>
      </c>
      <c r="BT40" s="7">
        <f t="shared" si="62"/>
        <v>0</v>
      </c>
      <c r="BU40" s="7">
        <f t="shared" si="62"/>
        <v>0</v>
      </c>
      <c r="BV40" s="7">
        <f t="shared" si="62"/>
        <v>0</v>
      </c>
      <c r="BW40" s="7">
        <f t="shared" si="62"/>
        <v>0</v>
      </c>
      <c r="BX40" s="7">
        <f t="shared" si="62"/>
        <v>0</v>
      </c>
      <c r="BY40" s="7">
        <f t="shared" si="62"/>
        <v>0</v>
      </c>
      <c r="BZ40" s="7">
        <f t="shared" si="62"/>
        <v>0</v>
      </c>
      <c r="CA40" s="7">
        <f t="shared" si="62"/>
        <v>0</v>
      </c>
      <c r="CB40" s="7">
        <f t="shared" si="62"/>
        <v>0</v>
      </c>
      <c r="CC40" s="7">
        <f t="shared" si="62"/>
        <v>0</v>
      </c>
      <c r="CD40" s="7">
        <f t="shared" si="62"/>
        <v>0</v>
      </c>
      <c r="CE40" s="7">
        <f t="shared" si="62"/>
        <v>0</v>
      </c>
      <c r="CF40" s="7">
        <f t="shared" si="62"/>
        <v>0</v>
      </c>
      <c r="CG40" s="7">
        <f t="shared" si="62"/>
        <v>0</v>
      </c>
      <c r="CH40" s="7">
        <f t="shared" si="62"/>
        <v>0</v>
      </c>
      <c r="CI40" s="7">
        <v>1</v>
      </c>
      <c r="CJ40" s="7">
        <f>(0)/2</f>
        <v>0</v>
      </c>
      <c r="CK40" s="7">
        <f>(0)/2</f>
        <v>0</v>
      </c>
      <c r="CL40" s="7">
        <f>(0)/2</f>
        <v>0</v>
      </c>
      <c r="CM40">
        <f>0</f>
        <v>0</v>
      </c>
      <c r="CN40">
        <v>2</v>
      </c>
    </row>
    <row r="41" spans="1:92" x14ac:dyDescent="0.25">
      <c r="A41" s="5" t="s">
        <v>28</v>
      </c>
      <c r="B41" s="6"/>
      <c r="C41" s="6"/>
      <c r="D41" s="6">
        <v>12</v>
      </c>
      <c r="E41" s="6"/>
      <c r="F41" s="6"/>
      <c r="G41" s="6">
        <v>42.64</v>
      </c>
      <c r="H41" s="6">
        <v>53.2</v>
      </c>
      <c r="I41" s="6"/>
      <c r="J41" s="6"/>
      <c r="K41" s="6"/>
      <c r="L41" s="6"/>
      <c r="M41" s="6"/>
      <c r="N41" s="6"/>
      <c r="O41" s="6"/>
      <c r="P41" s="6">
        <v>95.188999999999993</v>
      </c>
      <c r="Q41" s="6">
        <v>23.571000000000002</v>
      </c>
      <c r="R41" s="6">
        <v>160.94400000000002</v>
      </c>
      <c r="S41" s="6"/>
      <c r="T41" s="6"/>
      <c r="U41" s="6">
        <v>100.15599999999999</v>
      </c>
      <c r="V41" s="6"/>
      <c r="W41" s="6"/>
      <c r="X41" s="6">
        <v>302.41199999999998</v>
      </c>
      <c r="Y41" s="6"/>
      <c r="Z41" s="6"/>
      <c r="AA41" s="6">
        <v>1352.3319999999997</v>
      </c>
      <c r="AB41" s="6"/>
      <c r="AC41" s="6"/>
      <c r="AD41" s="6">
        <v>403.37099999999998</v>
      </c>
      <c r="AE41" s="6"/>
      <c r="AF41" s="6">
        <v>7</v>
      </c>
      <c r="AG41" s="6"/>
      <c r="AH41" s="6"/>
      <c r="AI41" s="6">
        <v>61</v>
      </c>
      <c r="AJ41" s="6"/>
      <c r="AK41" s="6"/>
      <c r="AL41" s="6"/>
      <c r="AM41" s="6"/>
      <c r="AN41" s="6"/>
      <c r="AO41" s="6"/>
      <c r="AP41" s="6">
        <v>29.675999999999998</v>
      </c>
      <c r="AQ41" s="6"/>
      <c r="AR41" s="6"/>
      <c r="AS41" s="6">
        <v>2643.4909999999995</v>
      </c>
      <c r="AV41" t="s">
        <v>28</v>
      </c>
      <c r="AW41" s="7">
        <f>(0)/2643.491</f>
        <v>0</v>
      </c>
      <c r="AX41" s="7">
        <f>(0)/2643.491</f>
        <v>0</v>
      </c>
      <c r="AY41" s="7">
        <v>4.5394518082338851E-3</v>
      </c>
      <c r="AZ41" s="7">
        <f>(0)/2643.491</f>
        <v>0</v>
      </c>
      <c r="BA41" s="7">
        <f>(0)/2643.491</f>
        <v>0</v>
      </c>
      <c r="BB41" s="7">
        <v>1.613018542525774E-2</v>
      </c>
      <c r="BC41" s="7">
        <v>2.0124903016503558E-2</v>
      </c>
      <c r="BD41" s="7">
        <f t="shared" ref="BD41:BJ41" si="63">(0)/2643.491</f>
        <v>0</v>
      </c>
      <c r="BE41" s="7">
        <f t="shared" si="63"/>
        <v>0</v>
      </c>
      <c r="BF41" s="7">
        <f t="shared" si="63"/>
        <v>0</v>
      </c>
      <c r="BG41" s="7">
        <f t="shared" si="63"/>
        <v>0</v>
      </c>
      <c r="BH41" s="7">
        <f t="shared" si="63"/>
        <v>0</v>
      </c>
      <c r="BI41" s="7">
        <f t="shared" si="63"/>
        <v>0</v>
      </c>
      <c r="BJ41" s="7">
        <f t="shared" si="63"/>
        <v>0</v>
      </c>
      <c r="BK41" s="7">
        <v>3.6008823181164606E-2</v>
      </c>
      <c r="BL41" s="7">
        <v>8.9166182143234109E-3</v>
      </c>
      <c r="BM41" s="7">
        <v>6.0883127652032881E-2</v>
      </c>
      <c r="BN41" s="7">
        <f>(0)/2643.491</f>
        <v>0</v>
      </c>
      <c r="BO41" s="7">
        <f>(0)/2643.491</f>
        <v>0</v>
      </c>
      <c r="BP41" s="7">
        <v>3.7887777942122752E-2</v>
      </c>
      <c r="BQ41" s="7">
        <f>(0)/2643.491</f>
        <v>0</v>
      </c>
      <c r="BR41" s="7">
        <f>(0)/2643.491</f>
        <v>0</v>
      </c>
      <c r="BS41" s="7">
        <v>0.11439872501930214</v>
      </c>
      <c r="BT41" s="7">
        <f>(0)/2643.491</f>
        <v>0</v>
      </c>
      <c r="BU41" s="7">
        <f>(0)/2643.491</f>
        <v>0</v>
      </c>
      <c r="BV41" s="7">
        <v>0.51157049522771214</v>
      </c>
      <c r="BW41" s="7">
        <f>(0)/2643.491</f>
        <v>0</v>
      </c>
      <c r="BX41" s="7">
        <f>(0)/2643.491</f>
        <v>0</v>
      </c>
      <c r="BY41" s="7">
        <v>0.15259026794492589</v>
      </c>
      <c r="BZ41" s="7">
        <f>(0)/2643.491</f>
        <v>0</v>
      </c>
      <c r="CA41" s="7">
        <v>2.6480135548031E-3</v>
      </c>
      <c r="CB41" s="7">
        <f>(0)/2643.491</f>
        <v>0</v>
      </c>
      <c r="CC41" s="7">
        <f>(0)/2643.491</f>
        <v>0</v>
      </c>
      <c r="CD41" s="7">
        <v>2.3075546691855586E-2</v>
      </c>
      <c r="CE41" s="7">
        <f t="shared" ref="CE41:CJ41" si="64">(0)/2643.491</f>
        <v>0</v>
      </c>
      <c r="CF41" s="7">
        <f t="shared" si="64"/>
        <v>0</v>
      </c>
      <c r="CG41" s="7">
        <f t="shared" si="64"/>
        <v>0</v>
      </c>
      <c r="CH41" s="7">
        <f t="shared" si="64"/>
        <v>0</v>
      </c>
      <c r="CI41" s="7">
        <f t="shared" si="64"/>
        <v>0</v>
      </c>
      <c r="CJ41" s="7">
        <f t="shared" si="64"/>
        <v>0</v>
      </c>
      <c r="CK41" s="7">
        <v>1.1226064321762399E-2</v>
      </c>
      <c r="CL41" s="7">
        <f>(0)/2643.491</f>
        <v>0</v>
      </c>
      <c r="CM41">
        <f>0</f>
        <v>0</v>
      </c>
      <c r="CN41">
        <v>2643.4909999999995</v>
      </c>
    </row>
    <row r="42" spans="1:92" x14ac:dyDescent="0.25">
      <c r="A42" s="5" t="s">
        <v>12</v>
      </c>
      <c r="B42" s="6">
        <v>2</v>
      </c>
      <c r="C42" s="6"/>
      <c r="D42" s="6"/>
      <c r="E42" s="6">
        <v>33.497999999999998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>
        <v>0.94500000000000006</v>
      </c>
      <c r="S42" s="6"/>
      <c r="T42" s="6"/>
      <c r="U42" s="6"/>
      <c r="V42" s="6"/>
      <c r="W42" s="6"/>
      <c r="X42" s="6"/>
      <c r="Y42" s="6"/>
      <c r="Z42" s="6"/>
      <c r="AA42" s="6">
        <v>1.0920000000000001</v>
      </c>
      <c r="AB42" s="6"/>
      <c r="AC42" s="6"/>
      <c r="AD42" s="6"/>
      <c r="AE42" s="6"/>
      <c r="AF42" s="6"/>
      <c r="AG42" s="6"/>
      <c r="AH42" s="6"/>
      <c r="AI42" s="6">
        <v>14.319000000000001</v>
      </c>
      <c r="AJ42" s="6"/>
      <c r="AK42" s="6"/>
      <c r="AL42" s="6"/>
      <c r="AM42" s="6"/>
      <c r="AN42" s="6"/>
      <c r="AO42" s="6"/>
      <c r="AP42" s="6"/>
      <c r="AQ42" s="6"/>
      <c r="AR42" s="6"/>
      <c r="AS42" s="6">
        <v>51.853999999999999</v>
      </c>
      <c r="AV42" t="s">
        <v>12</v>
      </c>
      <c r="AW42" s="7">
        <v>3.8569830678443322E-2</v>
      </c>
      <c r="AX42" s="7">
        <f>(0)/51.854</f>
        <v>0</v>
      </c>
      <c r="AY42" s="7">
        <f>(0)/51.854</f>
        <v>0</v>
      </c>
      <c r="AZ42" s="7">
        <v>0.64600609403324716</v>
      </c>
      <c r="BA42" s="7">
        <f t="shared" ref="BA42:BL42" si="65">(0)/51.854</f>
        <v>0</v>
      </c>
      <c r="BB42" s="7">
        <f t="shared" si="65"/>
        <v>0</v>
      </c>
      <c r="BC42" s="7">
        <f t="shared" si="65"/>
        <v>0</v>
      </c>
      <c r="BD42" s="7">
        <f t="shared" si="65"/>
        <v>0</v>
      </c>
      <c r="BE42" s="7">
        <f t="shared" si="65"/>
        <v>0</v>
      </c>
      <c r="BF42" s="7">
        <f t="shared" si="65"/>
        <v>0</v>
      </c>
      <c r="BG42" s="7">
        <f t="shared" si="65"/>
        <v>0</v>
      </c>
      <c r="BH42" s="7">
        <f t="shared" si="65"/>
        <v>0</v>
      </c>
      <c r="BI42" s="7">
        <f t="shared" si="65"/>
        <v>0</v>
      </c>
      <c r="BJ42" s="7">
        <f t="shared" si="65"/>
        <v>0</v>
      </c>
      <c r="BK42" s="7">
        <f t="shared" si="65"/>
        <v>0</v>
      </c>
      <c r="BL42" s="7">
        <f t="shared" si="65"/>
        <v>0</v>
      </c>
      <c r="BM42" s="7">
        <v>1.8224244995564472E-2</v>
      </c>
      <c r="BN42" s="7">
        <f t="shared" ref="BN42:BU42" si="66">(0)/51.854</f>
        <v>0</v>
      </c>
      <c r="BO42" s="7">
        <f t="shared" si="66"/>
        <v>0</v>
      </c>
      <c r="BP42" s="7">
        <f t="shared" si="66"/>
        <v>0</v>
      </c>
      <c r="BQ42" s="7">
        <f t="shared" si="66"/>
        <v>0</v>
      </c>
      <c r="BR42" s="7">
        <f t="shared" si="66"/>
        <v>0</v>
      </c>
      <c r="BS42" s="7">
        <f t="shared" si="66"/>
        <v>0</v>
      </c>
      <c r="BT42" s="7">
        <f t="shared" si="66"/>
        <v>0</v>
      </c>
      <c r="BU42" s="7">
        <f t="shared" si="66"/>
        <v>0</v>
      </c>
      <c r="BV42" s="7">
        <v>2.1059127550430056E-2</v>
      </c>
      <c r="BW42" s="7">
        <f t="shared" ref="BW42:CC42" si="67">(0)/51.854</f>
        <v>0</v>
      </c>
      <c r="BX42" s="7">
        <f t="shared" si="67"/>
        <v>0</v>
      </c>
      <c r="BY42" s="7">
        <f t="shared" si="67"/>
        <v>0</v>
      </c>
      <c r="BZ42" s="7">
        <f t="shared" si="67"/>
        <v>0</v>
      </c>
      <c r="CA42" s="7">
        <f t="shared" si="67"/>
        <v>0</v>
      </c>
      <c r="CB42" s="7">
        <f t="shared" si="67"/>
        <v>0</v>
      </c>
      <c r="CC42" s="7">
        <f t="shared" si="67"/>
        <v>0</v>
      </c>
      <c r="CD42" s="7">
        <v>0.276140702742315</v>
      </c>
      <c r="CE42" s="7">
        <f t="shared" ref="CE42:CL42" si="68">(0)/51.854</f>
        <v>0</v>
      </c>
      <c r="CF42" s="7">
        <f t="shared" si="68"/>
        <v>0</v>
      </c>
      <c r="CG42" s="7">
        <f t="shared" si="68"/>
        <v>0</v>
      </c>
      <c r="CH42" s="7">
        <f t="shared" si="68"/>
        <v>0</v>
      </c>
      <c r="CI42" s="7">
        <f t="shared" si="68"/>
        <v>0</v>
      </c>
      <c r="CJ42" s="7">
        <f t="shared" si="68"/>
        <v>0</v>
      </c>
      <c r="CK42" s="7">
        <f t="shared" si="68"/>
        <v>0</v>
      </c>
      <c r="CL42" s="7">
        <f t="shared" si="68"/>
        <v>0</v>
      </c>
      <c r="CM42">
        <f>0</f>
        <v>0</v>
      </c>
      <c r="CN42">
        <v>51.853999999999999</v>
      </c>
    </row>
    <row r="43" spans="1:92" x14ac:dyDescent="0.25">
      <c r="A43" s="5" t="s">
        <v>10</v>
      </c>
      <c r="B43" s="6">
        <v>7</v>
      </c>
      <c r="C43" s="6"/>
      <c r="D43" s="6"/>
      <c r="E43" s="6"/>
      <c r="F43" s="6"/>
      <c r="G43" s="6">
        <v>6.24</v>
      </c>
      <c r="H43" s="6">
        <v>61.220999999999997</v>
      </c>
      <c r="I43" s="6"/>
      <c r="J43" s="6"/>
      <c r="K43" s="6"/>
      <c r="L43" s="6"/>
      <c r="M43" s="6"/>
      <c r="N43" s="6"/>
      <c r="O43" s="6"/>
      <c r="P43" s="6"/>
      <c r="Q43" s="6">
        <v>14.526000000000002</v>
      </c>
      <c r="R43" s="6">
        <v>144.47900000000001</v>
      </c>
      <c r="S43" s="6"/>
      <c r="T43" s="6"/>
      <c r="U43" s="6"/>
      <c r="V43" s="6"/>
      <c r="W43" s="6"/>
      <c r="X43" s="6">
        <v>1351.3509999999999</v>
      </c>
      <c r="Y43" s="6"/>
      <c r="Z43" s="6"/>
      <c r="AA43" s="6">
        <v>176.73900000000003</v>
      </c>
      <c r="AB43" s="6"/>
      <c r="AC43" s="6"/>
      <c r="AD43" s="6">
        <v>4.8239999999999998</v>
      </c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>
        <v>1766.38</v>
      </c>
      <c r="AV43" t="s">
        <v>10</v>
      </c>
      <c r="AW43" s="7">
        <v>3.9629071887136401E-3</v>
      </c>
      <c r="AX43" s="7">
        <f>(0)/1766.38</f>
        <v>0</v>
      </c>
      <c r="AY43" s="7">
        <f>(0)/1766.38</f>
        <v>0</v>
      </c>
      <c r="AZ43" s="7">
        <f>(0)/1766.38</f>
        <v>0</v>
      </c>
      <c r="BA43" s="7">
        <f>(0)/1766.38</f>
        <v>0</v>
      </c>
      <c r="BB43" s="7">
        <v>3.5326486939390163E-3</v>
      </c>
      <c r="BC43" s="7">
        <v>3.4659020142891107E-2</v>
      </c>
      <c r="BD43" s="7">
        <f t="shared" ref="BD43:BK43" si="69">(0)/1766.38</f>
        <v>0</v>
      </c>
      <c r="BE43" s="7">
        <f t="shared" si="69"/>
        <v>0</v>
      </c>
      <c r="BF43" s="7">
        <f t="shared" si="69"/>
        <v>0</v>
      </c>
      <c r="BG43" s="7">
        <f t="shared" si="69"/>
        <v>0</v>
      </c>
      <c r="BH43" s="7">
        <f t="shared" si="69"/>
        <v>0</v>
      </c>
      <c r="BI43" s="7">
        <f t="shared" si="69"/>
        <v>0</v>
      </c>
      <c r="BJ43" s="7">
        <f t="shared" si="69"/>
        <v>0</v>
      </c>
      <c r="BK43" s="7">
        <f t="shared" si="69"/>
        <v>0</v>
      </c>
      <c r="BL43" s="7">
        <v>8.2235985461791925E-3</v>
      </c>
      <c r="BM43" s="7">
        <v>8.1793838245451153E-2</v>
      </c>
      <c r="BN43" s="7">
        <f>(0)/1766.38</f>
        <v>0</v>
      </c>
      <c r="BO43" s="7">
        <f>(0)/1766.38</f>
        <v>0</v>
      </c>
      <c r="BP43" s="7">
        <f>(0)/1766.38</f>
        <v>0</v>
      </c>
      <c r="BQ43" s="7">
        <f>(0)/1766.38</f>
        <v>0</v>
      </c>
      <c r="BR43" s="7">
        <f>(0)/1766.38</f>
        <v>0</v>
      </c>
      <c r="BS43" s="7">
        <v>0.76503979891076657</v>
      </c>
      <c r="BT43" s="7">
        <f>(0)/1766.38</f>
        <v>0</v>
      </c>
      <c r="BU43" s="7">
        <f>(0)/1766.38</f>
        <v>0</v>
      </c>
      <c r="BV43" s="7">
        <v>0.10005717908943716</v>
      </c>
      <c r="BW43" s="7">
        <f>(0)/1766.38</f>
        <v>0</v>
      </c>
      <c r="BX43" s="7">
        <f>(0)/1766.38</f>
        <v>0</v>
      </c>
      <c r="BY43" s="7">
        <v>2.7310091826220854E-3</v>
      </c>
      <c r="BZ43" s="7">
        <f t="shared" ref="BZ43:CL43" si="70">(0)/1766.38</f>
        <v>0</v>
      </c>
      <c r="CA43" s="7">
        <f t="shared" si="70"/>
        <v>0</v>
      </c>
      <c r="CB43" s="7">
        <f t="shared" si="70"/>
        <v>0</v>
      </c>
      <c r="CC43" s="7">
        <f t="shared" si="70"/>
        <v>0</v>
      </c>
      <c r="CD43" s="7">
        <f t="shared" si="70"/>
        <v>0</v>
      </c>
      <c r="CE43" s="7">
        <f t="shared" si="70"/>
        <v>0</v>
      </c>
      <c r="CF43" s="7">
        <f t="shared" si="70"/>
        <v>0</v>
      </c>
      <c r="CG43" s="7">
        <f t="shared" si="70"/>
        <v>0</v>
      </c>
      <c r="CH43" s="7">
        <f t="shared" si="70"/>
        <v>0</v>
      </c>
      <c r="CI43" s="7">
        <f t="shared" si="70"/>
        <v>0</v>
      </c>
      <c r="CJ43" s="7">
        <f t="shared" si="70"/>
        <v>0</v>
      </c>
      <c r="CK43" s="7">
        <f t="shared" si="70"/>
        <v>0</v>
      </c>
      <c r="CL43" s="7">
        <f t="shared" si="70"/>
        <v>0</v>
      </c>
      <c r="CM43">
        <f>0</f>
        <v>0</v>
      </c>
      <c r="CN43">
        <v>1766.38</v>
      </c>
    </row>
    <row r="44" spans="1:92" x14ac:dyDescent="0.25">
      <c r="A44" s="5" t="s">
        <v>32</v>
      </c>
      <c r="B44" s="6"/>
      <c r="C44" s="6"/>
      <c r="D44" s="6"/>
      <c r="E44" s="6">
        <v>50.445</v>
      </c>
      <c r="F44" s="6"/>
      <c r="G44" s="6">
        <v>12.896000000000001</v>
      </c>
      <c r="H44" s="6"/>
      <c r="I44" s="6"/>
      <c r="J44" s="6"/>
      <c r="K44" s="6"/>
      <c r="L44" s="6"/>
      <c r="M44" s="6"/>
      <c r="N44" s="6"/>
      <c r="O44" s="6"/>
      <c r="P44" s="6">
        <v>17.512</v>
      </c>
      <c r="Q44" s="6">
        <v>31.271999999999998</v>
      </c>
      <c r="R44" s="6"/>
      <c r="S44" s="6"/>
      <c r="T44" s="6"/>
      <c r="U44" s="6">
        <v>5.31</v>
      </c>
      <c r="V44" s="6"/>
      <c r="W44" s="6"/>
      <c r="X44" s="6">
        <v>260.85399999999998</v>
      </c>
      <c r="Y44" s="6"/>
      <c r="Z44" s="6"/>
      <c r="AA44" s="6">
        <v>387.57099999999997</v>
      </c>
      <c r="AB44" s="6"/>
      <c r="AC44" s="6"/>
      <c r="AD44" s="6"/>
      <c r="AE44" s="6"/>
      <c r="AF44" s="6"/>
      <c r="AG44" s="6"/>
      <c r="AH44" s="6"/>
      <c r="AI44" s="6">
        <v>4.4400000000000004</v>
      </c>
      <c r="AJ44" s="6"/>
      <c r="AK44" s="6"/>
      <c r="AL44" s="6"/>
      <c r="AM44" s="6"/>
      <c r="AN44" s="6"/>
      <c r="AO44" s="6"/>
      <c r="AP44" s="6"/>
      <c r="AQ44" s="6">
        <v>15.504000000000001</v>
      </c>
      <c r="AR44" s="6"/>
      <c r="AS44" s="6">
        <v>785.80399999999997</v>
      </c>
      <c r="AV44" t="s">
        <v>32</v>
      </c>
      <c r="AW44" s="7">
        <f>(0)/785.804</f>
        <v>0</v>
      </c>
      <c r="AX44" s="7">
        <f>(0)/785.804</f>
        <v>0</v>
      </c>
      <c r="AY44" s="7">
        <f>(0)/785.804</f>
        <v>0</v>
      </c>
      <c r="AZ44" s="7">
        <v>6.4195397325541748E-2</v>
      </c>
      <c r="BA44" s="7">
        <f>(0)/785.804</f>
        <v>0</v>
      </c>
      <c r="BB44" s="7">
        <v>1.6411217046489967E-2</v>
      </c>
      <c r="BC44" s="7">
        <f t="shared" ref="BC44:BJ44" si="71">(0)/785.804</f>
        <v>0</v>
      </c>
      <c r="BD44" s="7">
        <f t="shared" si="71"/>
        <v>0</v>
      </c>
      <c r="BE44" s="7">
        <f t="shared" si="71"/>
        <v>0</v>
      </c>
      <c r="BF44" s="7">
        <f t="shared" si="71"/>
        <v>0</v>
      </c>
      <c r="BG44" s="7">
        <f t="shared" si="71"/>
        <v>0</v>
      </c>
      <c r="BH44" s="7">
        <f t="shared" si="71"/>
        <v>0</v>
      </c>
      <c r="BI44" s="7">
        <f t="shared" si="71"/>
        <v>0</v>
      </c>
      <c r="BJ44" s="7">
        <f t="shared" si="71"/>
        <v>0</v>
      </c>
      <c r="BK44" s="7">
        <v>2.2285455406182715E-2</v>
      </c>
      <c r="BL44" s="7">
        <v>3.9796183272164561E-2</v>
      </c>
      <c r="BM44" s="7">
        <f>(0)/785.804</f>
        <v>0</v>
      </c>
      <c r="BN44" s="7">
        <f>(0)/785.804</f>
        <v>0</v>
      </c>
      <c r="BO44" s="7">
        <f>(0)/785.804</f>
        <v>0</v>
      </c>
      <c r="BP44" s="7">
        <v>6.7574102447938668E-3</v>
      </c>
      <c r="BQ44" s="7">
        <f>(0)/785.804</f>
        <v>0</v>
      </c>
      <c r="BR44" s="7">
        <f>(0)/785.804</f>
        <v>0</v>
      </c>
      <c r="BS44" s="7">
        <v>0.33195809642099045</v>
      </c>
      <c r="BT44" s="7">
        <f>(0)/785.804</f>
        <v>0</v>
      </c>
      <c r="BU44" s="7">
        <f>(0)/785.804</f>
        <v>0</v>
      </c>
      <c r="BV44" s="7">
        <v>0.49321586553389901</v>
      </c>
      <c r="BW44" s="7">
        <f t="shared" ref="BW44:CC44" si="72">(0)/785.804</f>
        <v>0</v>
      </c>
      <c r="BX44" s="7">
        <f t="shared" si="72"/>
        <v>0</v>
      </c>
      <c r="BY44" s="7">
        <f t="shared" si="72"/>
        <v>0</v>
      </c>
      <c r="BZ44" s="7">
        <f t="shared" si="72"/>
        <v>0</v>
      </c>
      <c r="CA44" s="7">
        <f t="shared" si="72"/>
        <v>0</v>
      </c>
      <c r="CB44" s="7">
        <f t="shared" si="72"/>
        <v>0</v>
      </c>
      <c r="CC44" s="7">
        <f t="shared" si="72"/>
        <v>0</v>
      </c>
      <c r="CD44" s="7">
        <v>5.650263933499957E-3</v>
      </c>
      <c r="CE44" s="7">
        <f t="shared" ref="CE44:CK44" si="73">(0)/785.804</f>
        <v>0</v>
      </c>
      <c r="CF44" s="7">
        <f t="shared" si="73"/>
        <v>0</v>
      </c>
      <c r="CG44" s="7">
        <f t="shared" si="73"/>
        <v>0</v>
      </c>
      <c r="CH44" s="7">
        <f t="shared" si="73"/>
        <v>0</v>
      </c>
      <c r="CI44" s="7">
        <f t="shared" si="73"/>
        <v>0</v>
      </c>
      <c r="CJ44" s="7">
        <f t="shared" si="73"/>
        <v>0</v>
      </c>
      <c r="CK44" s="7">
        <f t="shared" si="73"/>
        <v>0</v>
      </c>
      <c r="CL44" s="7">
        <v>1.973011081643769E-2</v>
      </c>
      <c r="CM44">
        <f>0</f>
        <v>0</v>
      </c>
      <c r="CN44">
        <v>785.80399999999997</v>
      </c>
    </row>
    <row r="45" spans="1:92" x14ac:dyDescent="0.25">
      <c r="A45" s="5" t="s">
        <v>134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>
        <v>120.83800000000001</v>
      </c>
      <c r="Q45" s="6">
        <v>48.63</v>
      </c>
      <c r="R45" s="6"/>
      <c r="S45" s="6"/>
      <c r="T45" s="6"/>
      <c r="U45" s="6"/>
      <c r="V45" s="6"/>
      <c r="W45" s="6"/>
      <c r="X45" s="6"/>
      <c r="Y45" s="6"/>
      <c r="Z45" s="6"/>
      <c r="AA45" s="6">
        <v>52.022000000000006</v>
      </c>
      <c r="AB45" s="6"/>
      <c r="AC45" s="6">
        <v>36.284999999999997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v>257.77499999999998</v>
      </c>
      <c r="AV45" t="s">
        <v>134</v>
      </c>
      <c r="AW45" s="7">
        <f t="shared" ref="AW45:BJ45" si="74">(0)/257.775</f>
        <v>0</v>
      </c>
      <c r="AX45" s="7">
        <f t="shared" si="74"/>
        <v>0</v>
      </c>
      <c r="AY45" s="7">
        <f t="shared" si="74"/>
        <v>0</v>
      </c>
      <c r="AZ45" s="7">
        <f t="shared" si="74"/>
        <v>0</v>
      </c>
      <c r="BA45" s="7">
        <f t="shared" si="74"/>
        <v>0</v>
      </c>
      <c r="BB45" s="7">
        <f t="shared" si="74"/>
        <v>0</v>
      </c>
      <c r="BC45" s="7">
        <f t="shared" si="74"/>
        <v>0</v>
      </c>
      <c r="BD45" s="7">
        <f t="shared" si="74"/>
        <v>0</v>
      </c>
      <c r="BE45" s="7">
        <f t="shared" si="74"/>
        <v>0</v>
      </c>
      <c r="BF45" s="7">
        <f t="shared" si="74"/>
        <v>0</v>
      </c>
      <c r="BG45" s="7">
        <f t="shared" si="74"/>
        <v>0</v>
      </c>
      <c r="BH45" s="7">
        <f t="shared" si="74"/>
        <v>0</v>
      </c>
      <c r="BI45" s="7">
        <f t="shared" si="74"/>
        <v>0</v>
      </c>
      <c r="BJ45" s="7">
        <f t="shared" si="74"/>
        <v>0</v>
      </c>
      <c r="BK45" s="7">
        <v>0.46877315488313459</v>
      </c>
      <c r="BL45" s="7">
        <v>0.18865289496654061</v>
      </c>
      <c r="BM45" s="7">
        <f t="shared" ref="BM45:BU45" si="75">(0)/257.775</f>
        <v>0</v>
      </c>
      <c r="BN45" s="7">
        <f t="shared" si="75"/>
        <v>0</v>
      </c>
      <c r="BO45" s="7">
        <f t="shared" si="75"/>
        <v>0</v>
      </c>
      <c r="BP45" s="7">
        <f t="shared" si="75"/>
        <v>0</v>
      </c>
      <c r="BQ45" s="7">
        <f t="shared" si="75"/>
        <v>0</v>
      </c>
      <c r="BR45" s="7">
        <f t="shared" si="75"/>
        <v>0</v>
      </c>
      <c r="BS45" s="7">
        <f t="shared" si="75"/>
        <v>0</v>
      </c>
      <c r="BT45" s="7">
        <f t="shared" si="75"/>
        <v>0</v>
      </c>
      <c r="BU45" s="7">
        <f t="shared" si="75"/>
        <v>0</v>
      </c>
      <c r="BV45" s="7">
        <v>0.20181165745320537</v>
      </c>
      <c r="BW45" s="7">
        <f>(0)/257.775</f>
        <v>0</v>
      </c>
      <c r="BX45" s="7">
        <v>0.14076229269711957</v>
      </c>
      <c r="BY45" s="7">
        <f t="shared" ref="BY45:CL45" si="76">(0)/257.775</f>
        <v>0</v>
      </c>
      <c r="BZ45" s="7">
        <f t="shared" si="76"/>
        <v>0</v>
      </c>
      <c r="CA45" s="7">
        <f t="shared" si="76"/>
        <v>0</v>
      </c>
      <c r="CB45" s="7">
        <f t="shared" si="76"/>
        <v>0</v>
      </c>
      <c r="CC45" s="7">
        <f t="shared" si="76"/>
        <v>0</v>
      </c>
      <c r="CD45" s="7">
        <f t="shared" si="76"/>
        <v>0</v>
      </c>
      <c r="CE45" s="7">
        <f t="shared" si="76"/>
        <v>0</v>
      </c>
      <c r="CF45" s="7">
        <f t="shared" si="76"/>
        <v>0</v>
      </c>
      <c r="CG45" s="7">
        <f t="shared" si="76"/>
        <v>0</v>
      </c>
      <c r="CH45" s="7">
        <f t="shared" si="76"/>
        <v>0</v>
      </c>
      <c r="CI45" s="7">
        <f t="shared" si="76"/>
        <v>0</v>
      </c>
      <c r="CJ45" s="7">
        <f t="shared" si="76"/>
        <v>0</v>
      </c>
      <c r="CK45" s="7">
        <f t="shared" si="76"/>
        <v>0</v>
      </c>
      <c r="CL45" s="7">
        <f t="shared" si="76"/>
        <v>0</v>
      </c>
      <c r="CM45">
        <f>0</f>
        <v>0</v>
      </c>
      <c r="CN45">
        <v>257.77499999999998</v>
      </c>
    </row>
    <row r="46" spans="1:92" x14ac:dyDescent="0.25">
      <c r="A46" s="5" t="s">
        <v>153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>
        <v>26.125</v>
      </c>
      <c r="R46" s="6"/>
      <c r="S46" s="6"/>
      <c r="T46" s="6"/>
      <c r="U46" s="6">
        <v>5980.8440000000001</v>
      </c>
      <c r="V46" s="6"/>
      <c r="W46" s="6"/>
      <c r="X46" s="6"/>
      <c r="Y46" s="6"/>
      <c r="Z46" s="6"/>
      <c r="AA46" s="6">
        <v>731.29</v>
      </c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>
        <v>6738.259</v>
      </c>
      <c r="AV46" t="s">
        <v>153</v>
      </c>
      <c r="AW46" s="7">
        <f t="shared" ref="AW46:BK46" si="77">(0)/6738.259</f>
        <v>0</v>
      </c>
      <c r="AX46" s="7">
        <f t="shared" si="77"/>
        <v>0</v>
      </c>
      <c r="AY46" s="7">
        <f t="shared" si="77"/>
        <v>0</v>
      </c>
      <c r="AZ46" s="7">
        <f t="shared" si="77"/>
        <v>0</v>
      </c>
      <c r="BA46" s="7">
        <f t="shared" si="77"/>
        <v>0</v>
      </c>
      <c r="BB46" s="7">
        <f t="shared" si="77"/>
        <v>0</v>
      </c>
      <c r="BC46" s="7">
        <f t="shared" si="77"/>
        <v>0</v>
      </c>
      <c r="BD46" s="7">
        <f t="shared" si="77"/>
        <v>0</v>
      </c>
      <c r="BE46" s="7">
        <f t="shared" si="77"/>
        <v>0</v>
      </c>
      <c r="BF46" s="7">
        <f t="shared" si="77"/>
        <v>0</v>
      </c>
      <c r="BG46" s="7">
        <f t="shared" si="77"/>
        <v>0</v>
      </c>
      <c r="BH46" s="7">
        <f t="shared" si="77"/>
        <v>0</v>
      </c>
      <c r="BI46" s="7">
        <f t="shared" si="77"/>
        <v>0</v>
      </c>
      <c r="BJ46" s="7">
        <f t="shared" si="77"/>
        <v>0</v>
      </c>
      <c r="BK46" s="7">
        <f t="shared" si="77"/>
        <v>0</v>
      </c>
      <c r="BL46" s="7">
        <v>3.8771142516190013E-3</v>
      </c>
      <c r="BM46" s="7">
        <f>(0)/6738.259</f>
        <v>0</v>
      </c>
      <c r="BN46" s="7">
        <f>(0)/6738.259</f>
        <v>0</v>
      </c>
      <c r="BO46" s="7">
        <f>(0)/6738.259</f>
        <v>0</v>
      </c>
      <c r="BP46" s="7">
        <v>0.88759485202334909</v>
      </c>
      <c r="BQ46" s="7">
        <f>(0)/6738.259</f>
        <v>0</v>
      </c>
      <c r="BR46" s="7">
        <f>(0)/6738.259</f>
        <v>0</v>
      </c>
      <c r="BS46" s="7">
        <f>(0)/6738.259</f>
        <v>0</v>
      </c>
      <c r="BT46" s="7">
        <f>(0)/6738.259</f>
        <v>0</v>
      </c>
      <c r="BU46" s="7">
        <f>(0)/6738.259</f>
        <v>0</v>
      </c>
      <c r="BV46" s="7">
        <v>0.10852803372503193</v>
      </c>
      <c r="BW46" s="7">
        <f t="shared" ref="BW46:CL46" si="78">(0)/6738.259</f>
        <v>0</v>
      </c>
      <c r="BX46" s="7">
        <f t="shared" si="78"/>
        <v>0</v>
      </c>
      <c r="BY46" s="7">
        <f t="shared" si="78"/>
        <v>0</v>
      </c>
      <c r="BZ46" s="7">
        <f t="shared" si="78"/>
        <v>0</v>
      </c>
      <c r="CA46" s="7">
        <f t="shared" si="78"/>
        <v>0</v>
      </c>
      <c r="CB46" s="7">
        <f t="shared" si="78"/>
        <v>0</v>
      </c>
      <c r="CC46" s="7">
        <f t="shared" si="78"/>
        <v>0</v>
      </c>
      <c r="CD46" s="7">
        <f t="shared" si="78"/>
        <v>0</v>
      </c>
      <c r="CE46" s="7">
        <f t="shared" si="78"/>
        <v>0</v>
      </c>
      <c r="CF46" s="7">
        <f t="shared" si="78"/>
        <v>0</v>
      </c>
      <c r="CG46" s="7">
        <f t="shared" si="78"/>
        <v>0</v>
      </c>
      <c r="CH46" s="7">
        <f t="shared" si="78"/>
        <v>0</v>
      </c>
      <c r="CI46" s="7">
        <f t="shared" si="78"/>
        <v>0</v>
      </c>
      <c r="CJ46" s="7">
        <f t="shared" si="78"/>
        <v>0</v>
      </c>
      <c r="CK46" s="7">
        <f t="shared" si="78"/>
        <v>0</v>
      </c>
      <c r="CL46" s="7">
        <f t="shared" si="78"/>
        <v>0</v>
      </c>
      <c r="CM46">
        <f>0</f>
        <v>0</v>
      </c>
      <c r="CN46">
        <v>6738.259</v>
      </c>
    </row>
    <row r="47" spans="1:92" x14ac:dyDescent="0.25">
      <c r="A47" s="5" t="s">
        <v>130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>
        <v>492.05100000000004</v>
      </c>
      <c r="Q47" s="6"/>
      <c r="R47" s="6"/>
      <c r="S47" s="6"/>
      <c r="T47" s="6"/>
      <c r="U47" s="6"/>
      <c r="V47" s="6"/>
      <c r="W47" s="6"/>
      <c r="X47" s="6">
        <v>290.41800000000001</v>
      </c>
      <c r="Y47" s="6"/>
      <c r="Z47" s="6"/>
      <c r="AA47" s="6"/>
      <c r="AB47" s="6"/>
      <c r="AC47" s="6">
        <v>7</v>
      </c>
      <c r="AD47" s="6">
        <v>8.4420000000000002</v>
      </c>
      <c r="AE47" s="6"/>
      <c r="AF47" s="6"/>
      <c r="AG47" s="6"/>
      <c r="AH47" s="6"/>
      <c r="AI47" s="6"/>
      <c r="AJ47" s="6"/>
      <c r="AK47" s="6"/>
      <c r="AL47" s="6">
        <v>69.632000000000005</v>
      </c>
      <c r="AM47" s="6">
        <v>4</v>
      </c>
      <c r="AN47" s="6"/>
      <c r="AO47" s="6"/>
      <c r="AP47" s="6"/>
      <c r="AQ47" s="6"/>
      <c r="AR47" s="6"/>
      <c r="AS47" s="6">
        <v>871.54300000000012</v>
      </c>
      <c r="AV47" t="s">
        <v>130</v>
      </c>
      <c r="AW47" s="7">
        <f t="shared" ref="AW47:BJ47" si="79">(0)/871.543</f>
        <v>0</v>
      </c>
      <c r="AX47" s="7">
        <f t="shared" si="79"/>
        <v>0</v>
      </c>
      <c r="AY47" s="7">
        <f t="shared" si="79"/>
        <v>0</v>
      </c>
      <c r="AZ47" s="7">
        <f t="shared" si="79"/>
        <v>0</v>
      </c>
      <c r="BA47" s="7">
        <f t="shared" si="79"/>
        <v>0</v>
      </c>
      <c r="BB47" s="7">
        <f t="shared" si="79"/>
        <v>0</v>
      </c>
      <c r="BC47" s="7">
        <f t="shared" si="79"/>
        <v>0</v>
      </c>
      <c r="BD47" s="7">
        <f t="shared" si="79"/>
        <v>0</v>
      </c>
      <c r="BE47" s="7">
        <f t="shared" si="79"/>
        <v>0</v>
      </c>
      <c r="BF47" s="7">
        <f t="shared" si="79"/>
        <v>0</v>
      </c>
      <c r="BG47" s="7">
        <f t="shared" si="79"/>
        <v>0</v>
      </c>
      <c r="BH47" s="7">
        <f t="shared" si="79"/>
        <v>0</v>
      </c>
      <c r="BI47" s="7">
        <f t="shared" si="79"/>
        <v>0</v>
      </c>
      <c r="BJ47" s="7">
        <f t="shared" si="79"/>
        <v>0</v>
      </c>
      <c r="BK47" s="7">
        <v>0.56457455340700347</v>
      </c>
      <c r="BL47" s="7">
        <f t="shared" ref="BL47:BR47" si="80">(0)/871.543</f>
        <v>0</v>
      </c>
      <c r="BM47" s="7">
        <f t="shared" si="80"/>
        <v>0</v>
      </c>
      <c r="BN47" s="7">
        <f t="shared" si="80"/>
        <v>0</v>
      </c>
      <c r="BO47" s="7">
        <f t="shared" si="80"/>
        <v>0</v>
      </c>
      <c r="BP47" s="7">
        <f t="shared" si="80"/>
        <v>0</v>
      </c>
      <c r="BQ47" s="7">
        <f t="shared" si="80"/>
        <v>0</v>
      </c>
      <c r="BR47" s="7">
        <f t="shared" si="80"/>
        <v>0</v>
      </c>
      <c r="BS47" s="7">
        <v>0.33322280139935717</v>
      </c>
      <c r="BT47" s="7">
        <f>(0)/871.543</f>
        <v>0</v>
      </c>
      <c r="BU47" s="7">
        <f>(0)/871.543</f>
        <v>0</v>
      </c>
      <c r="BV47" s="7">
        <f>(0)/871.543</f>
        <v>0</v>
      </c>
      <c r="BW47" s="7">
        <f>(0)/871.543</f>
        <v>0</v>
      </c>
      <c r="BX47" s="7">
        <v>8.0317322266371238E-3</v>
      </c>
      <c r="BY47" s="7">
        <v>9.6862690653243717E-3</v>
      </c>
      <c r="BZ47" s="7">
        <f t="shared" ref="BZ47:CF47" si="81">(0)/871.543</f>
        <v>0</v>
      </c>
      <c r="CA47" s="7">
        <f t="shared" si="81"/>
        <v>0</v>
      </c>
      <c r="CB47" s="7">
        <f t="shared" si="81"/>
        <v>0</v>
      </c>
      <c r="CC47" s="7">
        <f t="shared" si="81"/>
        <v>0</v>
      </c>
      <c r="CD47" s="7">
        <f t="shared" si="81"/>
        <v>0</v>
      </c>
      <c r="CE47" s="7">
        <f t="shared" si="81"/>
        <v>0</v>
      </c>
      <c r="CF47" s="7">
        <f t="shared" si="81"/>
        <v>0</v>
      </c>
      <c r="CG47" s="7">
        <v>7.9895082629313746E-2</v>
      </c>
      <c r="CH47" s="7">
        <v>4.5895612723640712E-3</v>
      </c>
      <c r="CI47" s="7">
        <f>(0)/871.543</f>
        <v>0</v>
      </c>
      <c r="CJ47" s="7">
        <f>(0)/871.543</f>
        <v>0</v>
      </c>
      <c r="CK47" s="7">
        <f>(0)/871.543</f>
        <v>0</v>
      </c>
      <c r="CL47" s="7">
        <f>(0)/871.543</f>
        <v>0</v>
      </c>
      <c r="CM47">
        <f>0</f>
        <v>0</v>
      </c>
      <c r="CN47">
        <v>871.54300000000012</v>
      </c>
    </row>
    <row r="48" spans="1:92" x14ac:dyDescent="0.25">
      <c r="A48" s="5" t="s">
        <v>322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>
        <v>483.20400000000001</v>
      </c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483.20400000000001</v>
      </c>
      <c r="AV48" t="s">
        <v>322</v>
      </c>
      <c r="AW48" s="7">
        <f t="shared" ref="AW48:BW48" si="82">(0)/483.204</f>
        <v>0</v>
      </c>
      <c r="AX48" s="7">
        <f t="shared" si="82"/>
        <v>0</v>
      </c>
      <c r="AY48" s="7">
        <f t="shared" si="82"/>
        <v>0</v>
      </c>
      <c r="AZ48" s="7">
        <f t="shared" si="82"/>
        <v>0</v>
      </c>
      <c r="BA48" s="7">
        <f t="shared" si="82"/>
        <v>0</v>
      </c>
      <c r="BB48" s="7">
        <f t="shared" si="82"/>
        <v>0</v>
      </c>
      <c r="BC48" s="7">
        <f t="shared" si="82"/>
        <v>0</v>
      </c>
      <c r="BD48" s="7">
        <f t="shared" si="82"/>
        <v>0</v>
      </c>
      <c r="BE48" s="7">
        <f t="shared" si="82"/>
        <v>0</v>
      </c>
      <c r="BF48" s="7">
        <f t="shared" si="82"/>
        <v>0</v>
      </c>
      <c r="BG48" s="7">
        <f t="shared" si="82"/>
        <v>0</v>
      </c>
      <c r="BH48" s="7">
        <f t="shared" si="82"/>
        <v>0</v>
      </c>
      <c r="BI48" s="7">
        <f t="shared" si="82"/>
        <v>0</v>
      </c>
      <c r="BJ48" s="7">
        <f t="shared" si="82"/>
        <v>0</v>
      </c>
      <c r="BK48" s="7">
        <f t="shared" si="82"/>
        <v>0</v>
      </c>
      <c r="BL48" s="7">
        <f t="shared" si="82"/>
        <v>0</v>
      </c>
      <c r="BM48" s="7">
        <f t="shared" si="82"/>
        <v>0</v>
      </c>
      <c r="BN48" s="7">
        <f t="shared" si="82"/>
        <v>0</v>
      </c>
      <c r="BO48" s="7">
        <f t="shared" si="82"/>
        <v>0</v>
      </c>
      <c r="BP48" s="7">
        <f t="shared" si="82"/>
        <v>0</v>
      </c>
      <c r="BQ48" s="7">
        <f t="shared" si="82"/>
        <v>0</v>
      </c>
      <c r="BR48" s="7">
        <f t="shared" si="82"/>
        <v>0</v>
      </c>
      <c r="BS48" s="7">
        <f t="shared" si="82"/>
        <v>0</v>
      </c>
      <c r="BT48" s="7">
        <f t="shared" si="82"/>
        <v>0</v>
      </c>
      <c r="BU48" s="7">
        <f t="shared" si="82"/>
        <v>0</v>
      </c>
      <c r="BV48" s="7">
        <f t="shared" si="82"/>
        <v>0</v>
      </c>
      <c r="BW48" s="7">
        <f t="shared" si="82"/>
        <v>0</v>
      </c>
      <c r="BX48" s="7">
        <v>1</v>
      </c>
      <c r="BY48" s="7">
        <f t="shared" ref="BY48:CL48" si="83">(0)/483.204</f>
        <v>0</v>
      </c>
      <c r="BZ48" s="7">
        <f t="shared" si="83"/>
        <v>0</v>
      </c>
      <c r="CA48" s="7">
        <f t="shared" si="83"/>
        <v>0</v>
      </c>
      <c r="CB48" s="7">
        <f t="shared" si="83"/>
        <v>0</v>
      </c>
      <c r="CC48" s="7">
        <f t="shared" si="83"/>
        <v>0</v>
      </c>
      <c r="CD48" s="7">
        <f t="shared" si="83"/>
        <v>0</v>
      </c>
      <c r="CE48" s="7">
        <f t="shared" si="83"/>
        <v>0</v>
      </c>
      <c r="CF48" s="7">
        <f t="shared" si="83"/>
        <v>0</v>
      </c>
      <c r="CG48" s="7">
        <f t="shared" si="83"/>
        <v>0</v>
      </c>
      <c r="CH48" s="7">
        <f t="shared" si="83"/>
        <v>0</v>
      </c>
      <c r="CI48" s="7">
        <f t="shared" si="83"/>
        <v>0</v>
      </c>
      <c r="CJ48" s="7">
        <f t="shared" si="83"/>
        <v>0</v>
      </c>
      <c r="CK48" s="7">
        <f t="shared" si="83"/>
        <v>0</v>
      </c>
      <c r="CL48" s="7">
        <f t="shared" si="83"/>
        <v>0</v>
      </c>
      <c r="CM48">
        <f>0</f>
        <v>0</v>
      </c>
      <c r="CN48">
        <v>483.20400000000001</v>
      </c>
    </row>
    <row r="49" spans="1:92" x14ac:dyDescent="0.25">
      <c r="A49" s="5" t="s">
        <v>159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>
        <v>20</v>
      </c>
      <c r="R49" s="6">
        <v>51.442</v>
      </c>
      <c r="S49" s="6"/>
      <c r="T49" s="6"/>
      <c r="U49" s="6">
        <v>43.553999999999995</v>
      </c>
      <c r="V49" s="6"/>
      <c r="W49" s="6"/>
      <c r="X49" s="6">
        <v>18.972000000000001</v>
      </c>
      <c r="Y49" s="6"/>
      <c r="Z49" s="6"/>
      <c r="AA49" s="6"/>
      <c r="AB49" s="6"/>
      <c r="AC49" s="6"/>
      <c r="AD49" s="6">
        <v>3.6179999999999999</v>
      </c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>
        <v>137.58600000000001</v>
      </c>
      <c r="AV49" t="s">
        <v>159</v>
      </c>
      <c r="AW49" s="7">
        <f t="shared" ref="AW49:BK49" si="84">(0)/137.586</f>
        <v>0</v>
      </c>
      <c r="AX49" s="7">
        <f t="shared" si="84"/>
        <v>0</v>
      </c>
      <c r="AY49" s="7">
        <f t="shared" si="84"/>
        <v>0</v>
      </c>
      <c r="AZ49" s="7">
        <f t="shared" si="84"/>
        <v>0</v>
      </c>
      <c r="BA49" s="7">
        <f t="shared" si="84"/>
        <v>0</v>
      </c>
      <c r="BB49" s="7">
        <f t="shared" si="84"/>
        <v>0</v>
      </c>
      <c r="BC49" s="7">
        <f t="shared" si="84"/>
        <v>0</v>
      </c>
      <c r="BD49" s="7">
        <f t="shared" si="84"/>
        <v>0</v>
      </c>
      <c r="BE49" s="7">
        <f t="shared" si="84"/>
        <v>0</v>
      </c>
      <c r="BF49" s="7">
        <f t="shared" si="84"/>
        <v>0</v>
      </c>
      <c r="BG49" s="7">
        <f t="shared" si="84"/>
        <v>0</v>
      </c>
      <c r="BH49" s="7">
        <f t="shared" si="84"/>
        <v>0</v>
      </c>
      <c r="BI49" s="7">
        <f t="shared" si="84"/>
        <v>0</v>
      </c>
      <c r="BJ49" s="7">
        <f t="shared" si="84"/>
        <v>0</v>
      </c>
      <c r="BK49" s="7">
        <f t="shared" si="84"/>
        <v>0</v>
      </c>
      <c r="BL49" s="7">
        <v>0.1453636271132237</v>
      </c>
      <c r="BM49" s="7">
        <v>0.37388978529792272</v>
      </c>
      <c r="BN49" s="7">
        <f>(0)/137.586</f>
        <v>0</v>
      </c>
      <c r="BO49" s="7">
        <f>(0)/137.586</f>
        <v>0</v>
      </c>
      <c r="BP49" s="7">
        <v>0.31655837076446725</v>
      </c>
      <c r="BQ49" s="7">
        <f>(0)/137.586</f>
        <v>0</v>
      </c>
      <c r="BR49" s="7">
        <f>(0)/137.586</f>
        <v>0</v>
      </c>
      <c r="BS49" s="7">
        <v>0.13789193667960403</v>
      </c>
      <c r="BT49" s="7">
        <f>(0)/137.586</f>
        <v>0</v>
      </c>
      <c r="BU49" s="7">
        <f>(0)/137.586</f>
        <v>0</v>
      </c>
      <c r="BV49" s="7">
        <f>(0)/137.586</f>
        <v>0</v>
      </c>
      <c r="BW49" s="7">
        <f>(0)/137.586</f>
        <v>0</v>
      </c>
      <c r="BX49" s="7">
        <f>(0)/137.586</f>
        <v>0</v>
      </c>
      <c r="BY49" s="7">
        <v>2.6296280144782171E-2</v>
      </c>
      <c r="BZ49" s="7">
        <f t="shared" ref="BZ49:CL49" si="85">(0)/137.586</f>
        <v>0</v>
      </c>
      <c r="CA49" s="7">
        <f t="shared" si="85"/>
        <v>0</v>
      </c>
      <c r="CB49" s="7">
        <f t="shared" si="85"/>
        <v>0</v>
      </c>
      <c r="CC49" s="7">
        <f t="shared" si="85"/>
        <v>0</v>
      </c>
      <c r="CD49" s="7">
        <f t="shared" si="85"/>
        <v>0</v>
      </c>
      <c r="CE49" s="7">
        <f t="shared" si="85"/>
        <v>0</v>
      </c>
      <c r="CF49" s="7">
        <f t="shared" si="85"/>
        <v>0</v>
      </c>
      <c r="CG49" s="7">
        <f t="shared" si="85"/>
        <v>0</v>
      </c>
      <c r="CH49" s="7">
        <f t="shared" si="85"/>
        <v>0</v>
      </c>
      <c r="CI49" s="7">
        <f t="shared" si="85"/>
        <v>0</v>
      </c>
      <c r="CJ49" s="7">
        <f t="shared" si="85"/>
        <v>0</v>
      </c>
      <c r="CK49" s="7">
        <f t="shared" si="85"/>
        <v>0</v>
      </c>
      <c r="CL49" s="7">
        <f t="shared" si="85"/>
        <v>0</v>
      </c>
      <c r="CM49">
        <f>0</f>
        <v>0</v>
      </c>
      <c r="CN49">
        <v>137.58600000000001</v>
      </c>
    </row>
    <row r="50" spans="1:92" x14ac:dyDescent="0.25">
      <c r="A50" s="5" t="s">
        <v>135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>
        <v>1239.134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>
        <v>1239.134</v>
      </c>
      <c r="AV50" t="s">
        <v>135</v>
      </c>
      <c r="AW50" s="7">
        <f t="shared" ref="AW50:BJ50" si="86">(0)/1239.134</f>
        <v>0</v>
      </c>
      <c r="AX50" s="7">
        <f t="shared" si="86"/>
        <v>0</v>
      </c>
      <c r="AY50" s="7">
        <f t="shared" si="86"/>
        <v>0</v>
      </c>
      <c r="AZ50" s="7">
        <f t="shared" si="86"/>
        <v>0</v>
      </c>
      <c r="BA50" s="7">
        <f t="shared" si="86"/>
        <v>0</v>
      </c>
      <c r="BB50" s="7">
        <f t="shared" si="86"/>
        <v>0</v>
      </c>
      <c r="BC50" s="7">
        <f t="shared" si="86"/>
        <v>0</v>
      </c>
      <c r="BD50" s="7">
        <f t="shared" si="86"/>
        <v>0</v>
      </c>
      <c r="BE50" s="7">
        <f t="shared" si="86"/>
        <v>0</v>
      </c>
      <c r="BF50" s="7">
        <f t="shared" si="86"/>
        <v>0</v>
      </c>
      <c r="BG50" s="7">
        <f t="shared" si="86"/>
        <v>0</v>
      </c>
      <c r="BH50" s="7">
        <f t="shared" si="86"/>
        <v>0</v>
      </c>
      <c r="BI50" s="7">
        <f t="shared" si="86"/>
        <v>0</v>
      </c>
      <c r="BJ50" s="7">
        <f t="shared" si="86"/>
        <v>0</v>
      </c>
      <c r="BK50" s="7">
        <v>1</v>
      </c>
      <c r="BL50" s="7">
        <f t="shared" ref="BL50:CL50" si="87">(0)/1239.134</f>
        <v>0</v>
      </c>
      <c r="BM50" s="7">
        <f t="shared" si="87"/>
        <v>0</v>
      </c>
      <c r="BN50" s="7">
        <f t="shared" si="87"/>
        <v>0</v>
      </c>
      <c r="BO50" s="7">
        <f t="shared" si="87"/>
        <v>0</v>
      </c>
      <c r="BP50" s="7">
        <f t="shared" si="87"/>
        <v>0</v>
      </c>
      <c r="BQ50" s="7">
        <f t="shared" si="87"/>
        <v>0</v>
      </c>
      <c r="BR50" s="7">
        <f t="shared" si="87"/>
        <v>0</v>
      </c>
      <c r="BS50" s="7">
        <f t="shared" si="87"/>
        <v>0</v>
      </c>
      <c r="BT50" s="7">
        <f t="shared" si="87"/>
        <v>0</v>
      </c>
      <c r="BU50" s="7">
        <f t="shared" si="87"/>
        <v>0</v>
      </c>
      <c r="BV50" s="7">
        <f t="shared" si="87"/>
        <v>0</v>
      </c>
      <c r="BW50" s="7">
        <f t="shared" si="87"/>
        <v>0</v>
      </c>
      <c r="BX50" s="7">
        <f t="shared" si="87"/>
        <v>0</v>
      </c>
      <c r="BY50" s="7">
        <f t="shared" si="87"/>
        <v>0</v>
      </c>
      <c r="BZ50" s="7">
        <f t="shared" si="87"/>
        <v>0</v>
      </c>
      <c r="CA50" s="7">
        <f t="shared" si="87"/>
        <v>0</v>
      </c>
      <c r="CB50" s="7">
        <f t="shared" si="87"/>
        <v>0</v>
      </c>
      <c r="CC50" s="7">
        <f t="shared" si="87"/>
        <v>0</v>
      </c>
      <c r="CD50" s="7">
        <f t="shared" si="87"/>
        <v>0</v>
      </c>
      <c r="CE50" s="7">
        <f t="shared" si="87"/>
        <v>0</v>
      </c>
      <c r="CF50" s="7">
        <f t="shared" si="87"/>
        <v>0</v>
      </c>
      <c r="CG50" s="7">
        <f t="shared" si="87"/>
        <v>0</v>
      </c>
      <c r="CH50" s="7">
        <f t="shared" si="87"/>
        <v>0</v>
      </c>
      <c r="CI50" s="7">
        <f t="shared" si="87"/>
        <v>0</v>
      </c>
      <c r="CJ50" s="7">
        <f t="shared" si="87"/>
        <v>0</v>
      </c>
      <c r="CK50" s="7">
        <f t="shared" si="87"/>
        <v>0</v>
      </c>
      <c r="CL50" s="7">
        <f t="shared" si="87"/>
        <v>0</v>
      </c>
      <c r="CM50">
        <f>0</f>
        <v>0</v>
      </c>
      <c r="CN50">
        <v>1239.134</v>
      </c>
    </row>
    <row r="51" spans="1:92" x14ac:dyDescent="0.25">
      <c r="A51" s="5" t="s">
        <v>132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>
        <v>2.2440000000000002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>
        <v>2.2440000000000002</v>
      </c>
      <c r="AV51" t="s">
        <v>132</v>
      </c>
      <c r="AW51" s="7">
        <f t="shared" ref="AW51:BJ51" si="88">(0)/2.244</f>
        <v>0</v>
      </c>
      <c r="AX51" s="7">
        <f t="shared" si="88"/>
        <v>0</v>
      </c>
      <c r="AY51" s="7">
        <f t="shared" si="88"/>
        <v>0</v>
      </c>
      <c r="AZ51" s="7">
        <f t="shared" si="88"/>
        <v>0</v>
      </c>
      <c r="BA51" s="7">
        <f t="shared" si="88"/>
        <v>0</v>
      </c>
      <c r="BB51" s="7">
        <f t="shared" si="88"/>
        <v>0</v>
      </c>
      <c r="BC51" s="7">
        <f t="shared" si="88"/>
        <v>0</v>
      </c>
      <c r="BD51" s="7">
        <f t="shared" si="88"/>
        <v>0</v>
      </c>
      <c r="BE51" s="7">
        <f t="shared" si="88"/>
        <v>0</v>
      </c>
      <c r="BF51" s="7">
        <f t="shared" si="88"/>
        <v>0</v>
      </c>
      <c r="BG51" s="7">
        <f t="shared" si="88"/>
        <v>0</v>
      </c>
      <c r="BH51" s="7">
        <f t="shared" si="88"/>
        <v>0</v>
      </c>
      <c r="BI51" s="7">
        <f t="shared" si="88"/>
        <v>0</v>
      </c>
      <c r="BJ51" s="7">
        <f t="shared" si="88"/>
        <v>0</v>
      </c>
      <c r="BK51" s="7">
        <v>1</v>
      </c>
      <c r="BL51" s="7">
        <f t="shared" ref="BL51:CL51" si="89">(0)/2.244</f>
        <v>0</v>
      </c>
      <c r="BM51" s="7">
        <f t="shared" si="89"/>
        <v>0</v>
      </c>
      <c r="BN51" s="7">
        <f t="shared" si="89"/>
        <v>0</v>
      </c>
      <c r="BO51" s="7">
        <f t="shared" si="89"/>
        <v>0</v>
      </c>
      <c r="BP51" s="7">
        <f t="shared" si="89"/>
        <v>0</v>
      </c>
      <c r="BQ51" s="7">
        <f t="shared" si="89"/>
        <v>0</v>
      </c>
      <c r="BR51" s="7">
        <f t="shared" si="89"/>
        <v>0</v>
      </c>
      <c r="BS51" s="7">
        <f t="shared" si="89"/>
        <v>0</v>
      </c>
      <c r="BT51" s="7">
        <f t="shared" si="89"/>
        <v>0</v>
      </c>
      <c r="BU51" s="7">
        <f t="shared" si="89"/>
        <v>0</v>
      </c>
      <c r="BV51" s="7">
        <f t="shared" si="89"/>
        <v>0</v>
      </c>
      <c r="BW51" s="7">
        <f t="shared" si="89"/>
        <v>0</v>
      </c>
      <c r="BX51" s="7">
        <f t="shared" si="89"/>
        <v>0</v>
      </c>
      <c r="BY51" s="7">
        <f t="shared" si="89"/>
        <v>0</v>
      </c>
      <c r="BZ51" s="7">
        <f t="shared" si="89"/>
        <v>0</v>
      </c>
      <c r="CA51" s="7">
        <f t="shared" si="89"/>
        <v>0</v>
      </c>
      <c r="CB51" s="7">
        <f t="shared" si="89"/>
        <v>0</v>
      </c>
      <c r="CC51" s="7">
        <f t="shared" si="89"/>
        <v>0</v>
      </c>
      <c r="CD51" s="7">
        <f t="shared" si="89"/>
        <v>0</v>
      </c>
      <c r="CE51" s="7">
        <f t="shared" si="89"/>
        <v>0</v>
      </c>
      <c r="CF51" s="7">
        <f t="shared" si="89"/>
        <v>0</v>
      </c>
      <c r="CG51" s="7">
        <f t="shared" si="89"/>
        <v>0</v>
      </c>
      <c r="CH51" s="7">
        <f t="shared" si="89"/>
        <v>0</v>
      </c>
      <c r="CI51" s="7">
        <f t="shared" si="89"/>
        <v>0</v>
      </c>
      <c r="CJ51" s="7">
        <f t="shared" si="89"/>
        <v>0</v>
      </c>
      <c r="CK51" s="7">
        <f t="shared" si="89"/>
        <v>0</v>
      </c>
      <c r="CL51" s="7">
        <f t="shared" si="89"/>
        <v>0</v>
      </c>
      <c r="CM51">
        <f>0</f>
        <v>0</v>
      </c>
      <c r="CN51">
        <v>2.2440000000000002</v>
      </c>
    </row>
    <row r="52" spans="1:92" x14ac:dyDescent="0.25">
      <c r="A52" s="5" t="s">
        <v>123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>
        <v>2546.9949999999999</v>
      </c>
      <c r="Q52" s="6"/>
      <c r="R52" s="6"/>
      <c r="S52" s="6"/>
      <c r="T52" s="6"/>
      <c r="U52" s="6"/>
      <c r="V52" s="6"/>
      <c r="W52" s="6"/>
      <c r="X52" s="6">
        <v>53.329999999999991</v>
      </c>
      <c r="Y52" s="6"/>
      <c r="Z52" s="6"/>
      <c r="AA52" s="6">
        <v>29.701999999999998</v>
      </c>
      <c r="AB52" s="6"/>
      <c r="AC52" s="6"/>
      <c r="AD52" s="6">
        <v>4.8239999999999998</v>
      </c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>
        <v>2634.8510000000001</v>
      </c>
      <c r="AV52" t="s">
        <v>123</v>
      </c>
      <c r="AW52" s="7">
        <f t="shared" ref="AW52:BJ52" si="90">(0)/2634.851</f>
        <v>0</v>
      </c>
      <c r="AX52" s="7">
        <f t="shared" si="90"/>
        <v>0</v>
      </c>
      <c r="AY52" s="7">
        <f t="shared" si="90"/>
        <v>0</v>
      </c>
      <c r="AZ52" s="7">
        <f t="shared" si="90"/>
        <v>0</v>
      </c>
      <c r="BA52" s="7">
        <f t="shared" si="90"/>
        <v>0</v>
      </c>
      <c r="BB52" s="7">
        <f t="shared" si="90"/>
        <v>0</v>
      </c>
      <c r="BC52" s="7">
        <f t="shared" si="90"/>
        <v>0</v>
      </c>
      <c r="BD52" s="7">
        <f t="shared" si="90"/>
        <v>0</v>
      </c>
      <c r="BE52" s="7">
        <f t="shared" si="90"/>
        <v>0</v>
      </c>
      <c r="BF52" s="7">
        <f t="shared" si="90"/>
        <v>0</v>
      </c>
      <c r="BG52" s="7">
        <f t="shared" si="90"/>
        <v>0</v>
      </c>
      <c r="BH52" s="7">
        <f t="shared" si="90"/>
        <v>0</v>
      </c>
      <c r="BI52" s="7">
        <f t="shared" si="90"/>
        <v>0</v>
      </c>
      <c r="BJ52" s="7">
        <f t="shared" si="90"/>
        <v>0</v>
      </c>
      <c r="BK52" s="7">
        <v>0.96665617904010503</v>
      </c>
      <c r="BL52" s="7">
        <f t="shared" ref="BL52:BR52" si="91">(0)/2634.851</f>
        <v>0</v>
      </c>
      <c r="BM52" s="7">
        <f t="shared" si="91"/>
        <v>0</v>
      </c>
      <c r="BN52" s="7">
        <f t="shared" si="91"/>
        <v>0</v>
      </c>
      <c r="BO52" s="7">
        <f t="shared" si="91"/>
        <v>0</v>
      </c>
      <c r="BP52" s="7">
        <f t="shared" si="91"/>
        <v>0</v>
      </c>
      <c r="BQ52" s="7">
        <f t="shared" si="91"/>
        <v>0</v>
      </c>
      <c r="BR52" s="7">
        <f t="shared" si="91"/>
        <v>0</v>
      </c>
      <c r="BS52" s="7">
        <v>2.0240233698224298E-2</v>
      </c>
      <c r="BT52" s="7">
        <f>(0)/2634.851</f>
        <v>0</v>
      </c>
      <c r="BU52" s="7">
        <f>(0)/2634.851</f>
        <v>0</v>
      </c>
      <c r="BV52" s="7">
        <v>1.1272743695943336E-2</v>
      </c>
      <c r="BW52" s="7">
        <f>(0)/2634.851</f>
        <v>0</v>
      </c>
      <c r="BX52" s="7">
        <f>(0)/2634.851</f>
        <v>0</v>
      </c>
      <c r="BY52" s="7">
        <v>1.8308435657272458E-3</v>
      </c>
      <c r="BZ52" s="7">
        <f t="shared" ref="BZ52:CL52" si="92">(0)/2634.851</f>
        <v>0</v>
      </c>
      <c r="CA52" s="7">
        <f t="shared" si="92"/>
        <v>0</v>
      </c>
      <c r="CB52" s="7">
        <f t="shared" si="92"/>
        <v>0</v>
      </c>
      <c r="CC52" s="7">
        <f t="shared" si="92"/>
        <v>0</v>
      </c>
      <c r="CD52" s="7">
        <f t="shared" si="92"/>
        <v>0</v>
      </c>
      <c r="CE52" s="7">
        <f t="shared" si="92"/>
        <v>0</v>
      </c>
      <c r="CF52" s="7">
        <f t="shared" si="92"/>
        <v>0</v>
      </c>
      <c r="CG52" s="7">
        <f t="shared" si="92"/>
        <v>0</v>
      </c>
      <c r="CH52" s="7">
        <f t="shared" si="92"/>
        <v>0</v>
      </c>
      <c r="CI52" s="7">
        <f t="shared" si="92"/>
        <v>0</v>
      </c>
      <c r="CJ52" s="7">
        <f t="shared" si="92"/>
        <v>0</v>
      </c>
      <c r="CK52" s="7">
        <f t="shared" si="92"/>
        <v>0</v>
      </c>
      <c r="CL52" s="7">
        <f t="shared" si="92"/>
        <v>0</v>
      </c>
      <c r="CM52">
        <f>0</f>
        <v>0</v>
      </c>
      <c r="CN52">
        <v>2634.8510000000001</v>
      </c>
    </row>
    <row r="53" spans="1:92" x14ac:dyDescent="0.25">
      <c r="A53" s="5" t="s">
        <v>51</v>
      </c>
      <c r="B53" s="6"/>
      <c r="C53" s="6"/>
      <c r="D53" s="6"/>
      <c r="E53" s="6"/>
      <c r="F53" s="6">
        <v>1.2530000000000001</v>
      </c>
      <c r="G53" s="6">
        <v>696.80799999999999</v>
      </c>
      <c r="H53" s="6"/>
      <c r="I53" s="6"/>
      <c r="J53" s="6">
        <v>40.795999999999999</v>
      </c>
      <c r="K53" s="6"/>
      <c r="L53" s="6"/>
      <c r="M53" s="6"/>
      <c r="N53" s="6"/>
      <c r="O53" s="6"/>
      <c r="P53" s="6"/>
      <c r="Q53" s="6">
        <v>19.641999999999999</v>
      </c>
      <c r="R53" s="6">
        <v>216.04500000000002</v>
      </c>
      <c r="S53" s="6"/>
      <c r="T53" s="6"/>
      <c r="U53" s="6">
        <v>6.32</v>
      </c>
      <c r="V53" s="6"/>
      <c r="W53" s="6"/>
      <c r="X53" s="6"/>
      <c r="Y53" s="6"/>
      <c r="Z53" s="6"/>
      <c r="AA53" s="6">
        <v>35.253</v>
      </c>
      <c r="AB53" s="6"/>
      <c r="AC53" s="6"/>
      <c r="AD53" s="6"/>
      <c r="AE53" s="6">
        <v>39.956000000000003</v>
      </c>
      <c r="AF53" s="6"/>
      <c r="AG53" s="6"/>
      <c r="AH53" s="6"/>
      <c r="AI53" s="6"/>
      <c r="AJ53" s="6"/>
      <c r="AK53" s="6"/>
      <c r="AL53" s="6">
        <v>21.271999999999998</v>
      </c>
      <c r="AM53" s="6"/>
      <c r="AN53" s="6"/>
      <c r="AO53" s="6"/>
      <c r="AP53" s="6">
        <v>550.99099999999999</v>
      </c>
      <c r="AQ53" s="6"/>
      <c r="AR53" s="6"/>
      <c r="AS53" s="6">
        <v>1628.336</v>
      </c>
      <c r="AV53" t="s">
        <v>51</v>
      </c>
      <c r="AW53" s="7">
        <f>(0)/1628.336</f>
        <v>0</v>
      </c>
      <c r="AX53" s="7">
        <f>(0)/1628.336</f>
        <v>0</v>
      </c>
      <c r="AY53" s="7">
        <f>(0)/1628.336</f>
        <v>0</v>
      </c>
      <c r="AZ53" s="7">
        <f>(0)/1628.336</f>
        <v>0</v>
      </c>
      <c r="BA53" s="7">
        <v>7.6949720450816058E-4</v>
      </c>
      <c r="BB53" s="7">
        <v>0.42792642304782302</v>
      </c>
      <c r="BC53" s="7">
        <f>(0)/1628.336</f>
        <v>0</v>
      </c>
      <c r="BD53" s="7">
        <f>(0)/1628.336</f>
        <v>0</v>
      </c>
      <c r="BE53" s="7">
        <v>2.5053797250690273E-2</v>
      </c>
      <c r="BF53" s="7">
        <f t="shared" ref="BF53:BK53" si="93">(0)/1628.336</f>
        <v>0</v>
      </c>
      <c r="BG53" s="7">
        <f t="shared" si="93"/>
        <v>0</v>
      </c>
      <c r="BH53" s="7">
        <f t="shared" si="93"/>
        <v>0</v>
      </c>
      <c r="BI53" s="7">
        <f t="shared" si="93"/>
        <v>0</v>
      </c>
      <c r="BJ53" s="7">
        <f t="shared" si="93"/>
        <v>0</v>
      </c>
      <c r="BK53" s="7">
        <f t="shared" si="93"/>
        <v>0</v>
      </c>
      <c r="BL53" s="7">
        <v>1.2062620982401667E-2</v>
      </c>
      <c r="BM53" s="7">
        <v>0.13267839070069076</v>
      </c>
      <c r="BN53" s="7">
        <f>(0)/1628.336</f>
        <v>0</v>
      </c>
      <c r="BO53" s="7">
        <f>(0)/1628.336</f>
        <v>0</v>
      </c>
      <c r="BP53" s="7">
        <v>3.8812628351888065E-3</v>
      </c>
      <c r="BQ53" s="7">
        <f>(0)/1628.336</f>
        <v>0</v>
      </c>
      <c r="BR53" s="7">
        <f>(0)/1628.336</f>
        <v>0</v>
      </c>
      <c r="BS53" s="7">
        <f>(0)/1628.336</f>
        <v>0</v>
      </c>
      <c r="BT53" s="7">
        <f>(0)/1628.336</f>
        <v>0</v>
      </c>
      <c r="BU53" s="7">
        <f>(0)/1628.336</f>
        <v>0</v>
      </c>
      <c r="BV53" s="7">
        <v>2.1649708659637813E-2</v>
      </c>
      <c r="BW53" s="7">
        <f>(0)/1628.336</f>
        <v>0</v>
      </c>
      <c r="BX53" s="7">
        <f>(0)/1628.336</f>
        <v>0</v>
      </c>
      <c r="BY53" s="7">
        <f>(0)/1628.336</f>
        <v>0</v>
      </c>
      <c r="BZ53" s="7">
        <v>2.4537933202975308E-2</v>
      </c>
      <c r="CA53" s="7">
        <f t="shared" ref="CA53:CF53" si="94">(0)/1628.336</f>
        <v>0</v>
      </c>
      <c r="CB53" s="7">
        <f t="shared" si="94"/>
        <v>0</v>
      </c>
      <c r="CC53" s="7">
        <f t="shared" si="94"/>
        <v>0</v>
      </c>
      <c r="CD53" s="7">
        <f t="shared" si="94"/>
        <v>0</v>
      </c>
      <c r="CE53" s="7">
        <f t="shared" si="94"/>
        <v>0</v>
      </c>
      <c r="CF53" s="7">
        <f t="shared" si="94"/>
        <v>0</v>
      </c>
      <c r="CG53" s="7">
        <v>1.3063642884515234E-2</v>
      </c>
      <c r="CH53" s="7">
        <f>(0)/1628.336</f>
        <v>0</v>
      </c>
      <c r="CI53" s="7">
        <f>(0)/1628.336</f>
        <v>0</v>
      </c>
      <c r="CJ53" s="7">
        <f>(0)/1628.336</f>
        <v>0</v>
      </c>
      <c r="CK53" s="7">
        <v>0.33837672323156892</v>
      </c>
      <c r="CL53" s="7">
        <f>(0)/1628.336</f>
        <v>0</v>
      </c>
      <c r="CM53">
        <f>0</f>
        <v>0</v>
      </c>
      <c r="CN53">
        <v>1628.336</v>
      </c>
    </row>
    <row r="54" spans="1:92" x14ac:dyDescent="0.25">
      <c r="A54" s="5" t="s">
        <v>173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>
        <v>0.94500000000000006</v>
      </c>
      <c r="S54" s="6"/>
      <c r="T54" s="6"/>
      <c r="U54" s="6"/>
      <c r="V54" s="6"/>
      <c r="W54" s="6"/>
      <c r="X54" s="6"/>
      <c r="Y54" s="6"/>
      <c r="Z54" s="6"/>
      <c r="AA54" s="6">
        <v>158.10599999999999</v>
      </c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>
        <v>159.05099999999999</v>
      </c>
      <c r="AV54" t="s">
        <v>173</v>
      </c>
      <c r="AW54" s="7">
        <f t="shared" ref="AW54:BL54" si="95">(0)/159.051</f>
        <v>0</v>
      </c>
      <c r="AX54" s="7">
        <f t="shared" si="95"/>
        <v>0</v>
      </c>
      <c r="AY54" s="7">
        <f t="shared" si="95"/>
        <v>0</v>
      </c>
      <c r="AZ54" s="7">
        <f t="shared" si="95"/>
        <v>0</v>
      </c>
      <c r="BA54" s="7">
        <f t="shared" si="95"/>
        <v>0</v>
      </c>
      <c r="BB54" s="7">
        <f t="shared" si="95"/>
        <v>0</v>
      </c>
      <c r="BC54" s="7">
        <f t="shared" si="95"/>
        <v>0</v>
      </c>
      <c r="BD54" s="7">
        <f t="shared" si="95"/>
        <v>0</v>
      </c>
      <c r="BE54" s="7">
        <f t="shared" si="95"/>
        <v>0</v>
      </c>
      <c r="BF54" s="7">
        <f t="shared" si="95"/>
        <v>0</v>
      </c>
      <c r="BG54" s="7">
        <f t="shared" si="95"/>
        <v>0</v>
      </c>
      <c r="BH54" s="7">
        <f t="shared" si="95"/>
        <v>0</v>
      </c>
      <c r="BI54" s="7">
        <f t="shared" si="95"/>
        <v>0</v>
      </c>
      <c r="BJ54" s="7">
        <f t="shared" si="95"/>
        <v>0</v>
      </c>
      <c r="BK54" s="7">
        <f t="shared" si="95"/>
        <v>0</v>
      </c>
      <c r="BL54" s="7">
        <f t="shared" si="95"/>
        <v>0</v>
      </c>
      <c r="BM54" s="7">
        <v>5.9414904653224444E-3</v>
      </c>
      <c r="BN54" s="7">
        <f t="shared" ref="BN54:BU54" si="96">(0)/159.051</f>
        <v>0</v>
      </c>
      <c r="BO54" s="7">
        <f t="shared" si="96"/>
        <v>0</v>
      </c>
      <c r="BP54" s="7">
        <f t="shared" si="96"/>
        <v>0</v>
      </c>
      <c r="BQ54" s="7">
        <f t="shared" si="96"/>
        <v>0</v>
      </c>
      <c r="BR54" s="7">
        <f t="shared" si="96"/>
        <v>0</v>
      </c>
      <c r="BS54" s="7">
        <f t="shared" si="96"/>
        <v>0</v>
      </c>
      <c r="BT54" s="7">
        <f t="shared" si="96"/>
        <v>0</v>
      </c>
      <c r="BU54" s="7">
        <f t="shared" si="96"/>
        <v>0</v>
      </c>
      <c r="BV54" s="7">
        <v>0.99405850953467756</v>
      </c>
      <c r="BW54" s="7">
        <f t="shared" ref="BW54:CL54" si="97">(0)/159.051</f>
        <v>0</v>
      </c>
      <c r="BX54" s="7">
        <f t="shared" si="97"/>
        <v>0</v>
      </c>
      <c r="BY54" s="7">
        <f t="shared" si="97"/>
        <v>0</v>
      </c>
      <c r="BZ54" s="7">
        <f t="shared" si="97"/>
        <v>0</v>
      </c>
      <c r="CA54" s="7">
        <f t="shared" si="97"/>
        <v>0</v>
      </c>
      <c r="CB54" s="7">
        <f t="shared" si="97"/>
        <v>0</v>
      </c>
      <c r="CC54" s="7">
        <f t="shared" si="97"/>
        <v>0</v>
      </c>
      <c r="CD54" s="7">
        <f t="shared" si="97"/>
        <v>0</v>
      </c>
      <c r="CE54" s="7">
        <f t="shared" si="97"/>
        <v>0</v>
      </c>
      <c r="CF54" s="7">
        <f t="shared" si="97"/>
        <v>0</v>
      </c>
      <c r="CG54" s="7">
        <f t="shared" si="97"/>
        <v>0</v>
      </c>
      <c r="CH54" s="7">
        <f t="shared" si="97"/>
        <v>0</v>
      </c>
      <c r="CI54" s="7">
        <f t="shared" si="97"/>
        <v>0</v>
      </c>
      <c r="CJ54" s="7">
        <f t="shared" si="97"/>
        <v>0</v>
      </c>
      <c r="CK54" s="7">
        <f t="shared" si="97"/>
        <v>0</v>
      </c>
      <c r="CL54" s="7">
        <f t="shared" si="97"/>
        <v>0</v>
      </c>
      <c r="CM54">
        <f>0</f>
        <v>0</v>
      </c>
      <c r="CN54">
        <v>159.05099999999999</v>
      </c>
    </row>
    <row r="55" spans="1:92" x14ac:dyDescent="0.25">
      <c r="A55" s="5" t="s">
        <v>79</v>
      </c>
      <c r="B55" s="6"/>
      <c r="C55" s="6"/>
      <c r="D55" s="6"/>
      <c r="E55" s="6"/>
      <c r="F55" s="6"/>
      <c r="G55" s="6"/>
      <c r="H55" s="6">
        <v>13.295999999999999</v>
      </c>
      <c r="I55" s="6"/>
      <c r="J55" s="6"/>
      <c r="K55" s="6"/>
      <c r="L55" s="6"/>
      <c r="M55" s="6"/>
      <c r="N55" s="6"/>
      <c r="O55" s="6"/>
      <c r="P55" s="6">
        <v>49.455000000000005</v>
      </c>
      <c r="Q55" s="6">
        <v>1554.808</v>
      </c>
      <c r="R55" s="6">
        <v>12.963999999999999</v>
      </c>
      <c r="S55" s="6"/>
      <c r="T55" s="6"/>
      <c r="U55" s="6"/>
      <c r="V55" s="6"/>
      <c r="W55" s="6"/>
      <c r="X55" s="6"/>
      <c r="Y55" s="6"/>
      <c r="Z55" s="6"/>
      <c r="AA55" s="6">
        <v>10.063000000000001</v>
      </c>
      <c r="AB55" s="6"/>
      <c r="AC55" s="6"/>
      <c r="AD55" s="6">
        <v>83.855999999999995</v>
      </c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>
        <v>1724.442</v>
      </c>
      <c r="AV55" t="s">
        <v>79</v>
      </c>
      <c r="AW55" s="7">
        <f t="shared" ref="AW55:BB55" si="98">(0)/1724.442</f>
        <v>0</v>
      </c>
      <c r="AX55" s="7">
        <f t="shared" si="98"/>
        <v>0</v>
      </c>
      <c r="AY55" s="7">
        <f t="shared" si="98"/>
        <v>0</v>
      </c>
      <c r="AZ55" s="7">
        <f t="shared" si="98"/>
        <v>0</v>
      </c>
      <c r="BA55" s="7">
        <f t="shared" si="98"/>
        <v>0</v>
      </c>
      <c r="BB55" s="7">
        <f t="shared" si="98"/>
        <v>0</v>
      </c>
      <c r="BC55" s="7">
        <v>7.7103202079281292E-3</v>
      </c>
      <c r="BD55" s="7">
        <f t="shared" ref="BD55:BJ55" si="99">(0)/1724.442</f>
        <v>0</v>
      </c>
      <c r="BE55" s="7">
        <f t="shared" si="99"/>
        <v>0</v>
      </c>
      <c r="BF55" s="7">
        <f t="shared" si="99"/>
        <v>0</v>
      </c>
      <c r="BG55" s="7">
        <f t="shared" si="99"/>
        <v>0</v>
      </c>
      <c r="BH55" s="7">
        <f t="shared" si="99"/>
        <v>0</v>
      </c>
      <c r="BI55" s="7">
        <f t="shared" si="99"/>
        <v>0</v>
      </c>
      <c r="BJ55" s="7">
        <f t="shared" si="99"/>
        <v>0</v>
      </c>
      <c r="BK55" s="7">
        <v>2.867884219938972E-2</v>
      </c>
      <c r="BL55" s="7">
        <v>0.90162962859870033</v>
      </c>
      <c r="BM55" s="7">
        <v>7.5177941618216207E-3</v>
      </c>
      <c r="BN55" s="7">
        <f t="shared" ref="BN55:BU55" si="100">(0)/1724.442</f>
        <v>0</v>
      </c>
      <c r="BO55" s="7">
        <f t="shared" si="100"/>
        <v>0</v>
      </c>
      <c r="BP55" s="7">
        <f t="shared" si="100"/>
        <v>0</v>
      </c>
      <c r="BQ55" s="7">
        <f t="shared" si="100"/>
        <v>0</v>
      </c>
      <c r="BR55" s="7">
        <f t="shared" si="100"/>
        <v>0</v>
      </c>
      <c r="BS55" s="7">
        <f t="shared" si="100"/>
        <v>0</v>
      </c>
      <c r="BT55" s="7">
        <f t="shared" si="100"/>
        <v>0</v>
      </c>
      <c r="BU55" s="7">
        <f t="shared" si="100"/>
        <v>0</v>
      </c>
      <c r="BV55" s="7">
        <v>5.8355108493066167E-3</v>
      </c>
      <c r="BW55" s="7">
        <f>(0)/1724.442</f>
        <v>0</v>
      </c>
      <c r="BX55" s="7">
        <f>(0)/1724.442</f>
        <v>0</v>
      </c>
      <c r="BY55" s="7">
        <v>4.8627903982853583E-2</v>
      </c>
      <c r="BZ55" s="7">
        <f t="shared" ref="BZ55:CL55" si="101">(0)/1724.442</f>
        <v>0</v>
      </c>
      <c r="CA55" s="7">
        <f t="shared" si="101"/>
        <v>0</v>
      </c>
      <c r="CB55" s="7">
        <f t="shared" si="101"/>
        <v>0</v>
      </c>
      <c r="CC55" s="7">
        <f t="shared" si="101"/>
        <v>0</v>
      </c>
      <c r="CD55" s="7">
        <f t="shared" si="101"/>
        <v>0</v>
      </c>
      <c r="CE55" s="7">
        <f t="shared" si="101"/>
        <v>0</v>
      </c>
      <c r="CF55" s="7">
        <f t="shared" si="101"/>
        <v>0</v>
      </c>
      <c r="CG55" s="7">
        <f t="shared" si="101"/>
        <v>0</v>
      </c>
      <c r="CH55" s="7">
        <f t="shared" si="101"/>
        <v>0</v>
      </c>
      <c r="CI55" s="7">
        <f t="shared" si="101"/>
        <v>0</v>
      </c>
      <c r="CJ55" s="7">
        <f t="shared" si="101"/>
        <v>0</v>
      </c>
      <c r="CK55" s="7">
        <f t="shared" si="101"/>
        <v>0</v>
      </c>
      <c r="CL55" s="7">
        <f t="shared" si="101"/>
        <v>0</v>
      </c>
      <c r="CM55">
        <f>0</f>
        <v>0</v>
      </c>
      <c r="CN55">
        <v>1724.442</v>
      </c>
    </row>
    <row r="56" spans="1:92" x14ac:dyDescent="0.25">
      <c r="A56" s="5" t="s">
        <v>75</v>
      </c>
      <c r="B56" s="6"/>
      <c r="C56" s="6"/>
      <c r="D56" s="6"/>
      <c r="E56" s="6"/>
      <c r="F56" s="6"/>
      <c r="G56" s="6"/>
      <c r="H56" s="6">
        <v>5.3759999999999994</v>
      </c>
      <c r="I56" s="6"/>
      <c r="J56" s="6"/>
      <c r="K56" s="6"/>
      <c r="L56" s="6"/>
      <c r="M56" s="6"/>
      <c r="N56" s="6"/>
      <c r="O56" s="6"/>
      <c r="P56" s="6"/>
      <c r="Q56" s="6"/>
      <c r="R56" s="6">
        <v>11.119</v>
      </c>
      <c r="S56" s="6"/>
      <c r="T56" s="6"/>
      <c r="U56" s="6"/>
      <c r="V56" s="6"/>
      <c r="W56" s="6"/>
      <c r="X56" s="6"/>
      <c r="Y56" s="6"/>
      <c r="Z56" s="6"/>
      <c r="AA56" s="6">
        <v>6.9890000000000008</v>
      </c>
      <c r="AB56" s="6"/>
      <c r="AC56" s="6"/>
      <c r="AD56" s="6">
        <v>7.1360000000000001</v>
      </c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>
        <v>30.619999999999997</v>
      </c>
      <c r="AV56" t="s">
        <v>75</v>
      </c>
      <c r="AW56" s="7">
        <f t="shared" ref="AW56:BB56" si="102">(0)/30.62</f>
        <v>0</v>
      </c>
      <c r="AX56" s="7">
        <f t="shared" si="102"/>
        <v>0</v>
      </c>
      <c r="AY56" s="7">
        <f t="shared" si="102"/>
        <v>0</v>
      </c>
      <c r="AZ56" s="7">
        <f t="shared" si="102"/>
        <v>0</v>
      </c>
      <c r="BA56" s="7">
        <f t="shared" si="102"/>
        <v>0</v>
      </c>
      <c r="BB56" s="7">
        <f t="shared" si="102"/>
        <v>0</v>
      </c>
      <c r="BC56" s="7">
        <v>0.17557152188112343</v>
      </c>
      <c r="BD56" s="7">
        <f t="shared" ref="BD56:BL56" si="103">(0)/30.62</f>
        <v>0</v>
      </c>
      <c r="BE56" s="7">
        <f t="shared" si="103"/>
        <v>0</v>
      </c>
      <c r="BF56" s="7">
        <f t="shared" si="103"/>
        <v>0</v>
      </c>
      <c r="BG56" s="7">
        <f t="shared" si="103"/>
        <v>0</v>
      </c>
      <c r="BH56" s="7">
        <f t="shared" si="103"/>
        <v>0</v>
      </c>
      <c r="BI56" s="7">
        <f t="shared" si="103"/>
        <v>0</v>
      </c>
      <c r="BJ56" s="7">
        <f t="shared" si="103"/>
        <v>0</v>
      </c>
      <c r="BK56" s="7">
        <f t="shared" si="103"/>
        <v>0</v>
      </c>
      <c r="BL56" s="7">
        <f t="shared" si="103"/>
        <v>0</v>
      </c>
      <c r="BM56" s="7">
        <v>0.36312867406923582</v>
      </c>
      <c r="BN56" s="7">
        <f t="shared" ref="BN56:BU56" si="104">(0)/30.62</f>
        <v>0</v>
      </c>
      <c r="BO56" s="7">
        <f t="shared" si="104"/>
        <v>0</v>
      </c>
      <c r="BP56" s="7">
        <f t="shared" si="104"/>
        <v>0</v>
      </c>
      <c r="BQ56" s="7">
        <f t="shared" si="104"/>
        <v>0</v>
      </c>
      <c r="BR56" s="7">
        <f t="shared" si="104"/>
        <v>0</v>
      </c>
      <c r="BS56" s="7">
        <f t="shared" si="104"/>
        <v>0</v>
      </c>
      <c r="BT56" s="7">
        <f t="shared" si="104"/>
        <v>0</v>
      </c>
      <c r="BU56" s="7">
        <f t="shared" si="104"/>
        <v>0</v>
      </c>
      <c r="BV56" s="7">
        <v>0.22824951012410194</v>
      </c>
      <c r="BW56" s="7">
        <f>(0)/30.62</f>
        <v>0</v>
      </c>
      <c r="BX56" s="7">
        <f>(0)/30.62</f>
        <v>0</v>
      </c>
      <c r="BY56" s="7">
        <v>0.23305029392553889</v>
      </c>
      <c r="BZ56" s="7">
        <f t="shared" ref="BZ56:CL56" si="105">(0)/30.62</f>
        <v>0</v>
      </c>
      <c r="CA56" s="7">
        <f t="shared" si="105"/>
        <v>0</v>
      </c>
      <c r="CB56" s="7">
        <f t="shared" si="105"/>
        <v>0</v>
      </c>
      <c r="CC56" s="7">
        <f t="shared" si="105"/>
        <v>0</v>
      </c>
      <c r="CD56" s="7">
        <f t="shared" si="105"/>
        <v>0</v>
      </c>
      <c r="CE56" s="7">
        <f t="shared" si="105"/>
        <v>0</v>
      </c>
      <c r="CF56" s="7">
        <f t="shared" si="105"/>
        <v>0</v>
      </c>
      <c r="CG56" s="7">
        <f t="shared" si="105"/>
        <v>0</v>
      </c>
      <c r="CH56" s="7">
        <f t="shared" si="105"/>
        <v>0</v>
      </c>
      <c r="CI56" s="7">
        <f t="shared" si="105"/>
        <v>0</v>
      </c>
      <c r="CJ56" s="7">
        <f t="shared" si="105"/>
        <v>0</v>
      </c>
      <c r="CK56" s="7">
        <f t="shared" si="105"/>
        <v>0</v>
      </c>
      <c r="CL56" s="7">
        <f t="shared" si="105"/>
        <v>0</v>
      </c>
      <c r="CM56">
        <f>0</f>
        <v>0</v>
      </c>
      <c r="CN56">
        <v>30.619999999999997</v>
      </c>
    </row>
    <row r="57" spans="1:92" x14ac:dyDescent="0.25">
      <c r="A57" s="5" t="s">
        <v>76</v>
      </c>
      <c r="B57" s="6"/>
      <c r="C57" s="6"/>
      <c r="D57" s="6"/>
      <c r="E57" s="6"/>
      <c r="F57" s="6"/>
      <c r="G57" s="6"/>
      <c r="H57" s="6">
        <v>5.76</v>
      </c>
      <c r="I57" s="6"/>
      <c r="J57" s="6"/>
      <c r="K57" s="6"/>
      <c r="L57" s="6"/>
      <c r="M57" s="6"/>
      <c r="N57" s="6"/>
      <c r="O57" s="6"/>
      <c r="P57" s="6"/>
      <c r="Q57" s="6"/>
      <c r="R57" s="6">
        <v>14.128</v>
      </c>
      <c r="S57" s="6"/>
      <c r="T57" s="6"/>
      <c r="U57" s="6"/>
      <c r="V57" s="6"/>
      <c r="W57" s="6"/>
      <c r="X57" s="6"/>
      <c r="Y57" s="6"/>
      <c r="Z57" s="6"/>
      <c r="AA57" s="6">
        <v>6.9890000000000008</v>
      </c>
      <c r="AB57" s="6"/>
      <c r="AC57" s="6"/>
      <c r="AD57" s="6">
        <v>40.853999999999999</v>
      </c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>
        <v>67.730999999999995</v>
      </c>
      <c r="AV57" t="s">
        <v>76</v>
      </c>
      <c r="AW57" s="7">
        <f t="shared" ref="AW57:BB57" si="106">(0)/67.731</f>
        <v>0</v>
      </c>
      <c r="AX57" s="7">
        <f t="shared" si="106"/>
        <v>0</v>
      </c>
      <c r="AY57" s="7">
        <f t="shared" si="106"/>
        <v>0</v>
      </c>
      <c r="AZ57" s="7">
        <f t="shared" si="106"/>
        <v>0</v>
      </c>
      <c r="BA57" s="7">
        <f t="shared" si="106"/>
        <v>0</v>
      </c>
      <c r="BB57" s="7">
        <f t="shared" si="106"/>
        <v>0</v>
      </c>
      <c r="BC57" s="7">
        <v>8.504229968552067E-2</v>
      </c>
      <c r="BD57" s="7">
        <f t="shared" ref="BD57:BL57" si="107">(0)/67.731</f>
        <v>0</v>
      </c>
      <c r="BE57" s="7">
        <f t="shared" si="107"/>
        <v>0</v>
      </c>
      <c r="BF57" s="7">
        <f t="shared" si="107"/>
        <v>0</v>
      </c>
      <c r="BG57" s="7">
        <f t="shared" si="107"/>
        <v>0</v>
      </c>
      <c r="BH57" s="7">
        <f t="shared" si="107"/>
        <v>0</v>
      </c>
      <c r="BI57" s="7">
        <f t="shared" si="107"/>
        <v>0</v>
      </c>
      <c r="BJ57" s="7">
        <f t="shared" si="107"/>
        <v>0</v>
      </c>
      <c r="BK57" s="7">
        <f t="shared" si="107"/>
        <v>0</v>
      </c>
      <c r="BL57" s="7">
        <f t="shared" si="107"/>
        <v>0</v>
      </c>
      <c r="BM57" s="7">
        <v>0.20858986283976319</v>
      </c>
      <c r="BN57" s="7">
        <f t="shared" ref="BN57:BU57" si="108">(0)/67.731</f>
        <v>0</v>
      </c>
      <c r="BO57" s="7">
        <f t="shared" si="108"/>
        <v>0</v>
      </c>
      <c r="BP57" s="7">
        <f t="shared" si="108"/>
        <v>0</v>
      </c>
      <c r="BQ57" s="7">
        <f t="shared" si="108"/>
        <v>0</v>
      </c>
      <c r="BR57" s="7">
        <f t="shared" si="108"/>
        <v>0</v>
      </c>
      <c r="BS57" s="7">
        <f t="shared" si="108"/>
        <v>0</v>
      </c>
      <c r="BT57" s="7">
        <f t="shared" si="108"/>
        <v>0</v>
      </c>
      <c r="BU57" s="7">
        <f t="shared" si="108"/>
        <v>0</v>
      </c>
      <c r="BV57" s="7">
        <v>0.10318760980939307</v>
      </c>
      <c r="BW57" s="7">
        <f>(0)/67.731</f>
        <v>0</v>
      </c>
      <c r="BX57" s="7">
        <f>(0)/67.731</f>
        <v>0</v>
      </c>
      <c r="BY57" s="7">
        <v>0.6031802276653232</v>
      </c>
      <c r="BZ57" s="7">
        <f t="shared" ref="BZ57:CL57" si="109">(0)/67.731</f>
        <v>0</v>
      </c>
      <c r="CA57" s="7">
        <f t="shared" si="109"/>
        <v>0</v>
      </c>
      <c r="CB57" s="7">
        <f t="shared" si="109"/>
        <v>0</v>
      </c>
      <c r="CC57" s="7">
        <f t="shared" si="109"/>
        <v>0</v>
      </c>
      <c r="CD57" s="7">
        <f t="shared" si="109"/>
        <v>0</v>
      </c>
      <c r="CE57" s="7">
        <f t="shared" si="109"/>
        <v>0</v>
      </c>
      <c r="CF57" s="7">
        <f t="shared" si="109"/>
        <v>0</v>
      </c>
      <c r="CG57" s="7">
        <f t="shared" si="109"/>
        <v>0</v>
      </c>
      <c r="CH57" s="7">
        <f t="shared" si="109"/>
        <v>0</v>
      </c>
      <c r="CI57" s="7">
        <f t="shared" si="109"/>
        <v>0</v>
      </c>
      <c r="CJ57" s="7">
        <f t="shared" si="109"/>
        <v>0</v>
      </c>
      <c r="CK57" s="7">
        <f t="shared" si="109"/>
        <v>0</v>
      </c>
      <c r="CL57" s="7">
        <f t="shared" si="109"/>
        <v>0</v>
      </c>
      <c r="CM57">
        <f>0</f>
        <v>0</v>
      </c>
      <c r="CN57">
        <v>67.730999999999995</v>
      </c>
    </row>
    <row r="58" spans="1:92" x14ac:dyDescent="0.25">
      <c r="A58" s="5" t="s">
        <v>164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>
        <v>225.17099999999999</v>
      </c>
      <c r="R58" s="6"/>
      <c r="S58" s="6"/>
      <c r="T58" s="6"/>
      <c r="U58" s="6">
        <v>0</v>
      </c>
      <c r="V58" s="6"/>
      <c r="W58" s="6"/>
      <c r="X58" s="6"/>
      <c r="Y58" s="6"/>
      <c r="Z58" s="6"/>
      <c r="AA58" s="6">
        <v>32.319000000000003</v>
      </c>
      <c r="AB58" s="6"/>
      <c r="AC58" s="6"/>
      <c r="AD58" s="6">
        <v>43.707999999999998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>
        <v>301.19799999999998</v>
      </c>
      <c r="AV58" t="s">
        <v>164</v>
      </c>
      <c r="AW58" s="7">
        <f t="shared" ref="AW58:BK58" si="110">(0)/301.198</f>
        <v>0</v>
      </c>
      <c r="AX58" s="7">
        <f t="shared" si="110"/>
        <v>0</v>
      </c>
      <c r="AY58" s="7">
        <f t="shared" si="110"/>
        <v>0</v>
      </c>
      <c r="AZ58" s="7">
        <f t="shared" si="110"/>
        <v>0</v>
      </c>
      <c r="BA58" s="7">
        <f t="shared" si="110"/>
        <v>0</v>
      </c>
      <c r="BB58" s="7">
        <f t="shared" si="110"/>
        <v>0</v>
      </c>
      <c r="BC58" s="7">
        <f t="shared" si="110"/>
        <v>0</v>
      </c>
      <c r="BD58" s="7">
        <f t="shared" si="110"/>
        <v>0</v>
      </c>
      <c r="BE58" s="7">
        <f t="shared" si="110"/>
        <v>0</v>
      </c>
      <c r="BF58" s="7">
        <f t="shared" si="110"/>
        <v>0</v>
      </c>
      <c r="BG58" s="7">
        <f t="shared" si="110"/>
        <v>0</v>
      </c>
      <c r="BH58" s="7">
        <f t="shared" si="110"/>
        <v>0</v>
      </c>
      <c r="BI58" s="7">
        <f t="shared" si="110"/>
        <v>0</v>
      </c>
      <c r="BJ58" s="7">
        <f t="shared" si="110"/>
        <v>0</v>
      </c>
      <c r="BK58" s="7">
        <f t="shared" si="110"/>
        <v>0</v>
      </c>
      <c r="BL58" s="7">
        <v>0.74758464531637003</v>
      </c>
      <c r="BM58" s="7">
        <f>(0)/301.198</f>
        <v>0</v>
      </c>
      <c r="BN58" s="7">
        <f>(0)/301.198</f>
        <v>0</v>
      </c>
      <c r="BO58" s="7">
        <f>(0)/301.198</f>
        <v>0</v>
      </c>
      <c r="BP58" s="7">
        <v>0</v>
      </c>
      <c r="BQ58" s="7">
        <f>(0)/301.198</f>
        <v>0</v>
      </c>
      <c r="BR58" s="7">
        <f>(0)/301.198</f>
        <v>0</v>
      </c>
      <c r="BS58" s="7">
        <f>(0)/301.198</f>
        <v>0</v>
      </c>
      <c r="BT58" s="7">
        <f>(0)/301.198</f>
        <v>0</v>
      </c>
      <c r="BU58" s="7">
        <f>(0)/301.198</f>
        <v>0</v>
      </c>
      <c r="BV58" s="7">
        <v>0.1073015093061707</v>
      </c>
      <c r="BW58" s="7">
        <f>(0)/301.198</f>
        <v>0</v>
      </c>
      <c r="BX58" s="7">
        <f>(0)/301.198</f>
        <v>0</v>
      </c>
      <c r="BY58" s="7">
        <v>0.14511384537745936</v>
      </c>
      <c r="BZ58" s="7">
        <f t="shared" ref="BZ58:CL58" si="111">(0)/301.198</f>
        <v>0</v>
      </c>
      <c r="CA58" s="7">
        <f t="shared" si="111"/>
        <v>0</v>
      </c>
      <c r="CB58" s="7">
        <f t="shared" si="111"/>
        <v>0</v>
      </c>
      <c r="CC58" s="7">
        <f t="shared" si="111"/>
        <v>0</v>
      </c>
      <c r="CD58" s="7">
        <f t="shared" si="111"/>
        <v>0</v>
      </c>
      <c r="CE58" s="7">
        <f t="shared" si="111"/>
        <v>0</v>
      </c>
      <c r="CF58" s="7">
        <f t="shared" si="111"/>
        <v>0</v>
      </c>
      <c r="CG58" s="7">
        <f t="shared" si="111"/>
        <v>0</v>
      </c>
      <c r="CH58" s="7">
        <f t="shared" si="111"/>
        <v>0</v>
      </c>
      <c r="CI58" s="7">
        <f t="shared" si="111"/>
        <v>0</v>
      </c>
      <c r="CJ58" s="7">
        <f t="shared" si="111"/>
        <v>0</v>
      </c>
      <c r="CK58" s="7">
        <f t="shared" si="111"/>
        <v>0</v>
      </c>
      <c r="CL58" s="7">
        <f t="shared" si="111"/>
        <v>0</v>
      </c>
      <c r="CM58">
        <f>0</f>
        <v>0</v>
      </c>
      <c r="CN58">
        <v>301.19799999999998</v>
      </c>
    </row>
    <row r="59" spans="1:92" x14ac:dyDescent="0.25">
      <c r="A59" s="5" t="s">
        <v>77</v>
      </c>
      <c r="B59" s="6"/>
      <c r="C59" s="6"/>
      <c r="D59" s="6"/>
      <c r="E59" s="6"/>
      <c r="F59" s="6"/>
      <c r="G59" s="6"/>
      <c r="H59" s="6">
        <v>9.4320000000000004</v>
      </c>
      <c r="I59" s="6"/>
      <c r="J59" s="6"/>
      <c r="K59" s="6"/>
      <c r="L59" s="6"/>
      <c r="M59" s="6"/>
      <c r="N59" s="6"/>
      <c r="O59" s="6"/>
      <c r="P59" s="6">
        <v>55.481999999999999</v>
      </c>
      <c r="Q59" s="6">
        <v>25.025999999999996</v>
      </c>
      <c r="R59" s="6">
        <v>13.610999999999999</v>
      </c>
      <c r="S59" s="6"/>
      <c r="T59" s="6"/>
      <c r="U59" s="6">
        <v>0</v>
      </c>
      <c r="V59" s="6"/>
      <c r="W59" s="6"/>
      <c r="X59" s="6"/>
      <c r="Y59" s="6"/>
      <c r="Z59" s="6"/>
      <c r="AA59" s="6">
        <v>117.31699999999999</v>
      </c>
      <c r="AB59" s="6"/>
      <c r="AC59" s="6">
        <v>275.91199999999998</v>
      </c>
      <c r="AD59" s="6">
        <v>693.8549999999999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>
        <v>7.92</v>
      </c>
      <c r="AP59" s="6"/>
      <c r="AQ59" s="6"/>
      <c r="AR59" s="6"/>
      <c r="AS59" s="6">
        <v>1198.5549999999998</v>
      </c>
      <c r="AV59" t="s">
        <v>77</v>
      </c>
      <c r="AW59" s="7">
        <f t="shared" ref="AW59:BB59" si="112">(0)/1198.555</f>
        <v>0</v>
      </c>
      <c r="AX59" s="7">
        <f t="shared" si="112"/>
        <v>0</v>
      </c>
      <c r="AY59" s="7">
        <f t="shared" si="112"/>
        <v>0</v>
      </c>
      <c r="AZ59" s="7">
        <f t="shared" si="112"/>
        <v>0</v>
      </c>
      <c r="BA59" s="7">
        <f t="shared" si="112"/>
        <v>0</v>
      </c>
      <c r="BB59" s="7">
        <f t="shared" si="112"/>
        <v>0</v>
      </c>
      <c r="BC59" s="7">
        <v>7.8694761608770567E-3</v>
      </c>
      <c r="BD59" s="7">
        <f t="shared" ref="BD59:BJ59" si="113">(0)/1198.555</f>
        <v>0</v>
      </c>
      <c r="BE59" s="7">
        <f t="shared" si="113"/>
        <v>0</v>
      </c>
      <c r="BF59" s="7">
        <f t="shared" si="113"/>
        <v>0</v>
      </c>
      <c r="BG59" s="7">
        <f t="shared" si="113"/>
        <v>0</v>
      </c>
      <c r="BH59" s="7">
        <f t="shared" si="113"/>
        <v>0</v>
      </c>
      <c r="BI59" s="7">
        <f t="shared" si="113"/>
        <v>0</v>
      </c>
      <c r="BJ59" s="7">
        <f t="shared" si="113"/>
        <v>0</v>
      </c>
      <c r="BK59" s="7">
        <v>4.6290741768212559E-2</v>
      </c>
      <c r="BL59" s="7">
        <v>2.0880143172403436E-2</v>
      </c>
      <c r="BM59" s="7">
        <v>1.1356174727067177E-2</v>
      </c>
      <c r="BN59" s="7">
        <f>(0)/1198.555</f>
        <v>0</v>
      </c>
      <c r="BO59" s="7">
        <f>(0)/1198.555</f>
        <v>0</v>
      </c>
      <c r="BP59" s="7">
        <v>0</v>
      </c>
      <c r="BQ59" s="7">
        <f>(0)/1198.555</f>
        <v>0</v>
      </c>
      <c r="BR59" s="7">
        <f>(0)/1198.555</f>
        <v>0</v>
      </c>
      <c r="BS59" s="7">
        <f>(0)/1198.555</f>
        <v>0</v>
      </c>
      <c r="BT59" s="7">
        <f>(0)/1198.555</f>
        <v>0</v>
      </c>
      <c r="BU59" s="7">
        <f>(0)/1198.555</f>
        <v>0</v>
      </c>
      <c r="BV59" s="7">
        <v>9.7882032948008235E-2</v>
      </c>
      <c r="BW59" s="7">
        <f>(0)/1198.555</f>
        <v>0</v>
      </c>
      <c r="BX59" s="7">
        <v>0.23020387049405328</v>
      </c>
      <c r="BY59" s="7">
        <v>0.57890960364772581</v>
      </c>
      <c r="BZ59" s="7">
        <f t="shared" ref="BZ59:CI59" si="114">(0)/1198.555</f>
        <v>0</v>
      </c>
      <c r="CA59" s="7">
        <f t="shared" si="114"/>
        <v>0</v>
      </c>
      <c r="CB59" s="7">
        <f t="shared" si="114"/>
        <v>0</v>
      </c>
      <c r="CC59" s="7">
        <f t="shared" si="114"/>
        <v>0</v>
      </c>
      <c r="CD59" s="7">
        <f t="shared" si="114"/>
        <v>0</v>
      </c>
      <c r="CE59" s="7">
        <f t="shared" si="114"/>
        <v>0</v>
      </c>
      <c r="CF59" s="7">
        <f t="shared" si="114"/>
        <v>0</v>
      </c>
      <c r="CG59" s="7">
        <f t="shared" si="114"/>
        <v>0</v>
      </c>
      <c r="CH59" s="7">
        <f t="shared" si="114"/>
        <v>0</v>
      </c>
      <c r="CI59" s="7">
        <f t="shared" si="114"/>
        <v>0</v>
      </c>
      <c r="CJ59" s="7">
        <v>6.6079570816524906E-3</v>
      </c>
      <c r="CK59" s="7">
        <f>(0)/1198.555</f>
        <v>0</v>
      </c>
      <c r="CL59" s="7">
        <f>(0)/1198.555</f>
        <v>0</v>
      </c>
      <c r="CM59">
        <f>0</f>
        <v>0</v>
      </c>
      <c r="CN59">
        <v>1198.5549999999998</v>
      </c>
    </row>
    <row r="60" spans="1:92" x14ac:dyDescent="0.25">
      <c r="A60" s="5" t="s">
        <v>179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>
        <v>10.280999999999999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>
        <v>143.51399999999998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>
        <v>153.79499999999999</v>
      </c>
      <c r="AV60" t="s">
        <v>179</v>
      </c>
      <c r="AW60" s="7">
        <f t="shared" ref="AW60:BL60" si="115">(0)/153.795</f>
        <v>0</v>
      </c>
      <c r="AX60" s="7">
        <f t="shared" si="115"/>
        <v>0</v>
      </c>
      <c r="AY60" s="7">
        <f t="shared" si="115"/>
        <v>0</v>
      </c>
      <c r="AZ60" s="7">
        <f t="shared" si="115"/>
        <v>0</v>
      </c>
      <c r="BA60" s="7">
        <f t="shared" si="115"/>
        <v>0</v>
      </c>
      <c r="BB60" s="7">
        <f t="shared" si="115"/>
        <v>0</v>
      </c>
      <c r="BC60" s="7">
        <f t="shared" si="115"/>
        <v>0</v>
      </c>
      <c r="BD60" s="7">
        <f t="shared" si="115"/>
        <v>0</v>
      </c>
      <c r="BE60" s="7">
        <f t="shared" si="115"/>
        <v>0</v>
      </c>
      <c r="BF60" s="7">
        <f t="shared" si="115"/>
        <v>0</v>
      </c>
      <c r="BG60" s="7">
        <f t="shared" si="115"/>
        <v>0</v>
      </c>
      <c r="BH60" s="7">
        <f t="shared" si="115"/>
        <v>0</v>
      </c>
      <c r="BI60" s="7">
        <f t="shared" si="115"/>
        <v>0</v>
      </c>
      <c r="BJ60" s="7">
        <f t="shared" si="115"/>
        <v>0</v>
      </c>
      <c r="BK60" s="7">
        <f t="shared" si="115"/>
        <v>0</v>
      </c>
      <c r="BL60" s="7">
        <f t="shared" si="115"/>
        <v>0</v>
      </c>
      <c r="BM60" s="7">
        <v>6.6848727201794592E-2</v>
      </c>
      <c r="BN60" s="7">
        <f t="shared" ref="BN60:BX60" si="116">(0)/153.795</f>
        <v>0</v>
      </c>
      <c r="BO60" s="7">
        <f t="shared" si="116"/>
        <v>0</v>
      </c>
      <c r="BP60" s="7">
        <f t="shared" si="116"/>
        <v>0</v>
      </c>
      <c r="BQ60" s="7">
        <f t="shared" si="116"/>
        <v>0</v>
      </c>
      <c r="BR60" s="7">
        <f t="shared" si="116"/>
        <v>0</v>
      </c>
      <c r="BS60" s="7">
        <f t="shared" si="116"/>
        <v>0</v>
      </c>
      <c r="BT60" s="7">
        <f t="shared" si="116"/>
        <v>0</v>
      </c>
      <c r="BU60" s="7">
        <f t="shared" si="116"/>
        <v>0</v>
      </c>
      <c r="BV60" s="7">
        <f t="shared" si="116"/>
        <v>0</v>
      </c>
      <c r="BW60" s="7">
        <f t="shared" si="116"/>
        <v>0</v>
      </c>
      <c r="BX60" s="7">
        <f t="shared" si="116"/>
        <v>0</v>
      </c>
      <c r="BY60" s="7">
        <v>0.93315127279820531</v>
      </c>
      <c r="BZ60" s="7">
        <f t="shared" ref="BZ60:CL60" si="117">(0)/153.795</f>
        <v>0</v>
      </c>
      <c r="CA60" s="7">
        <f t="shared" si="117"/>
        <v>0</v>
      </c>
      <c r="CB60" s="7">
        <f t="shared" si="117"/>
        <v>0</v>
      </c>
      <c r="CC60" s="7">
        <f t="shared" si="117"/>
        <v>0</v>
      </c>
      <c r="CD60" s="7">
        <f t="shared" si="117"/>
        <v>0</v>
      </c>
      <c r="CE60" s="7">
        <f t="shared" si="117"/>
        <v>0</v>
      </c>
      <c r="CF60" s="7">
        <f t="shared" si="117"/>
        <v>0</v>
      </c>
      <c r="CG60" s="7">
        <f t="shared" si="117"/>
        <v>0</v>
      </c>
      <c r="CH60" s="7">
        <f t="shared" si="117"/>
        <v>0</v>
      </c>
      <c r="CI60" s="7">
        <f t="shared" si="117"/>
        <v>0</v>
      </c>
      <c r="CJ60" s="7">
        <f t="shared" si="117"/>
        <v>0</v>
      </c>
      <c r="CK60" s="7">
        <f t="shared" si="117"/>
        <v>0</v>
      </c>
      <c r="CL60" s="7">
        <f t="shared" si="117"/>
        <v>0</v>
      </c>
      <c r="CM60">
        <f>0</f>
        <v>0</v>
      </c>
      <c r="CN60">
        <v>153.79499999999999</v>
      </c>
    </row>
    <row r="61" spans="1:92" x14ac:dyDescent="0.25">
      <c r="A61" s="5" t="s">
        <v>166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>
        <v>4.0739999999999998</v>
      </c>
      <c r="R61" s="6"/>
      <c r="S61" s="6"/>
      <c r="T61" s="6"/>
      <c r="U61" s="6"/>
      <c r="V61" s="6"/>
      <c r="W61" s="6"/>
      <c r="X61" s="6"/>
      <c r="Y61" s="6"/>
      <c r="Z61" s="6"/>
      <c r="AA61" s="6">
        <v>73.81</v>
      </c>
      <c r="AB61" s="6"/>
      <c r="AC61" s="6"/>
      <c r="AD61" s="6">
        <v>54.269999999999996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>
        <v>132.154</v>
      </c>
      <c r="AV61" t="s">
        <v>166</v>
      </c>
      <c r="AW61" s="7">
        <f t="shared" ref="AW61:BK61" si="118">(0)/132.154</f>
        <v>0</v>
      </c>
      <c r="AX61" s="7">
        <f t="shared" si="118"/>
        <v>0</v>
      </c>
      <c r="AY61" s="7">
        <f t="shared" si="118"/>
        <v>0</v>
      </c>
      <c r="AZ61" s="7">
        <f t="shared" si="118"/>
        <v>0</v>
      </c>
      <c r="BA61" s="7">
        <f t="shared" si="118"/>
        <v>0</v>
      </c>
      <c r="BB61" s="7">
        <f t="shared" si="118"/>
        <v>0</v>
      </c>
      <c r="BC61" s="7">
        <f t="shared" si="118"/>
        <v>0</v>
      </c>
      <c r="BD61" s="7">
        <f t="shared" si="118"/>
        <v>0</v>
      </c>
      <c r="BE61" s="7">
        <f t="shared" si="118"/>
        <v>0</v>
      </c>
      <c r="BF61" s="7">
        <f t="shared" si="118"/>
        <v>0</v>
      </c>
      <c r="BG61" s="7">
        <f t="shared" si="118"/>
        <v>0</v>
      </c>
      <c r="BH61" s="7">
        <f t="shared" si="118"/>
        <v>0</v>
      </c>
      <c r="BI61" s="7">
        <f t="shared" si="118"/>
        <v>0</v>
      </c>
      <c r="BJ61" s="7">
        <f t="shared" si="118"/>
        <v>0</v>
      </c>
      <c r="BK61" s="7">
        <f t="shared" si="118"/>
        <v>0</v>
      </c>
      <c r="BL61" s="7">
        <v>3.0827670747763974E-2</v>
      </c>
      <c r="BM61" s="7">
        <f t="shared" ref="BM61:BU61" si="119">(0)/132.154</f>
        <v>0</v>
      </c>
      <c r="BN61" s="7">
        <f t="shared" si="119"/>
        <v>0</v>
      </c>
      <c r="BO61" s="7">
        <f t="shared" si="119"/>
        <v>0</v>
      </c>
      <c r="BP61" s="7">
        <f t="shared" si="119"/>
        <v>0</v>
      </c>
      <c r="BQ61" s="7">
        <f t="shared" si="119"/>
        <v>0</v>
      </c>
      <c r="BR61" s="7">
        <f t="shared" si="119"/>
        <v>0</v>
      </c>
      <c r="BS61" s="7">
        <f t="shared" si="119"/>
        <v>0</v>
      </c>
      <c r="BT61" s="7">
        <f t="shared" si="119"/>
        <v>0</v>
      </c>
      <c r="BU61" s="7">
        <f t="shared" si="119"/>
        <v>0</v>
      </c>
      <c r="BV61" s="7">
        <v>0.55851506575661736</v>
      </c>
      <c r="BW61" s="7">
        <f>(0)/132.154</f>
        <v>0</v>
      </c>
      <c r="BX61" s="7">
        <f>(0)/132.154</f>
        <v>0</v>
      </c>
      <c r="BY61" s="7">
        <v>0.41065726349561871</v>
      </c>
      <c r="BZ61" s="7">
        <f t="shared" ref="BZ61:CL61" si="120">(0)/132.154</f>
        <v>0</v>
      </c>
      <c r="CA61" s="7">
        <f t="shared" si="120"/>
        <v>0</v>
      </c>
      <c r="CB61" s="7">
        <f t="shared" si="120"/>
        <v>0</v>
      </c>
      <c r="CC61" s="7">
        <f t="shared" si="120"/>
        <v>0</v>
      </c>
      <c r="CD61" s="7">
        <f t="shared" si="120"/>
        <v>0</v>
      </c>
      <c r="CE61" s="7">
        <f t="shared" si="120"/>
        <v>0</v>
      </c>
      <c r="CF61" s="7">
        <f t="shared" si="120"/>
        <v>0</v>
      </c>
      <c r="CG61" s="7">
        <f t="shared" si="120"/>
        <v>0</v>
      </c>
      <c r="CH61" s="7">
        <f t="shared" si="120"/>
        <v>0</v>
      </c>
      <c r="CI61" s="7">
        <f t="shared" si="120"/>
        <v>0</v>
      </c>
      <c r="CJ61" s="7">
        <f t="shared" si="120"/>
        <v>0</v>
      </c>
      <c r="CK61" s="7">
        <f t="shared" si="120"/>
        <v>0</v>
      </c>
      <c r="CL61" s="7">
        <f t="shared" si="120"/>
        <v>0</v>
      </c>
      <c r="CM61">
        <f>0</f>
        <v>0</v>
      </c>
      <c r="CN61">
        <v>132.154</v>
      </c>
    </row>
    <row r="62" spans="1:92" x14ac:dyDescent="0.25">
      <c r="A62" s="5" t="s">
        <v>78</v>
      </c>
      <c r="B62" s="6"/>
      <c r="C62" s="6"/>
      <c r="D62" s="6"/>
      <c r="E62" s="6"/>
      <c r="F62" s="6"/>
      <c r="G62" s="6"/>
      <c r="H62" s="6">
        <v>5.66</v>
      </c>
      <c r="I62" s="6"/>
      <c r="J62" s="6"/>
      <c r="K62" s="6"/>
      <c r="L62" s="6"/>
      <c r="M62" s="6"/>
      <c r="N62" s="6"/>
      <c r="O62" s="6"/>
      <c r="P62" s="6"/>
      <c r="Q62" s="6"/>
      <c r="R62" s="6">
        <v>13.842000000000002</v>
      </c>
      <c r="S62" s="6"/>
      <c r="T62" s="6"/>
      <c r="U62" s="6"/>
      <c r="V62" s="6"/>
      <c r="W62" s="6">
        <v>1576</v>
      </c>
      <c r="X62" s="6"/>
      <c r="Y62" s="6"/>
      <c r="Z62" s="6"/>
      <c r="AA62" s="6">
        <v>6.8280000000000003</v>
      </c>
      <c r="AB62" s="6"/>
      <c r="AC62" s="6"/>
      <c r="AD62" s="6">
        <v>9.68</v>
      </c>
      <c r="AE62" s="6"/>
      <c r="AF62" s="6">
        <v>56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>
        <v>1668.01</v>
      </c>
      <c r="AV62" t="s">
        <v>78</v>
      </c>
      <c r="AW62" s="7">
        <f t="shared" ref="AW62:BB62" si="121">(0)/1668.01</f>
        <v>0</v>
      </c>
      <c r="AX62" s="7">
        <f t="shared" si="121"/>
        <v>0</v>
      </c>
      <c r="AY62" s="7">
        <f t="shared" si="121"/>
        <v>0</v>
      </c>
      <c r="AZ62" s="7">
        <f t="shared" si="121"/>
        <v>0</v>
      </c>
      <c r="BA62" s="7">
        <f t="shared" si="121"/>
        <v>0</v>
      </c>
      <c r="BB62" s="7">
        <f t="shared" si="121"/>
        <v>0</v>
      </c>
      <c r="BC62" s="7">
        <v>3.3932650283871203E-3</v>
      </c>
      <c r="BD62" s="7">
        <f t="shared" ref="BD62:BL62" si="122">(0)/1668.01</f>
        <v>0</v>
      </c>
      <c r="BE62" s="7">
        <f t="shared" si="122"/>
        <v>0</v>
      </c>
      <c r="BF62" s="7">
        <f t="shared" si="122"/>
        <v>0</v>
      </c>
      <c r="BG62" s="7">
        <f t="shared" si="122"/>
        <v>0</v>
      </c>
      <c r="BH62" s="7">
        <f t="shared" si="122"/>
        <v>0</v>
      </c>
      <c r="BI62" s="7">
        <f t="shared" si="122"/>
        <v>0</v>
      </c>
      <c r="BJ62" s="7">
        <f t="shared" si="122"/>
        <v>0</v>
      </c>
      <c r="BK62" s="7">
        <f t="shared" si="122"/>
        <v>0</v>
      </c>
      <c r="BL62" s="7">
        <f t="shared" si="122"/>
        <v>0</v>
      </c>
      <c r="BM62" s="7">
        <v>8.2985113998117529E-3</v>
      </c>
      <c r="BN62" s="7">
        <f>(0)/1668.01</f>
        <v>0</v>
      </c>
      <c r="BO62" s="7">
        <f>(0)/1668.01</f>
        <v>0</v>
      </c>
      <c r="BP62" s="7">
        <f>(0)/1668.01</f>
        <v>0</v>
      </c>
      <c r="BQ62" s="7">
        <f>(0)/1668.01</f>
        <v>0</v>
      </c>
      <c r="BR62" s="7">
        <v>0.94483846020107798</v>
      </c>
      <c r="BS62" s="7">
        <f>(0)/1668.01</f>
        <v>0</v>
      </c>
      <c r="BT62" s="7">
        <f>(0)/1668.01</f>
        <v>0</v>
      </c>
      <c r="BU62" s="7">
        <f>(0)/1668.01</f>
        <v>0</v>
      </c>
      <c r="BV62" s="7">
        <v>4.0935006384853808E-3</v>
      </c>
      <c r="BW62" s="7">
        <f>(0)/1668.01</f>
        <v>0</v>
      </c>
      <c r="BX62" s="7">
        <f>(0)/1668.01</f>
        <v>0</v>
      </c>
      <c r="BY62" s="7">
        <v>5.8033225220472297E-3</v>
      </c>
      <c r="BZ62" s="7">
        <f>(0)/1668.01</f>
        <v>0</v>
      </c>
      <c r="CA62" s="7">
        <v>3.357294021019059E-2</v>
      </c>
      <c r="CB62" s="7">
        <f t="shared" ref="CB62:CL62" si="123">(0)/1668.01</f>
        <v>0</v>
      </c>
      <c r="CC62" s="7">
        <f t="shared" si="123"/>
        <v>0</v>
      </c>
      <c r="CD62" s="7">
        <f t="shared" si="123"/>
        <v>0</v>
      </c>
      <c r="CE62" s="7">
        <f t="shared" si="123"/>
        <v>0</v>
      </c>
      <c r="CF62" s="7">
        <f t="shared" si="123"/>
        <v>0</v>
      </c>
      <c r="CG62" s="7">
        <f t="shared" si="123"/>
        <v>0</v>
      </c>
      <c r="CH62" s="7">
        <f t="shared" si="123"/>
        <v>0</v>
      </c>
      <c r="CI62" s="7">
        <f t="shared" si="123"/>
        <v>0</v>
      </c>
      <c r="CJ62" s="7">
        <f t="shared" si="123"/>
        <v>0</v>
      </c>
      <c r="CK62" s="7">
        <f t="shared" si="123"/>
        <v>0</v>
      </c>
      <c r="CL62" s="7">
        <f t="shared" si="123"/>
        <v>0</v>
      </c>
      <c r="CM62">
        <f>0</f>
        <v>0</v>
      </c>
      <c r="CN62">
        <v>1668.01</v>
      </c>
    </row>
    <row r="63" spans="1:92" x14ac:dyDescent="0.25">
      <c r="A63" s="5" t="s">
        <v>73</v>
      </c>
      <c r="B63" s="6"/>
      <c r="C63" s="6"/>
      <c r="D63" s="6"/>
      <c r="E63" s="6"/>
      <c r="F63" s="6"/>
      <c r="G63" s="6"/>
      <c r="H63" s="6">
        <v>766.34799999999996</v>
      </c>
      <c r="I63" s="6"/>
      <c r="J63" s="6"/>
      <c r="K63" s="6"/>
      <c r="L63" s="6">
        <v>6</v>
      </c>
      <c r="M63" s="6"/>
      <c r="N63" s="6"/>
      <c r="O63" s="6"/>
      <c r="P63" s="6"/>
      <c r="Q63" s="6">
        <v>472.04499999999996</v>
      </c>
      <c r="R63" s="6">
        <v>1155.672</v>
      </c>
      <c r="S63" s="6"/>
      <c r="T63" s="6"/>
      <c r="U63" s="6"/>
      <c r="V63" s="6"/>
      <c r="W63" s="6"/>
      <c r="X63" s="6"/>
      <c r="Y63" s="6"/>
      <c r="Z63" s="6"/>
      <c r="AA63" s="6">
        <v>246.65799999999999</v>
      </c>
      <c r="AB63" s="6"/>
      <c r="AC63" s="6">
        <v>12</v>
      </c>
      <c r="AD63" s="6">
        <v>314.93599999999998</v>
      </c>
      <c r="AE63" s="6"/>
      <c r="AF63" s="6">
        <v>22.032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>
        <v>2995.6910000000003</v>
      </c>
      <c r="AV63" t="s">
        <v>73</v>
      </c>
      <c r="AW63" s="7">
        <f t="shared" ref="AW63:BB63" si="124">(0)/2995.691</f>
        <v>0</v>
      </c>
      <c r="AX63" s="7">
        <f t="shared" si="124"/>
        <v>0</v>
      </c>
      <c r="AY63" s="7">
        <f t="shared" si="124"/>
        <v>0</v>
      </c>
      <c r="AZ63" s="7">
        <f t="shared" si="124"/>
        <v>0</v>
      </c>
      <c r="BA63" s="7">
        <f t="shared" si="124"/>
        <v>0</v>
      </c>
      <c r="BB63" s="7">
        <f t="shared" si="124"/>
        <v>0</v>
      </c>
      <c r="BC63" s="7">
        <v>0.25581677148944931</v>
      </c>
      <c r="BD63" s="7">
        <f>(0)/2995.691</f>
        <v>0</v>
      </c>
      <c r="BE63" s="7">
        <f>(0)/2995.691</f>
        <v>0</v>
      </c>
      <c r="BF63" s="7">
        <f>(0)/2995.691</f>
        <v>0</v>
      </c>
      <c r="BG63" s="7">
        <v>2.0028767987085448E-3</v>
      </c>
      <c r="BH63" s="7">
        <f>(0)/2995.691</f>
        <v>0</v>
      </c>
      <c r="BI63" s="7">
        <f>(0)/2995.691</f>
        <v>0</v>
      </c>
      <c r="BJ63" s="7">
        <f>(0)/2995.691</f>
        <v>0</v>
      </c>
      <c r="BK63" s="7">
        <f>(0)/2995.691</f>
        <v>0</v>
      </c>
      <c r="BL63" s="7">
        <v>0.15757466307439583</v>
      </c>
      <c r="BM63" s="7">
        <v>0.38577810595285023</v>
      </c>
      <c r="BN63" s="7">
        <f t="shared" ref="BN63:BU63" si="125">(0)/2995.691</f>
        <v>0</v>
      </c>
      <c r="BO63" s="7">
        <f t="shared" si="125"/>
        <v>0</v>
      </c>
      <c r="BP63" s="7">
        <f t="shared" si="125"/>
        <v>0</v>
      </c>
      <c r="BQ63" s="7">
        <f t="shared" si="125"/>
        <v>0</v>
      </c>
      <c r="BR63" s="7">
        <f t="shared" si="125"/>
        <v>0</v>
      </c>
      <c r="BS63" s="7">
        <f t="shared" si="125"/>
        <v>0</v>
      </c>
      <c r="BT63" s="7">
        <f t="shared" si="125"/>
        <v>0</v>
      </c>
      <c r="BU63" s="7">
        <f t="shared" si="125"/>
        <v>0</v>
      </c>
      <c r="BV63" s="7">
        <v>8.233759756930871E-2</v>
      </c>
      <c r="BW63" s="7">
        <f>(0)/2995.691</f>
        <v>0</v>
      </c>
      <c r="BX63" s="7">
        <v>4.0057535974170897E-3</v>
      </c>
      <c r="BY63" s="7">
        <v>0.10512966791301237</v>
      </c>
      <c r="BZ63" s="7">
        <f>(0)/2995.691</f>
        <v>0</v>
      </c>
      <c r="CA63" s="7">
        <v>7.3545636048577764E-3</v>
      </c>
      <c r="CB63" s="7">
        <f t="shared" ref="CB63:CL63" si="126">(0)/2995.691</f>
        <v>0</v>
      </c>
      <c r="CC63" s="7">
        <f t="shared" si="126"/>
        <v>0</v>
      </c>
      <c r="CD63" s="7">
        <f t="shared" si="126"/>
        <v>0</v>
      </c>
      <c r="CE63" s="7">
        <f t="shared" si="126"/>
        <v>0</v>
      </c>
      <c r="CF63" s="7">
        <f t="shared" si="126"/>
        <v>0</v>
      </c>
      <c r="CG63" s="7">
        <f t="shared" si="126"/>
        <v>0</v>
      </c>
      <c r="CH63" s="7">
        <f t="shared" si="126"/>
        <v>0</v>
      </c>
      <c r="CI63" s="7">
        <f t="shared" si="126"/>
        <v>0</v>
      </c>
      <c r="CJ63" s="7">
        <f t="shared" si="126"/>
        <v>0</v>
      </c>
      <c r="CK63" s="7">
        <f t="shared" si="126"/>
        <v>0</v>
      </c>
      <c r="CL63" s="7">
        <f t="shared" si="126"/>
        <v>0</v>
      </c>
      <c r="CM63">
        <f>0</f>
        <v>0</v>
      </c>
      <c r="CN63">
        <v>2995.6910000000003</v>
      </c>
    </row>
    <row r="64" spans="1:92" x14ac:dyDescent="0.25">
      <c r="A64" s="5" t="s">
        <v>52</v>
      </c>
      <c r="B64" s="6"/>
      <c r="C64" s="6"/>
      <c r="D64" s="6"/>
      <c r="E64" s="6"/>
      <c r="F64" s="6">
        <v>62.470999999999997</v>
      </c>
      <c r="G64" s="6"/>
      <c r="H64" s="6">
        <v>48.415999999999997</v>
      </c>
      <c r="I64" s="6"/>
      <c r="J64" s="6"/>
      <c r="K64" s="6">
        <v>122</v>
      </c>
      <c r="L64" s="6">
        <v>2.5379999999999998</v>
      </c>
      <c r="M64" s="6"/>
      <c r="N64" s="6"/>
      <c r="O64" s="6"/>
      <c r="P64" s="6">
        <v>70.867999999999995</v>
      </c>
      <c r="Q64" s="6">
        <v>20.366</v>
      </c>
      <c r="R64" s="6"/>
      <c r="S64" s="6"/>
      <c r="T64" s="6"/>
      <c r="U64" s="6">
        <v>19.908000000000001</v>
      </c>
      <c r="V64" s="6"/>
      <c r="W64" s="6"/>
      <c r="X64" s="6">
        <v>93.018999999999991</v>
      </c>
      <c r="Y64" s="6"/>
      <c r="Z64" s="6"/>
      <c r="AA64" s="6">
        <v>379.27700000000004</v>
      </c>
      <c r="AB64" s="6"/>
      <c r="AC64" s="6">
        <v>6</v>
      </c>
      <c r="AD64" s="6">
        <v>54.883000000000003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>
        <v>879.74600000000009</v>
      </c>
      <c r="AV64" t="s">
        <v>52</v>
      </c>
      <c r="AW64" s="7">
        <f>(0)/879.746</f>
        <v>0</v>
      </c>
      <c r="AX64" s="7">
        <f>(0)/879.746</f>
        <v>0</v>
      </c>
      <c r="AY64" s="7">
        <f>(0)/879.746</f>
        <v>0</v>
      </c>
      <c r="AZ64" s="7">
        <f>(0)/879.746</f>
        <v>0</v>
      </c>
      <c r="BA64" s="7">
        <v>7.1010268873061083E-2</v>
      </c>
      <c r="BB64" s="7">
        <f>(0)/879.746</f>
        <v>0</v>
      </c>
      <c r="BC64" s="7">
        <v>5.5034066651056091E-2</v>
      </c>
      <c r="BD64" s="7">
        <f>(0)/879.746</f>
        <v>0</v>
      </c>
      <c r="BE64" s="7">
        <f>(0)/879.746</f>
        <v>0</v>
      </c>
      <c r="BF64" s="7">
        <v>0.13867639068549331</v>
      </c>
      <c r="BG64" s="7">
        <v>2.8849236029490325E-3</v>
      </c>
      <c r="BH64" s="7">
        <f>(0)/879.746</f>
        <v>0</v>
      </c>
      <c r="BI64" s="7">
        <f>(0)/879.746</f>
        <v>0</v>
      </c>
      <c r="BJ64" s="7">
        <f>(0)/879.746</f>
        <v>0</v>
      </c>
      <c r="BK64" s="7">
        <v>8.0555069304094576E-2</v>
      </c>
      <c r="BL64" s="7">
        <v>2.3149863710661939E-2</v>
      </c>
      <c r="BM64" s="7">
        <f>(0)/879.746</f>
        <v>0</v>
      </c>
      <c r="BN64" s="7">
        <f>(0)/879.746</f>
        <v>0</v>
      </c>
      <c r="BO64" s="7">
        <f>(0)/879.746</f>
        <v>0</v>
      </c>
      <c r="BP64" s="7">
        <v>2.2629258899727875E-2</v>
      </c>
      <c r="BQ64" s="7">
        <f>(0)/879.746</f>
        <v>0</v>
      </c>
      <c r="BR64" s="7">
        <f>(0)/879.746</f>
        <v>0</v>
      </c>
      <c r="BS64" s="7">
        <v>0.10573392774732705</v>
      </c>
      <c r="BT64" s="7">
        <f>(0)/879.746</f>
        <v>0</v>
      </c>
      <c r="BU64" s="7">
        <f>(0)/879.746</f>
        <v>0</v>
      </c>
      <c r="BV64" s="7">
        <v>0.43112102811493319</v>
      </c>
      <c r="BW64" s="7">
        <f>(0)/879.746</f>
        <v>0</v>
      </c>
      <c r="BX64" s="7">
        <v>6.8201503615816375E-3</v>
      </c>
      <c r="BY64" s="7">
        <v>6.2385052049114174E-2</v>
      </c>
      <c r="BZ64" s="7">
        <f t="shared" ref="BZ64:CL64" si="127">(0)/879.746</f>
        <v>0</v>
      </c>
      <c r="CA64" s="7">
        <f t="shared" si="127"/>
        <v>0</v>
      </c>
      <c r="CB64" s="7">
        <f t="shared" si="127"/>
        <v>0</v>
      </c>
      <c r="CC64" s="7">
        <f t="shared" si="127"/>
        <v>0</v>
      </c>
      <c r="CD64" s="7">
        <f t="shared" si="127"/>
        <v>0</v>
      </c>
      <c r="CE64" s="7">
        <f t="shared" si="127"/>
        <v>0</v>
      </c>
      <c r="CF64" s="7">
        <f t="shared" si="127"/>
        <v>0</v>
      </c>
      <c r="CG64" s="7">
        <f t="shared" si="127"/>
        <v>0</v>
      </c>
      <c r="CH64" s="7">
        <f t="shared" si="127"/>
        <v>0</v>
      </c>
      <c r="CI64" s="7">
        <f t="shared" si="127"/>
        <v>0</v>
      </c>
      <c r="CJ64" s="7">
        <f t="shared" si="127"/>
        <v>0</v>
      </c>
      <c r="CK64" s="7">
        <f t="shared" si="127"/>
        <v>0</v>
      </c>
      <c r="CL64" s="7">
        <f t="shared" si="127"/>
        <v>0</v>
      </c>
      <c r="CM64">
        <f>0</f>
        <v>0</v>
      </c>
      <c r="CN64">
        <v>879.74600000000009</v>
      </c>
    </row>
    <row r="65" spans="1:92" x14ac:dyDescent="0.25">
      <c r="A65" s="5" t="s">
        <v>174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>
        <v>3.8250000000000002</v>
      </c>
      <c r="S65" s="6"/>
      <c r="T65" s="6"/>
      <c r="U65" s="6"/>
      <c r="V65" s="6"/>
      <c r="W65" s="6"/>
      <c r="X65" s="6">
        <v>31.103999999999999</v>
      </c>
      <c r="Y65" s="6"/>
      <c r="Z65" s="6"/>
      <c r="AA65" s="6">
        <v>52.384</v>
      </c>
      <c r="AB65" s="6"/>
      <c r="AC65" s="6">
        <v>7.585</v>
      </c>
      <c r="AD65" s="6"/>
      <c r="AE65" s="6"/>
      <c r="AF65" s="6">
        <v>4</v>
      </c>
      <c r="AG65" s="6"/>
      <c r="AH65" s="6"/>
      <c r="AI65" s="6">
        <v>1222.5830000000001</v>
      </c>
      <c r="AJ65" s="6"/>
      <c r="AK65" s="6"/>
      <c r="AL65" s="6"/>
      <c r="AM65" s="6">
        <v>21.442</v>
      </c>
      <c r="AN65" s="6"/>
      <c r="AO65" s="6"/>
      <c r="AP65" s="6">
        <v>5.7039999999999997</v>
      </c>
      <c r="AQ65" s="6"/>
      <c r="AR65" s="6"/>
      <c r="AS65" s="6">
        <v>1348.627</v>
      </c>
      <c r="AV65" t="s">
        <v>174</v>
      </c>
      <c r="AW65" s="7">
        <f t="shared" ref="AW65:BL65" si="128">(0)/1348.627</f>
        <v>0</v>
      </c>
      <c r="AX65" s="7">
        <f t="shared" si="128"/>
        <v>0</v>
      </c>
      <c r="AY65" s="7">
        <f t="shared" si="128"/>
        <v>0</v>
      </c>
      <c r="AZ65" s="7">
        <f t="shared" si="128"/>
        <v>0</v>
      </c>
      <c r="BA65" s="7">
        <f t="shared" si="128"/>
        <v>0</v>
      </c>
      <c r="BB65" s="7">
        <f t="shared" si="128"/>
        <v>0</v>
      </c>
      <c r="BC65" s="7">
        <f t="shared" si="128"/>
        <v>0</v>
      </c>
      <c r="BD65" s="7">
        <f t="shared" si="128"/>
        <v>0</v>
      </c>
      <c r="BE65" s="7">
        <f t="shared" si="128"/>
        <v>0</v>
      </c>
      <c r="BF65" s="7">
        <f t="shared" si="128"/>
        <v>0</v>
      </c>
      <c r="BG65" s="7">
        <f t="shared" si="128"/>
        <v>0</v>
      </c>
      <c r="BH65" s="7">
        <f t="shared" si="128"/>
        <v>0</v>
      </c>
      <c r="BI65" s="7">
        <f t="shared" si="128"/>
        <v>0</v>
      </c>
      <c r="BJ65" s="7">
        <f t="shared" si="128"/>
        <v>0</v>
      </c>
      <c r="BK65" s="7">
        <f t="shared" si="128"/>
        <v>0</v>
      </c>
      <c r="BL65" s="7">
        <f t="shared" si="128"/>
        <v>0</v>
      </c>
      <c r="BM65" s="7">
        <v>2.8362178719542174E-3</v>
      </c>
      <c r="BN65" s="7">
        <f>(0)/1348.627</f>
        <v>0</v>
      </c>
      <c r="BO65" s="7">
        <f>(0)/1348.627</f>
        <v>0</v>
      </c>
      <c r="BP65" s="7">
        <f>(0)/1348.627</f>
        <v>0</v>
      </c>
      <c r="BQ65" s="7">
        <f>(0)/1348.627</f>
        <v>0</v>
      </c>
      <c r="BR65" s="7">
        <f>(0)/1348.627</f>
        <v>0</v>
      </c>
      <c r="BS65" s="7">
        <v>2.3063456389350059E-2</v>
      </c>
      <c r="BT65" s="7">
        <f>(0)/1348.627</f>
        <v>0</v>
      </c>
      <c r="BU65" s="7">
        <f>(0)/1348.627</f>
        <v>0</v>
      </c>
      <c r="BV65" s="7">
        <v>3.8842467190705811E-2</v>
      </c>
      <c r="BW65" s="7">
        <f>(0)/1348.627</f>
        <v>0</v>
      </c>
      <c r="BX65" s="7">
        <v>5.6242385774569253E-3</v>
      </c>
      <c r="BY65" s="7">
        <f>(0)/1348.627</f>
        <v>0</v>
      </c>
      <c r="BZ65" s="7">
        <f>(0)/1348.627</f>
        <v>0</v>
      </c>
      <c r="CA65" s="7">
        <v>2.9659794739390509E-3</v>
      </c>
      <c r="CB65" s="7">
        <f>(0)/1348.627</f>
        <v>0</v>
      </c>
      <c r="CC65" s="7">
        <f>(0)/1348.627</f>
        <v>0</v>
      </c>
      <c r="CD65" s="7">
        <v>0.90653902079670667</v>
      </c>
      <c r="CE65" s="7">
        <f>(0)/1348.627</f>
        <v>0</v>
      </c>
      <c r="CF65" s="7">
        <f>(0)/1348.627</f>
        <v>0</v>
      </c>
      <c r="CG65" s="7">
        <f>(0)/1348.627</f>
        <v>0</v>
      </c>
      <c r="CH65" s="7">
        <v>1.5899132970050283E-2</v>
      </c>
      <c r="CI65" s="7">
        <f>(0)/1348.627</f>
        <v>0</v>
      </c>
      <c r="CJ65" s="7">
        <f>(0)/1348.627</f>
        <v>0</v>
      </c>
      <c r="CK65" s="7">
        <v>4.2294867298370859E-3</v>
      </c>
      <c r="CL65" s="7">
        <f>(0)/1348.627</f>
        <v>0</v>
      </c>
      <c r="CM65">
        <f>0</f>
        <v>0</v>
      </c>
      <c r="CN65">
        <v>1348.627</v>
      </c>
    </row>
    <row r="66" spans="1:92" x14ac:dyDescent="0.25">
      <c r="A66" s="5" t="s">
        <v>329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>
        <v>2.0499999999999998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>
        <v>2.0499999999999998</v>
      </c>
      <c r="AV66" t="s">
        <v>329</v>
      </c>
      <c r="AW66" s="7">
        <f t="shared" ref="AW66:BW66" si="129">(0)/2.05</f>
        <v>0</v>
      </c>
      <c r="AX66" s="7">
        <f t="shared" si="129"/>
        <v>0</v>
      </c>
      <c r="AY66" s="7">
        <f t="shared" si="129"/>
        <v>0</v>
      </c>
      <c r="AZ66" s="7">
        <f t="shared" si="129"/>
        <v>0</v>
      </c>
      <c r="BA66" s="7">
        <f t="shared" si="129"/>
        <v>0</v>
      </c>
      <c r="BB66" s="7">
        <f t="shared" si="129"/>
        <v>0</v>
      </c>
      <c r="BC66" s="7">
        <f t="shared" si="129"/>
        <v>0</v>
      </c>
      <c r="BD66" s="7">
        <f t="shared" si="129"/>
        <v>0</v>
      </c>
      <c r="BE66" s="7">
        <f t="shared" si="129"/>
        <v>0</v>
      </c>
      <c r="BF66" s="7">
        <f t="shared" si="129"/>
        <v>0</v>
      </c>
      <c r="BG66" s="7">
        <f t="shared" si="129"/>
        <v>0</v>
      </c>
      <c r="BH66" s="7">
        <f t="shared" si="129"/>
        <v>0</v>
      </c>
      <c r="BI66" s="7">
        <f t="shared" si="129"/>
        <v>0</v>
      </c>
      <c r="BJ66" s="7">
        <f t="shared" si="129"/>
        <v>0</v>
      </c>
      <c r="BK66" s="7">
        <f t="shared" si="129"/>
        <v>0</v>
      </c>
      <c r="BL66" s="7">
        <f t="shared" si="129"/>
        <v>0</v>
      </c>
      <c r="BM66" s="7">
        <f t="shared" si="129"/>
        <v>0</v>
      </c>
      <c r="BN66" s="7">
        <f t="shared" si="129"/>
        <v>0</v>
      </c>
      <c r="BO66" s="7">
        <f t="shared" si="129"/>
        <v>0</v>
      </c>
      <c r="BP66" s="7">
        <f t="shared" si="129"/>
        <v>0</v>
      </c>
      <c r="BQ66" s="7">
        <f t="shared" si="129"/>
        <v>0</v>
      </c>
      <c r="BR66" s="7">
        <f t="shared" si="129"/>
        <v>0</v>
      </c>
      <c r="BS66" s="7">
        <f t="shared" si="129"/>
        <v>0</v>
      </c>
      <c r="BT66" s="7">
        <f t="shared" si="129"/>
        <v>0</v>
      </c>
      <c r="BU66" s="7">
        <f t="shared" si="129"/>
        <v>0</v>
      </c>
      <c r="BV66" s="7">
        <f t="shared" si="129"/>
        <v>0</v>
      </c>
      <c r="BW66" s="7">
        <f t="shared" si="129"/>
        <v>0</v>
      </c>
      <c r="BX66" s="7">
        <v>1</v>
      </c>
      <c r="BY66" s="7">
        <f t="shared" ref="BY66:CL66" si="130">(0)/2.05</f>
        <v>0</v>
      </c>
      <c r="BZ66" s="7">
        <f t="shared" si="130"/>
        <v>0</v>
      </c>
      <c r="CA66" s="7">
        <f t="shared" si="130"/>
        <v>0</v>
      </c>
      <c r="CB66" s="7">
        <f t="shared" si="130"/>
        <v>0</v>
      </c>
      <c r="CC66" s="7">
        <f t="shared" si="130"/>
        <v>0</v>
      </c>
      <c r="CD66" s="7">
        <f t="shared" si="130"/>
        <v>0</v>
      </c>
      <c r="CE66" s="7">
        <f t="shared" si="130"/>
        <v>0</v>
      </c>
      <c r="CF66" s="7">
        <f t="shared" si="130"/>
        <v>0</v>
      </c>
      <c r="CG66" s="7">
        <f t="shared" si="130"/>
        <v>0</v>
      </c>
      <c r="CH66" s="7">
        <f t="shared" si="130"/>
        <v>0</v>
      </c>
      <c r="CI66" s="7">
        <f t="shared" si="130"/>
        <v>0</v>
      </c>
      <c r="CJ66" s="7">
        <f t="shared" si="130"/>
        <v>0</v>
      </c>
      <c r="CK66" s="7">
        <f t="shared" si="130"/>
        <v>0</v>
      </c>
      <c r="CL66" s="7">
        <f t="shared" si="130"/>
        <v>0</v>
      </c>
      <c r="CM66">
        <f>0</f>
        <v>0</v>
      </c>
      <c r="CN66">
        <v>2.0499999999999998</v>
      </c>
    </row>
    <row r="67" spans="1:92" x14ac:dyDescent="0.25">
      <c r="A67" s="5" t="s">
        <v>330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>
        <v>158.875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>
        <v>158.875</v>
      </c>
      <c r="AV67" t="s">
        <v>330</v>
      </c>
      <c r="AW67" s="7">
        <f t="shared" ref="AW67:BW67" si="131">(0)/158.875</f>
        <v>0</v>
      </c>
      <c r="AX67" s="7">
        <f t="shared" si="131"/>
        <v>0</v>
      </c>
      <c r="AY67" s="7">
        <f t="shared" si="131"/>
        <v>0</v>
      </c>
      <c r="AZ67" s="7">
        <f t="shared" si="131"/>
        <v>0</v>
      </c>
      <c r="BA67" s="7">
        <f t="shared" si="131"/>
        <v>0</v>
      </c>
      <c r="BB67" s="7">
        <f t="shared" si="131"/>
        <v>0</v>
      </c>
      <c r="BC67" s="7">
        <f t="shared" si="131"/>
        <v>0</v>
      </c>
      <c r="BD67" s="7">
        <f t="shared" si="131"/>
        <v>0</v>
      </c>
      <c r="BE67" s="7">
        <f t="shared" si="131"/>
        <v>0</v>
      </c>
      <c r="BF67" s="7">
        <f t="shared" si="131"/>
        <v>0</v>
      </c>
      <c r="BG67" s="7">
        <f t="shared" si="131"/>
        <v>0</v>
      </c>
      <c r="BH67" s="7">
        <f t="shared" si="131"/>
        <v>0</v>
      </c>
      <c r="BI67" s="7">
        <f t="shared" si="131"/>
        <v>0</v>
      </c>
      <c r="BJ67" s="7">
        <f t="shared" si="131"/>
        <v>0</v>
      </c>
      <c r="BK67" s="7">
        <f t="shared" si="131"/>
        <v>0</v>
      </c>
      <c r="BL67" s="7">
        <f t="shared" si="131"/>
        <v>0</v>
      </c>
      <c r="BM67" s="7">
        <f t="shared" si="131"/>
        <v>0</v>
      </c>
      <c r="BN67" s="7">
        <f t="shared" si="131"/>
        <v>0</v>
      </c>
      <c r="BO67" s="7">
        <f t="shared" si="131"/>
        <v>0</v>
      </c>
      <c r="BP67" s="7">
        <f t="shared" si="131"/>
        <v>0</v>
      </c>
      <c r="BQ67" s="7">
        <f t="shared" si="131"/>
        <v>0</v>
      </c>
      <c r="BR67" s="7">
        <f t="shared" si="131"/>
        <v>0</v>
      </c>
      <c r="BS67" s="7">
        <f t="shared" si="131"/>
        <v>0</v>
      </c>
      <c r="BT67" s="7">
        <f t="shared" si="131"/>
        <v>0</v>
      </c>
      <c r="BU67" s="7">
        <f t="shared" si="131"/>
        <v>0</v>
      </c>
      <c r="BV67" s="7">
        <f t="shared" si="131"/>
        <v>0</v>
      </c>
      <c r="BW67" s="7">
        <f t="shared" si="131"/>
        <v>0</v>
      </c>
      <c r="BX67" s="7">
        <v>1</v>
      </c>
      <c r="BY67" s="7">
        <f t="shared" ref="BY67:CL67" si="132">(0)/158.875</f>
        <v>0</v>
      </c>
      <c r="BZ67" s="7">
        <f t="shared" si="132"/>
        <v>0</v>
      </c>
      <c r="CA67" s="7">
        <f t="shared" si="132"/>
        <v>0</v>
      </c>
      <c r="CB67" s="7">
        <f t="shared" si="132"/>
        <v>0</v>
      </c>
      <c r="CC67" s="7">
        <f t="shared" si="132"/>
        <v>0</v>
      </c>
      <c r="CD67" s="7">
        <f t="shared" si="132"/>
        <v>0</v>
      </c>
      <c r="CE67" s="7">
        <f t="shared" si="132"/>
        <v>0</v>
      </c>
      <c r="CF67" s="7">
        <f t="shared" si="132"/>
        <v>0</v>
      </c>
      <c r="CG67" s="7">
        <f t="shared" si="132"/>
        <v>0</v>
      </c>
      <c r="CH67" s="7">
        <f t="shared" si="132"/>
        <v>0</v>
      </c>
      <c r="CI67" s="7">
        <f t="shared" si="132"/>
        <v>0</v>
      </c>
      <c r="CJ67" s="7">
        <f t="shared" si="132"/>
        <v>0</v>
      </c>
      <c r="CK67" s="7">
        <f t="shared" si="132"/>
        <v>0</v>
      </c>
      <c r="CL67" s="7">
        <f t="shared" si="132"/>
        <v>0</v>
      </c>
      <c r="CM67">
        <f>0</f>
        <v>0</v>
      </c>
      <c r="CN67">
        <v>158.875</v>
      </c>
    </row>
    <row r="68" spans="1:92" x14ac:dyDescent="0.25">
      <c r="A68" s="5" t="s">
        <v>118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402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>
        <v>402</v>
      </c>
      <c r="AV68" t="s">
        <v>118</v>
      </c>
      <c r="AW68" s="7">
        <f t="shared" ref="AW68:BI68" si="133">(0)/402</f>
        <v>0</v>
      </c>
      <c r="AX68" s="7">
        <f t="shared" si="133"/>
        <v>0</v>
      </c>
      <c r="AY68" s="7">
        <f t="shared" si="133"/>
        <v>0</v>
      </c>
      <c r="AZ68" s="7">
        <f t="shared" si="133"/>
        <v>0</v>
      </c>
      <c r="BA68" s="7">
        <f t="shared" si="133"/>
        <v>0</v>
      </c>
      <c r="BB68" s="7">
        <f t="shared" si="133"/>
        <v>0</v>
      </c>
      <c r="BC68" s="7">
        <f t="shared" si="133"/>
        <v>0</v>
      </c>
      <c r="BD68" s="7">
        <f t="shared" si="133"/>
        <v>0</v>
      </c>
      <c r="BE68" s="7">
        <f t="shared" si="133"/>
        <v>0</v>
      </c>
      <c r="BF68" s="7">
        <f t="shared" si="133"/>
        <v>0</v>
      </c>
      <c r="BG68" s="7">
        <f t="shared" si="133"/>
        <v>0</v>
      </c>
      <c r="BH68" s="7">
        <f t="shared" si="133"/>
        <v>0</v>
      </c>
      <c r="BI68" s="7">
        <f t="shared" si="133"/>
        <v>0</v>
      </c>
      <c r="BJ68" s="7">
        <v>1</v>
      </c>
      <c r="BK68" s="7">
        <f t="shared" ref="BK68:CL68" si="134">(0)/402</f>
        <v>0</v>
      </c>
      <c r="BL68" s="7">
        <f t="shared" si="134"/>
        <v>0</v>
      </c>
      <c r="BM68" s="7">
        <f t="shared" si="134"/>
        <v>0</v>
      </c>
      <c r="BN68" s="7">
        <f t="shared" si="134"/>
        <v>0</v>
      </c>
      <c r="BO68" s="7">
        <f t="shared" si="134"/>
        <v>0</v>
      </c>
      <c r="BP68" s="7">
        <f t="shared" si="134"/>
        <v>0</v>
      </c>
      <c r="BQ68" s="7">
        <f t="shared" si="134"/>
        <v>0</v>
      </c>
      <c r="BR68" s="7">
        <f t="shared" si="134"/>
        <v>0</v>
      </c>
      <c r="BS68" s="7">
        <f t="shared" si="134"/>
        <v>0</v>
      </c>
      <c r="BT68" s="7">
        <f t="shared" si="134"/>
        <v>0</v>
      </c>
      <c r="BU68" s="7">
        <f t="shared" si="134"/>
        <v>0</v>
      </c>
      <c r="BV68" s="7">
        <f t="shared" si="134"/>
        <v>0</v>
      </c>
      <c r="BW68" s="7">
        <f t="shared" si="134"/>
        <v>0</v>
      </c>
      <c r="BX68" s="7">
        <f t="shared" si="134"/>
        <v>0</v>
      </c>
      <c r="BY68" s="7">
        <f t="shared" si="134"/>
        <v>0</v>
      </c>
      <c r="BZ68" s="7">
        <f t="shared" si="134"/>
        <v>0</v>
      </c>
      <c r="CA68" s="7">
        <f t="shared" si="134"/>
        <v>0</v>
      </c>
      <c r="CB68" s="7">
        <f t="shared" si="134"/>
        <v>0</v>
      </c>
      <c r="CC68" s="7">
        <f t="shared" si="134"/>
        <v>0</v>
      </c>
      <c r="CD68" s="7">
        <f t="shared" si="134"/>
        <v>0</v>
      </c>
      <c r="CE68" s="7">
        <f t="shared" si="134"/>
        <v>0</v>
      </c>
      <c r="CF68" s="7">
        <f t="shared" si="134"/>
        <v>0</v>
      </c>
      <c r="CG68" s="7">
        <f t="shared" si="134"/>
        <v>0</v>
      </c>
      <c r="CH68" s="7">
        <f t="shared" si="134"/>
        <v>0</v>
      </c>
      <c r="CI68" s="7">
        <f t="shared" si="134"/>
        <v>0</v>
      </c>
      <c r="CJ68" s="7">
        <f t="shared" si="134"/>
        <v>0</v>
      </c>
      <c r="CK68" s="7">
        <f t="shared" si="134"/>
        <v>0</v>
      </c>
      <c r="CL68" s="7">
        <f t="shared" si="134"/>
        <v>0</v>
      </c>
      <c r="CM68">
        <f>0</f>
        <v>0</v>
      </c>
      <c r="CN68">
        <v>402</v>
      </c>
    </row>
    <row r="69" spans="1:92" x14ac:dyDescent="0.25">
      <c r="A69" s="5" t="s">
        <v>41</v>
      </c>
      <c r="B69" s="6"/>
      <c r="C69" s="6"/>
      <c r="D69" s="6"/>
      <c r="E69" s="6">
        <v>2</v>
      </c>
      <c r="F69" s="6"/>
      <c r="G69" s="6"/>
      <c r="H69" s="6"/>
      <c r="I69" s="6"/>
      <c r="J69" s="6"/>
      <c r="K69" s="6"/>
      <c r="L69" s="6">
        <v>16.919999999999998</v>
      </c>
      <c r="M69" s="6"/>
      <c r="N69" s="6">
        <v>14</v>
      </c>
      <c r="O69" s="6"/>
      <c r="P69" s="6">
        <v>30.029999999999998</v>
      </c>
      <c r="Q69" s="6"/>
      <c r="R69" s="6"/>
      <c r="S69" s="6"/>
      <c r="T69" s="6"/>
      <c r="U69" s="6"/>
      <c r="V69" s="6"/>
      <c r="W69" s="6"/>
      <c r="X69" s="6">
        <v>45.09</v>
      </c>
      <c r="Y69" s="6"/>
      <c r="Z69" s="6"/>
      <c r="AA69" s="6"/>
      <c r="AB69" s="6"/>
      <c r="AC69" s="6"/>
      <c r="AD69" s="6"/>
      <c r="AE69" s="6">
        <v>1.46</v>
      </c>
      <c r="AF69" s="6"/>
      <c r="AG69" s="6"/>
      <c r="AH69" s="6"/>
      <c r="AI69" s="6">
        <v>4.7880000000000003</v>
      </c>
      <c r="AJ69" s="6"/>
      <c r="AK69" s="6"/>
      <c r="AL69" s="6"/>
      <c r="AM69" s="6"/>
      <c r="AN69" s="6"/>
      <c r="AO69" s="6"/>
      <c r="AP69" s="6">
        <v>23.736000000000001</v>
      </c>
      <c r="AQ69" s="6">
        <v>3.762</v>
      </c>
      <c r="AR69" s="6"/>
      <c r="AS69" s="6">
        <v>141.786</v>
      </c>
      <c r="AV69" t="s">
        <v>41</v>
      </c>
      <c r="AW69" s="7">
        <f>(0)/141.786</f>
        <v>0</v>
      </c>
      <c r="AX69" s="7">
        <f>(0)/141.786</f>
        <v>0</v>
      </c>
      <c r="AY69" s="7">
        <f>(0)/141.786</f>
        <v>0</v>
      </c>
      <c r="AZ69" s="7">
        <v>1.4105765026166193E-2</v>
      </c>
      <c r="BA69" s="7">
        <f t="shared" ref="BA69:BF69" si="135">(0)/141.786</f>
        <v>0</v>
      </c>
      <c r="BB69" s="7">
        <f t="shared" si="135"/>
        <v>0</v>
      </c>
      <c r="BC69" s="7">
        <f t="shared" si="135"/>
        <v>0</v>
      </c>
      <c r="BD69" s="7">
        <f t="shared" si="135"/>
        <v>0</v>
      </c>
      <c r="BE69" s="7">
        <f t="shared" si="135"/>
        <v>0</v>
      </c>
      <c r="BF69" s="7">
        <f t="shared" si="135"/>
        <v>0</v>
      </c>
      <c r="BG69" s="7">
        <v>0.11933477212136599</v>
      </c>
      <c r="BH69" s="7">
        <f>(0)/141.786</f>
        <v>0</v>
      </c>
      <c r="BI69" s="7">
        <v>9.8740355183163361E-2</v>
      </c>
      <c r="BJ69" s="7">
        <f>(0)/141.786</f>
        <v>0</v>
      </c>
      <c r="BK69" s="7">
        <v>0.21179806186788538</v>
      </c>
      <c r="BL69" s="7">
        <f t="shared" ref="BL69:BR69" si="136">(0)/141.786</f>
        <v>0</v>
      </c>
      <c r="BM69" s="7">
        <f t="shared" si="136"/>
        <v>0</v>
      </c>
      <c r="BN69" s="7">
        <f t="shared" si="136"/>
        <v>0</v>
      </c>
      <c r="BO69" s="7">
        <f t="shared" si="136"/>
        <v>0</v>
      </c>
      <c r="BP69" s="7">
        <f t="shared" si="136"/>
        <v>0</v>
      </c>
      <c r="BQ69" s="7">
        <f t="shared" si="136"/>
        <v>0</v>
      </c>
      <c r="BR69" s="7">
        <f t="shared" si="136"/>
        <v>0</v>
      </c>
      <c r="BS69" s="7">
        <v>0.31801447251491688</v>
      </c>
      <c r="BT69" s="7">
        <f t="shared" ref="BT69:BY69" si="137">(0)/141.786</f>
        <v>0</v>
      </c>
      <c r="BU69" s="7">
        <f t="shared" si="137"/>
        <v>0</v>
      </c>
      <c r="BV69" s="7">
        <f t="shared" si="137"/>
        <v>0</v>
      </c>
      <c r="BW69" s="7">
        <f t="shared" si="137"/>
        <v>0</v>
      </c>
      <c r="BX69" s="7">
        <f t="shared" si="137"/>
        <v>0</v>
      </c>
      <c r="BY69" s="7">
        <f t="shared" si="137"/>
        <v>0</v>
      </c>
      <c r="BZ69" s="7">
        <v>1.0297208469101321E-2</v>
      </c>
      <c r="CA69" s="7">
        <f>(0)/141.786</f>
        <v>0</v>
      </c>
      <c r="CB69" s="7">
        <f>(0)/141.786</f>
        <v>0</v>
      </c>
      <c r="CC69" s="7">
        <f>(0)/141.786</f>
        <v>0</v>
      </c>
      <c r="CD69" s="7">
        <v>3.3769201472641869E-2</v>
      </c>
      <c r="CE69" s="7">
        <f t="shared" ref="CE69:CJ69" si="138">(0)/141.786</f>
        <v>0</v>
      </c>
      <c r="CF69" s="7">
        <f t="shared" si="138"/>
        <v>0</v>
      </c>
      <c r="CG69" s="7">
        <f t="shared" si="138"/>
        <v>0</v>
      </c>
      <c r="CH69" s="7">
        <f t="shared" si="138"/>
        <v>0</v>
      </c>
      <c r="CI69" s="7">
        <f t="shared" si="138"/>
        <v>0</v>
      </c>
      <c r="CJ69" s="7">
        <f t="shared" si="138"/>
        <v>0</v>
      </c>
      <c r="CK69" s="7">
        <v>0.1674072193305404</v>
      </c>
      <c r="CL69" s="7">
        <v>2.6532944014218612E-2</v>
      </c>
      <c r="CM69">
        <f>0</f>
        <v>0</v>
      </c>
      <c r="CN69">
        <v>141.786</v>
      </c>
    </row>
    <row r="70" spans="1:92" x14ac:dyDescent="0.25">
      <c r="A70" s="5" t="s">
        <v>167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>
        <v>16.878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>
        <v>16.878</v>
      </c>
      <c r="AV70" t="s">
        <v>167</v>
      </c>
      <c r="AW70" s="7">
        <f t="shared" ref="AW70:BK70" si="139">(0)/16.878</f>
        <v>0</v>
      </c>
      <c r="AX70" s="7">
        <f t="shared" si="139"/>
        <v>0</v>
      </c>
      <c r="AY70" s="7">
        <f t="shared" si="139"/>
        <v>0</v>
      </c>
      <c r="AZ70" s="7">
        <f t="shared" si="139"/>
        <v>0</v>
      </c>
      <c r="BA70" s="7">
        <f t="shared" si="139"/>
        <v>0</v>
      </c>
      <c r="BB70" s="7">
        <f t="shared" si="139"/>
        <v>0</v>
      </c>
      <c r="BC70" s="7">
        <f t="shared" si="139"/>
        <v>0</v>
      </c>
      <c r="BD70" s="7">
        <f t="shared" si="139"/>
        <v>0</v>
      </c>
      <c r="BE70" s="7">
        <f t="shared" si="139"/>
        <v>0</v>
      </c>
      <c r="BF70" s="7">
        <f t="shared" si="139"/>
        <v>0</v>
      </c>
      <c r="BG70" s="7">
        <f t="shared" si="139"/>
        <v>0</v>
      </c>
      <c r="BH70" s="7">
        <f t="shared" si="139"/>
        <v>0</v>
      </c>
      <c r="BI70" s="7">
        <f t="shared" si="139"/>
        <v>0</v>
      </c>
      <c r="BJ70" s="7">
        <f t="shared" si="139"/>
        <v>0</v>
      </c>
      <c r="BK70" s="7">
        <f t="shared" si="139"/>
        <v>0</v>
      </c>
      <c r="BL70" s="7">
        <v>1</v>
      </c>
      <c r="BM70" s="7">
        <f t="shared" ref="BM70:CL70" si="140">(0)/16.878</f>
        <v>0</v>
      </c>
      <c r="BN70" s="7">
        <f t="shared" si="140"/>
        <v>0</v>
      </c>
      <c r="BO70" s="7">
        <f t="shared" si="140"/>
        <v>0</v>
      </c>
      <c r="BP70" s="7">
        <f t="shared" si="140"/>
        <v>0</v>
      </c>
      <c r="BQ70" s="7">
        <f t="shared" si="140"/>
        <v>0</v>
      </c>
      <c r="BR70" s="7">
        <f t="shared" si="140"/>
        <v>0</v>
      </c>
      <c r="BS70" s="7">
        <f t="shared" si="140"/>
        <v>0</v>
      </c>
      <c r="BT70" s="7">
        <f t="shared" si="140"/>
        <v>0</v>
      </c>
      <c r="BU70" s="7">
        <f t="shared" si="140"/>
        <v>0</v>
      </c>
      <c r="BV70" s="7">
        <f t="shared" si="140"/>
        <v>0</v>
      </c>
      <c r="BW70" s="7">
        <f t="shared" si="140"/>
        <v>0</v>
      </c>
      <c r="BX70" s="7">
        <f t="shared" si="140"/>
        <v>0</v>
      </c>
      <c r="BY70" s="7">
        <f t="shared" si="140"/>
        <v>0</v>
      </c>
      <c r="BZ70" s="7">
        <f t="shared" si="140"/>
        <v>0</v>
      </c>
      <c r="CA70" s="7">
        <f t="shared" si="140"/>
        <v>0</v>
      </c>
      <c r="CB70" s="7">
        <f t="shared" si="140"/>
        <v>0</v>
      </c>
      <c r="CC70" s="7">
        <f t="shared" si="140"/>
        <v>0</v>
      </c>
      <c r="CD70" s="7">
        <f t="shared" si="140"/>
        <v>0</v>
      </c>
      <c r="CE70" s="7">
        <f t="shared" si="140"/>
        <v>0</v>
      </c>
      <c r="CF70" s="7">
        <f t="shared" si="140"/>
        <v>0</v>
      </c>
      <c r="CG70" s="7">
        <f t="shared" si="140"/>
        <v>0</v>
      </c>
      <c r="CH70" s="7">
        <f t="shared" si="140"/>
        <v>0</v>
      </c>
      <c r="CI70" s="7">
        <f t="shared" si="140"/>
        <v>0</v>
      </c>
      <c r="CJ70" s="7">
        <f t="shared" si="140"/>
        <v>0</v>
      </c>
      <c r="CK70" s="7">
        <f t="shared" si="140"/>
        <v>0</v>
      </c>
      <c r="CL70" s="7">
        <f t="shared" si="140"/>
        <v>0</v>
      </c>
      <c r="CM70">
        <f>0</f>
        <v>0</v>
      </c>
      <c r="CN70">
        <v>16.878</v>
      </c>
    </row>
    <row r="71" spans="1:92" x14ac:dyDescent="0.25">
      <c r="A71" s="5" t="s">
        <v>100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>
        <v>13.495999999999999</v>
      </c>
      <c r="M71" s="6"/>
      <c r="N71" s="6"/>
      <c r="O71" s="6"/>
      <c r="P71" s="6"/>
      <c r="Q71" s="6"/>
      <c r="R71" s="6">
        <v>12.959999999999999</v>
      </c>
      <c r="S71" s="6">
        <v>6.7479999999999993</v>
      </c>
      <c r="T71" s="6"/>
      <c r="U71" s="6"/>
      <c r="V71" s="6"/>
      <c r="W71" s="6"/>
      <c r="X71" s="6"/>
      <c r="Y71" s="6"/>
      <c r="Z71" s="6"/>
      <c r="AA71" s="6">
        <v>1</v>
      </c>
      <c r="AB71" s="6"/>
      <c r="AC71" s="6">
        <v>160</v>
      </c>
      <c r="AD71" s="6">
        <v>110.292</v>
      </c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>
        <v>304.49599999999998</v>
      </c>
      <c r="AV71" t="s">
        <v>100</v>
      </c>
      <c r="AW71" s="7">
        <f t="shared" ref="AW71:BF71" si="141">(0)/304.496</f>
        <v>0</v>
      </c>
      <c r="AX71" s="7">
        <f t="shared" si="141"/>
        <v>0</v>
      </c>
      <c r="AY71" s="7">
        <f t="shared" si="141"/>
        <v>0</v>
      </c>
      <c r="AZ71" s="7">
        <f t="shared" si="141"/>
        <v>0</v>
      </c>
      <c r="BA71" s="7">
        <f t="shared" si="141"/>
        <v>0</v>
      </c>
      <c r="BB71" s="7">
        <f t="shared" si="141"/>
        <v>0</v>
      </c>
      <c r="BC71" s="7">
        <f t="shared" si="141"/>
        <v>0</v>
      </c>
      <c r="BD71" s="7">
        <f t="shared" si="141"/>
        <v>0</v>
      </c>
      <c r="BE71" s="7">
        <f t="shared" si="141"/>
        <v>0</v>
      </c>
      <c r="BF71" s="7">
        <f t="shared" si="141"/>
        <v>0</v>
      </c>
      <c r="BG71" s="7">
        <v>4.4322421312595235E-2</v>
      </c>
      <c r="BH71" s="7">
        <f>(0)/304.496</f>
        <v>0</v>
      </c>
      <c r="BI71" s="7">
        <f>(0)/304.496</f>
        <v>0</v>
      </c>
      <c r="BJ71" s="7">
        <f>(0)/304.496</f>
        <v>0</v>
      </c>
      <c r="BK71" s="7">
        <f>(0)/304.496</f>
        <v>0</v>
      </c>
      <c r="BL71" s="7">
        <f>(0)/304.496</f>
        <v>0</v>
      </c>
      <c r="BM71" s="7">
        <v>4.2562135463191632E-2</v>
      </c>
      <c r="BN71" s="7">
        <v>2.2161210656297618E-2</v>
      </c>
      <c r="BO71" s="7">
        <f t="shared" ref="BO71:BU71" si="142">(0)/304.496</f>
        <v>0</v>
      </c>
      <c r="BP71" s="7">
        <f t="shared" si="142"/>
        <v>0</v>
      </c>
      <c r="BQ71" s="7">
        <f t="shared" si="142"/>
        <v>0</v>
      </c>
      <c r="BR71" s="7">
        <f t="shared" si="142"/>
        <v>0</v>
      </c>
      <c r="BS71" s="7">
        <f t="shared" si="142"/>
        <v>0</v>
      </c>
      <c r="BT71" s="7">
        <f t="shared" si="142"/>
        <v>0</v>
      </c>
      <c r="BU71" s="7">
        <f t="shared" si="142"/>
        <v>0</v>
      </c>
      <c r="BV71" s="7">
        <v>3.284115390678367E-3</v>
      </c>
      <c r="BW71" s="7">
        <f>(0)/304.496</f>
        <v>0</v>
      </c>
      <c r="BX71" s="7">
        <v>0.52545846250853878</v>
      </c>
      <c r="BY71" s="7">
        <v>0.36221165466869848</v>
      </c>
      <c r="BZ71" s="7">
        <f t="shared" ref="BZ71:CL71" si="143">(0)/304.496</f>
        <v>0</v>
      </c>
      <c r="CA71" s="7">
        <f t="shared" si="143"/>
        <v>0</v>
      </c>
      <c r="CB71" s="7">
        <f t="shared" si="143"/>
        <v>0</v>
      </c>
      <c r="CC71" s="7">
        <f t="shared" si="143"/>
        <v>0</v>
      </c>
      <c r="CD71" s="7">
        <f t="shared" si="143"/>
        <v>0</v>
      </c>
      <c r="CE71" s="7">
        <f t="shared" si="143"/>
        <v>0</v>
      </c>
      <c r="CF71" s="7">
        <f t="shared" si="143"/>
        <v>0</v>
      </c>
      <c r="CG71" s="7">
        <f t="shared" si="143"/>
        <v>0</v>
      </c>
      <c r="CH71" s="7">
        <f t="shared" si="143"/>
        <v>0</v>
      </c>
      <c r="CI71" s="7">
        <f t="shared" si="143"/>
        <v>0</v>
      </c>
      <c r="CJ71" s="7">
        <f t="shared" si="143"/>
        <v>0</v>
      </c>
      <c r="CK71" s="7">
        <f t="shared" si="143"/>
        <v>0</v>
      </c>
      <c r="CL71" s="7">
        <f t="shared" si="143"/>
        <v>0</v>
      </c>
      <c r="CM71">
        <f>0</f>
        <v>0</v>
      </c>
      <c r="CN71">
        <v>304.49599999999998</v>
      </c>
    </row>
    <row r="72" spans="1:92" x14ac:dyDescent="0.25">
      <c r="A72" s="5" t="s">
        <v>53</v>
      </c>
      <c r="B72" s="6"/>
      <c r="C72" s="6"/>
      <c r="D72" s="6"/>
      <c r="E72" s="6"/>
      <c r="F72" s="6">
        <v>112.59099999999999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>
        <v>0.94500000000000006</v>
      </c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>
        <v>113.53599999999999</v>
      </c>
      <c r="AV72" t="s">
        <v>53</v>
      </c>
      <c r="AW72" s="7">
        <f>(0)/113.536</f>
        <v>0</v>
      </c>
      <c r="AX72" s="7">
        <f>(0)/113.536</f>
        <v>0</v>
      </c>
      <c r="AY72" s="7">
        <f>(0)/113.536</f>
        <v>0</v>
      </c>
      <c r="AZ72" s="7">
        <f>(0)/113.536</f>
        <v>0</v>
      </c>
      <c r="BA72" s="7">
        <v>0.99167664881623452</v>
      </c>
      <c r="BB72" s="7">
        <f t="shared" ref="BB72:BL72" si="144">(0)/113.536</f>
        <v>0</v>
      </c>
      <c r="BC72" s="7">
        <f t="shared" si="144"/>
        <v>0</v>
      </c>
      <c r="BD72" s="7">
        <f t="shared" si="144"/>
        <v>0</v>
      </c>
      <c r="BE72" s="7">
        <f t="shared" si="144"/>
        <v>0</v>
      </c>
      <c r="BF72" s="7">
        <f t="shared" si="144"/>
        <v>0</v>
      </c>
      <c r="BG72" s="7">
        <f t="shared" si="144"/>
        <v>0</v>
      </c>
      <c r="BH72" s="7">
        <f t="shared" si="144"/>
        <v>0</v>
      </c>
      <c r="BI72" s="7">
        <f t="shared" si="144"/>
        <v>0</v>
      </c>
      <c r="BJ72" s="7">
        <f t="shared" si="144"/>
        <v>0</v>
      </c>
      <c r="BK72" s="7">
        <f t="shared" si="144"/>
        <v>0</v>
      </c>
      <c r="BL72" s="7">
        <f t="shared" si="144"/>
        <v>0</v>
      </c>
      <c r="BM72" s="7">
        <v>8.3233511837655025E-3</v>
      </c>
      <c r="BN72" s="7">
        <f t="shared" ref="BN72:CL72" si="145">(0)/113.536</f>
        <v>0</v>
      </c>
      <c r="BO72" s="7">
        <f t="shared" si="145"/>
        <v>0</v>
      </c>
      <c r="BP72" s="7">
        <f t="shared" si="145"/>
        <v>0</v>
      </c>
      <c r="BQ72" s="7">
        <f t="shared" si="145"/>
        <v>0</v>
      </c>
      <c r="BR72" s="7">
        <f t="shared" si="145"/>
        <v>0</v>
      </c>
      <c r="BS72" s="7">
        <f t="shared" si="145"/>
        <v>0</v>
      </c>
      <c r="BT72" s="7">
        <f t="shared" si="145"/>
        <v>0</v>
      </c>
      <c r="BU72" s="7">
        <f t="shared" si="145"/>
        <v>0</v>
      </c>
      <c r="BV72" s="7">
        <f t="shared" si="145"/>
        <v>0</v>
      </c>
      <c r="BW72" s="7">
        <f t="shared" si="145"/>
        <v>0</v>
      </c>
      <c r="BX72" s="7">
        <f t="shared" si="145"/>
        <v>0</v>
      </c>
      <c r="BY72" s="7">
        <f t="shared" si="145"/>
        <v>0</v>
      </c>
      <c r="BZ72" s="7">
        <f t="shared" si="145"/>
        <v>0</v>
      </c>
      <c r="CA72" s="7">
        <f t="shared" si="145"/>
        <v>0</v>
      </c>
      <c r="CB72" s="7">
        <f t="shared" si="145"/>
        <v>0</v>
      </c>
      <c r="CC72" s="7">
        <f t="shared" si="145"/>
        <v>0</v>
      </c>
      <c r="CD72" s="7">
        <f t="shared" si="145"/>
        <v>0</v>
      </c>
      <c r="CE72" s="7">
        <f t="shared" si="145"/>
        <v>0</v>
      </c>
      <c r="CF72" s="7">
        <f t="shared" si="145"/>
        <v>0</v>
      </c>
      <c r="CG72" s="7">
        <f t="shared" si="145"/>
        <v>0</v>
      </c>
      <c r="CH72" s="7">
        <f t="shared" si="145"/>
        <v>0</v>
      </c>
      <c r="CI72" s="7">
        <f t="shared" si="145"/>
        <v>0</v>
      </c>
      <c r="CJ72" s="7">
        <f t="shared" si="145"/>
        <v>0</v>
      </c>
      <c r="CK72" s="7">
        <f t="shared" si="145"/>
        <v>0</v>
      </c>
      <c r="CL72" s="7">
        <f t="shared" si="145"/>
        <v>0</v>
      </c>
      <c r="CM72">
        <f>0</f>
        <v>0</v>
      </c>
      <c r="CN72">
        <v>113.53599999999999</v>
      </c>
    </row>
    <row r="73" spans="1:92" x14ac:dyDescent="0.25">
      <c r="A73" s="5" t="s">
        <v>112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>
        <v>12</v>
      </c>
      <c r="N73" s="6"/>
      <c r="O73" s="6"/>
      <c r="P73" s="6"/>
      <c r="Q73" s="6"/>
      <c r="R73" s="6">
        <v>0.94500000000000006</v>
      </c>
      <c r="S73" s="6"/>
      <c r="T73" s="6"/>
      <c r="U73" s="6"/>
      <c r="V73" s="6">
        <v>1</v>
      </c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>
        <v>13.945</v>
      </c>
      <c r="AV73" t="s">
        <v>112</v>
      </c>
      <c r="AW73" s="7">
        <f t="shared" ref="AW73:BG73" si="146">(0)/13.945</f>
        <v>0</v>
      </c>
      <c r="AX73" s="7">
        <f t="shared" si="146"/>
        <v>0</v>
      </c>
      <c r="AY73" s="7">
        <f t="shared" si="146"/>
        <v>0</v>
      </c>
      <c r="AZ73" s="7">
        <f t="shared" si="146"/>
        <v>0</v>
      </c>
      <c r="BA73" s="7">
        <f t="shared" si="146"/>
        <v>0</v>
      </c>
      <c r="BB73" s="7">
        <f t="shared" si="146"/>
        <v>0</v>
      </c>
      <c r="BC73" s="7">
        <f t="shared" si="146"/>
        <v>0</v>
      </c>
      <c r="BD73" s="7">
        <f t="shared" si="146"/>
        <v>0</v>
      </c>
      <c r="BE73" s="7">
        <f t="shared" si="146"/>
        <v>0</v>
      </c>
      <c r="BF73" s="7">
        <f t="shared" si="146"/>
        <v>0</v>
      </c>
      <c r="BG73" s="7">
        <f t="shared" si="146"/>
        <v>0</v>
      </c>
      <c r="BH73" s="7">
        <v>0.86052348512011467</v>
      </c>
      <c r="BI73" s="7">
        <f>(0)/13.945</f>
        <v>0</v>
      </c>
      <c r="BJ73" s="7">
        <f>(0)/13.945</f>
        <v>0</v>
      </c>
      <c r="BK73" s="7">
        <f>(0)/13.945</f>
        <v>0</v>
      </c>
      <c r="BL73" s="7">
        <f>(0)/13.945</f>
        <v>0</v>
      </c>
      <c r="BM73" s="7">
        <v>6.776622445320904E-2</v>
      </c>
      <c r="BN73" s="7">
        <f>(0)/13.945</f>
        <v>0</v>
      </c>
      <c r="BO73" s="7">
        <f>(0)/13.945</f>
        <v>0</v>
      </c>
      <c r="BP73" s="7">
        <f>(0)/13.945</f>
        <v>0</v>
      </c>
      <c r="BQ73" s="7">
        <v>7.1710290426676232E-2</v>
      </c>
      <c r="BR73" s="7">
        <f t="shared" ref="BR73:CL73" si="147">(0)/13.945</f>
        <v>0</v>
      </c>
      <c r="BS73" s="7">
        <f t="shared" si="147"/>
        <v>0</v>
      </c>
      <c r="BT73" s="7">
        <f t="shared" si="147"/>
        <v>0</v>
      </c>
      <c r="BU73" s="7">
        <f t="shared" si="147"/>
        <v>0</v>
      </c>
      <c r="BV73" s="7">
        <f t="shared" si="147"/>
        <v>0</v>
      </c>
      <c r="BW73" s="7">
        <f t="shared" si="147"/>
        <v>0</v>
      </c>
      <c r="BX73" s="7">
        <f t="shared" si="147"/>
        <v>0</v>
      </c>
      <c r="BY73" s="7">
        <f t="shared" si="147"/>
        <v>0</v>
      </c>
      <c r="BZ73" s="7">
        <f t="shared" si="147"/>
        <v>0</v>
      </c>
      <c r="CA73" s="7">
        <f t="shared" si="147"/>
        <v>0</v>
      </c>
      <c r="CB73" s="7">
        <f t="shared" si="147"/>
        <v>0</v>
      </c>
      <c r="CC73" s="7">
        <f t="shared" si="147"/>
        <v>0</v>
      </c>
      <c r="CD73" s="7">
        <f t="shared" si="147"/>
        <v>0</v>
      </c>
      <c r="CE73" s="7">
        <f t="shared" si="147"/>
        <v>0</v>
      </c>
      <c r="CF73" s="7">
        <f t="shared" si="147"/>
        <v>0</v>
      </c>
      <c r="CG73" s="7">
        <f t="shared" si="147"/>
        <v>0</v>
      </c>
      <c r="CH73" s="7">
        <f t="shared" si="147"/>
        <v>0</v>
      </c>
      <c r="CI73" s="7">
        <f t="shared" si="147"/>
        <v>0</v>
      </c>
      <c r="CJ73" s="7">
        <f t="shared" si="147"/>
        <v>0</v>
      </c>
      <c r="CK73" s="7">
        <f t="shared" si="147"/>
        <v>0</v>
      </c>
      <c r="CL73" s="7">
        <f t="shared" si="147"/>
        <v>0</v>
      </c>
      <c r="CM73">
        <f>0</f>
        <v>0</v>
      </c>
      <c r="CN73">
        <v>13.945</v>
      </c>
    </row>
    <row r="74" spans="1:92" x14ac:dyDescent="0.25">
      <c r="A74" s="5" t="s">
        <v>190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>
        <v>5.7949999999999999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>
        <v>5.7949999999999999</v>
      </c>
      <c r="AV74" t="s">
        <v>190</v>
      </c>
      <c r="AW74" s="7">
        <f t="shared" ref="AW74:BL74" si="148">(0)/5.795</f>
        <v>0</v>
      </c>
      <c r="AX74" s="7">
        <f t="shared" si="148"/>
        <v>0</v>
      </c>
      <c r="AY74" s="7">
        <f t="shared" si="148"/>
        <v>0</v>
      </c>
      <c r="AZ74" s="7">
        <f t="shared" si="148"/>
        <v>0</v>
      </c>
      <c r="BA74" s="7">
        <f t="shared" si="148"/>
        <v>0</v>
      </c>
      <c r="BB74" s="7">
        <f t="shared" si="148"/>
        <v>0</v>
      </c>
      <c r="BC74" s="7">
        <f t="shared" si="148"/>
        <v>0</v>
      </c>
      <c r="BD74" s="7">
        <f t="shared" si="148"/>
        <v>0</v>
      </c>
      <c r="BE74" s="7">
        <f t="shared" si="148"/>
        <v>0</v>
      </c>
      <c r="BF74" s="7">
        <f t="shared" si="148"/>
        <v>0</v>
      </c>
      <c r="BG74" s="7">
        <f t="shared" si="148"/>
        <v>0</v>
      </c>
      <c r="BH74" s="7">
        <f t="shared" si="148"/>
        <v>0</v>
      </c>
      <c r="BI74" s="7">
        <f t="shared" si="148"/>
        <v>0</v>
      </c>
      <c r="BJ74" s="7">
        <f t="shared" si="148"/>
        <v>0</v>
      </c>
      <c r="BK74" s="7">
        <f t="shared" si="148"/>
        <v>0</v>
      </c>
      <c r="BL74" s="7">
        <f t="shared" si="148"/>
        <v>0</v>
      </c>
      <c r="BM74" s="7">
        <v>1</v>
      </c>
      <c r="BN74" s="7">
        <f t="shared" ref="BN74:CL74" si="149">(0)/5.795</f>
        <v>0</v>
      </c>
      <c r="BO74" s="7">
        <f t="shared" si="149"/>
        <v>0</v>
      </c>
      <c r="BP74" s="7">
        <f t="shared" si="149"/>
        <v>0</v>
      </c>
      <c r="BQ74" s="7">
        <f t="shared" si="149"/>
        <v>0</v>
      </c>
      <c r="BR74" s="7">
        <f t="shared" si="149"/>
        <v>0</v>
      </c>
      <c r="BS74" s="7">
        <f t="shared" si="149"/>
        <v>0</v>
      </c>
      <c r="BT74" s="7">
        <f t="shared" si="149"/>
        <v>0</v>
      </c>
      <c r="BU74" s="7">
        <f t="shared" si="149"/>
        <v>0</v>
      </c>
      <c r="BV74" s="7">
        <f t="shared" si="149"/>
        <v>0</v>
      </c>
      <c r="BW74" s="7">
        <f t="shared" si="149"/>
        <v>0</v>
      </c>
      <c r="BX74" s="7">
        <f t="shared" si="149"/>
        <v>0</v>
      </c>
      <c r="BY74" s="7">
        <f t="shared" si="149"/>
        <v>0</v>
      </c>
      <c r="BZ74" s="7">
        <f t="shared" si="149"/>
        <v>0</v>
      </c>
      <c r="CA74" s="7">
        <f t="shared" si="149"/>
        <v>0</v>
      </c>
      <c r="CB74" s="7">
        <f t="shared" si="149"/>
        <v>0</v>
      </c>
      <c r="CC74" s="7">
        <f t="shared" si="149"/>
        <v>0</v>
      </c>
      <c r="CD74" s="7">
        <f t="shared" si="149"/>
        <v>0</v>
      </c>
      <c r="CE74" s="7">
        <f t="shared" si="149"/>
        <v>0</v>
      </c>
      <c r="CF74" s="7">
        <f t="shared" si="149"/>
        <v>0</v>
      </c>
      <c r="CG74" s="7">
        <f t="shared" si="149"/>
        <v>0</v>
      </c>
      <c r="CH74" s="7">
        <f t="shared" si="149"/>
        <v>0</v>
      </c>
      <c r="CI74" s="7">
        <f t="shared" si="149"/>
        <v>0</v>
      </c>
      <c r="CJ74" s="7">
        <f t="shared" si="149"/>
        <v>0</v>
      </c>
      <c r="CK74" s="7">
        <f t="shared" si="149"/>
        <v>0</v>
      </c>
      <c r="CL74" s="7">
        <f t="shared" si="149"/>
        <v>0</v>
      </c>
      <c r="CM74">
        <f>0</f>
        <v>0</v>
      </c>
      <c r="CN74">
        <v>5.7949999999999999</v>
      </c>
    </row>
    <row r="75" spans="1:92" x14ac:dyDescent="0.25">
      <c r="A75" s="5" t="s">
        <v>47</v>
      </c>
      <c r="B75" s="6"/>
      <c r="C75" s="6"/>
      <c r="D75" s="6"/>
      <c r="E75" s="6"/>
      <c r="F75" s="6">
        <v>6.2779999999999996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>
        <v>6.2779999999999996</v>
      </c>
      <c r="AV75" t="s">
        <v>47</v>
      </c>
      <c r="AW75" s="7">
        <f t="shared" ref="AW75:AZ76" si="150">(0)/6.278</f>
        <v>0</v>
      </c>
      <c r="AX75" s="7">
        <f t="shared" si="150"/>
        <v>0</v>
      </c>
      <c r="AY75" s="7">
        <f t="shared" si="150"/>
        <v>0</v>
      </c>
      <c r="AZ75" s="7">
        <f t="shared" si="150"/>
        <v>0</v>
      </c>
      <c r="BA75" s="7">
        <v>1</v>
      </c>
      <c r="BB75" s="7">
        <f t="shared" ref="BB75:BK76" si="151">(0)/6.278</f>
        <v>0</v>
      </c>
      <c r="BC75" s="7">
        <f t="shared" si="151"/>
        <v>0</v>
      </c>
      <c r="BD75" s="7">
        <f t="shared" si="151"/>
        <v>0</v>
      </c>
      <c r="BE75" s="7">
        <f t="shared" si="151"/>
        <v>0</v>
      </c>
      <c r="BF75" s="7">
        <f t="shared" si="151"/>
        <v>0</v>
      </c>
      <c r="BG75" s="7">
        <f t="shared" si="151"/>
        <v>0</v>
      </c>
      <c r="BH75" s="7">
        <f t="shared" si="151"/>
        <v>0</v>
      </c>
      <c r="BI75" s="7">
        <f t="shared" si="151"/>
        <v>0</v>
      </c>
      <c r="BJ75" s="7">
        <f t="shared" si="151"/>
        <v>0</v>
      </c>
      <c r="BK75" s="7">
        <f t="shared" si="151"/>
        <v>0</v>
      </c>
      <c r="BL75" s="7">
        <f t="shared" ref="BL75:BU76" si="152">(0)/6.278</f>
        <v>0</v>
      </c>
      <c r="BM75" s="7">
        <f t="shared" si="152"/>
        <v>0</v>
      </c>
      <c r="BN75" s="7">
        <f t="shared" si="152"/>
        <v>0</v>
      </c>
      <c r="BO75" s="7">
        <f t="shared" si="152"/>
        <v>0</v>
      </c>
      <c r="BP75" s="7">
        <f t="shared" si="152"/>
        <v>0</v>
      </c>
      <c r="BQ75" s="7">
        <f t="shared" si="152"/>
        <v>0</v>
      </c>
      <c r="BR75" s="7">
        <f t="shared" si="152"/>
        <v>0</v>
      </c>
      <c r="BS75" s="7">
        <f t="shared" si="152"/>
        <v>0</v>
      </c>
      <c r="BT75" s="7">
        <f t="shared" si="152"/>
        <v>0</v>
      </c>
      <c r="BU75" s="7">
        <f t="shared" si="152"/>
        <v>0</v>
      </c>
      <c r="BV75" s="7">
        <f t="shared" ref="BV75:CE76" si="153">(0)/6.278</f>
        <v>0</v>
      </c>
      <c r="BW75" s="7">
        <f t="shared" si="153"/>
        <v>0</v>
      </c>
      <c r="BX75" s="7">
        <f t="shared" si="153"/>
        <v>0</v>
      </c>
      <c r="BY75" s="7">
        <f t="shared" si="153"/>
        <v>0</v>
      </c>
      <c r="BZ75" s="7">
        <f t="shared" si="153"/>
        <v>0</v>
      </c>
      <c r="CA75" s="7">
        <f t="shared" si="153"/>
        <v>0</v>
      </c>
      <c r="CB75" s="7">
        <f t="shared" si="153"/>
        <v>0</v>
      </c>
      <c r="CC75" s="7">
        <f t="shared" si="153"/>
        <v>0</v>
      </c>
      <c r="CD75" s="7">
        <f t="shared" si="153"/>
        <v>0</v>
      </c>
      <c r="CE75" s="7">
        <f t="shared" si="153"/>
        <v>0</v>
      </c>
      <c r="CF75" s="7">
        <f t="shared" ref="CF75:CL76" si="154">(0)/6.278</f>
        <v>0</v>
      </c>
      <c r="CG75" s="7">
        <f t="shared" si="154"/>
        <v>0</v>
      </c>
      <c r="CH75" s="7">
        <f t="shared" si="154"/>
        <v>0</v>
      </c>
      <c r="CI75" s="7">
        <f t="shared" si="154"/>
        <v>0</v>
      </c>
      <c r="CJ75" s="7">
        <f t="shared" si="154"/>
        <v>0</v>
      </c>
      <c r="CK75" s="7">
        <f t="shared" si="154"/>
        <v>0</v>
      </c>
      <c r="CL75" s="7">
        <f t="shared" si="154"/>
        <v>0</v>
      </c>
      <c r="CM75">
        <f>0</f>
        <v>0</v>
      </c>
      <c r="CN75">
        <v>6.2779999999999996</v>
      </c>
    </row>
    <row r="76" spans="1:92" x14ac:dyDescent="0.25">
      <c r="A76" s="5" t="s">
        <v>46</v>
      </c>
      <c r="B76" s="6"/>
      <c r="C76" s="6"/>
      <c r="D76" s="6"/>
      <c r="E76" s="6"/>
      <c r="F76" s="6">
        <v>6.2779999999999996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>
        <v>6.2779999999999996</v>
      </c>
      <c r="AV76" t="s">
        <v>46</v>
      </c>
      <c r="AW76" s="7">
        <f t="shared" si="150"/>
        <v>0</v>
      </c>
      <c r="AX76" s="7">
        <f t="shared" si="150"/>
        <v>0</v>
      </c>
      <c r="AY76" s="7">
        <f t="shared" si="150"/>
        <v>0</v>
      </c>
      <c r="AZ76" s="7">
        <f t="shared" si="150"/>
        <v>0</v>
      </c>
      <c r="BA76" s="7">
        <v>1</v>
      </c>
      <c r="BB76" s="7">
        <f t="shared" si="151"/>
        <v>0</v>
      </c>
      <c r="BC76" s="7">
        <f t="shared" si="151"/>
        <v>0</v>
      </c>
      <c r="BD76" s="7">
        <f t="shared" si="151"/>
        <v>0</v>
      </c>
      <c r="BE76" s="7">
        <f t="shared" si="151"/>
        <v>0</v>
      </c>
      <c r="BF76" s="7">
        <f t="shared" si="151"/>
        <v>0</v>
      </c>
      <c r="BG76" s="7">
        <f t="shared" si="151"/>
        <v>0</v>
      </c>
      <c r="BH76" s="7">
        <f t="shared" si="151"/>
        <v>0</v>
      </c>
      <c r="BI76" s="7">
        <f t="shared" si="151"/>
        <v>0</v>
      </c>
      <c r="BJ76" s="7">
        <f t="shared" si="151"/>
        <v>0</v>
      </c>
      <c r="BK76" s="7">
        <f t="shared" si="151"/>
        <v>0</v>
      </c>
      <c r="BL76" s="7">
        <f t="shared" si="152"/>
        <v>0</v>
      </c>
      <c r="BM76" s="7">
        <f t="shared" si="152"/>
        <v>0</v>
      </c>
      <c r="BN76" s="7">
        <f t="shared" si="152"/>
        <v>0</v>
      </c>
      <c r="BO76" s="7">
        <f t="shared" si="152"/>
        <v>0</v>
      </c>
      <c r="BP76" s="7">
        <f t="shared" si="152"/>
        <v>0</v>
      </c>
      <c r="BQ76" s="7">
        <f t="shared" si="152"/>
        <v>0</v>
      </c>
      <c r="BR76" s="7">
        <f t="shared" si="152"/>
        <v>0</v>
      </c>
      <c r="BS76" s="7">
        <f t="shared" si="152"/>
        <v>0</v>
      </c>
      <c r="BT76" s="7">
        <f t="shared" si="152"/>
        <v>0</v>
      </c>
      <c r="BU76" s="7">
        <f t="shared" si="152"/>
        <v>0</v>
      </c>
      <c r="BV76" s="7">
        <f t="shared" si="153"/>
        <v>0</v>
      </c>
      <c r="BW76" s="7">
        <f t="shared" si="153"/>
        <v>0</v>
      </c>
      <c r="BX76" s="7">
        <f t="shared" si="153"/>
        <v>0</v>
      </c>
      <c r="BY76" s="7">
        <f t="shared" si="153"/>
        <v>0</v>
      </c>
      <c r="BZ76" s="7">
        <f t="shared" si="153"/>
        <v>0</v>
      </c>
      <c r="CA76" s="7">
        <f t="shared" si="153"/>
        <v>0</v>
      </c>
      <c r="CB76" s="7">
        <f t="shared" si="153"/>
        <v>0</v>
      </c>
      <c r="CC76" s="7">
        <f t="shared" si="153"/>
        <v>0</v>
      </c>
      <c r="CD76" s="7">
        <f t="shared" si="153"/>
        <v>0</v>
      </c>
      <c r="CE76" s="7">
        <f t="shared" si="153"/>
        <v>0</v>
      </c>
      <c r="CF76" s="7">
        <f t="shared" si="154"/>
        <v>0</v>
      </c>
      <c r="CG76" s="7">
        <f t="shared" si="154"/>
        <v>0</v>
      </c>
      <c r="CH76" s="7">
        <f t="shared" si="154"/>
        <v>0</v>
      </c>
      <c r="CI76" s="7">
        <f t="shared" si="154"/>
        <v>0</v>
      </c>
      <c r="CJ76" s="7">
        <f t="shared" si="154"/>
        <v>0</v>
      </c>
      <c r="CK76" s="7">
        <f t="shared" si="154"/>
        <v>0</v>
      </c>
      <c r="CL76" s="7">
        <f t="shared" si="154"/>
        <v>0</v>
      </c>
      <c r="CM76">
        <f>0</f>
        <v>0</v>
      </c>
      <c r="CN76">
        <v>6.2779999999999996</v>
      </c>
    </row>
    <row r="77" spans="1:92" x14ac:dyDescent="0.25">
      <c r="A77" s="5" t="s">
        <v>370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>
        <v>12.498000000000001</v>
      </c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>
        <v>12.498000000000001</v>
      </c>
      <c r="AV77" t="s">
        <v>370</v>
      </c>
      <c r="AW77" s="7">
        <f t="shared" ref="AW77:BZ77" si="155">(0)/12.498</f>
        <v>0</v>
      </c>
      <c r="AX77" s="7">
        <f t="shared" si="155"/>
        <v>0</v>
      </c>
      <c r="AY77" s="7">
        <f t="shared" si="155"/>
        <v>0</v>
      </c>
      <c r="AZ77" s="7">
        <f t="shared" si="155"/>
        <v>0</v>
      </c>
      <c r="BA77" s="7">
        <f t="shared" si="155"/>
        <v>0</v>
      </c>
      <c r="BB77" s="7">
        <f t="shared" si="155"/>
        <v>0</v>
      </c>
      <c r="BC77" s="7">
        <f t="shared" si="155"/>
        <v>0</v>
      </c>
      <c r="BD77" s="7">
        <f t="shared" si="155"/>
        <v>0</v>
      </c>
      <c r="BE77" s="7">
        <f t="shared" si="155"/>
        <v>0</v>
      </c>
      <c r="BF77" s="7">
        <f t="shared" si="155"/>
        <v>0</v>
      </c>
      <c r="BG77" s="7">
        <f t="shared" si="155"/>
        <v>0</v>
      </c>
      <c r="BH77" s="7">
        <f t="shared" si="155"/>
        <v>0</v>
      </c>
      <c r="BI77" s="7">
        <f t="shared" si="155"/>
        <v>0</v>
      </c>
      <c r="BJ77" s="7">
        <f t="shared" si="155"/>
        <v>0</v>
      </c>
      <c r="BK77" s="7">
        <f t="shared" si="155"/>
        <v>0</v>
      </c>
      <c r="BL77" s="7">
        <f t="shared" si="155"/>
        <v>0</v>
      </c>
      <c r="BM77" s="7">
        <f t="shared" si="155"/>
        <v>0</v>
      </c>
      <c r="BN77" s="7">
        <f t="shared" si="155"/>
        <v>0</v>
      </c>
      <c r="BO77" s="7">
        <f t="shared" si="155"/>
        <v>0</v>
      </c>
      <c r="BP77" s="7">
        <f t="shared" si="155"/>
        <v>0</v>
      </c>
      <c r="BQ77" s="7">
        <f t="shared" si="155"/>
        <v>0</v>
      </c>
      <c r="BR77" s="7">
        <f t="shared" si="155"/>
        <v>0</v>
      </c>
      <c r="BS77" s="7">
        <f t="shared" si="155"/>
        <v>0</v>
      </c>
      <c r="BT77" s="7">
        <f t="shared" si="155"/>
        <v>0</v>
      </c>
      <c r="BU77" s="7">
        <f t="shared" si="155"/>
        <v>0</v>
      </c>
      <c r="BV77" s="7">
        <f t="shared" si="155"/>
        <v>0</v>
      </c>
      <c r="BW77" s="7">
        <f t="shared" si="155"/>
        <v>0</v>
      </c>
      <c r="BX77" s="7">
        <f t="shared" si="155"/>
        <v>0</v>
      </c>
      <c r="BY77" s="7">
        <f t="shared" si="155"/>
        <v>0</v>
      </c>
      <c r="BZ77" s="7">
        <f t="shared" si="155"/>
        <v>0</v>
      </c>
      <c r="CA77" s="7">
        <v>1</v>
      </c>
      <c r="CB77" s="7">
        <f t="shared" ref="CB77:CL77" si="156">(0)/12.498</f>
        <v>0</v>
      </c>
      <c r="CC77" s="7">
        <f t="shared" si="156"/>
        <v>0</v>
      </c>
      <c r="CD77" s="7">
        <f t="shared" si="156"/>
        <v>0</v>
      </c>
      <c r="CE77" s="7">
        <f t="shared" si="156"/>
        <v>0</v>
      </c>
      <c r="CF77" s="7">
        <f t="shared" si="156"/>
        <v>0</v>
      </c>
      <c r="CG77" s="7">
        <f t="shared" si="156"/>
        <v>0</v>
      </c>
      <c r="CH77" s="7">
        <f t="shared" si="156"/>
        <v>0</v>
      </c>
      <c r="CI77" s="7">
        <f t="shared" si="156"/>
        <v>0</v>
      </c>
      <c r="CJ77" s="7">
        <f t="shared" si="156"/>
        <v>0</v>
      </c>
      <c r="CK77" s="7">
        <f t="shared" si="156"/>
        <v>0</v>
      </c>
      <c r="CL77" s="7">
        <f t="shared" si="156"/>
        <v>0</v>
      </c>
      <c r="CM77">
        <f>0</f>
        <v>0</v>
      </c>
      <c r="CN77">
        <v>12.498000000000001</v>
      </c>
    </row>
    <row r="78" spans="1:92" x14ac:dyDescent="0.25">
      <c r="A78" s="5" t="s">
        <v>402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>
        <v>3.2920000000000003</v>
      </c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>
        <v>3.2920000000000003</v>
      </c>
      <c r="AV78" t="s">
        <v>402</v>
      </c>
      <c r="AW78" s="7">
        <f t="shared" ref="AW78:BZ78" si="157">(0)/3.292</f>
        <v>0</v>
      </c>
      <c r="AX78" s="7">
        <f t="shared" si="157"/>
        <v>0</v>
      </c>
      <c r="AY78" s="7">
        <f t="shared" si="157"/>
        <v>0</v>
      </c>
      <c r="AZ78" s="7">
        <f t="shared" si="157"/>
        <v>0</v>
      </c>
      <c r="BA78" s="7">
        <f t="shared" si="157"/>
        <v>0</v>
      </c>
      <c r="BB78" s="7">
        <f t="shared" si="157"/>
        <v>0</v>
      </c>
      <c r="BC78" s="7">
        <f t="shared" si="157"/>
        <v>0</v>
      </c>
      <c r="BD78" s="7">
        <f t="shared" si="157"/>
        <v>0</v>
      </c>
      <c r="BE78" s="7">
        <f t="shared" si="157"/>
        <v>0</v>
      </c>
      <c r="BF78" s="7">
        <f t="shared" si="157"/>
        <v>0</v>
      </c>
      <c r="BG78" s="7">
        <f t="shared" si="157"/>
        <v>0</v>
      </c>
      <c r="BH78" s="7">
        <f t="shared" si="157"/>
        <v>0</v>
      </c>
      <c r="BI78" s="7">
        <f t="shared" si="157"/>
        <v>0</v>
      </c>
      <c r="BJ78" s="7">
        <f t="shared" si="157"/>
        <v>0</v>
      </c>
      <c r="BK78" s="7">
        <f t="shared" si="157"/>
        <v>0</v>
      </c>
      <c r="BL78" s="7">
        <f t="shared" si="157"/>
        <v>0</v>
      </c>
      <c r="BM78" s="7">
        <f t="shared" si="157"/>
        <v>0</v>
      </c>
      <c r="BN78" s="7">
        <f t="shared" si="157"/>
        <v>0</v>
      </c>
      <c r="BO78" s="7">
        <f t="shared" si="157"/>
        <v>0</v>
      </c>
      <c r="BP78" s="7">
        <f t="shared" si="157"/>
        <v>0</v>
      </c>
      <c r="BQ78" s="7">
        <f t="shared" si="157"/>
        <v>0</v>
      </c>
      <c r="BR78" s="7">
        <f t="shared" si="157"/>
        <v>0</v>
      </c>
      <c r="BS78" s="7">
        <f t="shared" si="157"/>
        <v>0</v>
      </c>
      <c r="BT78" s="7">
        <f t="shared" si="157"/>
        <v>0</v>
      </c>
      <c r="BU78" s="7">
        <f t="shared" si="157"/>
        <v>0</v>
      </c>
      <c r="BV78" s="7">
        <f t="shared" si="157"/>
        <v>0</v>
      </c>
      <c r="BW78" s="7">
        <f t="shared" si="157"/>
        <v>0</v>
      </c>
      <c r="BX78" s="7">
        <f t="shared" si="157"/>
        <v>0</v>
      </c>
      <c r="BY78" s="7">
        <f t="shared" si="157"/>
        <v>0</v>
      </c>
      <c r="BZ78" s="7">
        <f t="shared" si="157"/>
        <v>0</v>
      </c>
      <c r="CA78" s="7">
        <v>1</v>
      </c>
      <c r="CB78" s="7">
        <f t="shared" ref="CB78:CL78" si="158">(0)/3.292</f>
        <v>0</v>
      </c>
      <c r="CC78" s="7">
        <f t="shared" si="158"/>
        <v>0</v>
      </c>
      <c r="CD78" s="7">
        <f t="shared" si="158"/>
        <v>0</v>
      </c>
      <c r="CE78" s="7">
        <f t="shared" si="158"/>
        <v>0</v>
      </c>
      <c r="CF78" s="7">
        <f t="shared" si="158"/>
        <v>0</v>
      </c>
      <c r="CG78" s="7">
        <f t="shared" si="158"/>
        <v>0</v>
      </c>
      <c r="CH78" s="7">
        <f t="shared" si="158"/>
        <v>0</v>
      </c>
      <c r="CI78" s="7">
        <f t="shared" si="158"/>
        <v>0</v>
      </c>
      <c r="CJ78" s="7">
        <f t="shared" si="158"/>
        <v>0</v>
      </c>
      <c r="CK78" s="7">
        <f t="shared" si="158"/>
        <v>0</v>
      </c>
      <c r="CL78" s="7">
        <f t="shared" si="158"/>
        <v>0</v>
      </c>
      <c r="CM78">
        <f>0</f>
        <v>0</v>
      </c>
      <c r="CN78">
        <v>3.2920000000000003</v>
      </c>
    </row>
    <row r="79" spans="1:92" x14ac:dyDescent="0.25">
      <c r="A79" s="5" t="s">
        <v>332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>
        <v>3.1</v>
      </c>
      <c r="AD79" s="6"/>
      <c r="AE79" s="6"/>
      <c r="AF79" s="6">
        <v>83.390000000000015</v>
      </c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>
        <v>86.490000000000009</v>
      </c>
      <c r="AV79" t="s">
        <v>332</v>
      </c>
      <c r="AW79" s="7">
        <f t="shared" ref="AW79:BW79" si="159">(0)/86.49</f>
        <v>0</v>
      </c>
      <c r="AX79" s="7">
        <f t="shared" si="159"/>
        <v>0</v>
      </c>
      <c r="AY79" s="7">
        <f t="shared" si="159"/>
        <v>0</v>
      </c>
      <c r="AZ79" s="7">
        <f t="shared" si="159"/>
        <v>0</v>
      </c>
      <c r="BA79" s="7">
        <f t="shared" si="159"/>
        <v>0</v>
      </c>
      <c r="BB79" s="7">
        <f t="shared" si="159"/>
        <v>0</v>
      </c>
      <c r="BC79" s="7">
        <f t="shared" si="159"/>
        <v>0</v>
      </c>
      <c r="BD79" s="7">
        <f t="shared" si="159"/>
        <v>0</v>
      </c>
      <c r="BE79" s="7">
        <f t="shared" si="159"/>
        <v>0</v>
      </c>
      <c r="BF79" s="7">
        <f t="shared" si="159"/>
        <v>0</v>
      </c>
      <c r="BG79" s="7">
        <f t="shared" si="159"/>
        <v>0</v>
      </c>
      <c r="BH79" s="7">
        <f t="shared" si="159"/>
        <v>0</v>
      </c>
      <c r="BI79" s="7">
        <f t="shared" si="159"/>
        <v>0</v>
      </c>
      <c r="BJ79" s="7">
        <f t="shared" si="159"/>
        <v>0</v>
      </c>
      <c r="BK79" s="7">
        <f t="shared" si="159"/>
        <v>0</v>
      </c>
      <c r="BL79" s="7">
        <f t="shared" si="159"/>
        <v>0</v>
      </c>
      <c r="BM79" s="7">
        <f t="shared" si="159"/>
        <v>0</v>
      </c>
      <c r="BN79" s="7">
        <f t="shared" si="159"/>
        <v>0</v>
      </c>
      <c r="BO79" s="7">
        <f t="shared" si="159"/>
        <v>0</v>
      </c>
      <c r="BP79" s="7">
        <f t="shared" si="159"/>
        <v>0</v>
      </c>
      <c r="BQ79" s="7">
        <f t="shared" si="159"/>
        <v>0</v>
      </c>
      <c r="BR79" s="7">
        <f t="shared" si="159"/>
        <v>0</v>
      </c>
      <c r="BS79" s="7">
        <f t="shared" si="159"/>
        <v>0</v>
      </c>
      <c r="BT79" s="7">
        <f t="shared" si="159"/>
        <v>0</v>
      </c>
      <c r="BU79" s="7">
        <f t="shared" si="159"/>
        <v>0</v>
      </c>
      <c r="BV79" s="7">
        <f t="shared" si="159"/>
        <v>0</v>
      </c>
      <c r="BW79" s="7">
        <f t="shared" si="159"/>
        <v>0</v>
      </c>
      <c r="BX79" s="7">
        <v>3.5842293906810034E-2</v>
      </c>
      <c r="BY79" s="7">
        <f>(0)/86.49</f>
        <v>0</v>
      </c>
      <c r="BZ79" s="7">
        <f>(0)/86.49</f>
        <v>0</v>
      </c>
      <c r="CA79" s="7">
        <v>0.96415770609319007</v>
      </c>
      <c r="CB79" s="7">
        <f t="shared" ref="CB79:CL79" si="160">(0)/86.49</f>
        <v>0</v>
      </c>
      <c r="CC79" s="7">
        <f t="shared" si="160"/>
        <v>0</v>
      </c>
      <c r="CD79" s="7">
        <f t="shared" si="160"/>
        <v>0</v>
      </c>
      <c r="CE79" s="7">
        <f t="shared" si="160"/>
        <v>0</v>
      </c>
      <c r="CF79" s="7">
        <f t="shared" si="160"/>
        <v>0</v>
      </c>
      <c r="CG79" s="7">
        <f t="shared" si="160"/>
        <v>0</v>
      </c>
      <c r="CH79" s="7">
        <f t="shared" si="160"/>
        <v>0</v>
      </c>
      <c r="CI79" s="7">
        <f t="shared" si="160"/>
        <v>0</v>
      </c>
      <c r="CJ79" s="7">
        <f t="shared" si="160"/>
        <v>0</v>
      </c>
      <c r="CK79" s="7">
        <f t="shared" si="160"/>
        <v>0</v>
      </c>
      <c r="CL79" s="7">
        <f t="shared" si="160"/>
        <v>0</v>
      </c>
      <c r="CM79">
        <f>0</f>
        <v>0</v>
      </c>
      <c r="CN79">
        <v>86.490000000000009</v>
      </c>
    </row>
    <row r="80" spans="1:92" x14ac:dyDescent="0.25">
      <c r="A80" s="5" t="s">
        <v>372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>
        <v>4.5360000000000005</v>
      </c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>
        <v>4.5360000000000005</v>
      </c>
      <c r="AV80" t="s">
        <v>372</v>
      </c>
      <c r="AW80" s="7">
        <f t="shared" ref="AW80:BZ80" si="161">(0)/4.536</f>
        <v>0</v>
      </c>
      <c r="AX80" s="7">
        <f t="shared" si="161"/>
        <v>0</v>
      </c>
      <c r="AY80" s="7">
        <f t="shared" si="161"/>
        <v>0</v>
      </c>
      <c r="AZ80" s="7">
        <f t="shared" si="161"/>
        <v>0</v>
      </c>
      <c r="BA80" s="7">
        <f t="shared" si="161"/>
        <v>0</v>
      </c>
      <c r="BB80" s="7">
        <f t="shared" si="161"/>
        <v>0</v>
      </c>
      <c r="BC80" s="7">
        <f t="shared" si="161"/>
        <v>0</v>
      </c>
      <c r="BD80" s="7">
        <f t="shared" si="161"/>
        <v>0</v>
      </c>
      <c r="BE80" s="7">
        <f t="shared" si="161"/>
        <v>0</v>
      </c>
      <c r="BF80" s="7">
        <f t="shared" si="161"/>
        <v>0</v>
      </c>
      <c r="BG80" s="7">
        <f t="shared" si="161"/>
        <v>0</v>
      </c>
      <c r="BH80" s="7">
        <f t="shared" si="161"/>
        <v>0</v>
      </c>
      <c r="BI80" s="7">
        <f t="shared" si="161"/>
        <v>0</v>
      </c>
      <c r="BJ80" s="7">
        <f t="shared" si="161"/>
        <v>0</v>
      </c>
      <c r="BK80" s="7">
        <f t="shared" si="161"/>
        <v>0</v>
      </c>
      <c r="BL80" s="7">
        <f t="shared" si="161"/>
        <v>0</v>
      </c>
      <c r="BM80" s="7">
        <f t="shared" si="161"/>
        <v>0</v>
      </c>
      <c r="BN80" s="7">
        <f t="shared" si="161"/>
        <v>0</v>
      </c>
      <c r="BO80" s="7">
        <f t="shared" si="161"/>
        <v>0</v>
      </c>
      <c r="BP80" s="7">
        <f t="shared" si="161"/>
        <v>0</v>
      </c>
      <c r="BQ80" s="7">
        <f t="shared" si="161"/>
        <v>0</v>
      </c>
      <c r="BR80" s="7">
        <f t="shared" si="161"/>
        <v>0</v>
      </c>
      <c r="BS80" s="7">
        <f t="shared" si="161"/>
        <v>0</v>
      </c>
      <c r="BT80" s="7">
        <f t="shared" si="161"/>
        <v>0</v>
      </c>
      <c r="BU80" s="7">
        <f t="shared" si="161"/>
        <v>0</v>
      </c>
      <c r="BV80" s="7">
        <f t="shared" si="161"/>
        <v>0</v>
      </c>
      <c r="BW80" s="7">
        <f t="shared" si="161"/>
        <v>0</v>
      </c>
      <c r="BX80" s="7">
        <f t="shared" si="161"/>
        <v>0</v>
      </c>
      <c r="BY80" s="7">
        <f t="shared" si="161"/>
        <v>0</v>
      </c>
      <c r="BZ80" s="7">
        <f t="shared" si="161"/>
        <v>0</v>
      </c>
      <c r="CA80" s="7">
        <v>1</v>
      </c>
      <c r="CB80" s="7">
        <f t="shared" ref="CB80:CL80" si="162">(0)/4.536</f>
        <v>0</v>
      </c>
      <c r="CC80" s="7">
        <f t="shared" si="162"/>
        <v>0</v>
      </c>
      <c r="CD80" s="7">
        <f t="shared" si="162"/>
        <v>0</v>
      </c>
      <c r="CE80" s="7">
        <f t="shared" si="162"/>
        <v>0</v>
      </c>
      <c r="CF80" s="7">
        <f t="shared" si="162"/>
        <v>0</v>
      </c>
      <c r="CG80" s="7">
        <f t="shared" si="162"/>
        <v>0</v>
      </c>
      <c r="CH80" s="7">
        <f t="shared" si="162"/>
        <v>0</v>
      </c>
      <c r="CI80" s="7">
        <f t="shared" si="162"/>
        <v>0</v>
      </c>
      <c r="CJ80" s="7">
        <f t="shared" si="162"/>
        <v>0</v>
      </c>
      <c r="CK80" s="7">
        <f t="shared" si="162"/>
        <v>0</v>
      </c>
      <c r="CL80" s="7">
        <f t="shared" si="162"/>
        <v>0</v>
      </c>
      <c r="CM80">
        <f>0</f>
        <v>0</v>
      </c>
      <c r="CN80">
        <v>4.5360000000000005</v>
      </c>
    </row>
    <row r="81" spans="1:92" x14ac:dyDescent="0.25">
      <c r="A81" s="5" t="s">
        <v>373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>
        <v>125.874</v>
      </c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>
        <v>125.874</v>
      </c>
      <c r="AV81" t="s">
        <v>373</v>
      </c>
      <c r="AW81" s="7">
        <f t="shared" ref="AW81:BZ81" si="163">(0)/125.874</f>
        <v>0</v>
      </c>
      <c r="AX81" s="7">
        <f t="shared" si="163"/>
        <v>0</v>
      </c>
      <c r="AY81" s="7">
        <f t="shared" si="163"/>
        <v>0</v>
      </c>
      <c r="AZ81" s="7">
        <f t="shared" si="163"/>
        <v>0</v>
      </c>
      <c r="BA81" s="7">
        <f t="shared" si="163"/>
        <v>0</v>
      </c>
      <c r="BB81" s="7">
        <f t="shared" si="163"/>
        <v>0</v>
      </c>
      <c r="BC81" s="7">
        <f t="shared" si="163"/>
        <v>0</v>
      </c>
      <c r="BD81" s="7">
        <f t="shared" si="163"/>
        <v>0</v>
      </c>
      <c r="BE81" s="7">
        <f t="shared" si="163"/>
        <v>0</v>
      </c>
      <c r="BF81" s="7">
        <f t="shared" si="163"/>
        <v>0</v>
      </c>
      <c r="BG81" s="7">
        <f t="shared" si="163"/>
        <v>0</v>
      </c>
      <c r="BH81" s="7">
        <f t="shared" si="163"/>
        <v>0</v>
      </c>
      <c r="BI81" s="7">
        <f t="shared" si="163"/>
        <v>0</v>
      </c>
      <c r="BJ81" s="7">
        <f t="shared" si="163"/>
        <v>0</v>
      </c>
      <c r="BK81" s="7">
        <f t="shared" si="163"/>
        <v>0</v>
      </c>
      <c r="BL81" s="7">
        <f t="shared" si="163"/>
        <v>0</v>
      </c>
      <c r="BM81" s="7">
        <f t="shared" si="163"/>
        <v>0</v>
      </c>
      <c r="BN81" s="7">
        <f t="shared" si="163"/>
        <v>0</v>
      </c>
      <c r="BO81" s="7">
        <f t="shared" si="163"/>
        <v>0</v>
      </c>
      <c r="BP81" s="7">
        <f t="shared" si="163"/>
        <v>0</v>
      </c>
      <c r="BQ81" s="7">
        <f t="shared" si="163"/>
        <v>0</v>
      </c>
      <c r="BR81" s="7">
        <f t="shared" si="163"/>
        <v>0</v>
      </c>
      <c r="BS81" s="7">
        <f t="shared" si="163"/>
        <v>0</v>
      </c>
      <c r="BT81" s="7">
        <f t="shared" si="163"/>
        <v>0</v>
      </c>
      <c r="BU81" s="7">
        <f t="shared" si="163"/>
        <v>0</v>
      </c>
      <c r="BV81" s="7">
        <f t="shared" si="163"/>
        <v>0</v>
      </c>
      <c r="BW81" s="7">
        <f t="shared" si="163"/>
        <v>0</v>
      </c>
      <c r="BX81" s="7">
        <f t="shared" si="163"/>
        <v>0</v>
      </c>
      <c r="BY81" s="7">
        <f t="shared" si="163"/>
        <v>0</v>
      </c>
      <c r="BZ81" s="7">
        <f t="shared" si="163"/>
        <v>0</v>
      </c>
      <c r="CA81" s="7">
        <v>1</v>
      </c>
      <c r="CB81" s="7">
        <f t="shared" ref="CB81:CL81" si="164">(0)/125.874</f>
        <v>0</v>
      </c>
      <c r="CC81" s="7">
        <f t="shared" si="164"/>
        <v>0</v>
      </c>
      <c r="CD81" s="7">
        <f t="shared" si="164"/>
        <v>0</v>
      </c>
      <c r="CE81" s="7">
        <f t="shared" si="164"/>
        <v>0</v>
      </c>
      <c r="CF81" s="7">
        <f t="shared" si="164"/>
        <v>0</v>
      </c>
      <c r="CG81" s="7">
        <f t="shared" si="164"/>
        <v>0</v>
      </c>
      <c r="CH81" s="7">
        <f t="shared" si="164"/>
        <v>0</v>
      </c>
      <c r="CI81" s="7">
        <f t="shared" si="164"/>
        <v>0</v>
      </c>
      <c r="CJ81" s="7">
        <f t="shared" si="164"/>
        <v>0</v>
      </c>
      <c r="CK81" s="7">
        <f t="shared" si="164"/>
        <v>0</v>
      </c>
      <c r="CL81" s="7">
        <f t="shared" si="164"/>
        <v>0</v>
      </c>
      <c r="CM81">
        <f>0</f>
        <v>0</v>
      </c>
      <c r="CN81">
        <v>125.874</v>
      </c>
    </row>
    <row r="82" spans="1:92" x14ac:dyDescent="0.25">
      <c r="A82" s="5" t="s">
        <v>374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>
        <v>4074.8920000000003</v>
      </c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>
        <v>4074.8920000000003</v>
      </c>
      <c r="AV82" t="s">
        <v>374</v>
      </c>
      <c r="AW82" s="7">
        <f t="shared" ref="AW82:BZ82" si="165">(0)/4074.892</f>
        <v>0</v>
      </c>
      <c r="AX82" s="7">
        <f t="shared" si="165"/>
        <v>0</v>
      </c>
      <c r="AY82" s="7">
        <f t="shared" si="165"/>
        <v>0</v>
      </c>
      <c r="AZ82" s="7">
        <f t="shared" si="165"/>
        <v>0</v>
      </c>
      <c r="BA82" s="7">
        <f t="shared" si="165"/>
        <v>0</v>
      </c>
      <c r="BB82" s="7">
        <f t="shared" si="165"/>
        <v>0</v>
      </c>
      <c r="BC82" s="7">
        <f t="shared" si="165"/>
        <v>0</v>
      </c>
      <c r="BD82" s="7">
        <f t="shared" si="165"/>
        <v>0</v>
      </c>
      <c r="BE82" s="7">
        <f t="shared" si="165"/>
        <v>0</v>
      </c>
      <c r="BF82" s="7">
        <f t="shared" si="165"/>
        <v>0</v>
      </c>
      <c r="BG82" s="7">
        <f t="shared" si="165"/>
        <v>0</v>
      </c>
      <c r="BH82" s="7">
        <f t="shared" si="165"/>
        <v>0</v>
      </c>
      <c r="BI82" s="7">
        <f t="shared" si="165"/>
        <v>0</v>
      </c>
      <c r="BJ82" s="7">
        <f t="shared" si="165"/>
        <v>0</v>
      </c>
      <c r="BK82" s="7">
        <f t="shared" si="165"/>
        <v>0</v>
      </c>
      <c r="BL82" s="7">
        <f t="shared" si="165"/>
        <v>0</v>
      </c>
      <c r="BM82" s="7">
        <f t="shared" si="165"/>
        <v>0</v>
      </c>
      <c r="BN82" s="7">
        <f t="shared" si="165"/>
        <v>0</v>
      </c>
      <c r="BO82" s="7">
        <f t="shared" si="165"/>
        <v>0</v>
      </c>
      <c r="BP82" s="7">
        <f t="shared" si="165"/>
        <v>0</v>
      </c>
      <c r="BQ82" s="7">
        <f t="shared" si="165"/>
        <v>0</v>
      </c>
      <c r="BR82" s="7">
        <f t="shared" si="165"/>
        <v>0</v>
      </c>
      <c r="BS82" s="7">
        <f t="shared" si="165"/>
        <v>0</v>
      </c>
      <c r="BT82" s="7">
        <f t="shared" si="165"/>
        <v>0</v>
      </c>
      <c r="BU82" s="7">
        <f t="shared" si="165"/>
        <v>0</v>
      </c>
      <c r="BV82" s="7">
        <f t="shared" si="165"/>
        <v>0</v>
      </c>
      <c r="BW82" s="7">
        <f t="shared" si="165"/>
        <v>0</v>
      </c>
      <c r="BX82" s="7">
        <f t="shared" si="165"/>
        <v>0</v>
      </c>
      <c r="BY82" s="7">
        <f t="shared" si="165"/>
        <v>0</v>
      </c>
      <c r="BZ82" s="7">
        <f t="shared" si="165"/>
        <v>0</v>
      </c>
      <c r="CA82" s="7">
        <v>1</v>
      </c>
      <c r="CB82" s="7">
        <f t="shared" ref="CB82:CL82" si="166">(0)/4074.892</f>
        <v>0</v>
      </c>
      <c r="CC82" s="7">
        <f t="shared" si="166"/>
        <v>0</v>
      </c>
      <c r="CD82" s="7">
        <f t="shared" si="166"/>
        <v>0</v>
      </c>
      <c r="CE82" s="7">
        <f t="shared" si="166"/>
        <v>0</v>
      </c>
      <c r="CF82" s="7">
        <f t="shared" si="166"/>
        <v>0</v>
      </c>
      <c r="CG82" s="7">
        <f t="shared" si="166"/>
        <v>0</v>
      </c>
      <c r="CH82" s="7">
        <f t="shared" si="166"/>
        <v>0</v>
      </c>
      <c r="CI82" s="7">
        <f t="shared" si="166"/>
        <v>0</v>
      </c>
      <c r="CJ82" s="7">
        <f t="shared" si="166"/>
        <v>0</v>
      </c>
      <c r="CK82" s="7">
        <f t="shared" si="166"/>
        <v>0</v>
      </c>
      <c r="CL82" s="7">
        <f t="shared" si="166"/>
        <v>0</v>
      </c>
      <c r="CM82">
        <f>0</f>
        <v>0</v>
      </c>
      <c r="CN82">
        <v>4074.8920000000003</v>
      </c>
    </row>
    <row r="83" spans="1:92" x14ac:dyDescent="0.25">
      <c r="A83" s="5" t="s">
        <v>375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>
        <v>487.928</v>
      </c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>
        <v>487.928</v>
      </c>
      <c r="AV83" t="s">
        <v>375</v>
      </c>
      <c r="AW83" s="7">
        <f t="shared" ref="AW83:BZ83" si="167">(0)/487.928</f>
        <v>0</v>
      </c>
      <c r="AX83" s="7">
        <f t="shared" si="167"/>
        <v>0</v>
      </c>
      <c r="AY83" s="7">
        <f t="shared" si="167"/>
        <v>0</v>
      </c>
      <c r="AZ83" s="7">
        <f t="shared" si="167"/>
        <v>0</v>
      </c>
      <c r="BA83" s="7">
        <f t="shared" si="167"/>
        <v>0</v>
      </c>
      <c r="BB83" s="7">
        <f t="shared" si="167"/>
        <v>0</v>
      </c>
      <c r="BC83" s="7">
        <f t="shared" si="167"/>
        <v>0</v>
      </c>
      <c r="BD83" s="7">
        <f t="shared" si="167"/>
        <v>0</v>
      </c>
      <c r="BE83" s="7">
        <f t="shared" si="167"/>
        <v>0</v>
      </c>
      <c r="BF83" s="7">
        <f t="shared" si="167"/>
        <v>0</v>
      </c>
      <c r="BG83" s="7">
        <f t="shared" si="167"/>
        <v>0</v>
      </c>
      <c r="BH83" s="7">
        <f t="shared" si="167"/>
        <v>0</v>
      </c>
      <c r="BI83" s="7">
        <f t="shared" si="167"/>
        <v>0</v>
      </c>
      <c r="BJ83" s="7">
        <f t="shared" si="167"/>
        <v>0</v>
      </c>
      <c r="BK83" s="7">
        <f t="shared" si="167"/>
        <v>0</v>
      </c>
      <c r="BL83" s="7">
        <f t="shared" si="167"/>
        <v>0</v>
      </c>
      <c r="BM83" s="7">
        <f t="shared" si="167"/>
        <v>0</v>
      </c>
      <c r="BN83" s="7">
        <f t="shared" si="167"/>
        <v>0</v>
      </c>
      <c r="BO83" s="7">
        <f t="shared" si="167"/>
        <v>0</v>
      </c>
      <c r="BP83" s="7">
        <f t="shared" si="167"/>
        <v>0</v>
      </c>
      <c r="BQ83" s="7">
        <f t="shared" si="167"/>
        <v>0</v>
      </c>
      <c r="BR83" s="7">
        <f t="shared" si="167"/>
        <v>0</v>
      </c>
      <c r="BS83" s="7">
        <f t="shared" si="167"/>
        <v>0</v>
      </c>
      <c r="BT83" s="7">
        <f t="shared" si="167"/>
        <v>0</v>
      </c>
      <c r="BU83" s="7">
        <f t="shared" si="167"/>
        <v>0</v>
      </c>
      <c r="BV83" s="7">
        <f t="shared" si="167"/>
        <v>0</v>
      </c>
      <c r="BW83" s="7">
        <f t="shared" si="167"/>
        <v>0</v>
      </c>
      <c r="BX83" s="7">
        <f t="shared" si="167"/>
        <v>0</v>
      </c>
      <c r="BY83" s="7">
        <f t="shared" si="167"/>
        <v>0</v>
      </c>
      <c r="BZ83" s="7">
        <f t="shared" si="167"/>
        <v>0</v>
      </c>
      <c r="CA83" s="7">
        <v>1</v>
      </c>
      <c r="CB83" s="7">
        <f t="shared" ref="CB83:CL83" si="168">(0)/487.928</f>
        <v>0</v>
      </c>
      <c r="CC83" s="7">
        <f t="shared" si="168"/>
        <v>0</v>
      </c>
      <c r="CD83" s="7">
        <f t="shared" si="168"/>
        <v>0</v>
      </c>
      <c r="CE83" s="7">
        <f t="shared" si="168"/>
        <v>0</v>
      </c>
      <c r="CF83" s="7">
        <f t="shared" si="168"/>
        <v>0</v>
      </c>
      <c r="CG83" s="7">
        <f t="shared" si="168"/>
        <v>0</v>
      </c>
      <c r="CH83" s="7">
        <f t="shared" si="168"/>
        <v>0</v>
      </c>
      <c r="CI83" s="7">
        <f t="shared" si="168"/>
        <v>0</v>
      </c>
      <c r="CJ83" s="7">
        <f t="shared" si="168"/>
        <v>0</v>
      </c>
      <c r="CK83" s="7">
        <f t="shared" si="168"/>
        <v>0</v>
      </c>
      <c r="CL83" s="7">
        <f t="shared" si="168"/>
        <v>0</v>
      </c>
      <c r="CM83">
        <f>0</f>
        <v>0</v>
      </c>
      <c r="CN83">
        <v>487.928</v>
      </c>
    </row>
    <row r="84" spans="1:92" x14ac:dyDescent="0.25">
      <c r="A84" s="5" t="s">
        <v>389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>
        <v>5.1450000000000005</v>
      </c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>
        <v>5.1450000000000005</v>
      </c>
      <c r="AV84" t="s">
        <v>389</v>
      </c>
      <c r="AW84" s="7">
        <f t="shared" ref="AW84:BZ84" si="169">(0)/5.145</f>
        <v>0</v>
      </c>
      <c r="AX84" s="7">
        <f t="shared" si="169"/>
        <v>0</v>
      </c>
      <c r="AY84" s="7">
        <f t="shared" si="169"/>
        <v>0</v>
      </c>
      <c r="AZ84" s="7">
        <f t="shared" si="169"/>
        <v>0</v>
      </c>
      <c r="BA84" s="7">
        <f t="shared" si="169"/>
        <v>0</v>
      </c>
      <c r="BB84" s="7">
        <f t="shared" si="169"/>
        <v>0</v>
      </c>
      <c r="BC84" s="7">
        <f t="shared" si="169"/>
        <v>0</v>
      </c>
      <c r="BD84" s="7">
        <f t="shared" si="169"/>
        <v>0</v>
      </c>
      <c r="BE84" s="7">
        <f t="shared" si="169"/>
        <v>0</v>
      </c>
      <c r="BF84" s="7">
        <f t="shared" si="169"/>
        <v>0</v>
      </c>
      <c r="BG84" s="7">
        <f t="shared" si="169"/>
        <v>0</v>
      </c>
      <c r="BH84" s="7">
        <f t="shared" si="169"/>
        <v>0</v>
      </c>
      <c r="BI84" s="7">
        <f t="shared" si="169"/>
        <v>0</v>
      </c>
      <c r="BJ84" s="7">
        <f t="shared" si="169"/>
        <v>0</v>
      </c>
      <c r="BK84" s="7">
        <f t="shared" si="169"/>
        <v>0</v>
      </c>
      <c r="BL84" s="7">
        <f t="shared" si="169"/>
        <v>0</v>
      </c>
      <c r="BM84" s="7">
        <f t="shared" si="169"/>
        <v>0</v>
      </c>
      <c r="BN84" s="7">
        <f t="shared" si="169"/>
        <v>0</v>
      </c>
      <c r="BO84" s="7">
        <f t="shared" si="169"/>
        <v>0</v>
      </c>
      <c r="BP84" s="7">
        <f t="shared" si="169"/>
        <v>0</v>
      </c>
      <c r="BQ84" s="7">
        <f t="shared" si="169"/>
        <v>0</v>
      </c>
      <c r="BR84" s="7">
        <f t="shared" si="169"/>
        <v>0</v>
      </c>
      <c r="BS84" s="7">
        <f t="shared" si="169"/>
        <v>0</v>
      </c>
      <c r="BT84" s="7">
        <f t="shared" si="169"/>
        <v>0</v>
      </c>
      <c r="BU84" s="7">
        <f t="shared" si="169"/>
        <v>0</v>
      </c>
      <c r="BV84" s="7">
        <f t="shared" si="169"/>
        <v>0</v>
      </c>
      <c r="BW84" s="7">
        <f t="shared" si="169"/>
        <v>0</v>
      </c>
      <c r="BX84" s="7">
        <f t="shared" si="169"/>
        <v>0</v>
      </c>
      <c r="BY84" s="7">
        <f t="shared" si="169"/>
        <v>0</v>
      </c>
      <c r="BZ84" s="7">
        <f t="shared" si="169"/>
        <v>0</v>
      </c>
      <c r="CA84" s="7">
        <v>1</v>
      </c>
      <c r="CB84" s="7">
        <f t="shared" ref="CB84:CL84" si="170">(0)/5.145</f>
        <v>0</v>
      </c>
      <c r="CC84" s="7">
        <f t="shared" si="170"/>
        <v>0</v>
      </c>
      <c r="CD84" s="7">
        <f t="shared" si="170"/>
        <v>0</v>
      </c>
      <c r="CE84" s="7">
        <f t="shared" si="170"/>
        <v>0</v>
      </c>
      <c r="CF84" s="7">
        <f t="shared" si="170"/>
        <v>0</v>
      </c>
      <c r="CG84" s="7">
        <f t="shared" si="170"/>
        <v>0</v>
      </c>
      <c r="CH84" s="7">
        <f t="shared" si="170"/>
        <v>0</v>
      </c>
      <c r="CI84" s="7">
        <f t="shared" si="170"/>
        <v>0</v>
      </c>
      <c r="CJ84" s="7">
        <f t="shared" si="170"/>
        <v>0</v>
      </c>
      <c r="CK84" s="7">
        <f t="shared" si="170"/>
        <v>0</v>
      </c>
      <c r="CL84" s="7">
        <f t="shared" si="170"/>
        <v>0</v>
      </c>
      <c r="CM84">
        <f>0</f>
        <v>0</v>
      </c>
      <c r="CN84">
        <v>5.1450000000000005</v>
      </c>
    </row>
    <row r="85" spans="1:92" x14ac:dyDescent="0.25">
      <c r="A85" s="5" t="s">
        <v>376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>
        <v>78.88900000000001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>
        <v>78.88900000000001</v>
      </c>
      <c r="AV85" t="s">
        <v>376</v>
      </c>
      <c r="AW85" s="7">
        <f t="shared" ref="AW85:BZ85" si="171">(0)/78.889</f>
        <v>0</v>
      </c>
      <c r="AX85" s="7">
        <f t="shared" si="171"/>
        <v>0</v>
      </c>
      <c r="AY85" s="7">
        <f t="shared" si="171"/>
        <v>0</v>
      </c>
      <c r="AZ85" s="7">
        <f t="shared" si="171"/>
        <v>0</v>
      </c>
      <c r="BA85" s="7">
        <f t="shared" si="171"/>
        <v>0</v>
      </c>
      <c r="BB85" s="7">
        <f t="shared" si="171"/>
        <v>0</v>
      </c>
      <c r="BC85" s="7">
        <f t="shared" si="171"/>
        <v>0</v>
      </c>
      <c r="BD85" s="7">
        <f t="shared" si="171"/>
        <v>0</v>
      </c>
      <c r="BE85" s="7">
        <f t="shared" si="171"/>
        <v>0</v>
      </c>
      <c r="BF85" s="7">
        <f t="shared" si="171"/>
        <v>0</v>
      </c>
      <c r="BG85" s="7">
        <f t="shared" si="171"/>
        <v>0</v>
      </c>
      <c r="BH85" s="7">
        <f t="shared" si="171"/>
        <v>0</v>
      </c>
      <c r="BI85" s="7">
        <f t="shared" si="171"/>
        <v>0</v>
      </c>
      <c r="BJ85" s="7">
        <f t="shared" si="171"/>
        <v>0</v>
      </c>
      <c r="BK85" s="7">
        <f t="shared" si="171"/>
        <v>0</v>
      </c>
      <c r="BL85" s="7">
        <f t="shared" si="171"/>
        <v>0</v>
      </c>
      <c r="BM85" s="7">
        <f t="shared" si="171"/>
        <v>0</v>
      </c>
      <c r="BN85" s="7">
        <f t="shared" si="171"/>
        <v>0</v>
      </c>
      <c r="BO85" s="7">
        <f t="shared" si="171"/>
        <v>0</v>
      </c>
      <c r="BP85" s="7">
        <f t="shared" si="171"/>
        <v>0</v>
      </c>
      <c r="BQ85" s="7">
        <f t="shared" si="171"/>
        <v>0</v>
      </c>
      <c r="BR85" s="7">
        <f t="shared" si="171"/>
        <v>0</v>
      </c>
      <c r="BS85" s="7">
        <f t="shared" si="171"/>
        <v>0</v>
      </c>
      <c r="BT85" s="7">
        <f t="shared" si="171"/>
        <v>0</v>
      </c>
      <c r="BU85" s="7">
        <f t="shared" si="171"/>
        <v>0</v>
      </c>
      <c r="BV85" s="7">
        <f t="shared" si="171"/>
        <v>0</v>
      </c>
      <c r="BW85" s="7">
        <f t="shared" si="171"/>
        <v>0</v>
      </c>
      <c r="BX85" s="7">
        <f t="shared" si="171"/>
        <v>0</v>
      </c>
      <c r="BY85" s="7">
        <f t="shared" si="171"/>
        <v>0</v>
      </c>
      <c r="BZ85" s="7">
        <f t="shared" si="171"/>
        <v>0</v>
      </c>
      <c r="CA85" s="7">
        <v>1</v>
      </c>
      <c r="CB85" s="7">
        <f t="shared" ref="CB85:CL85" si="172">(0)/78.889</f>
        <v>0</v>
      </c>
      <c r="CC85" s="7">
        <f t="shared" si="172"/>
        <v>0</v>
      </c>
      <c r="CD85" s="7">
        <f t="shared" si="172"/>
        <v>0</v>
      </c>
      <c r="CE85" s="7">
        <f t="shared" si="172"/>
        <v>0</v>
      </c>
      <c r="CF85" s="7">
        <f t="shared" si="172"/>
        <v>0</v>
      </c>
      <c r="CG85" s="7">
        <f t="shared" si="172"/>
        <v>0</v>
      </c>
      <c r="CH85" s="7">
        <f t="shared" si="172"/>
        <v>0</v>
      </c>
      <c r="CI85" s="7">
        <f t="shared" si="172"/>
        <v>0</v>
      </c>
      <c r="CJ85" s="7">
        <f t="shared" si="172"/>
        <v>0</v>
      </c>
      <c r="CK85" s="7">
        <f t="shared" si="172"/>
        <v>0</v>
      </c>
      <c r="CL85" s="7">
        <f t="shared" si="172"/>
        <v>0</v>
      </c>
      <c r="CM85">
        <f>0</f>
        <v>0</v>
      </c>
      <c r="CN85">
        <v>78.88900000000001</v>
      </c>
    </row>
    <row r="86" spans="1:92" x14ac:dyDescent="0.25">
      <c r="A86" s="5" t="s">
        <v>390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>
        <v>1.7150000000000001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>
        <v>1.7150000000000001</v>
      </c>
      <c r="AV86" t="s">
        <v>390</v>
      </c>
      <c r="AW86" s="7">
        <f t="shared" ref="AW86:BZ86" si="173">(0)/1.715</f>
        <v>0</v>
      </c>
      <c r="AX86" s="7">
        <f t="shared" si="173"/>
        <v>0</v>
      </c>
      <c r="AY86" s="7">
        <f t="shared" si="173"/>
        <v>0</v>
      </c>
      <c r="AZ86" s="7">
        <f t="shared" si="173"/>
        <v>0</v>
      </c>
      <c r="BA86" s="7">
        <f t="shared" si="173"/>
        <v>0</v>
      </c>
      <c r="BB86" s="7">
        <f t="shared" si="173"/>
        <v>0</v>
      </c>
      <c r="BC86" s="7">
        <f t="shared" si="173"/>
        <v>0</v>
      </c>
      <c r="BD86" s="7">
        <f t="shared" si="173"/>
        <v>0</v>
      </c>
      <c r="BE86" s="7">
        <f t="shared" si="173"/>
        <v>0</v>
      </c>
      <c r="BF86" s="7">
        <f t="shared" si="173"/>
        <v>0</v>
      </c>
      <c r="BG86" s="7">
        <f t="shared" si="173"/>
        <v>0</v>
      </c>
      <c r="BH86" s="7">
        <f t="shared" si="173"/>
        <v>0</v>
      </c>
      <c r="BI86" s="7">
        <f t="shared" si="173"/>
        <v>0</v>
      </c>
      <c r="BJ86" s="7">
        <f t="shared" si="173"/>
        <v>0</v>
      </c>
      <c r="BK86" s="7">
        <f t="shared" si="173"/>
        <v>0</v>
      </c>
      <c r="BL86" s="7">
        <f t="shared" si="173"/>
        <v>0</v>
      </c>
      <c r="BM86" s="7">
        <f t="shared" si="173"/>
        <v>0</v>
      </c>
      <c r="BN86" s="7">
        <f t="shared" si="173"/>
        <v>0</v>
      </c>
      <c r="BO86" s="7">
        <f t="shared" si="173"/>
        <v>0</v>
      </c>
      <c r="BP86" s="7">
        <f t="shared" si="173"/>
        <v>0</v>
      </c>
      <c r="BQ86" s="7">
        <f t="shared" si="173"/>
        <v>0</v>
      </c>
      <c r="BR86" s="7">
        <f t="shared" si="173"/>
        <v>0</v>
      </c>
      <c r="BS86" s="7">
        <f t="shared" si="173"/>
        <v>0</v>
      </c>
      <c r="BT86" s="7">
        <f t="shared" si="173"/>
        <v>0</v>
      </c>
      <c r="BU86" s="7">
        <f t="shared" si="173"/>
        <v>0</v>
      </c>
      <c r="BV86" s="7">
        <f t="shared" si="173"/>
        <v>0</v>
      </c>
      <c r="BW86" s="7">
        <f t="shared" si="173"/>
        <v>0</v>
      </c>
      <c r="BX86" s="7">
        <f t="shared" si="173"/>
        <v>0</v>
      </c>
      <c r="BY86" s="7">
        <f t="shared" si="173"/>
        <v>0</v>
      </c>
      <c r="BZ86" s="7">
        <f t="shared" si="173"/>
        <v>0</v>
      </c>
      <c r="CA86" s="7">
        <v>1</v>
      </c>
      <c r="CB86" s="7">
        <f t="shared" ref="CB86:CL86" si="174">(0)/1.715</f>
        <v>0</v>
      </c>
      <c r="CC86" s="7">
        <f t="shared" si="174"/>
        <v>0</v>
      </c>
      <c r="CD86" s="7">
        <f t="shared" si="174"/>
        <v>0</v>
      </c>
      <c r="CE86" s="7">
        <f t="shared" si="174"/>
        <v>0</v>
      </c>
      <c r="CF86" s="7">
        <f t="shared" si="174"/>
        <v>0</v>
      </c>
      <c r="CG86" s="7">
        <f t="shared" si="174"/>
        <v>0</v>
      </c>
      <c r="CH86" s="7">
        <f t="shared" si="174"/>
        <v>0</v>
      </c>
      <c r="CI86" s="7">
        <f t="shared" si="174"/>
        <v>0</v>
      </c>
      <c r="CJ86" s="7">
        <f t="shared" si="174"/>
        <v>0</v>
      </c>
      <c r="CK86" s="7">
        <f t="shared" si="174"/>
        <v>0</v>
      </c>
      <c r="CL86" s="7">
        <f t="shared" si="174"/>
        <v>0</v>
      </c>
      <c r="CM86">
        <f>0</f>
        <v>0</v>
      </c>
      <c r="CN86">
        <v>1.7150000000000001</v>
      </c>
    </row>
    <row r="87" spans="1:92" x14ac:dyDescent="0.25">
      <c r="A87" s="5" t="s">
        <v>333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>
        <v>40.799999999999997</v>
      </c>
      <c r="AD87" s="6"/>
      <c r="AE87" s="6"/>
      <c r="AF87" s="6">
        <v>12330.138999999999</v>
      </c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>
        <v>12370.938999999998</v>
      </c>
      <c r="AV87" t="s">
        <v>333</v>
      </c>
      <c r="AW87" s="7">
        <f t="shared" ref="AW87:BW87" si="175">(0)/12370.939</f>
        <v>0</v>
      </c>
      <c r="AX87" s="7">
        <f t="shared" si="175"/>
        <v>0</v>
      </c>
      <c r="AY87" s="7">
        <f t="shared" si="175"/>
        <v>0</v>
      </c>
      <c r="AZ87" s="7">
        <f t="shared" si="175"/>
        <v>0</v>
      </c>
      <c r="BA87" s="7">
        <f t="shared" si="175"/>
        <v>0</v>
      </c>
      <c r="BB87" s="7">
        <f t="shared" si="175"/>
        <v>0</v>
      </c>
      <c r="BC87" s="7">
        <f t="shared" si="175"/>
        <v>0</v>
      </c>
      <c r="BD87" s="7">
        <f t="shared" si="175"/>
        <v>0</v>
      </c>
      <c r="BE87" s="7">
        <f t="shared" si="175"/>
        <v>0</v>
      </c>
      <c r="BF87" s="7">
        <f t="shared" si="175"/>
        <v>0</v>
      </c>
      <c r="BG87" s="7">
        <f t="shared" si="175"/>
        <v>0</v>
      </c>
      <c r="BH87" s="7">
        <f t="shared" si="175"/>
        <v>0</v>
      </c>
      <c r="BI87" s="7">
        <f t="shared" si="175"/>
        <v>0</v>
      </c>
      <c r="BJ87" s="7">
        <f t="shared" si="175"/>
        <v>0</v>
      </c>
      <c r="BK87" s="7">
        <f t="shared" si="175"/>
        <v>0</v>
      </c>
      <c r="BL87" s="7">
        <f t="shared" si="175"/>
        <v>0</v>
      </c>
      <c r="BM87" s="7">
        <f t="shared" si="175"/>
        <v>0</v>
      </c>
      <c r="BN87" s="7">
        <f t="shared" si="175"/>
        <v>0</v>
      </c>
      <c r="BO87" s="7">
        <f t="shared" si="175"/>
        <v>0</v>
      </c>
      <c r="BP87" s="7">
        <f t="shared" si="175"/>
        <v>0</v>
      </c>
      <c r="BQ87" s="7">
        <f t="shared" si="175"/>
        <v>0</v>
      </c>
      <c r="BR87" s="7">
        <f t="shared" si="175"/>
        <v>0</v>
      </c>
      <c r="BS87" s="7">
        <f t="shared" si="175"/>
        <v>0</v>
      </c>
      <c r="BT87" s="7">
        <f t="shared" si="175"/>
        <v>0</v>
      </c>
      <c r="BU87" s="7">
        <f t="shared" si="175"/>
        <v>0</v>
      </c>
      <c r="BV87" s="7">
        <f t="shared" si="175"/>
        <v>0</v>
      </c>
      <c r="BW87" s="7">
        <f t="shared" si="175"/>
        <v>0</v>
      </c>
      <c r="BX87" s="7">
        <v>3.2980519910412623E-3</v>
      </c>
      <c r="BY87" s="7">
        <f>(0)/12370.939</f>
        <v>0</v>
      </c>
      <c r="BZ87" s="7">
        <f>(0)/12370.939</f>
        <v>0</v>
      </c>
      <c r="CA87" s="7">
        <v>0.99670194800895884</v>
      </c>
      <c r="CB87" s="7">
        <f t="shared" ref="CB87:CL87" si="176">(0)/12370.939</f>
        <v>0</v>
      </c>
      <c r="CC87" s="7">
        <f t="shared" si="176"/>
        <v>0</v>
      </c>
      <c r="CD87" s="7">
        <f t="shared" si="176"/>
        <v>0</v>
      </c>
      <c r="CE87" s="7">
        <f t="shared" si="176"/>
        <v>0</v>
      </c>
      <c r="CF87" s="7">
        <f t="shared" si="176"/>
        <v>0</v>
      </c>
      <c r="CG87" s="7">
        <f t="shared" si="176"/>
        <v>0</v>
      </c>
      <c r="CH87" s="7">
        <f t="shared" si="176"/>
        <v>0</v>
      </c>
      <c r="CI87" s="7">
        <f t="shared" si="176"/>
        <v>0</v>
      </c>
      <c r="CJ87" s="7">
        <f t="shared" si="176"/>
        <v>0</v>
      </c>
      <c r="CK87" s="7">
        <f t="shared" si="176"/>
        <v>0</v>
      </c>
      <c r="CL87" s="7">
        <f t="shared" si="176"/>
        <v>0</v>
      </c>
      <c r="CM87">
        <f>0</f>
        <v>0</v>
      </c>
      <c r="CN87">
        <v>12370.938999999998</v>
      </c>
    </row>
    <row r="88" spans="1:92" x14ac:dyDescent="0.25">
      <c r="A88" s="5" t="s">
        <v>334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>
        <v>3.6999999999999997</v>
      </c>
      <c r="AD88" s="6"/>
      <c r="AE88" s="6"/>
      <c r="AF88" s="6">
        <v>222.114</v>
      </c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>
        <v>225.81399999999999</v>
      </c>
      <c r="AV88" t="s">
        <v>334</v>
      </c>
      <c r="AW88" s="7">
        <f t="shared" ref="AW88:BW88" si="177">(0)/225.814</f>
        <v>0</v>
      </c>
      <c r="AX88" s="7">
        <f t="shared" si="177"/>
        <v>0</v>
      </c>
      <c r="AY88" s="7">
        <f t="shared" si="177"/>
        <v>0</v>
      </c>
      <c r="AZ88" s="7">
        <f t="shared" si="177"/>
        <v>0</v>
      </c>
      <c r="BA88" s="7">
        <f t="shared" si="177"/>
        <v>0</v>
      </c>
      <c r="BB88" s="7">
        <f t="shared" si="177"/>
        <v>0</v>
      </c>
      <c r="BC88" s="7">
        <f t="shared" si="177"/>
        <v>0</v>
      </c>
      <c r="BD88" s="7">
        <f t="shared" si="177"/>
        <v>0</v>
      </c>
      <c r="BE88" s="7">
        <f t="shared" si="177"/>
        <v>0</v>
      </c>
      <c r="BF88" s="7">
        <f t="shared" si="177"/>
        <v>0</v>
      </c>
      <c r="BG88" s="7">
        <f t="shared" si="177"/>
        <v>0</v>
      </c>
      <c r="BH88" s="7">
        <f t="shared" si="177"/>
        <v>0</v>
      </c>
      <c r="BI88" s="7">
        <f t="shared" si="177"/>
        <v>0</v>
      </c>
      <c r="BJ88" s="7">
        <f t="shared" si="177"/>
        <v>0</v>
      </c>
      <c r="BK88" s="7">
        <f t="shared" si="177"/>
        <v>0</v>
      </c>
      <c r="BL88" s="7">
        <f t="shared" si="177"/>
        <v>0</v>
      </c>
      <c r="BM88" s="7">
        <f t="shared" si="177"/>
        <v>0</v>
      </c>
      <c r="BN88" s="7">
        <f t="shared" si="177"/>
        <v>0</v>
      </c>
      <c r="BO88" s="7">
        <f t="shared" si="177"/>
        <v>0</v>
      </c>
      <c r="BP88" s="7">
        <f t="shared" si="177"/>
        <v>0</v>
      </c>
      <c r="BQ88" s="7">
        <f t="shared" si="177"/>
        <v>0</v>
      </c>
      <c r="BR88" s="7">
        <f t="shared" si="177"/>
        <v>0</v>
      </c>
      <c r="BS88" s="7">
        <f t="shared" si="177"/>
        <v>0</v>
      </c>
      <c r="BT88" s="7">
        <f t="shared" si="177"/>
        <v>0</v>
      </c>
      <c r="BU88" s="7">
        <f t="shared" si="177"/>
        <v>0</v>
      </c>
      <c r="BV88" s="7">
        <f t="shared" si="177"/>
        <v>0</v>
      </c>
      <c r="BW88" s="7">
        <f t="shared" si="177"/>
        <v>0</v>
      </c>
      <c r="BX88" s="7">
        <v>1.6385166553003799E-2</v>
      </c>
      <c r="BY88" s="7">
        <f>(0)/225.814</f>
        <v>0</v>
      </c>
      <c r="BZ88" s="7">
        <f>(0)/225.814</f>
        <v>0</v>
      </c>
      <c r="CA88" s="7">
        <v>0.9836148334469963</v>
      </c>
      <c r="CB88" s="7">
        <f t="shared" ref="CB88:CL88" si="178">(0)/225.814</f>
        <v>0</v>
      </c>
      <c r="CC88" s="7">
        <f t="shared" si="178"/>
        <v>0</v>
      </c>
      <c r="CD88" s="7">
        <f t="shared" si="178"/>
        <v>0</v>
      </c>
      <c r="CE88" s="7">
        <f t="shared" si="178"/>
        <v>0</v>
      </c>
      <c r="CF88" s="7">
        <f t="shared" si="178"/>
        <v>0</v>
      </c>
      <c r="CG88" s="7">
        <f t="shared" si="178"/>
        <v>0</v>
      </c>
      <c r="CH88" s="7">
        <f t="shared" si="178"/>
        <v>0</v>
      </c>
      <c r="CI88" s="7">
        <f t="shared" si="178"/>
        <v>0</v>
      </c>
      <c r="CJ88" s="7">
        <f t="shared" si="178"/>
        <v>0</v>
      </c>
      <c r="CK88" s="7">
        <f t="shared" si="178"/>
        <v>0</v>
      </c>
      <c r="CL88" s="7">
        <f t="shared" si="178"/>
        <v>0</v>
      </c>
      <c r="CM88">
        <f>0</f>
        <v>0</v>
      </c>
      <c r="CN88">
        <v>225.81399999999999</v>
      </c>
    </row>
    <row r="89" spans="1:92" x14ac:dyDescent="0.25">
      <c r="A89" s="5" t="s">
        <v>377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>
        <v>681.05500000000006</v>
      </c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>
        <v>681.05500000000006</v>
      </c>
      <c r="AV89" t="s">
        <v>377</v>
      </c>
      <c r="AW89" s="7">
        <f t="shared" ref="AW89:BZ89" si="179">(0)/681.055</f>
        <v>0</v>
      </c>
      <c r="AX89" s="7">
        <f t="shared" si="179"/>
        <v>0</v>
      </c>
      <c r="AY89" s="7">
        <f t="shared" si="179"/>
        <v>0</v>
      </c>
      <c r="AZ89" s="7">
        <f t="shared" si="179"/>
        <v>0</v>
      </c>
      <c r="BA89" s="7">
        <f t="shared" si="179"/>
        <v>0</v>
      </c>
      <c r="BB89" s="7">
        <f t="shared" si="179"/>
        <v>0</v>
      </c>
      <c r="BC89" s="7">
        <f t="shared" si="179"/>
        <v>0</v>
      </c>
      <c r="BD89" s="7">
        <f t="shared" si="179"/>
        <v>0</v>
      </c>
      <c r="BE89" s="7">
        <f t="shared" si="179"/>
        <v>0</v>
      </c>
      <c r="BF89" s="7">
        <f t="shared" si="179"/>
        <v>0</v>
      </c>
      <c r="BG89" s="7">
        <f t="shared" si="179"/>
        <v>0</v>
      </c>
      <c r="BH89" s="7">
        <f t="shared" si="179"/>
        <v>0</v>
      </c>
      <c r="BI89" s="7">
        <f t="shared" si="179"/>
        <v>0</v>
      </c>
      <c r="BJ89" s="7">
        <f t="shared" si="179"/>
        <v>0</v>
      </c>
      <c r="BK89" s="7">
        <f t="shared" si="179"/>
        <v>0</v>
      </c>
      <c r="BL89" s="7">
        <f t="shared" si="179"/>
        <v>0</v>
      </c>
      <c r="BM89" s="7">
        <f t="shared" si="179"/>
        <v>0</v>
      </c>
      <c r="BN89" s="7">
        <f t="shared" si="179"/>
        <v>0</v>
      </c>
      <c r="BO89" s="7">
        <f t="shared" si="179"/>
        <v>0</v>
      </c>
      <c r="BP89" s="7">
        <f t="shared" si="179"/>
        <v>0</v>
      </c>
      <c r="BQ89" s="7">
        <f t="shared" si="179"/>
        <v>0</v>
      </c>
      <c r="BR89" s="7">
        <f t="shared" si="179"/>
        <v>0</v>
      </c>
      <c r="BS89" s="7">
        <f t="shared" si="179"/>
        <v>0</v>
      </c>
      <c r="BT89" s="7">
        <f t="shared" si="179"/>
        <v>0</v>
      </c>
      <c r="BU89" s="7">
        <f t="shared" si="179"/>
        <v>0</v>
      </c>
      <c r="BV89" s="7">
        <f t="shared" si="179"/>
        <v>0</v>
      </c>
      <c r="BW89" s="7">
        <f t="shared" si="179"/>
        <v>0</v>
      </c>
      <c r="BX89" s="7">
        <f t="shared" si="179"/>
        <v>0</v>
      </c>
      <c r="BY89" s="7">
        <f t="shared" si="179"/>
        <v>0</v>
      </c>
      <c r="BZ89" s="7">
        <f t="shared" si="179"/>
        <v>0</v>
      </c>
      <c r="CA89" s="7">
        <v>1</v>
      </c>
      <c r="CB89" s="7">
        <f t="shared" ref="CB89:CL89" si="180">(0)/681.055</f>
        <v>0</v>
      </c>
      <c r="CC89" s="7">
        <f t="shared" si="180"/>
        <v>0</v>
      </c>
      <c r="CD89" s="7">
        <f t="shared" si="180"/>
        <v>0</v>
      </c>
      <c r="CE89" s="7">
        <f t="shared" si="180"/>
        <v>0</v>
      </c>
      <c r="CF89" s="7">
        <f t="shared" si="180"/>
        <v>0</v>
      </c>
      <c r="CG89" s="7">
        <f t="shared" si="180"/>
        <v>0</v>
      </c>
      <c r="CH89" s="7">
        <f t="shared" si="180"/>
        <v>0</v>
      </c>
      <c r="CI89" s="7">
        <f t="shared" si="180"/>
        <v>0</v>
      </c>
      <c r="CJ89" s="7">
        <f t="shared" si="180"/>
        <v>0</v>
      </c>
      <c r="CK89" s="7">
        <f t="shared" si="180"/>
        <v>0</v>
      </c>
      <c r="CL89" s="7">
        <f t="shared" si="180"/>
        <v>0</v>
      </c>
      <c r="CM89">
        <f>0</f>
        <v>0</v>
      </c>
      <c r="CN89">
        <v>681.05500000000006</v>
      </c>
    </row>
    <row r="90" spans="1:92" x14ac:dyDescent="0.25">
      <c r="A90" s="5" t="s">
        <v>391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>
        <v>61.657000000000004</v>
      </c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>
        <v>61.657000000000004</v>
      </c>
      <c r="AV90" t="s">
        <v>391</v>
      </c>
      <c r="AW90" s="7">
        <f t="shared" ref="AW90:BZ90" si="181">(0)/61.657</f>
        <v>0</v>
      </c>
      <c r="AX90" s="7">
        <f t="shared" si="181"/>
        <v>0</v>
      </c>
      <c r="AY90" s="7">
        <f t="shared" si="181"/>
        <v>0</v>
      </c>
      <c r="AZ90" s="7">
        <f t="shared" si="181"/>
        <v>0</v>
      </c>
      <c r="BA90" s="7">
        <f t="shared" si="181"/>
        <v>0</v>
      </c>
      <c r="BB90" s="7">
        <f t="shared" si="181"/>
        <v>0</v>
      </c>
      <c r="BC90" s="7">
        <f t="shared" si="181"/>
        <v>0</v>
      </c>
      <c r="BD90" s="7">
        <f t="shared" si="181"/>
        <v>0</v>
      </c>
      <c r="BE90" s="7">
        <f t="shared" si="181"/>
        <v>0</v>
      </c>
      <c r="BF90" s="7">
        <f t="shared" si="181"/>
        <v>0</v>
      </c>
      <c r="BG90" s="7">
        <f t="shared" si="181"/>
        <v>0</v>
      </c>
      <c r="BH90" s="7">
        <f t="shared" si="181"/>
        <v>0</v>
      </c>
      <c r="BI90" s="7">
        <f t="shared" si="181"/>
        <v>0</v>
      </c>
      <c r="BJ90" s="7">
        <f t="shared" si="181"/>
        <v>0</v>
      </c>
      <c r="BK90" s="7">
        <f t="shared" si="181"/>
        <v>0</v>
      </c>
      <c r="BL90" s="7">
        <f t="shared" si="181"/>
        <v>0</v>
      </c>
      <c r="BM90" s="7">
        <f t="shared" si="181"/>
        <v>0</v>
      </c>
      <c r="BN90" s="7">
        <f t="shared" si="181"/>
        <v>0</v>
      </c>
      <c r="BO90" s="7">
        <f t="shared" si="181"/>
        <v>0</v>
      </c>
      <c r="BP90" s="7">
        <f t="shared" si="181"/>
        <v>0</v>
      </c>
      <c r="BQ90" s="7">
        <f t="shared" si="181"/>
        <v>0</v>
      </c>
      <c r="BR90" s="7">
        <f t="shared" si="181"/>
        <v>0</v>
      </c>
      <c r="BS90" s="7">
        <f t="shared" si="181"/>
        <v>0</v>
      </c>
      <c r="BT90" s="7">
        <f t="shared" si="181"/>
        <v>0</v>
      </c>
      <c r="BU90" s="7">
        <f t="shared" si="181"/>
        <v>0</v>
      </c>
      <c r="BV90" s="7">
        <f t="shared" si="181"/>
        <v>0</v>
      </c>
      <c r="BW90" s="7">
        <f t="shared" si="181"/>
        <v>0</v>
      </c>
      <c r="BX90" s="7">
        <f t="shared" si="181"/>
        <v>0</v>
      </c>
      <c r="BY90" s="7">
        <f t="shared" si="181"/>
        <v>0</v>
      </c>
      <c r="BZ90" s="7">
        <f t="shared" si="181"/>
        <v>0</v>
      </c>
      <c r="CA90" s="7">
        <v>1</v>
      </c>
      <c r="CB90" s="7">
        <f t="shared" ref="CB90:CL90" si="182">(0)/61.657</f>
        <v>0</v>
      </c>
      <c r="CC90" s="7">
        <f t="shared" si="182"/>
        <v>0</v>
      </c>
      <c r="CD90" s="7">
        <f t="shared" si="182"/>
        <v>0</v>
      </c>
      <c r="CE90" s="7">
        <f t="shared" si="182"/>
        <v>0</v>
      </c>
      <c r="CF90" s="7">
        <f t="shared" si="182"/>
        <v>0</v>
      </c>
      <c r="CG90" s="7">
        <f t="shared" si="182"/>
        <v>0</v>
      </c>
      <c r="CH90" s="7">
        <f t="shared" si="182"/>
        <v>0</v>
      </c>
      <c r="CI90" s="7">
        <f t="shared" si="182"/>
        <v>0</v>
      </c>
      <c r="CJ90" s="7">
        <f t="shared" si="182"/>
        <v>0</v>
      </c>
      <c r="CK90" s="7">
        <f t="shared" si="182"/>
        <v>0</v>
      </c>
      <c r="CL90" s="7">
        <f t="shared" si="182"/>
        <v>0</v>
      </c>
      <c r="CM90">
        <f>0</f>
        <v>0</v>
      </c>
      <c r="CN90">
        <v>61.657000000000004</v>
      </c>
    </row>
    <row r="91" spans="1:92" x14ac:dyDescent="0.25">
      <c r="A91" s="5" t="s">
        <v>378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>
        <v>1909.5090000000002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>
        <v>1909.5090000000002</v>
      </c>
      <c r="AV91" t="s">
        <v>378</v>
      </c>
      <c r="AW91" s="7">
        <f t="shared" ref="AW91:BZ91" si="183">(0)/1909.509</f>
        <v>0</v>
      </c>
      <c r="AX91" s="7">
        <f t="shared" si="183"/>
        <v>0</v>
      </c>
      <c r="AY91" s="7">
        <f t="shared" si="183"/>
        <v>0</v>
      </c>
      <c r="AZ91" s="7">
        <f t="shared" si="183"/>
        <v>0</v>
      </c>
      <c r="BA91" s="7">
        <f t="shared" si="183"/>
        <v>0</v>
      </c>
      <c r="BB91" s="7">
        <f t="shared" si="183"/>
        <v>0</v>
      </c>
      <c r="BC91" s="7">
        <f t="shared" si="183"/>
        <v>0</v>
      </c>
      <c r="BD91" s="7">
        <f t="shared" si="183"/>
        <v>0</v>
      </c>
      <c r="BE91" s="7">
        <f t="shared" si="183"/>
        <v>0</v>
      </c>
      <c r="BF91" s="7">
        <f t="shared" si="183"/>
        <v>0</v>
      </c>
      <c r="BG91" s="7">
        <f t="shared" si="183"/>
        <v>0</v>
      </c>
      <c r="BH91" s="7">
        <f t="shared" si="183"/>
        <v>0</v>
      </c>
      <c r="BI91" s="7">
        <f t="shared" si="183"/>
        <v>0</v>
      </c>
      <c r="BJ91" s="7">
        <f t="shared" si="183"/>
        <v>0</v>
      </c>
      <c r="BK91" s="7">
        <f t="shared" si="183"/>
        <v>0</v>
      </c>
      <c r="BL91" s="7">
        <f t="shared" si="183"/>
        <v>0</v>
      </c>
      <c r="BM91" s="7">
        <f t="shared" si="183"/>
        <v>0</v>
      </c>
      <c r="BN91" s="7">
        <f t="shared" si="183"/>
        <v>0</v>
      </c>
      <c r="BO91" s="7">
        <f t="shared" si="183"/>
        <v>0</v>
      </c>
      <c r="BP91" s="7">
        <f t="shared" si="183"/>
        <v>0</v>
      </c>
      <c r="BQ91" s="7">
        <f t="shared" si="183"/>
        <v>0</v>
      </c>
      <c r="BR91" s="7">
        <f t="shared" si="183"/>
        <v>0</v>
      </c>
      <c r="BS91" s="7">
        <f t="shared" si="183"/>
        <v>0</v>
      </c>
      <c r="BT91" s="7">
        <f t="shared" si="183"/>
        <v>0</v>
      </c>
      <c r="BU91" s="7">
        <f t="shared" si="183"/>
        <v>0</v>
      </c>
      <c r="BV91" s="7">
        <f t="shared" si="183"/>
        <v>0</v>
      </c>
      <c r="BW91" s="7">
        <f t="shared" si="183"/>
        <v>0</v>
      </c>
      <c r="BX91" s="7">
        <f t="shared" si="183"/>
        <v>0</v>
      </c>
      <c r="BY91" s="7">
        <f t="shared" si="183"/>
        <v>0</v>
      </c>
      <c r="BZ91" s="7">
        <f t="shared" si="183"/>
        <v>0</v>
      </c>
      <c r="CA91" s="7">
        <v>1</v>
      </c>
      <c r="CB91" s="7">
        <f t="shared" ref="CB91:CL91" si="184">(0)/1909.509</f>
        <v>0</v>
      </c>
      <c r="CC91" s="7">
        <f t="shared" si="184"/>
        <v>0</v>
      </c>
      <c r="CD91" s="7">
        <f t="shared" si="184"/>
        <v>0</v>
      </c>
      <c r="CE91" s="7">
        <f t="shared" si="184"/>
        <v>0</v>
      </c>
      <c r="CF91" s="7">
        <f t="shared" si="184"/>
        <v>0</v>
      </c>
      <c r="CG91" s="7">
        <f t="shared" si="184"/>
        <v>0</v>
      </c>
      <c r="CH91" s="7">
        <f t="shared" si="184"/>
        <v>0</v>
      </c>
      <c r="CI91" s="7">
        <f t="shared" si="184"/>
        <v>0</v>
      </c>
      <c r="CJ91" s="7">
        <f t="shared" si="184"/>
        <v>0</v>
      </c>
      <c r="CK91" s="7">
        <f t="shared" si="184"/>
        <v>0</v>
      </c>
      <c r="CL91" s="7">
        <f t="shared" si="184"/>
        <v>0</v>
      </c>
      <c r="CM91">
        <f>0</f>
        <v>0</v>
      </c>
      <c r="CN91">
        <v>1909.5090000000002</v>
      </c>
    </row>
    <row r="92" spans="1:92" x14ac:dyDescent="0.25">
      <c r="A92" s="5" t="s">
        <v>335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>
        <v>2.35</v>
      </c>
      <c r="AD92" s="6"/>
      <c r="AE92" s="6"/>
      <c r="AF92" s="6">
        <v>1428.933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>
        <v>1431.2829999999999</v>
      </c>
      <c r="AV92" t="s">
        <v>335</v>
      </c>
      <c r="AW92" s="7">
        <f t="shared" ref="AW92:BW92" si="185">(0)/1431.283</f>
        <v>0</v>
      </c>
      <c r="AX92" s="7">
        <f t="shared" si="185"/>
        <v>0</v>
      </c>
      <c r="AY92" s="7">
        <f t="shared" si="185"/>
        <v>0</v>
      </c>
      <c r="AZ92" s="7">
        <f t="shared" si="185"/>
        <v>0</v>
      </c>
      <c r="BA92" s="7">
        <f t="shared" si="185"/>
        <v>0</v>
      </c>
      <c r="BB92" s="7">
        <f t="shared" si="185"/>
        <v>0</v>
      </c>
      <c r="BC92" s="7">
        <f t="shared" si="185"/>
        <v>0</v>
      </c>
      <c r="BD92" s="7">
        <f t="shared" si="185"/>
        <v>0</v>
      </c>
      <c r="BE92" s="7">
        <f t="shared" si="185"/>
        <v>0</v>
      </c>
      <c r="BF92" s="7">
        <f t="shared" si="185"/>
        <v>0</v>
      </c>
      <c r="BG92" s="7">
        <f t="shared" si="185"/>
        <v>0</v>
      </c>
      <c r="BH92" s="7">
        <f t="shared" si="185"/>
        <v>0</v>
      </c>
      <c r="BI92" s="7">
        <f t="shared" si="185"/>
        <v>0</v>
      </c>
      <c r="BJ92" s="7">
        <f t="shared" si="185"/>
        <v>0</v>
      </c>
      <c r="BK92" s="7">
        <f t="shared" si="185"/>
        <v>0</v>
      </c>
      <c r="BL92" s="7">
        <f t="shared" si="185"/>
        <v>0</v>
      </c>
      <c r="BM92" s="7">
        <f t="shared" si="185"/>
        <v>0</v>
      </c>
      <c r="BN92" s="7">
        <f t="shared" si="185"/>
        <v>0</v>
      </c>
      <c r="BO92" s="7">
        <f t="shared" si="185"/>
        <v>0</v>
      </c>
      <c r="BP92" s="7">
        <f t="shared" si="185"/>
        <v>0</v>
      </c>
      <c r="BQ92" s="7">
        <f t="shared" si="185"/>
        <v>0</v>
      </c>
      <c r="BR92" s="7">
        <f t="shared" si="185"/>
        <v>0</v>
      </c>
      <c r="BS92" s="7">
        <f t="shared" si="185"/>
        <v>0</v>
      </c>
      <c r="BT92" s="7">
        <f t="shared" si="185"/>
        <v>0</v>
      </c>
      <c r="BU92" s="7">
        <f t="shared" si="185"/>
        <v>0</v>
      </c>
      <c r="BV92" s="7">
        <f t="shared" si="185"/>
        <v>0</v>
      </c>
      <c r="BW92" s="7">
        <f t="shared" si="185"/>
        <v>0</v>
      </c>
      <c r="BX92" s="7">
        <v>1.6418835408511107E-3</v>
      </c>
      <c r="BY92" s="7">
        <f>(0)/1431.283</f>
        <v>0</v>
      </c>
      <c r="BZ92" s="7">
        <f>(0)/1431.283</f>
        <v>0</v>
      </c>
      <c r="CA92" s="7">
        <v>0.99835811645914896</v>
      </c>
      <c r="CB92" s="7">
        <f t="shared" ref="CB92:CL92" si="186">(0)/1431.283</f>
        <v>0</v>
      </c>
      <c r="CC92" s="7">
        <f t="shared" si="186"/>
        <v>0</v>
      </c>
      <c r="CD92" s="7">
        <f t="shared" si="186"/>
        <v>0</v>
      </c>
      <c r="CE92" s="7">
        <f t="shared" si="186"/>
        <v>0</v>
      </c>
      <c r="CF92" s="7">
        <f t="shared" si="186"/>
        <v>0</v>
      </c>
      <c r="CG92" s="7">
        <f t="shared" si="186"/>
        <v>0</v>
      </c>
      <c r="CH92" s="7">
        <f t="shared" si="186"/>
        <v>0</v>
      </c>
      <c r="CI92" s="7">
        <f t="shared" si="186"/>
        <v>0</v>
      </c>
      <c r="CJ92" s="7">
        <f t="shared" si="186"/>
        <v>0</v>
      </c>
      <c r="CK92" s="7">
        <f t="shared" si="186"/>
        <v>0</v>
      </c>
      <c r="CL92" s="7">
        <f t="shared" si="186"/>
        <v>0</v>
      </c>
      <c r="CM92">
        <f>0</f>
        <v>0</v>
      </c>
      <c r="CN92">
        <v>1431.2829999999999</v>
      </c>
    </row>
    <row r="93" spans="1:92" x14ac:dyDescent="0.25">
      <c r="A93" s="5" t="s">
        <v>392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>
        <v>714.87</v>
      </c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>
        <v>714.87</v>
      </c>
      <c r="AV93" t="s">
        <v>392</v>
      </c>
      <c r="AW93" s="7">
        <f t="shared" ref="AW93:BZ93" si="187">(0)/714.87</f>
        <v>0</v>
      </c>
      <c r="AX93" s="7">
        <f t="shared" si="187"/>
        <v>0</v>
      </c>
      <c r="AY93" s="7">
        <f t="shared" si="187"/>
        <v>0</v>
      </c>
      <c r="AZ93" s="7">
        <f t="shared" si="187"/>
        <v>0</v>
      </c>
      <c r="BA93" s="7">
        <f t="shared" si="187"/>
        <v>0</v>
      </c>
      <c r="BB93" s="7">
        <f t="shared" si="187"/>
        <v>0</v>
      </c>
      <c r="BC93" s="7">
        <f t="shared" si="187"/>
        <v>0</v>
      </c>
      <c r="BD93" s="7">
        <f t="shared" si="187"/>
        <v>0</v>
      </c>
      <c r="BE93" s="7">
        <f t="shared" si="187"/>
        <v>0</v>
      </c>
      <c r="BF93" s="7">
        <f t="shared" si="187"/>
        <v>0</v>
      </c>
      <c r="BG93" s="7">
        <f t="shared" si="187"/>
        <v>0</v>
      </c>
      <c r="BH93" s="7">
        <f t="shared" si="187"/>
        <v>0</v>
      </c>
      <c r="BI93" s="7">
        <f t="shared" si="187"/>
        <v>0</v>
      </c>
      <c r="BJ93" s="7">
        <f t="shared" si="187"/>
        <v>0</v>
      </c>
      <c r="BK93" s="7">
        <f t="shared" si="187"/>
        <v>0</v>
      </c>
      <c r="BL93" s="7">
        <f t="shared" si="187"/>
        <v>0</v>
      </c>
      <c r="BM93" s="7">
        <f t="shared" si="187"/>
        <v>0</v>
      </c>
      <c r="BN93" s="7">
        <f t="shared" si="187"/>
        <v>0</v>
      </c>
      <c r="BO93" s="7">
        <f t="shared" si="187"/>
        <v>0</v>
      </c>
      <c r="BP93" s="7">
        <f t="shared" si="187"/>
        <v>0</v>
      </c>
      <c r="BQ93" s="7">
        <f t="shared" si="187"/>
        <v>0</v>
      </c>
      <c r="BR93" s="7">
        <f t="shared" si="187"/>
        <v>0</v>
      </c>
      <c r="BS93" s="7">
        <f t="shared" si="187"/>
        <v>0</v>
      </c>
      <c r="BT93" s="7">
        <f t="shared" si="187"/>
        <v>0</v>
      </c>
      <c r="BU93" s="7">
        <f t="shared" si="187"/>
        <v>0</v>
      </c>
      <c r="BV93" s="7">
        <f t="shared" si="187"/>
        <v>0</v>
      </c>
      <c r="BW93" s="7">
        <f t="shared" si="187"/>
        <v>0</v>
      </c>
      <c r="BX93" s="7">
        <f t="shared" si="187"/>
        <v>0</v>
      </c>
      <c r="BY93" s="7">
        <f t="shared" si="187"/>
        <v>0</v>
      </c>
      <c r="BZ93" s="7">
        <f t="shared" si="187"/>
        <v>0</v>
      </c>
      <c r="CA93" s="7">
        <v>1</v>
      </c>
      <c r="CB93" s="7">
        <f t="shared" ref="CB93:CL93" si="188">(0)/714.87</f>
        <v>0</v>
      </c>
      <c r="CC93" s="7">
        <f t="shared" si="188"/>
        <v>0</v>
      </c>
      <c r="CD93" s="7">
        <f t="shared" si="188"/>
        <v>0</v>
      </c>
      <c r="CE93" s="7">
        <f t="shared" si="188"/>
        <v>0</v>
      </c>
      <c r="CF93" s="7">
        <f t="shared" si="188"/>
        <v>0</v>
      </c>
      <c r="CG93" s="7">
        <f t="shared" si="188"/>
        <v>0</v>
      </c>
      <c r="CH93" s="7">
        <f t="shared" si="188"/>
        <v>0</v>
      </c>
      <c r="CI93" s="7">
        <f t="shared" si="188"/>
        <v>0</v>
      </c>
      <c r="CJ93" s="7">
        <f t="shared" si="188"/>
        <v>0</v>
      </c>
      <c r="CK93" s="7">
        <f t="shared" si="188"/>
        <v>0</v>
      </c>
      <c r="CL93" s="7">
        <f t="shared" si="188"/>
        <v>0</v>
      </c>
      <c r="CM93">
        <f>0</f>
        <v>0</v>
      </c>
      <c r="CN93">
        <v>714.87</v>
      </c>
    </row>
    <row r="94" spans="1:92" x14ac:dyDescent="0.25">
      <c r="A94" s="5" t="s">
        <v>379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>
        <v>570.19800000000009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>
        <v>570.19800000000009</v>
      </c>
      <c r="AV94" t="s">
        <v>379</v>
      </c>
      <c r="AW94" s="7">
        <f t="shared" ref="AW94:BZ94" si="189">(0)/570.198</f>
        <v>0</v>
      </c>
      <c r="AX94" s="7">
        <f t="shared" si="189"/>
        <v>0</v>
      </c>
      <c r="AY94" s="7">
        <f t="shared" si="189"/>
        <v>0</v>
      </c>
      <c r="AZ94" s="7">
        <f t="shared" si="189"/>
        <v>0</v>
      </c>
      <c r="BA94" s="7">
        <f t="shared" si="189"/>
        <v>0</v>
      </c>
      <c r="BB94" s="7">
        <f t="shared" si="189"/>
        <v>0</v>
      </c>
      <c r="BC94" s="7">
        <f t="shared" si="189"/>
        <v>0</v>
      </c>
      <c r="BD94" s="7">
        <f t="shared" si="189"/>
        <v>0</v>
      </c>
      <c r="BE94" s="7">
        <f t="shared" si="189"/>
        <v>0</v>
      </c>
      <c r="BF94" s="7">
        <f t="shared" si="189"/>
        <v>0</v>
      </c>
      <c r="BG94" s="7">
        <f t="shared" si="189"/>
        <v>0</v>
      </c>
      <c r="BH94" s="7">
        <f t="shared" si="189"/>
        <v>0</v>
      </c>
      <c r="BI94" s="7">
        <f t="shared" si="189"/>
        <v>0</v>
      </c>
      <c r="BJ94" s="7">
        <f t="shared" si="189"/>
        <v>0</v>
      </c>
      <c r="BK94" s="7">
        <f t="shared" si="189"/>
        <v>0</v>
      </c>
      <c r="BL94" s="7">
        <f t="shared" si="189"/>
        <v>0</v>
      </c>
      <c r="BM94" s="7">
        <f t="shared" si="189"/>
        <v>0</v>
      </c>
      <c r="BN94" s="7">
        <f t="shared" si="189"/>
        <v>0</v>
      </c>
      <c r="BO94" s="7">
        <f t="shared" si="189"/>
        <v>0</v>
      </c>
      <c r="BP94" s="7">
        <f t="shared" si="189"/>
        <v>0</v>
      </c>
      <c r="BQ94" s="7">
        <f t="shared" si="189"/>
        <v>0</v>
      </c>
      <c r="BR94" s="7">
        <f t="shared" si="189"/>
        <v>0</v>
      </c>
      <c r="BS94" s="7">
        <f t="shared" si="189"/>
        <v>0</v>
      </c>
      <c r="BT94" s="7">
        <f t="shared" si="189"/>
        <v>0</v>
      </c>
      <c r="BU94" s="7">
        <f t="shared" si="189"/>
        <v>0</v>
      </c>
      <c r="BV94" s="7">
        <f t="shared" si="189"/>
        <v>0</v>
      </c>
      <c r="BW94" s="7">
        <f t="shared" si="189"/>
        <v>0</v>
      </c>
      <c r="BX94" s="7">
        <f t="shared" si="189"/>
        <v>0</v>
      </c>
      <c r="BY94" s="7">
        <f t="shared" si="189"/>
        <v>0</v>
      </c>
      <c r="BZ94" s="7">
        <f t="shared" si="189"/>
        <v>0</v>
      </c>
      <c r="CA94" s="7">
        <v>1</v>
      </c>
      <c r="CB94" s="7">
        <f t="shared" ref="CB94:CL94" si="190">(0)/570.198</f>
        <v>0</v>
      </c>
      <c r="CC94" s="7">
        <f t="shared" si="190"/>
        <v>0</v>
      </c>
      <c r="CD94" s="7">
        <f t="shared" si="190"/>
        <v>0</v>
      </c>
      <c r="CE94" s="7">
        <f t="shared" si="190"/>
        <v>0</v>
      </c>
      <c r="CF94" s="7">
        <f t="shared" si="190"/>
        <v>0</v>
      </c>
      <c r="CG94" s="7">
        <f t="shared" si="190"/>
        <v>0</v>
      </c>
      <c r="CH94" s="7">
        <f t="shared" si="190"/>
        <v>0</v>
      </c>
      <c r="CI94" s="7">
        <f t="shared" si="190"/>
        <v>0</v>
      </c>
      <c r="CJ94" s="7">
        <f t="shared" si="190"/>
        <v>0</v>
      </c>
      <c r="CK94" s="7">
        <f t="shared" si="190"/>
        <v>0</v>
      </c>
      <c r="CL94" s="7">
        <f t="shared" si="190"/>
        <v>0</v>
      </c>
      <c r="CM94">
        <f>0</f>
        <v>0</v>
      </c>
      <c r="CN94">
        <v>570.19800000000009</v>
      </c>
    </row>
    <row r="95" spans="1:92" x14ac:dyDescent="0.25">
      <c r="A95" s="5" t="s">
        <v>393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>
        <v>18.864999999999998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>
        <v>18.864999999999998</v>
      </c>
      <c r="AV95" t="s">
        <v>393</v>
      </c>
      <c r="AW95" s="7">
        <f t="shared" ref="AW95:BZ95" si="191">(0)/18.865</f>
        <v>0</v>
      </c>
      <c r="AX95" s="7">
        <f t="shared" si="191"/>
        <v>0</v>
      </c>
      <c r="AY95" s="7">
        <f t="shared" si="191"/>
        <v>0</v>
      </c>
      <c r="AZ95" s="7">
        <f t="shared" si="191"/>
        <v>0</v>
      </c>
      <c r="BA95" s="7">
        <f t="shared" si="191"/>
        <v>0</v>
      </c>
      <c r="BB95" s="7">
        <f t="shared" si="191"/>
        <v>0</v>
      </c>
      <c r="BC95" s="7">
        <f t="shared" si="191"/>
        <v>0</v>
      </c>
      <c r="BD95" s="7">
        <f t="shared" si="191"/>
        <v>0</v>
      </c>
      <c r="BE95" s="7">
        <f t="shared" si="191"/>
        <v>0</v>
      </c>
      <c r="BF95" s="7">
        <f t="shared" si="191"/>
        <v>0</v>
      </c>
      <c r="BG95" s="7">
        <f t="shared" si="191"/>
        <v>0</v>
      </c>
      <c r="BH95" s="7">
        <f t="shared" si="191"/>
        <v>0</v>
      </c>
      <c r="BI95" s="7">
        <f t="shared" si="191"/>
        <v>0</v>
      </c>
      <c r="BJ95" s="7">
        <f t="shared" si="191"/>
        <v>0</v>
      </c>
      <c r="BK95" s="7">
        <f t="shared" si="191"/>
        <v>0</v>
      </c>
      <c r="BL95" s="7">
        <f t="shared" si="191"/>
        <v>0</v>
      </c>
      <c r="BM95" s="7">
        <f t="shared" si="191"/>
        <v>0</v>
      </c>
      <c r="BN95" s="7">
        <f t="shared" si="191"/>
        <v>0</v>
      </c>
      <c r="BO95" s="7">
        <f t="shared" si="191"/>
        <v>0</v>
      </c>
      <c r="BP95" s="7">
        <f t="shared" si="191"/>
        <v>0</v>
      </c>
      <c r="BQ95" s="7">
        <f t="shared" si="191"/>
        <v>0</v>
      </c>
      <c r="BR95" s="7">
        <f t="shared" si="191"/>
        <v>0</v>
      </c>
      <c r="BS95" s="7">
        <f t="shared" si="191"/>
        <v>0</v>
      </c>
      <c r="BT95" s="7">
        <f t="shared" si="191"/>
        <v>0</v>
      </c>
      <c r="BU95" s="7">
        <f t="shared" si="191"/>
        <v>0</v>
      </c>
      <c r="BV95" s="7">
        <f t="shared" si="191"/>
        <v>0</v>
      </c>
      <c r="BW95" s="7">
        <f t="shared" si="191"/>
        <v>0</v>
      </c>
      <c r="BX95" s="7">
        <f t="shared" si="191"/>
        <v>0</v>
      </c>
      <c r="BY95" s="7">
        <f t="shared" si="191"/>
        <v>0</v>
      </c>
      <c r="BZ95" s="7">
        <f t="shared" si="191"/>
        <v>0</v>
      </c>
      <c r="CA95" s="7">
        <v>1</v>
      </c>
      <c r="CB95" s="7">
        <f t="shared" ref="CB95:CL95" si="192">(0)/18.865</f>
        <v>0</v>
      </c>
      <c r="CC95" s="7">
        <f t="shared" si="192"/>
        <v>0</v>
      </c>
      <c r="CD95" s="7">
        <f t="shared" si="192"/>
        <v>0</v>
      </c>
      <c r="CE95" s="7">
        <f t="shared" si="192"/>
        <v>0</v>
      </c>
      <c r="CF95" s="7">
        <f t="shared" si="192"/>
        <v>0</v>
      </c>
      <c r="CG95" s="7">
        <f t="shared" si="192"/>
        <v>0</v>
      </c>
      <c r="CH95" s="7">
        <f t="shared" si="192"/>
        <v>0</v>
      </c>
      <c r="CI95" s="7">
        <f t="shared" si="192"/>
        <v>0</v>
      </c>
      <c r="CJ95" s="7">
        <f t="shared" si="192"/>
        <v>0</v>
      </c>
      <c r="CK95" s="7">
        <f t="shared" si="192"/>
        <v>0</v>
      </c>
      <c r="CL95" s="7">
        <f t="shared" si="192"/>
        <v>0</v>
      </c>
      <c r="CM95">
        <f>0</f>
        <v>0</v>
      </c>
      <c r="CN95">
        <v>18.864999999999998</v>
      </c>
    </row>
    <row r="96" spans="1:92" x14ac:dyDescent="0.25">
      <c r="A96" s="5" t="s">
        <v>380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>
        <v>24.451000000000001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>
        <v>24.451000000000001</v>
      </c>
      <c r="AV96" t="s">
        <v>380</v>
      </c>
      <c r="AW96" s="7">
        <f t="shared" ref="AW96:BZ96" si="193">(0)/24.451</f>
        <v>0</v>
      </c>
      <c r="AX96" s="7">
        <f t="shared" si="193"/>
        <v>0</v>
      </c>
      <c r="AY96" s="7">
        <f t="shared" si="193"/>
        <v>0</v>
      </c>
      <c r="AZ96" s="7">
        <f t="shared" si="193"/>
        <v>0</v>
      </c>
      <c r="BA96" s="7">
        <f t="shared" si="193"/>
        <v>0</v>
      </c>
      <c r="BB96" s="7">
        <f t="shared" si="193"/>
        <v>0</v>
      </c>
      <c r="BC96" s="7">
        <f t="shared" si="193"/>
        <v>0</v>
      </c>
      <c r="BD96" s="7">
        <f t="shared" si="193"/>
        <v>0</v>
      </c>
      <c r="BE96" s="7">
        <f t="shared" si="193"/>
        <v>0</v>
      </c>
      <c r="BF96" s="7">
        <f t="shared" si="193"/>
        <v>0</v>
      </c>
      <c r="BG96" s="7">
        <f t="shared" si="193"/>
        <v>0</v>
      </c>
      <c r="BH96" s="7">
        <f t="shared" si="193"/>
        <v>0</v>
      </c>
      <c r="BI96" s="7">
        <f t="shared" si="193"/>
        <v>0</v>
      </c>
      <c r="BJ96" s="7">
        <f t="shared" si="193"/>
        <v>0</v>
      </c>
      <c r="BK96" s="7">
        <f t="shared" si="193"/>
        <v>0</v>
      </c>
      <c r="BL96" s="7">
        <f t="shared" si="193"/>
        <v>0</v>
      </c>
      <c r="BM96" s="7">
        <f t="shared" si="193"/>
        <v>0</v>
      </c>
      <c r="BN96" s="7">
        <f t="shared" si="193"/>
        <v>0</v>
      </c>
      <c r="BO96" s="7">
        <f t="shared" si="193"/>
        <v>0</v>
      </c>
      <c r="BP96" s="7">
        <f t="shared" si="193"/>
        <v>0</v>
      </c>
      <c r="BQ96" s="7">
        <f t="shared" si="193"/>
        <v>0</v>
      </c>
      <c r="BR96" s="7">
        <f t="shared" si="193"/>
        <v>0</v>
      </c>
      <c r="BS96" s="7">
        <f t="shared" si="193"/>
        <v>0</v>
      </c>
      <c r="BT96" s="7">
        <f t="shared" si="193"/>
        <v>0</v>
      </c>
      <c r="BU96" s="7">
        <f t="shared" si="193"/>
        <v>0</v>
      </c>
      <c r="BV96" s="7">
        <f t="shared" si="193"/>
        <v>0</v>
      </c>
      <c r="BW96" s="7">
        <f t="shared" si="193"/>
        <v>0</v>
      </c>
      <c r="BX96" s="7">
        <f t="shared" si="193"/>
        <v>0</v>
      </c>
      <c r="BY96" s="7">
        <f t="shared" si="193"/>
        <v>0</v>
      </c>
      <c r="BZ96" s="7">
        <f t="shared" si="193"/>
        <v>0</v>
      </c>
      <c r="CA96" s="7">
        <v>1</v>
      </c>
      <c r="CB96" s="7">
        <f t="shared" ref="CB96:CL96" si="194">(0)/24.451</f>
        <v>0</v>
      </c>
      <c r="CC96" s="7">
        <f t="shared" si="194"/>
        <v>0</v>
      </c>
      <c r="CD96" s="7">
        <f t="shared" si="194"/>
        <v>0</v>
      </c>
      <c r="CE96" s="7">
        <f t="shared" si="194"/>
        <v>0</v>
      </c>
      <c r="CF96" s="7">
        <f t="shared" si="194"/>
        <v>0</v>
      </c>
      <c r="CG96" s="7">
        <f t="shared" si="194"/>
        <v>0</v>
      </c>
      <c r="CH96" s="7">
        <f t="shared" si="194"/>
        <v>0</v>
      </c>
      <c r="CI96" s="7">
        <f t="shared" si="194"/>
        <v>0</v>
      </c>
      <c r="CJ96" s="7">
        <f t="shared" si="194"/>
        <v>0</v>
      </c>
      <c r="CK96" s="7">
        <f t="shared" si="194"/>
        <v>0</v>
      </c>
      <c r="CL96" s="7">
        <f t="shared" si="194"/>
        <v>0</v>
      </c>
      <c r="CM96">
        <f>0</f>
        <v>0</v>
      </c>
      <c r="CN96">
        <v>24.451000000000001</v>
      </c>
    </row>
    <row r="97" spans="1:92" x14ac:dyDescent="0.25">
      <c r="A97" s="5" t="s">
        <v>381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>
        <v>74.928000000000011</v>
      </c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>
        <v>74.928000000000011</v>
      </c>
      <c r="AV97" t="s">
        <v>381</v>
      </c>
      <c r="AW97" s="7">
        <f t="shared" ref="AW97:BZ97" si="195">(0)/74.928</f>
        <v>0</v>
      </c>
      <c r="AX97" s="7">
        <f t="shared" si="195"/>
        <v>0</v>
      </c>
      <c r="AY97" s="7">
        <f t="shared" si="195"/>
        <v>0</v>
      </c>
      <c r="AZ97" s="7">
        <f t="shared" si="195"/>
        <v>0</v>
      </c>
      <c r="BA97" s="7">
        <f t="shared" si="195"/>
        <v>0</v>
      </c>
      <c r="BB97" s="7">
        <f t="shared" si="195"/>
        <v>0</v>
      </c>
      <c r="BC97" s="7">
        <f t="shared" si="195"/>
        <v>0</v>
      </c>
      <c r="BD97" s="7">
        <f t="shared" si="195"/>
        <v>0</v>
      </c>
      <c r="BE97" s="7">
        <f t="shared" si="195"/>
        <v>0</v>
      </c>
      <c r="BF97" s="7">
        <f t="shared" si="195"/>
        <v>0</v>
      </c>
      <c r="BG97" s="7">
        <f t="shared" si="195"/>
        <v>0</v>
      </c>
      <c r="BH97" s="7">
        <f t="shared" si="195"/>
        <v>0</v>
      </c>
      <c r="BI97" s="7">
        <f t="shared" si="195"/>
        <v>0</v>
      </c>
      <c r="BJ97" s="7">
        <f t="shared" si="195"/>
        <v>0</v>
      </c>
      <c r="BK97" s="7">
        <f t="shared" si="195"/>
        <v>0</v>
      </c>
      <c r="BL97" s="7">
        <f t="shared" si="195"/>
        <v>0</v>
      </c>
      <c r="BM97" s="7">
        <f t="shared" si="195"/>
        <v>0</v>
      </c>
      <c r="BN97" s="7">
        <f t="shared" si="195"/>
        <v>0</v>
      </c>
      <c r="BO97" s="7">
        <f t="shared" si="195"/>
        <v>0</v>
      </c>
      <c r="BP97" s="7">
        <f t="shared" si="195"/>
        <v>0</v>
      </c>
      <c r="BQ97" s="7">
        <f t="shared" si="195"/>
        <v>0</v>
      </c>
      <c r="BR97" s="7">
        <f t="shared" si="195"/>
        <v>0</v>
      </c>
      <c r="BS97" s="7">
        <f t="shared" si="195"/>
        <v>0</v>
      </c>
      <c r="BT97" s="7">
        <f t="shared" si="195"/>
        <v>0</v>
      </c>
      <c r="BU97" s="7">
        <f t="shared" si="195"/>
        <v>0</v>
      </c>
      <c r="BV97" s="7">
        <f t="shared" si="195"/>
        <v>0</v>
      </c>
      <c r="BW97" s="7">
        <f t="shared" si="195"/>
        <v>0</v>
      </c>
      <c r="BX97" s="7">
        <f t="shared" si="195"/>
        <v>0</v>
      </c>
      <c r="BY97" s="7">
        <f t="shared" si="195"/>
        <v>0</v>
      </c>
      <c r="BZ97" s="7">
        <f t="shared" si="195"/>
        <v>0</v>
      </c>
      <c r="CA97" s="7">
        <v>1</v>
      </c>
      <c r="CB97" s="7">
        <f t="shared" ref="CB97:CL97" si="196">(0)/74.928</f>
        <v>0</v>
      </c>
      <c r="CC97" s="7">
        <f t="shared" si="196"/>
        <v>0</v>
      </c>
      <c r="CD97" s="7">
        <f t="shared" si="196"/>
        <v>0</v>
      </c>
      <c r="CE97" s="7">
        <f t="shared" si="196"/>
        <v>0</v>
      </c>
      <c r="CF97" s="7">
        <f t="shared" si="196"/>
        <v>0</v>
      </c>
      <c r="CG97" s="7">
        <f t="shared" si="196"/>
        <v>0</v>
      </c>
      <c r="CH97" s="7">
        <f t="shared" si="196"/>
        <v>0</v>
      </c>
      <c r="CI97" s="7">
        <f t="shared" si="196"/>
        <v>0</v>
      </c>
      <c r="CJ97" s="7">
        <f t="shared" si="196"/>
        <v>0</v>
      </c>
      <c r="CK97" s="7">
        <f t="shared" si="196"/>
        <v>0</v>
      </c>
      <c r="CL97" s="7">
        <f t="shared" si="196"/>
        <v>0</v>
      </c>
      <c r="CM97">
        <f>0</f>
        <v>0</v>
      </c>
      <c r="CN97">
        <v>74.928000000000011</v>
      </c>
    </row>
    <row r="98" spans="1:92" x14ac:dyDescent="0.25">
      <c r="A98" s="5" t="s">
        <v>394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>
        <v>1.7150000000000001</v>
      </c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>
        <v>1.7150000000000001</v>
      </c>
      <c r="AV98" t="s">
        <v>394</v>
      </c>
      <c r="AW98" s="7">
        <f t="shared" ref="AW98:BZ98" si="197">(0)/1.715</f>
        <v>0</v>
      </c>
      <c r="AX98" s="7">
        <f t="shared" si="197"/>
        <v>0</v>
      </c>
      <c r="AY98" s="7">
        <f t="shared" si="197"/>
        <v>0</v>
      </c>
      <c r="AZ98" s="7">
        <f t="shared" si="197"/>
        <v>0</v>
      </c>
      <c r="BA98" s="7">
        <f t="shared" si="197"/>
        <v>0</v>
      </c>
      <c r="BB98" s="7">
        <f t="shared" si="197"/>
        <v>0</v>
      </c>
      <c r="BC98" s="7">
        <f t="shared" si="197"/>
        <v>0</v>
      </c>
      <c r="BD98" s="7">
        <f t="shared" si="197"/>
        <v>0</v>
      </c>
      <c r="BE98" s="7">
        <f t="shared" si="197"/>
        <v>0</v>
      </c>
      <c r="BF98" s="7">
        <f t="shared" si="197"/>
        <v>0</v>
      </c>
      <c r="BG98" s="7">
        <f t="shared" si="197"/>
        <v>0</v>
      </c>
      <c r="BH98" s="7">
        <f t="shared" si="197"/>
        <v>0</v>
      </c>
      <c r="BI98" s="7">
        <f t="shared" si="197"/>
        <v>0</v>
      </c>
      <c r="BJ98" s="7">
        <f t="shared" si="197"/>
        <v>0</v>
      </c>
      <c r="BK98" s="7">
        <f t="shared" si="197"/>
        <v>0</v>
      </c>
      <c r="BL98" s="7">
        <f t="shared" si="197"/>
        <v>0</v>
      </c>
      <c r="BM98" s="7">
        <f t="shared" si="197"/>
        <v>0</v>
      </c>
      <c r="BN98" s="7">
        <f t="shared" si="197"/>
        <v>0</v>
      </c>
      <c r="BO98" s="7">
        <f t="shared" si="197"/>
        <v>0</v>
      </c>
      <c r="BP98" s="7">
        <f t="shared" si="197"/>
        <v>0</v>
      </c>
      <c r="BQ98" s="7">
        <f t="shared" si="197"/>
        <v>0</v>
      </c>
      <c r="BR98" s="7">
        <f t="shared" si="197"/>
        <v>0</v>
      </c>
      <c r="BS98" s="7">
        <f t="shared" si="197"/>
        <v>0</v>
      </c>
      <c r="BT98" s="7">
        <f t="shared" si="197"/>
        <v>0</v>
      </c>
      <c r="BU98" s="7">
        <f t="shared" si="197"/>
        <v>0</v>
      </c>
      <c r="BV98" s="7">
        <f t="shared" si="197"/>
        <v>0</v>
      </c>
      <c r="BW98" s="7">
        <f t="shared" si="197"/>
        <v>0</v>
      </c>
      <c r="BX98" s="7">
        <f t="shared" si="197"/>
        <v>0</v>
      </c>
      <c r="BY98" s="7">
        <f t="shared" si="197"/>
        <v>0</v>
      </c>
      <c r="BZ98" s="7">
        <f t="shared" si="197"/>
        <v>0</v>
      </c>
      <c r="CA98" s="7">
        <v>1</v>
      </c>
      <c r="CB98" s="7">
        <f t="shared" ref="CB98:CL98" si="198">(0)/1.715</f>
        <v>0</v>
      </c>
      <c r="CC98" s="7">
        <f t="shared" si="198"/>
        <v>0</v>
      </c>
      <c r="CD98" s="7">
        <f t="shared" si="198"/>
        <v>0</v>
      </c>
      <c r="CE98" s="7">
        <f t="shared" si="198"/>
        <v>0</v>
      </c>
      <c r="CF98" s="7">
        <f t="shared" si="198"/>
        <v>0</v>
      </c>
      <c r="CG98" s="7">
        <f t="shared" si="198"/>
        <v>0</v>
      </c>
      <c r="CH98" s="7">
        <f t="shared" si="198"/>
        <v>0</v>
      </c>
      <c r="CI98" s="7">
        <f t="shared" si="198"/>
        <v>0</v>
      </c>
      <c r="CJ98" s="7">
        <f t="shared" si="198"/>
        <v>0</v>
      </c>
      <c r="CK98" s="7">
        <f t="shared" si="198"/>
        <v>0</v>
      </c>
      <c r="CL98" s="7">
        <f t="shared" si="198"/>
        <v>0</v>
      </c>
      <c r="CM98">
        <f>0</f>
        <v>0</v>
      </c>
      <c r="CN98">
        <v>1.7150000000000001</v>
      </c>
    </row>
    <row r="99" spans="1:92" x14ac:dyDescent="0.25">
      <c r="A99" s="5" t="s">
        <v>382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>
        <v>6619.2690000000002</v>
      </c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>
        <v>6619.2690000000002</v>
      </c>
      <c r="AV99" t="s">
        <v>382</v>
      </c>
      <c r="AW99" s="7">
        <f t="shared" ref="AW99:BZ99" si="199">(0)/6619.269</f>
        <v>0</v>
      </c>
      <c r="AX99" s="7">
        <f t="shared" si="199"/>
        <v>0</v>
      </c>
      <c r="AY99" s="7">
        <f t="shared" si="199"/>
        <v>0</v>
      </c>
      <c r="AZ99" s="7">
        <f t="shared" si="199"/>
        <v>0</v>
      </c>
      <c r="BA99" s="7">
        <f t="shared" si="199"/>
        <v>0</v>
      </c>
      <c r="BB99" s="7">
        <f t="shared" si="199"/>
        <v>0</v>
      </c>
      <c r="BC99" s="7">
        <f t="shared" si="199"/>
        <v>0</v>
      </c>
      <c r="BD99" s="7">
        <f t="shared" si="199"/>
        <v>0</v>
      </c>
      <c r="BE99" s="7">
        <f t="shared" si="199"/>
        <v>0</v>
      </c>
      <c r="BF99" s="7">
        <f t="shared" si="199"/>
        <v>0</v>
      </c>
      <c r="BG99" s="7">
        <f t="shared" si="199"/>
        <v>0</v>
      </c>
      <c r="BH99" s="7">
        <f t="shared" si="199"/>
        <v>0</v>
      </c>
      <c r="BI99" s="7">
        <f t="shared" si="199"/>
        <v>0</v>
      </c>
      <c r="BJ99" s="7">
        <f t="shared" si="199"/>
        <v>0</v>
      </c>
      <c r="BK99" s="7">
        <f t="shared" si="199"/>
        <v>0</v>
      </c>
      <c r="BL99" s="7">
        <f t="shared" si="199"/>
        <v>0</v>
      </c>
      <c r="BM99" s="7">
        <f t="shared" si="199"/>
        <v>0</v>
      </c>
      <c r="BN99" s="7">
        <f t="shared" si="199"/>
        <v>0</v>
      </c>
      <c r="BO99" s="7">
        <f t="shared" si="199"/>
        <v>0</v>
      </c>
      <c r="BP99" s="7">
        <f t="shared" si="199"/>
        <v>0</v>
      </c>
      <c r="BQ99" s="7">
        <f t="shared" si="199"/>
        <v>0</v>
      </c>
      <c r="BR99" s="7">
        <f t="shared" si="199"/>
        <v>0</v>
      </c>
      <c r="BS99" s="7">
        <f t="shared" si="199"/>
        <v>0</v>
      </c>
      <c r="BT99" s="7">
        <f t="shared" si="199"/>
        <v>0</v>
      </c>
      <c r="BU99" s="7">
        <f t="shared" si="199"/>
        <v>0</v>
      </c>
      <c r="BV99" s="7">
        <f t="shared" si="199"/>
        <v>0</v>
      </c>
      <c r="BW99" s="7">
        <f t="shared" si="199"/>
        <v>0</v>
      </c>
      <c r="BX99" s="7">
        <f t="shared" si="199"/>
        <v>0</v>
      </c>
      <c r="BY99" s="7">
        <f t="shared" si="199"/>
        <v>0</v>
      </c>
      <c r="BZ99" s="7">
        <f t="shared" si="199"/>
        <v>0</v>
      </c>
      <c r="CA99" s="7">
        <v>1</v>
      </c>
      <c r="CB99" s="7">
        <f t="shared" ref="CB99:CL99" si="200">(0)/6619.269</f>
        <v>0</v>
      </c>
      <c r="CC99" s="7">
        <f t="shared" si="200"/>
        <v>0</v>
      </c>
      <c r="CD99" s="7">
        <f t="shared" si="200"/>
        <v>0</v>
      </c>
      <c r="CE99" s="7">
        <f t="shared" si="200"/>
        <v>0</v>
      </c>
      <c r="CF99" s="7">
        <f t="shared" si="200"/>
        <v>0</v>
      </c>
      <c r="CG99" s="7">
        <f t="shared" si="200"/>
        <v>0</v>
      </c>
      <c r="CH99" s="7">
        <f t="shared" si="200"/>
        <v>0</v>
      </c>
      <c r="CI99" s="7">
        <f t="shared" si="200"/>
        <v>0</v>
      </c>
      <c r="CJ99" s="7">
        <f t="shared" si="200"/>
        <v>0</v>
      </c>
      <c r="CK99" s="7">
        <f t="shared" si="200"/>
        <v>0</v>
      </c>
      <c r="CL99" s="7">
        <f t="shared" si="200"/>
        <v>0</v>
      </c>
      <c r="CM99">
        <f>0</f>
        <v>0</v>
      </c>
      <c r="CN99">
        <v>6619.2690000000002</v>
      </c>
    </row>
    <row r="100" spans="1:92" x14ac:dyDescent="0.25">
      <c r="A100" s="5" t="s">
        <v>383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>
        <v>131.029</v>
      </c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>
        <v>131.029</v>
      </c>
      <c r="AV100" t="s">
        <v>383</v>
      </c>
      <c r="AW100" s="7">
        <f t="shared" ref="AW100:BZ100" si="201">(0)/131.029</f>
        <v>0</v>
      </c>
      <c r="AX100" s="7">
        <f t="shared" si="201"/>
        <v>0</v>
      </c>
      <c r="AY100" s="7">
        <f t="shared" si="201"/>
        <v>0</v>
      </c>
      <c r="AZ100" s="7">
        <f t="shared" si="201"/>
        <v>0</v>
      </c>
      <c r="BA100" s="7">
        <f t="shared" si="201"/>
        <v>0</v>
      </c>
      <c r="BB100" s="7">
        <f t="shared" si="201"/>
        <v>0</v>
      </c>
      <c r="BC100" s="7">
        <f t="shared" si="201"/>
        <v>0</v>
      </c>
      <c r="BD100" s="7">
        <f t="shared" si="201"/>
        <v>0</v>
      </c>
      <c r="BE100" s="7">
        <f t="shared" si="201"/>
        <v>0</v>
      </c>
      <c r="BF100" s="7">
        <f t="shared" si="201"/>
        <v>0</v>
      </c>
      <c r="BG100" s="7">
        <f t="shared" si="201"/>
        <v>0</v>
      </c>
      <c r="BH100" s="7">
        <f t="shared" si="201"/>
        <v>0</v>
      </c>
      <c r="BI100" s="7">
        <f t="shared" si="201"/>
        <v>0</v>
      </c>
      <c r="BJ100" s="7">
        <f t="shared" si="201"/>
        <v>0</v>
      </c>
      <c r="BK100" s="7">
        <f t="shared" si="201"/>
        <v>0</v>
      </c>
      <c r="BL100" s="7">
        <f t="shared" si="201"/>
        <v>0</v>
      </c>
      <c r="BM100" s="7">
        <f t="shared" si="201"/>
        <v>0</v>
      </c>
      <c r="BN100" s="7">
        <f t="shared" si="201"/>
        <v>0</v>
      </c>
      <c r="BO100" s="7">
        <f t="shared" si="201"/>
        <v>0</v>
      </c>
      <c r="BP100" s="7">
        <f t="shared" si="201"/>
        <v>0</v>
      </c>
      <c r="BQ100" s="7">
        <f t="shared" si="201"/>
        <v>0</v>
      </c>
      <c r="BR100" s="7">
        <f t="shared" si="201"/>
        <v>0</v>
      </c>
      <c r="BS100" s="7">
        <f t="shared" si="201"/>
        <v>0</v>
      </c>
      <c r="BT100" s="7">
        <f t="shared" si="201"/>
        <v>0</v>
      </c>
      <c r="BU100" s="7">
        <f t="shared" si="201"/>
        <v>0</v>
      </c>
      <c r="BV100" s="7">
        <f t="shared" si="201"/>
        <v>0</v>
      </c>
      <c r="BW100" s="7">
        <f t="shared" si="201"/>
        <v>0</v>
      </c>
      <c r="BX100" s="7">
        <f t="shared" si="201"/>
        <v>0</v>
      </c>
      <c r="BY100" s="7">
        <f t="shared" si="201"/>
        <v>0</v>
      </c>
      <c r="BZ100" s="7">
        <f t="shared" si="201"/>
        <v>0</v>
      </c>
      <c r="CA100" s="7">
        <v>1</v>
      </c>
      <c r="CB100" s="7">
        <f t="shared" ref="CB100:CL100" si="202">(0)/131.029</f>
        <v>0</v>
      </c>
      <c r="CC100" s="7">
        <f t="shared" si="202"/>
        <v>0</v>
      </c>
      <c r="CD100" s="7">
        <f t="shared" si="202"/>
        <v>0</v>
      </c>
      <c r="CE100" s="7">
        <f t="shared" si="202"/>
        <v>0</v>
      </c>
      <c r="CF100" s="7">
        <f t="shared" si="202"/>
        <v>0</v>
      </c>
      <c r="CG100" s="7">
        <f t="shared" si="202"/>
        <v>0</v>
      </c>
      <c r="CH100" s="7">
        <f t="shared" si="202"/>
        <v>0</v>
      </c>
      <c r="CI100" s="7">
        <f t="shared" si="202"/>
        <v>0</v>
      </c>
      <c r="CJ100" s="7">
        <f t="shared" si="202"/>
        <v>0</v>
      </c>
      <c r="CK100" s="7">
        <f t="shared" si="202"/>
        <v>0</v>
      </c>
      <c r="CL100" s="7">
        <f t="shared" si="202"/>
        <v>0</v>
      </c>
      <c r="CM100">
        <f>0</f>
        <v>0</v>
      </c>
      <c r="CN100">
        <v>131.029</v>
      </c>
    </row>
    <row r="101" spans="1:92" x14ac:dyDescent="0.25">
      <c r="A101" s="5" t="s">
        <v>384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>
        <v>96.064999999999998</v>
      </c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>
        <v>96.064999999999998</v>
      </c>
      <c r="AV101" t="s">
        <v>384</v>
      </c>
      <c r="AW101" s="7">
        <f t="shared" ref="AW101:BZ101" si="203">(0)/96.065</f>
        <v>0</v>
      </c>
      <c r="AX101" s="7">
        <f t="shared" si="203"/>
        <v>0</v>
      </c>
      <c r="AY101" s="7">
        <f t="shared" si="203"/>
        <v>0</v>
      </c>
      <c r="AZ101" s="7">
        <f t="shared" si="203"/>
        <v>0</v>
      </c>
      <c r="BA101" s="7">
        <f t="shared" si="203"/>
        <v>0</v>
      </c>
      <c r="BB101" s="7">
        <f t="shared" si="203"/>
        <v>0</v>
      </c>
      <c r="BC101" s="7">
        <f t="shared" si="203"/>
        <v>0</v>
      </c>
      <c r="BD101" s="7">
        <f t="shared" si="203"/>
        <v>0</v>
      </c>
      <c r="BE101" s="7">
        <f t="shared" si="203"/>
        <v>0</v>
      </c>
      <c r="BF101" s="7">
        <f t="shared" si="203"/>
        <v>0</v>
      </c>
      <c r="BG101" s="7">
        <f t="shared" si="203"/>
        <v>0</v>
      </c>
      <c r="BH101" s="7">
        <f t="shared" si="203"/>
        <v>0</v>
      </c>
      <c r="BI101" s="7">
        <f t="shared" si="203"/>
        <v>0</v>
      </c>
      <c r="BJ101" s="7">
        <f t="shared" si="203"/>
        <v>0</v>
      </c>
      <c r="BK101" s="7">
        <f t="shared" si="203"/>
        <v>0</v>
      </c>
      <c r="BL101" s="7">
        <f t="shared" si="203"/>
        <v>0</v>
      </c>
      <c r="BM101" s="7">
        <f t="shared" si="203"/>
        <v>0</v>
      </c>
      <c r="BN101" s="7">
        <f t="shared" si="203"/>
        <v>0</v>
      </c>
      <c r="BO101" s="7">
        <f t="shared" si="203"/>
        <v>0</v>
      </c>
      <c r="BP101" s="7">
        <f t="shared" si="203"/>
        <v>0</v>
      </c>
      <c r="BQ101" s="7">
        <f t="shared" si="203"/>
        <v>0</v>
      </c>
      <c r="BR101" s="7">
        <f t="shared" si="203"/>
        <v>0</v>
      </c>
      <c r="BS101" s="7">
        <f t="shared" si="203"/>
        <v>0</v>
      </c>
      <c r="BT101" s="7">
        <f t="shared" si="203"/>
        <v>0</v>
      </c>
      <c r="BU101" s="7">
        <f t="shared" si="203"/>
        <v>0</v>
      </c>
      <c r="BV101" s="7">
        <f t="shared" si="203"/>
        <v>0</v>
      </c>
      <c r="BW101" s="7">
        <f t="shared" si="203"/>
        <v>0</v>
      </c>
      <c r="BX101" s="7">
        <f t="shared" si="203"/>
        <v>0</v>
      </c>
      <c r="BY101" s="7">
        <f t="shared" si="203"/>
        <v>0</v>
      </c>
      <c r="BZ101" s="7">
        <f t="shared" si="203"/>
        <v>0</v>
      </c>
      <c r="CA101" s="7">
        <v>1</v>
      </c>
      <c r="CB101" s="7">
        <f t="shared" ref="CB101:CL101" si="204">(0)/96.065</f>
        <v>0</v>
      </c>
      <c r="CC101" s="7">
        <f t="shared" si="204"/>
        <v>0</v>
      </c>
      <c r="CD101" s="7">
        <f t="shared" si="204"/>
        <v>0</v>
      </c>
      <c r="CE101" s="7">
        <f t="shared" si="204"/>
        <v>0</v>
      </c>
      <c r="CF101" s="7">
        <f t="shared" si="204"/>
        <v>0</v>
      </c>
      <c r="CG101" s="7">
        <f t="shared" si="204"/>
        <v>0</v>
      </c>
      <c r="CH101" s="7">
        <f t="shared" si="204"/>
        <v>0</v>
      </c>
      <c r="CI101" s="7">
        <f t="shared" si="204"/>
        <v>0</v>
      </c>
      <c r="CJ101" s="7">
        <f t="shared" si="204"/>
        <v>0</v>
      </c>
      <c r="CK101" s="7">
        <f t="shared" si="204"/>
        <v>0</v>
      </c>
      <c r="CL101" s="7">
        <f t="shared" si="204"/>
        <v>0</v>
      </c>
      <c r="CM101">
        <f>0</f>
        <v>0</v>
      </c>
      <c r="CN101">
        <v>96.064999999999998</v>
      </c>
    </row>
    <row r="102" spans="1:92" x14ac:dyDescent="0.25">
      <c r="A102" s="5" t="s">
        <v>395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>
        <v>96.222999999999999</v>
      </c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>
        <v>96.222999999999999</v>
      </c>
      <c r="AV102" t="s">
        <v>395</v>
      </c>
      <c r="AW102" s="7">
        <f t="shared" ref="AW102:BZ102" si="205">(0)/96.223</f>
        <v>0</v>
      </c>
      <c r="AX102" s="7">
        <f t="shared" si="205"/>
        <v>0</v>
      </c>
      <c r="AY102" s="7">
        <f t="shared" si="205"/>
        <v>0</v>
      </c>
      <c r="AZ102" s="7">
        <f t="shared" si="205"/>
        <v>0</v>
      </c>
      <c r="BA102" s="7">
        <f t="shared" si="205"/>
        <v>0</v>
      </c>
      <c r="BB102" s="7">
        <f t="shared" si="205"/>
        <v>0</v>
      </c>
      <c r="BC102" s="7">
        <f t="shared" si="205"/>
        <v>0</v>
      </c>
      <c r="BD102" s="7">
        <f t="shared" si="205"/>
        <v>0</v>
      </c>
      <c r="BE102" s="7">
        <f t="shared" si="205"/>
        <v>0</v>
      </c>
      <c r="BF102" s="7">
        <f t="shared" si="205"/>
        <v>0</v>
      </c>
      <c r="BG102" s="7">
        <f t="shared" si="205"/>
        <v>0</v>
      </c>
      <c r="BH102" s="7">
        <f t="shared" si="205"/>
        <v>0</v>
      </c>
      <c r="BI102" s="7">
        <f t="shared" si="205"/>
        <v>0</v>
      </c>
      <c r="BJ102" s="7">
        <f t="shared" si="205"/>
        <v>0</v>
      </c>
      <c r="BK102" s="7">
        <f t="shared" si="205"/>
        <v>0</v>
      </c>
      <c r="BL102" s="7">
        <f t="shared" si="205"/>
        <v>0</v>
      </c>
      <c r="BM102" s="7">
        <f t="shared" si="205"/>
        <v>0</v>
      </c>
      <c r="BN102" s="7">
        <f t="shared" si="205"/>
        <v>0</v>
      </c>
      <c r="BO102" s="7">
        <f t="shared" si="205"/>
        <v>0</v>
      </c>
      <c r="BP102" s="7">
        <f t="shared" si="205"/>
        <v>0</v>
      </c>
      <c r="BQ102" s="7">
        <f t="shared" si="205"/>
        <v>0</v>
      </c>
      <c r="BR102" s="7">
        <f t="shared" si="205"/>
        <v>0</v>
      </c>
      <c r="BS102" s="7">
        <f t="shared" si="205"/>
        <v>0</v>
      </c>
      <c r="BT102" s="7">
        <f t="shared" si="205"/>
        <v>0</v>
      </c>
      <c r="BU102" s="7">
        <f t="shared" si="205"/>
        <v>0</v>
      </c>
      <c r="BV102" s="7">
        <f t="shared" si="205"/>
        <v>0</v>
      </c>
      <c r="BW102" s="7">
        <f t="shared" si="205"/>
        <v>0</v>
      </c>
      <c r="BX102" s="7">
        <f t="shared" si="205"/>
        <v>0</v>
      </c>
      <c r="BY102" s="7">
        <f t="shared" si="205"/>
        <v>0</v>
      </c>
      <c r="BZ102" s="7">
        <f t="shared" si="205"/>
        <v>0</v>
      </c>
      <c r="CA102" s="7">
        <v>1</v>
      </c>
      <c r="CB102" s="7">
        <f t="shared" ref="CB102:CL102" si="206">(0)/96.223</f>
        <v>0</v>
      </c>
      <c r="CC102" s="7">
        <f t="shared" si="206"/>
        <v>0</v>
      </c>
      <c r="CD102" s="7">
        <f t="shared" si="206"/>
        <v>0</v>
      </c>
      <c r="CE102" s="7">
        <f t="shared" si="206"/>
        <v>0</v>
      </c>
      <c r="CF102" s="7">
        <f t="shared" si="206"/>
        <v>0</v>
      </c>
      <c r="CG102" s="7">
        <f t="shared" si="206"/>
        <v>0</v>
      </c>
      <c r="CH102" s="7">
        <f t="shared" si="206"/>
        <v>0</v>
      </c>
      <c r="CI102" s="7">
        <f t="shared" si="206"/>
        <v>0</v>
      </c>
      <c r="CJ102" s="7">
        <f t="shared" si="206"/>
        <v>0</v>
      </c>
      <c r="CK102" s="7">
        <f t="shared" si="206"/>
        <v>0</v>
      </c>
      <c r="CL102" s="7">
        <f t="shared" si="206"/>
        <v>0</v>
      </c>
      <c r="CM102">
        <f>0</f>
        <v>0</v>
      </c>
      <c r="CN102">
        <v>96.222999999999999</v>
      </c>
    </row>
    <row r="103" spans="1:92" x14ac:dyDescent="0.25">
      <c r="A103" s="5" t="s">
        <v>385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>
        <v>92.888000000000005</v>
      </c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>
        <v>92.888000000000005</v>
      </c>
      <c r="AV103" t="s">
        <v>385</v>
      </c>
      <c r="AW103" s="7">
        <f t="shared" ref="AW103:BZ103" si="207">(0)/92.888</f>
        <v>0</v>
      </c>
      <c r="AX103" s="7">
        <f t="shared" si="207"/>
        <v>0</v>
      </c>
      <c r="AY103" s="7">
        <f t="shared" si="207"/>
        <v>0</v>
      </c>
      <c r="AZ103" s="7">
        <f t="shared" si="207"/>
        <v>0</v>
      </c>
      <c r="BA103" s="7">
        <f t="shared" si="207"/>
        <v>0</v>
      </c>
      <c r="BB103" s="7">
        <f t="shared" si="207"/>
        <v>0</v>
      </c>
      <c r="BC103" s="7">
        <f t="shared" si="207"/>
        <v>0</v>
      </c>
      <c r="BD103" s="7">
        <f t="shared" si="207"/>
        <v>0</v>
      </c>
      <c r="BE103" s="7">
        <f t="shared" si="207"/>
        <v>0</v>
      </c>
      <c r="BF103" s="7">
        <f t="shared" si="207"/>
        <v>0</v>
      </c>
      <c r="BG103" s="7">
        <f t="shared" si="207"/>
        <v>0</v>
      </c>
      <c r="BH103" s="7">
        <f t="shared" si="207"/>
        <v>0</v>
      </c>
      <c r="BI103" s="7">
        <f t="shared" si="207"/>
        <v>0</v>
      </c>
      <c r="BJ103" s="7">
        <f t="shared" si="207"/>
        <v>0</v>
      </c>
      <c r="BK103" s="7">
        <f t="shared" si="207"/>
        <v>0</v>
      </c>
      <c r="BL103" s="7">
        <f t="shared" si="207"/>
        <v>0</v>
      </c>
      <c r="BM103" s="7">
        <f t="shared" si="207"/>
        <v>0</v>
      </c>
      <c r="BN103" s="7">
        <f t="shared" si="207"/>
        <v>0</v>
      </c>
      <c r="BO103" s="7">
        <f t="shared" si="207"/>
        <v>0</v>
      </c>
      <c r="BP103" s="7">
        <f t="shared" si="207"/>
        <v>0</v>
      </c>
      <c r="BQ103" s="7">
        <f t="shared" si="207"/>
        <v>0</v>
      </c>
      <c r="BR103" s="7">
        <f t="shared" si="207"/>
        <v>0</v>
      </c>
      <c r="BS103" s="7">
        <f t="shared" si="207"/>
        <v>0</v>
      </c>
      <c r="BT103" s="7">
        <f t="shared" si="207"/>
        <v>0</v>
      </c>
      <c r="BU103" s="7">
        <f t="shared" si="207"/>
        <v>0</v>
      </c>
      <c r="BV103" s="7">
        <f t="shared" si="207"/>
        <v>0</v>
      </c>
      <c r="BW103" s="7">
        <f t="shared" si="207"/>
        <v>0</v>
      </c>
      <c r="BX103" s="7">
        <f t="shared" si="207"/>
        <v>0</v>
      </c>
      <c r="BY103" s="7">
        <f t="shared" si="207"/>
        <v>0</v>
      </c>
      <c r="BZ103" s="7">
        <f t="shared" si="207"/>
        <v>0</v>
      </c>
      <c r="CA103" s="7">
        <v>1</v>
      </c>
      <c r="CB103" s="7">
        <f t="shared" ref="CB103:CL103" si="208">(0)/92.888</f>
        <v>0</v>
      </c>
      <c r="CC103" s="7">
        <f t="shared" si="208"/>
        <v>0</v>
      </c>
      <c r="CD103" s="7">
        <f t="shared" si="208"/>
        <v>0</v>
      </c>
      <c r="CE103" s="7">
        <f t="shared" si="208"/>
        <v>0</v>
      </c>
      <c r="CF103" s="7">
        <f t="shared" si="208"/>
        <v>0</v>
      </c>
      <c r="CG103" s="7">
        <f t="shared" si="208"/>
        <v>0</v>
      </c>
      <c r="CH103" s="7">
        <f t="shared" si="208"/>
        <v>0</v>
      </c>
      <c r="CI103" s="7">
        <f t="shared" si="208"/>
        <v>0</v>
      </c>
      <c r="CJ103" s="7">
        <f t="shared" si="208"/>
        <v>0</v>
      </c>
      <c r="CK103" s="7">
        <f t="shared" si="208"/>
        <v>0</v>
      </c>
      <c r="CL103" s="7">
        <f t="shared" si="208"/>
        <v>0</v>
      </c>
      <c r="CM103">
        <f>0</f>
        <v>0</v>
      </c>
      <c r="CN103">
        <v>92.888000000000005</v>
      </c>
    </row>
    <row r="104" spans="1:92" x14ac:dyDescent="0.25">
      <c r="A104" s="5" t="s">
        <v>396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>
        <v>130.24100000000001</v>
      </c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>
        <v>130.24100000000001</v>
      </c>
      <c r="AV104" t="s">
        <v>396</v>
      </c>
      <c r="AW104" s="7">
        <f t="shared" ref="AW104:BZ104" si="209">(0)/130.241</f>
        <v>0</v>
      </c>
      <c r="AX104" s="7">
        <f t="shared" si="209"/>
        <v>0</v>
      </c>
      <c r="AY104" s="7">
        <f t="shared" si="209"/>
        <v>0</v>
      </c>
      <c r="AZ104" s="7">
        <f t="shared" si="209"/>
        <v>0</v>
      </c>
      <c r="BA104" s="7">
        <f t="shared" si="209"/>
        <v>0</v>
      </c>
      <c r="BB104" s="7">
        <f t="shared" si="209"/>
        <v>0</v>
      </c>
      <c r="BC104" s="7">
        <f t="shared" si="209"/>
        <v>0</v>
      </c>
      <c r="BD104" s="7">
        <f t="shared" si="209"/>
        <v>0</v>
      </c>
      <c r="BE104" s="7">
        <f t="shared" si="209"/>
        <v>0</v>
      </c>
      <c r="BF104" s="7">
        <f t="shared" si="209"/>
        <v>0</v>
      </c>
      <c r="BG104" s="7">
        <f t="shared" si="209"/>
        <v>0</v>
      </c>
      <c r="BH104" s="7">
        <f t="shared" si="209"/>
        <v>0</v>
      </c>
      <c r="BI104" s="7">
        <f t="shared" si="209"/>
        <v>0</v>
      </c>
      <c r="BJ104" s="7">
        <f t="shared" si="209"/>
        <v>0</v>
      </c>
      <c r="BK104" s="7">
        <f t="shared" si="209"/>
        <v>0</v>
      </c>
      <c r="BL104" s="7">
        <f t="shared" si="209"/>
        <v>0</v>
      </c>
      <c r="BM104" s="7">
        <f t="shared" si="209"/>
        <v>0</v>
      </c>
      <c r="BN104" s="7">
        <f t="shared" si="209"/>
        <v>0</v>
      </c>
      <c r="BO104" s="7">
        <f t="shared" si="209"/>
        <v>0</v>
      </c>
      <c r="BP104" s="7">
        <f t="shared" si="209"/>
        <v>0</v>
      </c>
      <c r="BQ104" s="7">
        <f t="shared" si="209"/>
        <v>0</v>
      </c>
      <c r="BR104" s="7">
        <f t="shared" si="209"/>
        <v>0</v>
      </c>
      <c r="BS104" s="7">
        <f t="shared" si="209"/>
        <v>0</v>
      </c>
      <c r="BT104" s="7">
        <f t="shared" si="209"/>
        <v>0</v>
      </c>
      <c r="BU104" s="7">
        <f t="shared" si="209"/>
        <v>0</v>
      </c>
      <c r="BV104" s="7">
        <f t="shared" si="209"/>
        <v>0</v>
      </c>
      <c r="BW104" s="7">
        <f t="shared" si="209"/>
        <v>0</v>
      </c>
      <c r="BX104" s="7">
        <f t="shared" si="209"/>
        <v>0</v>
      </c>
      <c r="BY104" s="7">
        <f t="shared" si="209"/>
        <v>0</v>
      </c>
      <c r="BZ104" s="7">
        <f t="shared" si="209"/>
        <v>0</v>
      </c>
      <c r="CA104" s="7">
        <v>1</v>
      </c>
      <c r="CB104" s="7">
        <f t="shared" ref="CB104:CL104" si="210">(0)/130.241</f>
        <v>0</v>
      </c>
      <c r="CC104" s="7">
        <f t="shared" si="210"/>
        <v>0</v>
      </c>
      <c r="CD104" s="7">
        <f t="shared" si="210"/>
        <v>0</v>
      </c>
      <c r="CE104" s="7">
        <f t="shared" si="210"/>
        <v>0</v>
      </c>
      <c r="CF104" s="7">
        <f t="shared" si="210"/>
        <v>0</v>
      </c>
      <c r="CG104" s="7">
        <f t="shared" si="210"/>
        <v>0</v>
      </c>
      <c r="CH104" s="7">
        <f t="shared" si="210"/>
        <v>0</v>
      </c>
      <c r="CI104" s="7">
        <f t="shared" si="210"/>
        <v>0</v>
      </c>
      <c r="CJ104" s="7">
        <f t="shared" si="210"/>
        <v>0</v>
      </c>
      <c r="CK104" s="7">
        <f t="shared" si="210"/>
        <v>0</v>
      </c>
      <c r="CL104" s="7">
        <f t="shared" si="210"/>
        <v>0</v>
      </c>
      <c r="CM104">
        <f>0</f>
        <v>0</v>
      </c>
      <c r="CN104">
        <v>130.24100000000001</v>
      </c>
    </row>
    <row r="105" spans="1:92" x14ac:dyDescent="0.25">
      <c r="A105" s="5" t="s">
        <v>514</v>
      </c>
      <c r="B105" s="6" t="e">
        <v>#VALUE!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/>
      <c r="AS105" s="6" t="e">
        <v>#VALUE!</v>
      </c>
      <c r="AV105" t="s">
        <v>514</v>
      </c>
      <c r="AW105" t="e">
        <v>#VALUE!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N105" t="e">
        <v>#VALUE!</v>
      </c>
    </row>
    <row r="106" spans="1:92" x14ac:dyDescent="0.25">
      <c r="A106" s="5" t="s">
        <v>515</v>
      </c>
      <c r="B106" s="6" t="e">
        <v>#VALUE!</v>
      </c>
      <c r="C106" s="6">
        <v>3345.5920000000001</v>
      </c>
      <c r="D106" s="6">
        <v>12</v>
      </c>
      <c r="E106" s="6">
        <v>975.27300000000014</v>
      </c>
      <c r="F106" s="6">
        <v>197.01899999999998</v>
      </c>
      <c r="G106" s="6">
        <v>771.58400000000006</v>
      </c>
      <c r="H106" s="6">
        <v>968.70899999999983</v>
      </c>
      <c r="I106" s="6">
        <v>443.66500000000002</v>
      </c>
      <c r="J106" s="6">
        <v>1034.566</v>
      </c>
      <c r="K106" s="6">
        <v>122</v>
      </c>
      <c r="L106" s="6">
        <v>176.28399999999999</v>
      </c>
      <c r="M106" s="6">
        <v>12</v>
      </c>
      <c r="N106" s="6">
        <v>14</v>
      </c>
      <c r="O106" s="6">
        <v>402</v>
      </c>
      <c r="P106" s="6">
        <v>4970.9679999999998</v>
      </c>
      <c r="Q106" s="6">
        <v>2541.1090000000004</v>
      </c>
      <c r="R106" s="6">
        <v>2990.7370000000001</v>
      </c>
      <c r="S106" s="6">
        <v>24.735999999999997</v>
      </c>
      <c r="T106" s="6">
        <v>6</v>
      </c>
      <c r="U106" s="6">
        <v>6337.1080000000002</v>
      </c>
      <c r="V106" s="6">
        <v>1</v>
      </c>
      <c r="W106" s="6">
        <v>1576</v>
      </c>
      <c r="X106" s="6">
        <v>2678.29</v>
      </c>
      <c r="Y106" s="6">
        <v>1185</v>
      </c>
      <c r="Z106" s="6">
        <v>15.08</v>
      </c>
      <c r="AA106" s="6">
        <v>3867.3980000000001</v>
      </c>
      <c r="AB106" s="6">
        <v>2</v>
      </c>
      <c r="AC106" s="6">
        <v>1533.8209999999999</v>
      </c>
      <c r="AD106" s="6">
        <v>2075.8879999999999</v>
      </c>
      <c r="AE106" s="6">
        <v>799.66100000000006</v>
      </c>
      <c r="AF106" s="6">
        <v>30332.406000000006</v>
      </c>
      <c r="AG106" s="6">
        <v>21</v>
      </c>
      <c r="AH106" s="6">
        <v>4</v>
      </c>
      <c r="AI106" s="6">
        <v>1471.816</v>
      </c>
      <c r="AJ106" s="6">
        <v>2</v>
      </c>
      <c r="AK106" s="6">
        <v>343</v>
      </c>
      <c r="AL106" s="6">
        <v>107.952</v>
      </c>
      <c r="AM106" s="6">
        <v>76.929000000000002</v>
      </c>
      <c r="AN106" s="6">
        <v>2</v>
      </c>
      <c r="AO106" s="6">
        <v>35.963999999999999</v>
      </c>
      <c r="AP106" s="6">
        <v>867.55899999999997</v>
      </c>
      <c r="AQ106" s="6">
        <v>56.829000000000008</v>
      </c>
      <c r="AR106" s="6"/>
      <c r="AS106" s="6" t="e">
        <v>#VALUE!</v>
      </c>
      <c r="AV106" t="s">
        <v>515</v>
      </c>
      <c r="AW106" t="e">
        <v>#VALUE!</v>
      </c>
      <c r="AX106">
        <v>3345.5920000000001</v>
      </c>
      <c r="AY106">
        <v>12</v>
      </c>
      <c r="AZ106">
        <v>975.27300000000014</v>
      </c>
      <c r="BA106">
        <v>197.01899999999998</v>
      </c>
      <c r="BB106">
        <v>771.58400000000006</v>
      </c>
      <c r="BC106">
        <v>968.70899999999983</v>
      </c>
      <c r="BD106">
        <v>443.66500000000002</v>
      </c>
      <c r="BE106">
        <v>1034.566</v>
      </c>
      <c r="BF106">
        <v>122</v>
      </c>
      <c r="BG106">
        <v>176.28399999999999</v>
      </c>
      <c r="BH106">
        <v>12</v>
      </c>
      <c r="BI106">
        <v>14</v>
      </c>
      <c r="BJ106">
        <v>402</v>
      </c>
      <c r="BK106">
        <v>4970.9679999999998</v>
      </c>
      <c r="BL106">
        <v>2541.1090000000004</v>
      </c>
      <c r="BM106">
        <v>2990.7370000000001</v>
      </c>
      <c r="BN106">
        <v>24.735999999999997</v>
      </c>
      <c r="BO106">
        <v>6</v>
      </c>
      <c r="BP106">
        <v>6337.1080000000002</v>
      </c>
      <c r="BQ106">
        <v>1</v>
      </c>
      <c r="BR106">
        <v>1576</v>
      </c>
      <c r="BS106">
        <v>2678.29</v>
      </c>
      <c r="BT106">
        <v>1185</v>
      </c>
      <c r="BU106">
        <v>15.08</v>
      </c>
      <c r="BV106">
        <v>3867.3980000000001</v>
      </c>
      <c r="BW106">
        <v>2</v>
      </c>
      <c r="BX106">
        <v>1533.8209999999999</v>
      </c>
      <c r="BY106">
        <v>2075.8879999999999</v>
      </c>
      <c r="BZ106">
        <v>799.66100000000006</v>
      </c>
      <c r="CA106">
        <v>30332.406000000006</v>
      </c>
      <c r="CB106">
        <v>21</v>
      </c>
      <c r="CC106">
        <v>4</v>
      </c>
      <c r="CD106">
        <v>1471.816</v>
      </c>
      <c r="CE106">
        <v>2</v>
      </c>
      <c r="CF106">
        <v>343</v>
      </c>
      <c r="CG106">
        <v>107.952</v>
      </c>
      <c r="CH106">
        <v>76.929000000000002</v>
      </c>
      <c r="CI106">
        <v>2</v>
      </c>
      <c r="CJ106">
        <v>35.963999999999999</v>
      </c>
      <c r="CK106">
        <v>867.55899999999997</v>
      </c>
      <c r="CL106">
        <v>56.829000000000008</v>
      </c>
      <c r="CN106" t="e">
        <v>#VALUE!</v>
      </c>
    </row>
    <row r="109" spans="1:92" x14ac:dyDescent="0.25">
      <c r="AW109">
        <f>SUM(AS5:AS104)</f>
        <v>72409.94299999997</v>
      </c>
    </row>
    <row r="110" spans="1:92" x14ac:dyDescent="0.25">
      <c r="AZ110" t="s">
        <v>518</v>
      </c>
    </row>
    <row r="111" spans="1:92" x14ac:dyDescent="0.25">
      <c r="AV111" t="s">
        <v>15</v>
      </c>
      <c r="AW111">
        <f>(AS5/AW$109)*100</f>
        <v>0.13115878298647471</v>
      </c>
      <c r="AX111" s="8">
        <f>MAX(AW5:CL5)</f>
        <v>0.78290443499136586</v>
      </c>
      <c r="AY111">
        <f>AX111*AW111</f>
        <v>0.10268479288818115</v>
      </c>
      <c r="AZ111" s="6">
        <f>COUNTIF(AW5:CL5, "&lt;.05") - COUNTIF(AW5:CL5, "=0")</f>
        <v>2</v>
      </c>
      <c r="BA111">
        <f t="shared" ref="BA111:BA174" si="211">COUNTIF(AW5:CL5, "&gt;.05")</f>
        <v>3</v>
      </c>
    </row>
    <row r="112" spans="1:92" x14ac:dyDescent="0.25">
      <c r="AV112" t="s">
        <v>50</v>
      </c>
      <c r="AW112">
        <f t="shared" ref="AW112:AW175" si="212">(AS6/AW$109)*100</f>
        <v>2.9664434344327559E-3</v>
      </c>
      <c r="AX112" s="8">
        <f t="shared" ref="AX112:AX175" si="213">MAX(AW6:CL6)</f>
        <v>1</v>
      </c>
      <c r="AY112">
        <f t="shared" ref="AY112:AY175" si="214">AX112*AW112</f>
        <v>2.9664434344327559E-3</v>
      </c>
      <c r="AZ112" s="6">
        <f t="shared" ref="AZ112:AZ175" si="215">COUNTIF(AW6:CL6, "&lt;.05") - COUNTIF(AW6:CL6, "=0")</f>
        <v>0</v>
      </c>
      <c r="BA112">
        <f t="shared" si="211"/>
        <v>1</v>
      </c>
    </row>
    <row r="113" spans="48:53" x14ac:dyDescent="0.25">
      <c r="AV113" t="s">
        <v>37</v>
      </c>
      <c r="AW113">
        <f t="shared" si="212"/>
        <v>0.23045868162056152</v>
      </c>
      <c r="AX113" s="8">
        <f t="shared" si="213"/>
        <v>0.66666666666666663</v>
      </c>
      <c r="AY113">
        <f t="shared" si="214"/>
        <v>0.15363912108037434</v>
      </c>
      <c r="AZ113" s="6">
        <f t="shared" si="215"/>
        <v>0</v>
      </c>
      <c r="BA113">
        <f t="shared" si="211"/>
        <v>2</v>
      </c>
    </row>
    <row r="114" spans="48:53" x14ac:dyDescent="0.25">
      <c r="AV114" t="s">
        <v>321</v>
      </c>
      <c r="AW114">
        <f t="shared" si="212"/>
        <v>2.954428509907819E-2</v>
      </c>
      <c r="AX114" s="8">
        <f t="shared" si="213"/>
        <v>0.82681250876454904</v>
      </c>
      <c r="AY114">
        <f t="shared" si="214"/>
        <v>2.4427584482423922E-2</v>
      </c>
      <c r="AZ114" s="6">
        <f t="shared" si="215"/>
        <v>0</v>
      </c>
      <c r="BA114">
        <f t="shared" si="211"/>
        <v>2</v>
      </c>
    </row>
    <row r="115" spans="48:53" x14ac:dyDescent="0.25">
      <c r="AV115" t="s">
        <v>19</v>
      </c>
      <c r="AW115">
        <f t="shared" si="212"/>
        <v>0.31941469695674268</v>
      </c>
      <c r="AX115" s="8">
        <f t="shared" si="213"/>
        <v>1</v>
      </c>
      <c r="AY115">
        <f t="shared" si="214"/>
        <v>0.31941469695674268</v>
      </c>
      <c r="AZ115" s="6">
        <f t="shared" si="215"/>
        <v>0</v>
      </c>
      <c r="BA115">
        <f t="shared" si="211"/>
        <v>1</v>
      </c>
    </row>
    <row r="116" spans="48:53" x14ac:dyDescent="0.25">
      <c r="AV116" t="s">
        <v>16</v>
      </c>
      <c r="AW116">
        <f t="shared" si="212"/>
        <v>1.2776587878269707</v>
      </c>
      <c r="AX116" s="8">
        <f t="shared" si="213"/>
        <v>1</v>
      </c>
      <c r="AY116">
        <f t="shared" si="214"/>
        <v>1.2776587878269707</v>
      </c>
      <c r="AZ116" s="6">
        <f t="shared" si="215"/>
        <v>0</v>
      </c>
      <c r="BA116">
        <f t="shared" si="211"/>
        <v>1</v>
      </c>
    </row>
    <row r="117" spans="48:53" x14ac:dyDescent="0.25">
      <c r="AV117" t="s">
        <v>17</v>
      </c>
      <c r="AW117">
        <f t="shared" si="212"/>
        <v>1.8516794026477833E-2</v>
      </c>
      <c r="AX117" s="8">
        <f t="shared" si="213"/>
        <v>1</v>
      </c>
      <c r="AY117">
        <f t="shared" si="214"/>
        <v>1.8516794026477833E-2</v>
      </c>
      <c r="AZ117" s="6">
        <f t="shared" si="215"/>
        <v>0</v>
      </c>
      <c r="BA117">
        <f t="shared" si="211"/>
        <v>1</v>
      </c>
    </row>
    <row r="118" spans="48:53" x14ac:dyDescent="0.25">
      <c r="AV118" t="s">
        <v>18</v>
      </c>
      <c r="AW118">
        <f t="shared" si="212"/>
        <v>0.68975057748629931</v>
      </c>
      <c r="AX118" s="8">
        <f t="shared" si="213"/>
        <v>1</v>
      </c>
      <c r="AY118">
        <f t="shared" si="214"/>
        <v>0.68975057748629931</v>
      </c>
      <c r="AZ118" s="6">
        <f t="shared" si="215"/>
        <v>0</v>
      </c>
      <c r="BA118">
        <f t="shared" si="211"/>
        <v>1</v>
      </c>
    </row>
    <row r="119" spans="48:53" x14ac:dyDescent="0.25">
      <c r="AV119" t="s">
        <v>92</v>
      </c>
      <c r="AW119">
        <f t="shared" si="212"/>
        <v>2.592301446777828</v>
      </c>
      <c r="AX119" s="8">
        <f t="shared" si="213"/>
        <v>0.63129833294620807</v>
      </c>
      <c r="AY119">
        <f t="shared" si="214"/>
        <v>1.6365155818448862</v>
      </c>
      <c r="AZ119" s="6">
        <f t="shared" si="215"/>
        <v>7</v>
      </c>
      <c r="BA119">
        <f t="shared" si="211"/>
        <v>3</v>
      </c>
    </row>
    <row r="120" spans="48:53" x14ac:dyDescent="0.25">
      <c r="AV120" t="s">
        <v>104</v>
      </c>
      <c r="AW120">
        <f t="shared" si="212"/>
        <v>9.5441312528032271E-2</v>
      </c>
      <c r="AX120" s="8">
        <f t="shared" si="213"/>
        <v>0.44856675686234793</v>
      </c>
      <c r="AY120">
        <f t="shared" si="214"/>
        <v>4.2811800031385211E-2</v>
      </c>
      <c r="AZ120" s="6">
        <f t="shared" si="215"/>
        <v>0</v>
      </c>
      <c r="BA120">
        <f t="shared" si="211"/>
        <v>3</v>
      </c>
    </row>
    <row r="121" spans="48:53" x14ac:dyDescent="0.25">
      <c r="AV121" t="s">
        <v>69</v>
      </c>
      <c r="AW121">
        <f t="shared" si="212"/>
        <v>2.6239490341816742E-2</v>
      </c>
      <c r="AX121" s="8">
        <f t="shared" si="213"/>
        <v>0.68421052631578949</v>
      </c>
      <c r="AY121">
        <f t="shared" si="214"/>
        <v>1.795333549703251E-2</v>
      </c>
      <c r="AZ121" s="6">
        <f t="shared" si="215"/>
        <v>0</v>
      </c>
      <c r="BA121">
        <f t="shared" si="211"/>
        <v>2</v>
      </c>
    </row>
    <row r="122" spans="48:53" x14ac:dyDescent="0.25">
      <c r="AV122" t="s">
        <v>273</v>
      </c>
      <c r="AW122">
        <f t="shared" si="212"/>
        <v>4.1353436778703186E-2</v>
      </c>
      <c r="AX122" s="8">
        <f t="shared" si="213"/>
        <v>0.96660432807908092</v>
      </c>
      <c r="AY122">
        <f t="shared" si="214"/>
        <v>3.9972410971239145E-2</v>
      </c>
      <c r="AZ122" s="6">
        <f t="shared" si="215"/>
        <v>1</v>
      </c>
      <c r="BA122">
        <f t="shared" si="211"/>
        <v>1</v>
      </c>
    </row>
    <row r="123" spans="48:53" x14ac:dyDescent="0.25">
      <c r="AV123" t="s">
        <v>267</v>
      </c>
      <c r="AW123">
        <f t="shared" si="212"/>
        <v>6.9896478167369935E-2</v>
      </c>
      <c r="AX123" s="8">
        <f t="shared" si="213"/>
        <v>0.58389314787007041</v>
      </c>
      <c r="AY123">
        <f t="shared" si="214"/>
        <v>4.0812074662177282E-2</v>
      </c>
      <c r="AZ123" s="6">
        <f t="shared" si="215"/>
        <v>0</v>
      </c>
      <c r="BA123">
        <f t="shared" si="211"/>
        <v>2</v>
      </c>
    </row>
    <row r="124" spans="48:53" x14ac:dyDescent="0.25">
      <c r="AV124" t="s">
        <v>39</v>
      </c>
      <c r="AW124">
        <f t="shared" si="212"/>
        <v>3.2665154839301573</v>
      </c>
      <c r="AX124" s="8">
        <f t="shared" si="213"/>
        <v>0.3029025714481402</v>
      </c>
      <c r="AY124">
        <f t="shared" si="214"/>
        <v>0.98943593975761079</v>
      </c>
      <c r="AZ124" s="6">
        <f t="shared" si="215"/>
        <v>1</v>
      </c>
      <c r="BA124">
        <f t="shared" si="211"/>
        <v>4</v>
      </c>
    </row>
    <row r="125" spans="48:53" x14ac:dyDescent="0.25">
      <c r="AV125" t="s">
        <v>38</v>
      </c>
      <c r="AW125">
        <f t="shared" si="212"/>
        <v>0.11900161280336877</v>
      </c>
      <c r="AX125" s="8">
        <f t="shared" si="213"/>
        <v>0.60938388515591457</v>
      </c>
      <c r="AY125">
        <f t="shared" si="214"/>
        <v>7.2517665149936683E-2</v>
      </c>
      <c r="AZ125" s="6">
        <f t="shared" si="215"/>
        <v>1</v>
      </c>
      <c r="BA125">
        <f t="shared" si="211"/>
        <v>3</v>
      </c>
    </row>
    <row r="126" spans="48:53" x14ac:dyDescent="0.25">
      <c r="AV126" t="s">
        <v>163</v>
      </c>
      <c r="AW126">
        <f t="shared" si="212"/>
        <v>0.12425779702657691</v>
      </c>
      <c r="AX126" s="8">
        <f t="shared" si="213"/>
        <v>0.58905251458738539</v>
      </c>
      <c r="AY126">
        <f t="shared" si="214"/>
        <v>7.3194367795594073E-2</v>
      </c>
      <c r="AZ126" s="6">
        <f t="shared" si="215"/>
        <v>0</v>
      </c>
      <c r="BA126">
        <f t="shared" si="211"/>
        <v>2</v>
      </c>
    </row>
    <row r="127" spans="48:53" x14ac:dyDescent="0.25">
      <c r="AV127" t="s">
        <v>235</v>
      </c>
      <c r="AW127">
        <f t="shared" si="212"/>
        <v>0.26773394918982341</v>
      </c>
      <c r="AX127" s="8">
        <f t="shared" si="213"/>
        <v>0.39125994243446505</v>
      </c>
      <c r="AY127">
        <f t="shared" si="214"/>
        <v>0.1047535695477623</v>
      </c>
      <c r="AZ127" s="6">
        <f t="shared" si="215"/>
        <v>3</v>
      </c>
      <c r="BA127">
        <f t="shared" si="211"/>
        <v>3</v>
      </c>
    </row>
    <row r="128" spans="48:53" x14ac:dyDescent="0.25">
      <c r="AV128" t="s">
        <v>23</v>
      </c>
      <c r="AW128">
        <f t="shared" si="212"/>
        <v>0.35808341956573575</v>
      </c>
      <c r="AX128" s="8">
        <f t="shared" si="213"/>
        <v>0.91900897843324802</v>
      </c>
      <c r="AY128">
        <f t="shared" si="214"/>
        <v>0.32908187760899094</v>
      </c>
      <c r="AZ128" s="6">
        <f t="shared" si="215"/>
        <v>0</v>
      </c>
      <c r="BA128">
        <f t="shared" si="211"/>
        <v>2</v>
      </c>
    </row>
    <row r="129" spans="48:53" x14ac:dyDescent="0.25">
      <c r="AV129" t="s">
        <v>20</v>
      </c>
      <c r="AW129">
        <f t="shared" si="212"/>
        <v>1.2776587878269707</v>
      </c>
      <c r="AX129" s="8">
        <f t="shared" si="213"/>
        <v>1</v>
      </c>
      <c r="AY129">
        <f t="shared" si="214"/>
        <v>1.2776587878269707</v>
      </c>
      <c r="AZ129" s="6">
        <f t="shared" si="215"/>
        <v>0</v>
      </c>
      <c r="BA129">
        <f t="shared" si="211"/>
        <v>1</v>
      </c>
    </row>
    <row r="130" spans="48:53" x14ac:dyDescent="0.25">
      <c r="AV130" t="s">
        <v>21</v>
      </c>
      <c r="AW130">
        <f t="shared" si="212"/>
        <v>1.8516794026477833E-2</v>
      </c>
      <c r="AX130" s="8">
        <f t="shared" si="213"/>
        <v>1</v>
      </c>
      <c r="AY130">
        <f t="shared" si="214"/>
        <v>1.8516794026477833E-2</v>
      </c>
      <c r="AZ130" s="6">
        <f t="shared" si="215"/>
        <v>0</v>
      </c>
      <c r="BA130">
        <f t="shared" si="211"/>
        <v>1</v>
      </c>
    </row>
    <row r="131" spans="48:53" x14ac:dyDescent="0.25">
      <c r="AV131" t="s">
        <v>22</v>
      </c>
      <c r="AW131">
        <f t="shared" si="212"/>
        <v>0.68512137897967995</v>
      </c>
      <c r="AX131" s="8">
        <f t="shared" si="213"/>
        <v>1</v>
      </c>
      <c r="AY131">
        <f t="shared" si="214"/>
        <v>0.68512137897967995</v>
      </c>
      <c r="AZ131" s="6">
        <f t="shared" si="215"/>
        <v>0</v>
      </c>
      <c r="BA131">
        <f t="shared" si="211"/>
        <v>1</v>
      </c>
    </row>
    <row r="132" spans="48:53" x14ac:dyDescent="0.25">
      <c r="AV132" t="s">
        <v>35</v>
      </c>
      <c r="AW132">
        <f t="shared" si="212"/>
        <v>1.4852283477146231</v>
      </c>
      <c r="AX132" s="8">
        <f t="shared" si="213"/>
        <v>0.62859464802274023</v>
      </c>
      <c r="AY132">
        <f t="shared" si="214"/>
        <v>0.93360659046506955</v>
      </c>
      <c r="AZ132" s="6">
        <f t="shared" si="215"/>
        <v>5</v>
      </c>
      <c r="BA132">
        <f t="shared" si="211"/>
        <v>4</v>
      </c>
    </row>
    <row r="133" spans="48:53" x14ac:dyDescent="0.25">
      <c r="AV133" t="s">
        <v>140</v>
      </c>
      <c r="AW133">
        <f t="shared" si="212"/>
        <v>0.69050323655136736</v>
      </c>
      <c r="AX133" s="8">
        <f t="shared" si="213"/>
        <v>0.34472482614756605</v>
      </c>
      <c r="AY133">
        <f t="shared" si="214"/>
        <v>0.23803360817450178</v>
      </c>
      <c r="AZ133" s="6">
        <f t="shared" si="215"/>
        <v>1</v>
      </c>
      <c r="BA133">
        <f t="shared" si="211"/>
        <v>5</v>
      </c>
    </row>
    <row r="134" spans="48:53" x14ac:dyDescent="0.25">
      <c r="AV134" t="s">
        <v>209</v>
      </c>
      <c r="AW134">
        <f t="shared" si="212"/>
        <v>1.6390014282983215E-2</v>
      </c>
      <c r="AX134" s="8">
        <f t="shared" si="213"/>
        <v>1</v>
      </c>
      <c r="AY134">
        <f t="shared" si="214"/>
        <v>1.6390014282983215E-2</v>
      </c>
      <c r="AZ134" s="6">
        <f t="shared" si="215"/>
        <v>0</v>
      </c>
      <c r="BA134">
        <f t="shared" si="211"/>
        <v>1</v>
      </c>
    </row>
    <row r="135" spans="48:53" x14ac:dyDescent="0.25">
      <c r="AV135" t="s">
        <v>210</v>
      </c>
      <c r="AW135">
        <f t="shared" si="212"/>
        <v>0.1687875931624474</v>
      </c>
      <c r="AX135" s="8">
        <f t="shared" si="213"/>
        <v>0.43881065955375187</v>
      </c>
      <c r="AY135">
        <f t="shared" si="214"/>
        <v>7.4065795080103886E-2</v>
      </c>
      <c r="AZ135" s="6">
        <f t="shared" si="215"/>
        <v>2</v>
      </c>
      <c r="BA135">
        <f t="shared" si="211"/>
        <v>3</v>
      </c>
    </row>
    <row r="136" spans="48:53" x14ac:dyDescent="0.25">
      <c r="AV136" t="s">
        <v>217</v>
      </c>
      <c r="AW136">
        <f t="shared" si="212"/>
        <v>1.2578383054382469E-2</v>
      </c>
      <c r="AX136" s="8">
        <f t="shared" si="213"/>
        <v>1</v>
      </c>
      <c r="AY136">
        <f t="shared" si="214"/>
        <v>1.2578383054382469E-2</v>
      </c>
      <c r="AZ136" s="6">
        <f t="shared" si="215"/>
        <v>0</v>
      </c>
      <c r="BA136">
        <f t="shared" si="211"/>
        <v>1</v>
      </c>
    </row>
    <row r="137" spans="48:53" x14ac:dyDescent="0.25">
      <c r="AV137" t="s">
        <v>216</v>
      </c>
      <c r="AW137">
        <f t="shared" si="212"/>
        <v>0.24720361953606299</v>
      </c>
      <c r="AX137" s="8">
        <f t="shared" si="213"/>
        <v>1</v>
      </c>
      <c r="AY137">
        <f t="shared" si="214"/>
        <v>0.24720361953606299</v>
      </c>
      <c r="AZ137" s="6">
        <f t="shared" si="215"/>
        <v>0</v>
      </c>
      <c r="BA137">
        <f t="shared" si="211"/>
        <v>1</v>
      </c>
    </row>
    <row r="138" spans="48:53" x14ac:dyDescent="0.25">
      <c r="AV138" t="s">
        <v>218</v>
      </c>
      <c r="AW138">
        <f t="shared" si="212"/>
        <v>1.2180647621832824E-2</v>
      </c>
      <c r="AX138" s="8">
        <f t="shared" si="213"/>
        <v>1</v>
      </c>
      <c r="AY138">
        <f t="shared" si="214"/>
        <v>1.2180647621832824E-2</v>
      </c>
      <c r="AZ138" s="6">
        <f t="shared" si="215"/>
        <v>0</v>
      </c>
      <c r="BA138">
        <f t="shared" si="211"/>
        <v>1</v>
      </c>
    </row>
    <row r="139" spans="48:53" x14ac:dyDescent="0.25">
      <c r="AV139" t="s">
        <v>230</v>
      </c>
      <c r="AW139">
        <f t="shared" si="212"/>
        <v>0.76624559696173244</v>
      </c>
      <c r="AX139" s="8">
        <f t="shared" si="213"/>
        <v>0.61819846513757171</v>
      </c>
      <c r="AY139">
        <f t="shared" si="214"/>
        <v>0.47369185196016539</v>
      </c>
      <c r="AZ139" s="6">
        <f t="shared" si="215"/>
        <v>4</v>
      </c>
      <c r="BA139">
        <f t="shared" si="211"/>
        <v>3</v>
      </c>
    </row>
    <row r="140" spans="48:53" x14ac:dyDescent="0.25">
      <c r="AV140" t="s">
        <v>99</v>
      </c>
      <c r="AW140">
        <f t="shared" si="212"/>
        <v>6.9001573444133255E-2</v>
      </c>
      <c r="AX140" s="8">
        <f t="shared" si="213"/>
        <v>0.63998078616603959</v>
      </c>
      <c r="AY140">
        <f t="shared" si="214"/>
        <v>4.4159681219470122E-2</v>
      </c>
      <c r="AZ140" s="6">
        <f t="shared" si="215"/>
        <v>0</v>
      </c>
      <c r="BA140">
        <f t="shared" si="211"/>
        <v>2</v>
      </c>
    </row>
    <row r="141" spans="48:53" x14ac:dyDescent="0.25">
      <c r="AV141" t="s">
        <v>136</v>
      </c>
      <c r="AW141">
        <f t="shared" si="212"/>
        <v>0.10600201687770978</v>
      </c>
      <c r="AX141" s="8">
        <f t="shared" si="213"/>
        <v>0.70509145864818379</v>
      </c>
      <c r="AY141">
        <f t="shared" si="214"/>
        <v>7.4741116699953786E-2</v>
      </c>
      <c r="AZ141" s="6">
        <f t="shared" si="215"/>
        <v>3</v>
      </c>
      <c r="BA141">
        <f t="shared" si="211"/>
        <v>2</v>
      </c>
    </row>
    <row r="142" spans="48:53" x14ac:dyDescent="0.25">
      <c r="AV142" t="s">
        <v>343</v>
      </c>
      <c r="AW142">
        <f t="shared" si="212"/>
        <v>2.4734172211680937E-3</v>
      </c>
      <c r="AX142" s="8">
        <f t="shared" si="213"/>
        <v>0.55276381909547745</v>
      </c>
      <c r="AY142">
        <f t="shared" si="214"/>
        <v>1.3672155493893987E-3</v>
      </c>
      <c r="AZ142" s="6">
        <f t="shared" si="215"/>
        <v>0</v>
      </c>
      <c r="BA142">
        <f t="shared" si="211"/>
        <v>2</v>
      </c>
    </row>
    <row r="143" spans="48:53" x14ac:dyDescent="0.25">
      <c r="AV143" t="s">
        <v>55</v>
      </c>
      <c r="AW143">
        <f t="shared" si="212"/>
        <v>5.9083046094926518E-2</v>
      </c>
      <c r="AX143" s="8">
        <f t="shared" si="213"/>
        <v>0.85975410219251081</v>
      </c>
      <c r="AY143">
        <f t="shared" si="214"/>
        <v>5.0796891250142279E-2</v>
      </c>
      <c r="AZ143" s="6">
        <f t="shared" si="215"/>
        <v>0</v>
      </c>
      <c r="BA143">
        <f t="shared" si="211"/>
        <v>2</v>
      </c>
    </row>
    <row r="144" spans="48:53" x14ac:dyDescent="0.25">
      <c r="AV144" t="s">
        <v>346</v>
      </c>
      <c r="AW144">
        <f t="shared" si="212"/>
        <v>6.4880592434660544E-2</v>
      </c>
      <c r="AX144" s="8">
        <f t="shared" si="213"/>
        <v>1</v>
      </c>
      <c r="AY144">
        <f t="shared" si="214"/>
        <v>6.4880592434660544E-2</v>
      </c>
      <c r="AZ144" s="6">
        <f t="shared" si="215"/>
        <v>0</v>
      </c>
      <c r="BA144">
        <f t="shared" si="211"/>
        <v>1</v>
      </c>
    </row>
    <row r="145" spans="48:53" x14ac:dyDescent="0.25">
      <c r="AV145" t="s">
        <v>172</v>
      </c>
      <c r="AW145">
        <f t="shared" si="212"/>
        <v>0.13043236341174863</v>
      </c>
      <c r="AX145" s="8">
        <f t="shared" si="213"/>
        <v>0.44336446223238679</v>
      </c>
      <c r="AY145">
        <f t="shared" si="214"/>
        <v>5.7829074661749177E-2</v>
      </c>
      <c r="AZ145" s="6">
        <f t="shared" si="215"/>
        <v>2</v>
      </c>
      <c r="BA145">
        <f t="shared" si="211"/>
        <v>4</v>
      </c>
    </row>
    <row r="146" spans="48:53" x14ac:dyDescent="0.25">
      <c r="AV146" t="s">
        <v>446</v>
      </c>
      <c r="AW146">
        <f t="shared" si="212"/>
        <v>2.7620516149280778E-3</v>
      </c>
      <c r="AX146" s="8">
        <f t="shared" si="213"/>
        <v>1</v>
      </c>
      <c r="AY146">
        <f t="shared" si="214"/>
        <v>2.7620516149280778E-3</v>
      </c>
      <c r="AZ146" s="6">
        <f t="shared" si="215"/>
        <v>0</v>
      </c>
      <c r="BA146">
        <f t="shared" si="211"/>
        <v>1</v>
      </c>
    </row>
    <row r="147" spans="48:53" x14ac:dyDescent="0.25">
      <c r="AV147" t="s">
        <v>28</v>
      </c>
      <c r="AW147">
        <f t="shared" si="212"/>
        <v>3.6507292927989194</v>
      </c>
      <c r="AX147" s="8">
        <f t="shared" si="213"/>
        <v>0.51157049522771214</v>
      </c>
      <c r="AY147">
        <f t="shared" si="214"/>
        <v>1.8676053922594584</v>
      </c>
      <c r="AZ147" s="6">
        <f t="shared" si="215"/>
        <v>9</v>
      </c>
      <c r="BA147">
        <f t="shared" si="211"/>
        <v>4</v>
      </c>
    </row>
    <row r="148" spans="48:53" x14ac:dyDescent="0.25">
      <c r="AV148" t="s">
        <v>12</v>
      </c>
      <c r="AW148">
        <f t="shared" si="212"/>
        <v>7.1611712220240278E-2</v>
      </c>
      <c r="AX148" s="8">
        <f t="shared" si="213"/>
        <v>0.64600609403324716</v>
      </c>
      <c r="AY148">
        <f t="shared" si="214"/>
        <v>4.6261602498430379E-2</v>
      </c>
      <c r="AZ148" s="6">
        <f t="shared" si="215"/>
        <v>3</v>
      </c>
      <c r="BA148">
        <f t="shared" si="211"/>
        <v>2</v>
      </c>
    </row>
    <row r="149" spans="48:53" x14ac:dyDescent="0.25">
      <c r="AV149" t="s">
        <v>10</v>
      </c>
      <c r="AW149">
        <f t="shared" si="212"/>
        <v>2.4394163657883294</v>
      </c>
      <c r="AX149" s="8">
        <f t="shared" si="213"/>
        <v>0.76503979891076657</v>
      </c>
      <c r="AY149">
        <f t="shared" si="214"/>
        <v>1.8662506059423365</v>
      </c>
      <c r="AZ149" s="6">
        <f t="shared" si="215"/>
        <v>5</v>
      </c>
      <c r="BA149">
        <f t="shared" si="211"/>
        <v>3</v>
      </c>
    </row>
    <row r="150" spans="48:53" x14ac:dyDescent="0.25">
      <c r="AV150" t="s">
        <v>32</v>
      </c>
      <c r="AW150">
        <f t="shared" si="212"/>
        <v>1.0852156036084717</v>
      </c>
      <c r="AX150" s="8">
        <f t="shared" si="213"/>
        <v>0.49321586553389901</v>
      </c>
      <c r="AY150">
        <f t="shared" si="214"/>
        <v>0.53524555322464507</v>
      </c>
      <c r="AZ150" s="6">
        <f t="shared" si="215"/>
        <v>6</v>
      </c>
      <c r="BA150">
        <f t="shared" si="211"/>
        <v>3</v>
      </c>
    </row>
    <row r="151" spans="48:53" x14ac:dyDescent="0.25">
      <c r="AV151" t="s">
        <v>134</v>
      </c>
      <c r="AW151">
        <f t="shared" si="212"/>
        <v>0.35599392751904263</v>
      </c>
      <c r="AX151" s="8">
        <f t="shared" si="213"/>
        <v>0.46877315488313459</v>
      </c>
      <c r="AY151">
        <f t="shared" si="214"/>
        <v>0.16688039652233955</v>
      </c>
      <c r="AZ151" s="6">
        <f t="shared" si="215"/>
        <v>0</v>
      </c>
      <c r="BA151">
        <f t="shared" si="211"/>
        <v>4</v>
      </c>
    </row>
    <row r="152" spans="48:53" x14ac:dyDescent="0.25">
      <c r="AV152" t="s">
        <v>153</v>
      </c>
      <c r="AW152">
        <f t="shared" si="212"/>
        <v>9.3057095763768274</v>
      </c>
      <c r="AX152" s="8">
        <f t="shared" si="213"/>
        <v>0.88759485202334909</v>
      </c>
      <c r="AY152">
        <f t="shared" si="214"/>
        <v>8.2596999144164531</v>
      </c>
      <c r="AZ152" s="6">
        <f t="shared" si="215"/>
        <v>1</v>
      </c>
      <c r="BA152">
        <f t="shared" si="211"/>
        <v>2</v>
      </c>
    </row>
    <row r="153" spans="48:53" x14ac:dyDescent="0.25">
      <c r="AV153" t="s">
        <v>130</v>
      </c>
      <c r="AW153">
        <f t="shared" si="212"/>
        <v>1.203623375314631</v>
      </c>
      <c r="AX153" s="8">
        <f t="shared" si="213"/>
        <v>0.56457455340700347</v>
      </c>
      <c r="AY153">
        <f t="shared" si="214"/>
        <v>0.67953512958848794</v>
      </c>
      <c r="AZ153" s="6">
        <f t="shared" si="215"/>
        <v>3</v>
      </c>
      <c r="BA153">
        <f t="shared" si="211"/>
        <v>3</v>
      </c>
    </row>
    <row r="154" spans="48:53" x14ac:dyDescent="0.25">
      <c r="AV154" t="s">
        <v>322</v>
      </c>
      <c r="AW154">
        <f t="shared" si="212"/>
        <v>0.66731719426985348</v>
      </c>
      <c r="AX154" s="8">
        <f t="shared" si="213"/>
        <v>1</v>
      </c>
      <c r="AY154">
        <f t="shared" si="214"/>
        <v>0.66731719426985348</v>
      </c>
      <c r="AZ154" s="6">
        <f t="shared" si="215"/>
        <v>0</v>
      </c>
      <c r="BA154">
        <f t="shared" si="211"/>
        <v>1</v>
      </c>
    </row>
    <row r="155" spans="48:53" x14ac:dyDescent="0.25">
      <c r="AV155" t="s">
        <v>159</v>
      </c>
      <c r="AW155">
        <f t="shared" si="212"/>
        <v>0.1900098167457473</v>
      </c>
      <c r="AX155" s="8">
        <f t="shared" si="213"/>
        <v>0.37388978529792272</v>
      </c>
      <c r="AY155">
        <f t="shared" si="214"/>
        <v>7.1042729587565093E-2</v>
      </c>
      <c r="AZ155" s="6">
        <f t="shared" si="215"/>
        <v>1</v>
      </c>
      <c r="BA155">
        <f t="shared" si="211"/>
        <v>4</v>
      </c>
    </row>
    <row r="156" spans="48:53" x14ac:dyDescent="0.25">
      <c r="AV156" t="s">
        <v>135</v>
      </c>
      <c r="AW156">
        <f t="shared" si="212"/>
        <v>1.7112760329061445</v>
      </c>
      <c r="AX156" s="8">
        <f t="shared" si="213"/>
        <v>1</v>
      </c>
      <c r="AY156">
        <f t="shared" si="214"/>
        <v>1.7112760329061445</v>
      </c>
      <c r="AZ156" s="6">
        <f t="shared" si="215"/>
        <v>0</v>
      </c>
      <c r="BA156">
        <f t="shared" si="211"/>
        <v>1</v>
      </c>
    </row>
    <row r="157" spans="48:53" x14ac:dyDescent="0.25">
      <c r="AV157" t="s">
        <v>132</v>
      </c>
      <c r="AW157">
        <f t="shared" si="212"/>
        <v>3.0990219119493038E-3</v>
      </c>
      <c r="AX157" s="8">
        <f t="shared" si="213"/>
        <v>1</v>
      </c>
      <c r="AY157">
        <f t="shared" si="214"/>
        <v>3.0990219119493038E-3</v>
      </c>
      <c r="AZ157" s="6">
        <f t="shared" si="215"/>
        <v>0</v>
      </c>
      <c r="BA157">
        <f t="shared" si="211"/>
        <v>1</v>
      </c>
    </row>
    <row r="158" spans="48:53" x14ac:dyDescent="0.25">
      <c r="AV158" t="s">
        <v>123</v>
      </c>
      <c r="AW158">
        <f t="shared" si="212"/>
        <v>3.6387972298224311</v>
      </c>
      <c r="AX158" s="8">
        <f t="shared" si="213"/>
        <v>0.96665617904010503</v>
      </c>
      <c r="AY158">
        <f t="shared" si="214"/>
        <v>3.5174658264818701</v>
      </c>
      <c r="AZ158" s="6">
        <f t="shared" si="215"/>
        <v>3</v>
      </c>
      <c r="BA158">
        <f t="shared" si="211"/>
        <v>1</v>
      </c>
    </row>
    <row r="159" spans="48:53" x14ac:dyDescent="0.25">
      <c r="AV159" t="s">
        <v>51</v>
      </c>
      <c r="AW159">
        <f t="shared" si="212"/>
        <v>2.2487740392227633</v>
      </c>
      <c r="AX159" s="8">
        <f t="shared" si="213"/>
        <v>0.42792642304782302</v>
      </c>
      <c r="AY159">
        <f t="shared" si="214"/>
        <v>0.96230983084740196</v>
      </c>
      <c r="AZ159" s="6">
        <f t="shared" si="215"/>
        <v>7</v>
      </c>
      <c r="BA159">
        <f t="shared" si="211"/>
        <v>3</v>
      </c>
    </row>
    <row r="160" spans="48:53" x14ac:dyDescent="0.25">
      <c r="AV160" t="s">
        <v>173</v>
      </c>
      <c r="AW160">
        <f t="shared" si="212"/>
        <v>0.21965353570296284</v>
      </c>
      <c r="AX160" s="8">
        <f t="shared" si="213"/>
        <v>0.99405850953467756</v>
      </c>
      <c r="AY160">
        <f t="shared" si="214"/>
        <v>0.21834846631490931</v>
      </c>
      <c r="AZ160" s="6">
        <f t="shared" si="215"/>
        <v>1</v>
      </c>
      <c r="BA160">
        <f t="shared" si="211"/>
        <v>1</v>
      </c>
    </row>
    <row r="161" spans="48:53" x14ac:dyDescent="0.25">
      <c r="AV161" t="s">
        <v>79</v>
      </c>
      <c r="AW161">
        <f t="shared" si="212"/>
        <v>2.3814989054749023</v>
      </c>
      <c r="AX161" s="8">
        <f t="shared" si="213"/>
        <v>0.90162962859870033</v>
      </c>
      <c r="AY161">
        <f t="shared" si="214"/>
        <v>2.1472299736515477</v>
      </c>
      <c r="AZ161" s="6">
        <f t="shared" si="215"/>
        <v>5</v>
      </c>
      <c r="BA161">
        <f t="shared" si="211"/>
        <v>1</v>
      </c>
    </row>
    <row r="162" spans="48:53" x14ac:dyDescent="0.25">
      <c r="AV162" t="s">
        <v>75</v>
      </c>
      <c r="AW162">
        <f t="shared" si="212"/>
        <v>4.2287010224548872E-2</v>
      </c>
      <c r="AX162" s="8">
        <f t="shared" si="213"/>
        <v>0.36312867406923582</v>
      </c>
      <c r="AY162">
        <f t="shared" si="214"/>
        <v>1.5355625953192651E-2</v>
      </c>
      <c r="AZ162" s="6">
        <f t="shared" si="215"/>
        <v>0</v>
      </c>
      <c r="BA162">
        <f t="shared" si="211"/>
        <v>4</v>
      </c>
    </row>
    <row r="163" spans="48:53" x14ac:dyDescent="0.25">
      <c r="AV163" t="s">
        <v>76</v>
      </c>
      <c r="AW163">
        <f t="shared" si="212"/>
        <v>9.3538258965346815E-2</v>
      </c>
      <c r="AX163" s="8">
        <f t="shared" si="213"/>
        <v>0.6031802276653232</v>
      </c>
      <c r="AY163">
        <f t="shared" si="214"/>
        <v>5.6420428338135854E-2</v>
      </c>
      <c r="AZ163" s="6">
        <f t="shared" si="215"/>
        <v>0</v>
      </c>
      <c r="BA163">
        <f t="shared" si="211"/>
        <v>4</v>
      </c>
    </row>
    <row r="164" spans="48:53" x14ac:dyDescent="0.25">
      <c r="AV164" t="s">
        <v>164</v>
      </c>
      <c r="AW164">
        <f t="shared" si="212"/>
        <v>0.41596221115655363</v>
      </c>
      <c r="AX164" s="8">
        <f t="shared" si="213"/>
        <v>0.74758464531637003</v>
      </c>
      <c r="AY164">
        <f t="shared" si="214"/>
        <v>0.31096696209248514</v>
      </c>
      <c r="AZ164" s="6">
        <f t="shared" si="215"/>
        <v>0</v>
      </c>
      <c r="BA164">
        <f t="shared" si="211"/>
        <v>3</v>
      </c>
    </row>
    <row r="165" spans="48:53" x14ac:dyDescent="0.25">
      <c r="AV165" t="s">
        <v>77</v>
      </c>
      <c r="AW165">
        <f t="shared" si="212"/>
        <v>1.6552353866650611</v>
      </c>
      <c r="AX165" s="8">
        <f t="shared" si="213"/>
        <v>0.57890960364772581</v>
      </c>
      <c r="AY165">
        <f t="shared" si="214"/>
        <v>0.9582316616379607</v>
      </c>
      <c r="AZ165" s="6">
        <f t="shared" si="215"/>
        <v>5</v>
      </c>
      <c r="BA165">
        <f t="shared" si="211"/>
        <v>3</v>
      </c>
    </row>
    <row r="166" spans="48:53" x14ac:dyDescent="0.25">
      <c r="AV166" t="s">
        <v>179</v>
      </c>
      <c r="AW166">
        <f t="shared" si="212"/>
        <v>0.21239486405893188</v>
      </c>
      <c r="AX166" s="8">
        <f t="shared" si="213"/>
        <v>0.93315127279820531</v>
      </c>
      <c r="AY166">
        <f t="shared" si="214"/>
        <v>0.19819653773239407</v>
      </c>
      <c r="AZ166" s="6">
        <f t="shared" si="215"/>
        <v>0</v>
      </c>
      <c r="BA166">
        <f t="shared" si="211"/>
        <v>2</v>
      </c>
    </row>
    <row r="167" spans="48:53" x14ac:dyDescent="0.25">
      <c r="AV167" t="s">
        <v>166</v>
      </c>
      <c r="AW167">
        <f t="shared" si="212"/>
        <v>0.1825080845596026</v>
      </c>
      <c r="AX167" s="8">
        <f t="shared" si="213"/>
        <v>0.55851506575661736</v>
      </c>
      <c r="AY167">
        <f t="shared" si="214"/>
        <v>0.10193351484892073</v>
      </c>
      <c r="AZ167" s="6">
        <f t="shared" si="215"/>
        <v>1</v>
      </c>
      <c r="BA167">
        <f t="shared" si="211"/>
        <v>2</v>
      </c>
    </row>
    <row r="168" spans="48:53" x14ac:dyDescent="0.25">
      <c r="AV168" t="s">
        <v>78</v>
      </c>
      <c r="AW168">
        <f t="shared" si="212"/>
        <v>2.3035648571080918</v>
      </c>
      <c r="AX168" s="8">
        <f t="shared" si="213"/>
        <v>0.94483846020107798</v>
      </c>
      <c r="AY168">
        <f t="shared" si="214"/>
        <v>2.1764966725633257</v>
      </c>
      <c r="AZ168" s="6">
        <f t="shared" si="215"/>
        <v>5</v>
      </c>
      <c r="BA168">
        <f t="shared" si="211"/>
        <v>1</v>
      </c>
    </row>
    <row r="169" spans="48:53" x14ac:dyDescent="0.25">
      <c r="AV169" t="s">
        <v>73</v>
      </c>
      <c r="AW169">
        <f t="shared" si="212"/>
        <v>4.1371265821877552</v>
      </c>
      <c r="AX169" s="8">
        <f t="shared" si="213"/>
        <v>0.38577810595285023</v>
      </c>
      <c r="AY169">
        <f t="shared" si="214"/>
        <v>1.596012856963581</v>
      </c>
      <c r="AZ169" s="6">
        <f t="shared" si="215"/>
        <v>3</v>
      </c>
      <c r="BA169">
        <f t="shared" si="211"/>
        <v>5</v>
      </c>
    </row>
    <row r="170" spans="48:53" x14ac:dyDescent="0.25">
      <c r="AV170" t="s">
        <v>52</v>
      </c>
      <c r="AW170">
        <f t="shared" si="212"/>
        <v>1.2149519300132587</v>
      </c>
      <c r="AX170" s="8">
        <f t="shared" si="213"/>
        <v>0.43112102811493319</v>
      </c>
      <c r="AY170">
        <f t="shared" si="214"/>
        <v>0.52379132517753846</v>
      </c>
      <c r="AZ170" s="6">
        <f t="shared" si="215"/>
        <v>4</v>
      </c>
      <c r="BA170">
        <f t="shared" si="211"/>
        <v>7</v>
      </c>
    </row>
    <row r="171" spans="48:53" x14ac:dyDescent="0.25">
      <c r="AV171" t="s">
        <v>174</v>
      </c>
      <c r="AW171">
        <f t="shared" si="212"/>
        <v>1.8624886916428045</v>
      </c>
      <c r="AX171" s="8">
        <f t="shared" si="213"/>
        <v>0.90653902079670667</v>
      </c>
      <c r="AY171">
        <f t="shared" si="214"/>
        <v>1.6884186747668073</v>
      </c>
      <c r="AZ171" s="6">
        <f t="shared" si="215"/>
        <v>7</v>
      </c>
      <c r="BA171">
        <f t="shared" si="211"/>
        <v>1</v>
      </c>
    </row>
    <row r="172" spans="48:53" x14ac:dyDescent="0.25">
      <c r="AV172" t="s">
        <v>329</v>
      </c>
      <c r="AW172">
        <f t="shared" si="212"/>
        <v>2.8311029053012795E-3</v>
      </c>
      <c r="AX172" s="8">
        <f t="shared" si="213"/>
        <v>1</v>
      </c>
      <c r="AY172">
        <f t="shared" si="214"/>
        <v>2.8311029053012795E-3</v>
      </c>
      <c r="AZ172" s="6">
        <f t="shared" si="215"/>
        <v>0</v>
      </c>
      <c r="BA172">
        <f t="shared" si="211"/>
        <v>1</v>
      </c>
    </row>
    <row r="173" spans="48:53" x14ac:dyDescent="0.25">
      <c r="AV173" t="s">
        <v>330</v>
      </c>
      <c r="AW173">
        <f t="shared" si="212"/>
        <v>0.21941047516084922</v>
      </c>
      <c r="AX173" s="8">
        <f t="shared" si="213"/>
        <v>1</v>
      </c>
      <c r="AY173">
        <f t="shared" si="214"/>
        <v>0.21941047516084922</v>
      </c>
      <c r="AZ173" s="6">
        <f t="shared" si="215"/>
        <v>0</v>
      </c>
      <c r="BA173">
        <f t="shared" si="211"/>
        <v>1</v>
      </c>
    </row>
    <row r="174" spans="48:53" x14ac:dyDescent="0.25">
      <c r="AV174" t="s">
        <v>118</v>
      </c>
      <c r="AW174">
        <f t="shared" si="212"/>
        <v>0.55517237460054369</v>
      </c>
      <c r="AX174" s="8">
        <f t="shared" si="213"/>
        <v>1</v>
      </c>
      <c r="AY174">
        <f t="shared" si="214"/>
        <v>0.55517237460054369</v>
      </c>
      <c r="AZ174" s="6">
        <f t="shared" si="215"/>
        <v>0</v>
      </c>
      <c r="BA174">
        <f t="shared" si="211"/>
        <v>1</v>
      </c>
    </row>
    <row r="175" spans="48:53" x14ac:dyDescent="0.25">
      <c r="AV175" t="s">
        <v>41</v>
      </c>
      <c r="AW175">
        <f t="shared" si="212"/>
        <v>0.19581012513709625</v>
      </c>
      <c r="AX175" s="8">
        <f t="shared" si="213"/>
        <v>0.31801447251491688</v>
      </c>
      <c r="AY175">
        <f t="shared" si="214"/>
        <v>6.2270453658553528E-2</v>
      </c>
      <c r="AZ175" s="6">
        <f t="shared" si="215"/>
        <v>4</v>
      </c>
      <c r="BA175">
        <f t="shared" ref="BA175:BA209" si="216">COUNTIF(AW69:CL69, "&gt;.05")</f>
        <v>5</v>
      </c>
    </row>
    <row r="176" spans="48:53" x14ac:dyDescent="0.25">
      <c r="AV176" t="s">
        <v>167</v>
      </c>
      <c r="AW176">
        <f t="shared" ref="AW176:AW210" si="217">(AS70/AW$109)*100</f>
        <v>2.3308953578378051E-2</v>
      </c>
      <c r="AX176" s="8">
        <f t="shared" ref="AX176:AX210" si="218">MAX(AW70:CL70)</f>
        <v>1</v>
      </c>
      <c r="AY176">
        <f t="shared" ref="AY176:AY210" si="219">AX176*AW176</f>
        <v>2.3308953578378051E-2</v>
      </c>
      <c r="AZ176" s="6">
        <f t="shared" ref="AZ176:AZ210" si="220">COUNTIF(AW70:CL70, "&lt;.05") - COUNTIF(AW70:CL70, "=0")</f>
        <v>0</v>
      </c>
      <c r="BA176">
        <f t="shared" si="216"/>
        <v>1</v>
      </c>
    </row>
    <row r="177" spans="48:53" x14ac:dyDescent="0.25">
      <c r="AV177" t="s">
        <v>100</v>
      </c>
      <c r="AW177">
        <f t="shared" si="217"/>
        <v>0.42051683426957004</v>
      </c>
      <c r="AX177" s="8">
        <f t="shared" si="218"/>
        <v>0.52545846250853878</v>
      </c>
      <c r="AY177">
        <f t="shared" si="219"/>
        <v>0.22096412919424629</v>
      </c>
      <c r="AZ177" s="6">
        <f t="shared" si="220"/>
        <v>4</v>
      </c>
      <c r="BA177">
        <f t="shared" si="216"/>
        <v>2</v>
      </c>
    </row>
    <row r="178" spans="48:53" x14ac:dyDescent="0.25">
      <c r="AV178" t="s">
        <v>53</v>
      </c>
      <c r="AW178">
        <f t="shared" si="217"/>
        <v>0.15679614607623713</v>
      </c>
      <c r="AX178" s="8">
        <f t="shared" si="218"/>
        <v>0.99167664881623452</v>
      </c>
      <c r="AY178">
        <f t="shared" si="219"/>
        <v>0.1554910766881836</v>
      </c>
      <c r="AZ178" s="6">
        <f t="shared" si="220"/>
        <v>1</v>
      </c>
      <c r="BA178">
        <f t="shared" si="216"/>
        <v>1</v>
      </c>
    </row>
    <row r="179" spans="48:53" x14ac:dyDescent="0.25">
      <c r="AV179" t="s">
        <v>112</v>
      </c>
      <c r="AW179">
        <f t="shared" si="217"/>
        <v>1.9258404885086025E-2</v>
      </c>
      <c r="AX179" s="8">
        <f t="shared" si="218"/>
        <v>0.86052348512011467</v>
      </c>
      <c r="AY179">
        <f t="shared" si="219"/>
        <v>1.6572309689568469E-2</v>
      </c>
      <c r="AZ179" s="6">
        <f t="shared" si="220"/>
        <v>0</v>
      </c>
      <c r="BA179">
        <f t="shared" si="216"/>
        <v>3</v>
      </c>
    </row>
    <row r="180" spans="48:53" x14ac:dyDescent="0.25">
      <c r="AV180" t="s">
        <v>190</v>
      </c>
      <c r="AW180">
        <f t="shared" si="217"/>
        <v>8.0030445542541052E-3</v>
      </c>
      <c r="AX180" s="8">
        <f t="shared" si="218"/>
        <v>1</v>
      </c>
      <c r="AY180">
        <f t="shared" si="219"/>
        <v>8.0030445542541052E-3</v>
      </c>
      <c r="AZ180" s="6">
        <f t="shared" si="220"/>
        <v>0</v>
      </c>
      <c r="BA180">
        <f t="shared" si="216"/>
        <v>1</v>
      </c>
    </row>
    <row r="181" spans="48:53" x14ac:dyDescent="0.25">
      <c r="AV181" t="s">
        <v>47</v>
      </c>
      <c r="AW181">
        <f t="shared" si="217"/>
        <v>8.6700800192592367E-3</v>
      </c>
      <c r="AX181" s="8">
        <f t="shared" si="218"/>
        <v>1</v>
      </c>
      <c r="AY181">
        <f t="shared" si="219"/>
        <v>8.6700800192592367E-3</v>
      </c>
      <c r="AZ181" s="6">
        <f t="shared" si="220"/>
        <v>0</v>
      </c>
      <c r="BA181">
        <f t="shared" si="216"/>
        <v>1</v>
      </c>
    </row>
    <row r="182" spans="48:53" x14ac:dyDescent="0.25">
      <c r="AV182" t="s">
        <v>46</v>
      </c>
      <c r="AW182">
        <f t="shared" si="217"/>
        <v>8.6700800192592367E-3</v>
      </c>
      <c r="AX182" s="8">
        <f t="shared" si="218"/>
        <v>1</v>
      </c>
      <c r="AY182">
        <f t="shared" si="219"/>
        <v>8.6700800192592367E-3</v>
      </c>
      <c r="AZ182" s="6">
        <f t="shared" si="220"/>
        <v>0</v>
      </c>
      <c r="BA182">
        <f t="shared" si="216"/>
        <v>1</v>
      </c>
    </row>
    <row r="183" spans="48:53" x14ac:dyDescent="0.25">
      <c r="AV183" t="s">
        <v>370</v>
      </c>
      <c r="AW183">
        <f t="shared" si="217"/>
        <v>1.7260060541685562E-2</v>
      </c>
      <c r="AX183" s="8">
        <f t="shared" si="218"/>
        <v>1</v>
      </c>
      <c r="AY183">
        <f t="shared" si="219"/>
        <v>1.7260060541685562E-2</v>
      </c>
      <c r="AZ183" s="6">
        <f t="shared" si="220"/>
        <v>0</v>
      </c>
      <c r="BA183">
        <f t="shared" si="216"/>
        <v>1</v>
      </c>
    </row>
    <row r="184" spans="48:53" x14ac:dyDescent="0.25">
      <c r="AV184" t="s">
        <v>402</v>
      </c>
      <c r="AW184">
        <f t="shared" si="217"/>
        <v>4.5463369581716173E-3</v>
      </c>
      <c r="AX184" s="8">
        <f t="shared" si="218"/>
        <v>1</v>
      </c>
      <c r="AY184">
        <f t="shared" si="219"/>
        <v>4.5463369581716173E-3</v>
      </c>
      <c r="AZ184" s="6">
        <f t="shared" si="220"/>
        <v>0</v>
      </c>
      <c r="BA184">
        <f t="shared" si="216"/>
        <v>1</v>
      </c>
    </row>
    <row r="185" spans="48:53" x14ac:dyDescent="0.25">
      <c r="AV185" t="s">
        <v>332</v>
      </c>
      <c r="AW185">
        <f t="shared" si="217"/>
        <v>0.11944492208756474</v>
      </c>
      <c r="AX185" s="8">
        <f t="shared" si="218"/>
        <v>0.96415770609319007</v>
      </c>
      <c r="AY185">
        <f t="shared" si="219"/>
        <v>0.11516374208442623</v>
      </c>
      <c r="AZ185" s="6">
        <f t="shared" si="220"/>
        <v>1</v>
      </c>
      <c r="BA185">
        <f t="shared" si="216"/>
        <v>1</v>
      </c>
    </row>
    <row r="186" spans="48:53" x14ac:dyDescent="0.25">
      <c r="AV186" t="s">
        <v>372</v>
      </c>
      <c r="AW186">
        <f t="shared" si="217"/>
        <v>6.2643330626568827E-3</v>
      </c>
      <c r="AX186" s="8">
        <f t="shared" si="218"/>
        <v>1</v>
      </c>
      <c r="AY186">
        <f t="shared" si="219"/>
        <v>6.2643330626568827E-3</v>
      </c>
      <c r="AZ186" s="6">
        <f t="shared" si="220"/>
        <v>0</v>
      </c>
      <c r="BA186">
        <f t="shared" si="216"/>
        <v>1</v>
      </c>
    </row>
    <row r="187" spans="48:53" x14ac:dyDescent="0.25">
      <c r="AV187" t="s">
        <v>373</v>
      </c>
      <c r="AW187">
        <f t="shared" si="217"/>
        <v>0.17383524248872845</v>
      </c>
      <c r="AX187" s="8">
        <f t="shared" si="218"/>
        <v>1</v>
      </c>
      <c r="AY187">
        <f t="shared" si="219"/>
        <v>0.17383524248872845</v>
      </c>
      <c r="AZ187" s="6">
        <f t="shared" si="220"/>
        <v>0</v>
      </c>
      <c r="BA187">
        <f t="shared" si="216"/>
        <v>1</v>
      </c>
    </row>
    <row r="188" spans="48:53" x14ac:dyDescent="0.25">
      <c r="AV188" t="s">
        <v>374</v>
      </c>
      <c r="AW188">
        <f t="shared" si="217"/>
        <v>5.6275310146287536</v>
      </c>
      <c r="AX188" s="8">
        <f t="shared" si="218"/>
        <v>1</v>
      </c>
      <c r="AY188">
        <f t="shared" si="219"/>
        <v>5.6275310146287536</v>
      </c>
      <c r="AZ188" s="6">
        <f t="shared" si="220"/>
        <v>0</v>
      </c>
      <c r="BA188">
        <f t="shared" si="216"/>
        <v>1</v>
      </c>
    </row>
    <row r="189" spans="48:53" x14ac:dyDescent="0.25">
      <c r="AV189" t="s">
        <v>375</v>
      </c>
      <c r="AW189">
        <f t="shared" si="217"/>
        <v>0.67384116018431361</v>
      </c>
      <c r="AX189" s="8">
        <f t="shared" si="218"/>
        <v>1</v>
      </c>
      <c r="AY189">
        <f t="shared" si="219"/>
        <v>0.67384116018431361</v>
      </c>
      <c r="AZ189" s="6">
        <f t="shared" si="220"/>
        <v>0</v>
      </c>
      <c r="BA189">
        <f t="shared" si="216"/>
        <v>1</v>
      </c>
    </row>
    <row r="190" spans="48:53" x14ac:dyDescent="0.25">
      <c r="AV190" t="s">
        <v>389</v>
      </c>
      <c r="AW190">
        <f t="shared" si="217"/>
        <v>7.1053777794024813E-3</v>
      </c>
      <c r="AX190" s="8">
        <f t="shared" si="218"/>
        <v>1</v>
      </c>
      <c r="AY190">
        <f t="shared" si="219"/>
        <v>7.1053777794024813E-3</v>
      </c>
      <c r="AZ190" s="6">
        <f t="shared" si="220"/>
        <v>0</v>
      </c>
      <c r="BA190">
        <f t="shared" si="216"/>
        <v>1</v>
      </c>
    </row>
    <row r="191" spans="48:53" x14ac:dyDescent="0.25">
      <c r="AV191" t="s">
        <v>376</v>
      </c>
      <c r="AW191">
        <f t="shared" si="217"/>
        <v>0.10894774492503059</v>
      </c>
      <c r="AX191" s="8">
        <f t="shared" si="218"/>
        <v>1</v>
      </c>
      <c r="AY191">
        <f t="shared" si="219"/>
        <v>0.10894774492503059</v>
      </c>
      <c r="AZ191" s="6">
        <f t="shared" si="220"/>
        <v>0</v>
      </c>
      <c r="BA191">
        <f t="shared" si="216"/>
        <v>1</v>
      </c>
    </row>
    <row r="192" spans="48:53" x14ac:dyDescent="0.25">
      <c r="AV192" t="s">
        <v>390</v>
      </c>
      <c r="AW192">
        <f t="shared" si="217"/>
        <v>2.368459259800827E-3</v>
      </c>
      <c r="AX192" s="8">
        <f t="shared" si="218"/>
        <v>1</v>
      </c>
      <c r="AY192">
        <f t="shared" si="219"/>
        <v>2.368459259800827E-3</v>
      </c>
      <c r="AZ192" s="6">
        <f t="shared" si="220"/>
        <v>0</v>
      </c>
      <c r="BA192">
        <f t="shared" si="216"/>
        <v>1</v>
      </c>
    </row>
    <row r="193" spans="48:53" x14ac:dyDescent="0.25">
      <c r="AV193" t="s">
        <v>333</v>
      </c>
      <c r="AW193">
        <f t="shared" si="217"/>
        <v>17.084586021563368</v>
      </c>
      <c r="AX193" s="8">
        <f t="shared" si="218"/>
        <v>0.99670194800895884</v>
      </c>
      <c r="AY193">
        <f t="shared" si="219"/>
        <v>17.028240168618836</v>
      </c>
      <c r="AZ193" s="6">
        <f t="shared" si="220"/>
        <v>1</v>
      </c>
      <c r="BA193">
        <f t="shared" si="216"/>
        <v>1</v>
      </c>
    </row>
    <row r="194" spans="48:53" x14ac:dyDescent="0.25">
      <c r="AV194" t="s">
        <v>334</v>
      </c>
      <c r="AW194">
        <f t="shared" si="217"/>
        <v>0.31185496168668447</v>
      </c>
      <c r="AX194" s="8">
        <f t="shared" si="218"/>
        <v>0.9836148334469963</v>
      </c>
      <c r="AY194">
        <f t="shared" si="219"/>
        <v>0.30674516619906755</v>
      </c>
      <c r="AZ194" s="6">
        <f t="shared" si="220"/>
        <v>1</v>
      </c>
      <c r="BA194">
        <f t="shared" si="216"/>
        <v>1</v>
      </c>
    </row>
    <row r="195" spans="48:53" x14ac:dyDescent="0.25">
      <c r="AV195" t="s">
        <v>377</v>
      </c>
      <c r="AW195">
        <f t="shared" si="217"/>
        <v>0.94055453130242117</v>
      </c>
      <c r="AX195" s="8">
        <f t="shared" si="218"/>
        <v>1</v>
      </c>
      <c r="AY195">
        <f t="shared" si="219"/>
        <v>0.94055453130242117</v>
      </c>
      <c r="AZ195" s="6">
        <f t="shared" si="220"/>
        <v>0</v>
      </c>
      <c r="BA195">
        <f t="shared" si="216"/>
        <v>1</v>
      </c>
    </row>
    <row r="196" spans="48:53" x14ac:dyDescent="0.25">
      <c r="AV196" t="s">
        <v>391</v>
      </c>
      <c r="AW196">
        <f t="shared" si="217"/>
        <v>8.5149908210810255E-2</v>
      </c>
      <c r="AX196" s="8">
        <f t="shared" si="218"/>
        <v>1</v>
      </c>
      <c r="AY196">
        <f t="shared" si="219"/>
        <v>8.5149908210810255E-2</v>
      </c>
      <c r="AZ196" s="6">
        <f t="shared" si="220"/>
        <v>0</v>
      </c>
      <c r="BA196">
        <f t="shared" si="216"/>
        <v>1</v>
      </c>
    </row>
    <row r="197" spans="48:53" x14ac:dyDescent="0.25">
      <c r="AV197" t="s">
        <v>378</v>
      </c>
      <c r="AW197">
        <f t="shared" si="217"/>
        <v>2.6370812085848501</v>
      </c>
      <c r="AX197" s="8">
        <f t="shared" si="218"/>
        <v>1</v>
      </c>
      <c r="AY197">
        <f t="shared" si="219"/>
        <v>2.6370812085848501</v>
      </c>
      <c r="AZ197" s="6">
        <f t="shared" si="220"/>
        <v>0</v>
      </c>
      <c r="BA197">
        <f t="shared" si="216"/>
        <v>1</v>
      </c>
    </row>
    <row r="198" spans="48:53" x14ac:dyDescent="0.25">
      <c r="AV198" t="s">
        <v>335</v>
      </c>
      <c r="AW198">
        <f t="shared" si="217"/>
        <v>1.9766387607845521</v>
      </c>
      <c r="AX198" s="8">
        <f t="shared" si="218"/>
        <v>0.99835811645914896</v>
      </c>
      <c r="AY198">
        <f t="shared" si="219"/>
        <v>1.9733933501370118</v>
      </c>
      <c r="AZ198" s="6">
        <f t="shared" si="220"/>
        <v>1</v>
      </c>
      <c r="BA198">
        <f t="shared" si="216"/>
        <v>1</v>
      </c>
    </row>
    <row r="199" spans="48:53" x14ac:dyDescent="0.25">
      <c r="AV199" t="s">
        <v>392</v>
      </c>
      <c r="AW199">
        <f t="shared" si="217"/>
        <v>0.98725391898181769</v>
      </c>
      <c r="AX199" s="8">
        <f t="shared" si="218"/>
        <v>1</v>
      </c>
      <c r="AY199">
        <f t="shared" si="219"/>
        <v>0.98725391898181769</v>
      </c>
      <c r="AZ199" s="6">
        <f t="shared" si="220"/>
        <v>0</v>
      </c>
      <c r="BA199">
        <f t="shared" si="216"/>
        <v>1</v>
      </c>
    </row>
    <row r="200" spans="48:53" x14ac:dyDescent="0.25">
      <c r="AV200" t="s">
        <v>379</v>
      </c>
      <c r="AW200">
        <f t="shared" si="217"/>
        <v>0.7874581533643803</v>
      </c>
      <c r="AX200" s="8">
        <f t="shared" si="218"/>
        <v>1</v>
      </c>
      <c r="AY200">
        <f t="shared" si="219"/>
        <v>0.7874581533643803</v>
      </c>
      <c r="AZ200" s="6">
        <f t="shared" si="220"/>
        <v>0</v>
      </c>
      <c r="BA200">
        <f t="shared" si="216"/>
        <v>1</v>
      </c>
    </row>
    <row r="201" spans="48:53" x14ac:dyDescent="0.25">
      <c r="AV201" t="s">
        <v>393</v>
      </c>
      <c r="AW201">
        <f t="shared" si="217"/>
        <v>2.6053051857809092E-2</v>
      </c>
      <c r="AX201" s="8">
        <f t="shared" si="218"/>
        <v>1</v>
      </c>
      <c r="AY201">
        <f t="shared" si="219"/>
        <v>2.6053051857809092E-2</v>
      </c>
      <c r="AZ201" s="6">
        <f t="shared" si="220"/>
        <v>0</v>
      </c>
      <c r="BA201">
        <f t="shared" si="216"/>
        <v>1</v>
      </c>
    </row>
    <row r="202" spans="48:53" x14ac:dyDescent="0.25">
      <c r="AV202" t="s">
        <v>380</v>
      </c>
      <c r="AW202">
        <f t="shared" si="217"/>
        <v>3.3767462018303218E-2</v>
      </c>
      <c r="AX202" s="8">
        <f t="shared" si="218"/>
        <v>1</v>
      </c>
      <c r="AY202">
        <f t="shared" si="219"/>
        <v>3.3767462018303218E-2</v>
      </c>
      <c r="AZ202" s="6">
        <f t="shared" si="220"/>
        <v>0</v>
      </c>
      <c r="BA202">
        <f t="shared" si="216"/>
        <v>1</v>
      </c>
    </row>
    <row r="203" spans="48:53" x14ac:dyDescent="0.25">
      <c r="AV203" t="s">
        <v>381</v>
      </c>
      <c r="AW203">
        <f t="shared" si="217"/>
        <v>0.10347750170166553</v>
      </c>
      <c r="AX203" s="8">
        <f t="shared" si="218"/>
        <v>1</v>
      </c>
      <c r="AY203">
        <f t="shared" si="219"/>
        <v>0.10347750170166553</v>
      </c>
      <c r="AZ203" s="6">
        <f t="shared" si="220"/>
        <v>0</v>
      </c>
      <c r="BA203">
        <f t="shared" si="216"/>
        <v>1</v>
      </c>
    </row>
    <row r="204" spans="48:53" x14ac:dyDescent="0.25">
      <c r="AV204" t="s">
        <v>394</v>
      </c>
      <c r="AW204">
        <f t="shared" si="217"/>
        <v>2.368459259800827E-3</v>
      </c>
      <c r="AX204" s="8">
        <f t="shared" si="218"/>
        <v>1</v>
      </c>
      <c r="AY204">
        <f t="shared" si="219"/>
        <v>2.368459259800827E-3</v>
      </c>
      <c r="AZ204" s="6">
        <f t="shared" si="220"/>
        <v>0</v>
      </c>
      <c r="BA204">
        <f t="shared" si="216"/>
        <v>1</v>
      </c>
    </row>
    <row r="205" spans="48:53" x14ac:dyDescent="0.25">
      <c r="AV205" t="s">
        <v>382</v>
      </c>
      <c r="AW205">
        <f t="shared" si="217"/>
        <v>9.141381315546683</v>
      </c>
      <c r="AX205" s="8">
        <f t="shared" si="218"/>
        <v>1</v>
      </c>
      <c r="AY205">
        <f t="shared" si="219"/>
        <v>9.141381315546683</v>
      </c>
      <c r="AZ205" s="6">
        <f t="shared" si="220"/>
        <v>0</v>
      </c>
      <c r="BA205">
        <f t="shared" si="216"/>
        <v>1</v>
      </c>
    </row>
    <row r="206" spans="48:53" x14ac:dyDescent="0.25">
      <c r="AV206" t="s">
        <v>383</v>
      </c>
      <c r="AW206">
        <f t="shared" si="217"/>
        <v>0.18095443052620555</v>
      </c>
      <c r="AX206" s="8">
        <f t="shared" si="218"/>
        <v>1</v>
      </c>
      <c r="AY206">
        <f t="shared" si="219"/>
        <v>0.18095443052620555</v>
      </c>
      <c r="AZ206" s="6">
        <f t="shared" si="220"/>
        <v>0</v>
      </c>
      <c r="BA206">
        <f t="shared" si="216"/>
        <v>1</v>
      </c>
    </row>
    <row r="207" spans="48:53" x14ac:dyDescent="0.25">
      <c r="AV207" t="s">
        <v>384</v>
      </c>
      <c r="AW207">
        <f t="shared" si="217"/>
        <v>0.13266824419403289</v>
      </c>
      <c r="AX207" s="8">
        <f t="shared" si="218"/>
        <v>1</v>
      </c>
      <c r="AY207">
        <f t="shared" si="219"/>
        <v>0.13266824419403289</v>
      </c>
      <c r="AZ207" s="6">
        <f t="shared" si="220"/>
        <v>0</v>
      </c>
      <c r="BA207">
        <f t="shared" si="216"/>
        <v>1</v>
      </c>
    </row>
    <row r="208" spans="48:53" x14ac:dyDescent="0.25">
      <c r="AV208" t="s">
        <v>395</v>
      </c>
      <c r="AW208">
        <f t="shared" si="217"/>
        <v>0.13288644627161222</v>
      </c>
      <c r="AX208" s="8">
        <f t="shared" si="218"/>
        <v>1</v>
      </c>
      <c r="AY208">
        <f t="shared" si="219"/>
        <v>0.13288644627161222</v>
      </c>
      <c r="AZ208" s="6">
        <f t="shared" si="220"/>
        <v>0</v>
      </c>
      <c r="BA208">
        <f t="shared" si="216"/>
        <v>1</v>
      </c>
    </row>
    <row r="209" spans="48:53" x14ac:dyDescent="0.25">
      <c r="AV209" t="s">
        <v>385</v>
      </c>
      <c r="AW209">
        <f t="shared" si="217"/>
        <v>0.12828072520371966</v>
      </c>
      <c r="AX209" s="8">
        <f t="shared" si="218"/>
        <v>1</v>
      </c>
      <c r="AY209">
        <f t="shared" si="219"/>
        <v>0.12828072520371966</v>
      </c>
      <c r="AZ209" s="6">
        <f t="shared" si="220"/>
        <v>0</v>
      </c>
      <c r="BA209">
        <f t="shared" si="216"/>
        <v>1</v>
      </c>
    </row>
    <row r="210" spans="48:53" x14ac:dyDescent="0.25">
      <c r="AV210" t="s">
        <v>396</v>
      </c>
      <c r="AW210">
        <f t="shared" si="217"/>
        <v>0.17986618218992392</v>
      </c>
      <c r="AX210" s="8">
        <f t="shared" si="218"/>
        <v>1</v>
      </c>
      <c r="AY210">
        <f t="shared" si="219"/>
        <v>0.17986618218992392</v>
      </c>
      <c r="AZ210" s="6">
        <f t="shared" si="220"/>
        <v>0</v>
      </c>
      <c r="BA210">
        <f>COUNTIF(AW104:CL104, "&gt;.05")</f>
        <v>1</v>
      </c>
    </row>
    <row r="211" spans="48:53" x14ac:dyDescent="0.25">
      <c r="AY211">
        <f>SUM(AY111:AY210)</f>
        <v>83.39289122213512</v>
      </c>
      <c r="AZ211">
        <f>SUM(AZ111:AZ210)</f>
        <v>114</v>
      </c>
      <c r="BA211">
        <f>SUM(BA111:BA210)</f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8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474</v>
      </c>
      <c r="E2" t="str">
        <f>E1</f>
        <v>Total Lines of Code for Commit</v>
      </c>
      <c r="F2" t="e">
        <f>C2*E2</f>
        <v>#VALUE!</v>
      </c>
    </row>
    <row r="3" spans="1:6" x14ac:dyDescent="0.25">
      <c r="A3" t="str">
        <f t="shared" ref="A3:A9" si="0">A2</f>
        <v>Adam Midvidy</v>
      </c>
      <c r="B3" t="s">
        <v>9</v>
      </c>
      <c r="E3">
        <v>7</v>
      </c>
      <c r="F3">
        <f t="shared" ref="F3:F66" si="1">C3*E3</f>
        <v>0</v>
      </c>
    </row>
    <row r="4" spans="1:6" x14ac:dyDescent="0.25">
      <c r="A4" t="str">
        <f t="shared" si="0"/>
        <v>Adam Midvidy</v>
      </c>
      <c r="E4">
        <f t="shared" ref="E4:E6" si="2">E3</f>
        <v>7</v>
      </c>
      <c r="F4">
        <f t="shared" si="1"/>
        <v>0</v>
      </c>
    </row>
    <row r="5" spans="1:6" x14ac:dyDescent="0.25">
      <c r="A5" t="str">
        <f t="shared" si="0"/>
        <v>Adam Midvidy</v>
      </c>
      <c r="B5" s="2"/>
      <c r="C5">
        <v>1</v>
      </c>
      <c r="D5" t="s">
        <v>10</v>
      </c>
      <c r="E5">
        <f t="shared" si="2"/>
        <v>7</v>
      </c>
      <c r="F5">
        <f t="shared" si="1"/>
        <v>7</v>
      </c>
    </row>
    <row r="6" spans="1:6" x14ac:dyDescent="0.25">
      <c r="A6" t="str">
        <f t="shared" si="0"/>
        <v>Adam Midvidy</v>
      </c>
      <c r="E6">
        <f t="shared" si="2"/>
        <v>7</v>
      </c>
      <c r="F6">
        <f t="shared" si="1"/>
        <v>0</v>
      </c>
    </row>
    <row r="7" spans="1:6" x14ac:dyDescent="0.25">
      <c r="A7" t="str">
        <f t="shared" si="0"/>
        <v>Adam Midvidy</v>
      </c>
      <c r="B7" t="s">
        <v>11</v>
      </c>
      <c r="E7">
        <v>2</v>
      </c>
      <c r="F7">
        <f t="shared" si="1"/>
        <v>0</v>
      </c>
    </row>
    <row r="8" spans="1:6" x14ac:dyDescent="0.25">
      <c r="A8" t="str">
        <f t="shared" si="0"/>
        <v>Adam Midvidy</v>
      </c>
      <c r="E8">
        <f t="shared" ref="E8:E10" si="3">E7</f>
        <v>2</v>
      </c>
      <c r="F8">
        <f t="shared" si="1"/>
        <v>0</v>
      </c>
    </row>
    <row r="9" spans="1:6" x14ac:dyDescent="0.25">
      <c r="A9" t="str">
        <f t="shared" si="0"/>
        <v>Adam Midvidy</v>
      </c>
      <c r="B9" s="2"/>
      <c r="C9">
        <v>1</v>
      </c>
      <c r="D9" t="s">
        <v>12</v>
      </c>
      <c r="E9">
        <f t="shared" si="3"/>
        <v>2</v>
      </c>
      <c r="F9">
        <f t="shared" si="1"/>
        <v>2</v>
      </c>
    </row>
    <row r="10" spans="1:6" x14ac:dyDescent="0.25">
      <c r="A10" t="s">
        <v>13</v>
      </c>
      <c r="E10">
        <f t="shared" si="3"/>
        <v>2</v>
      </c>
      <c r="F10">
        <f t="shared" si="1"/>
        <v>0</v>
      </c>
    </row>
    <row r="11" spans="1:6" x14ac:dyDescent="0.25">
      <c r="A11" t="str">
        <f t="shared" ref="A11:A25" si="4">A10</f>
        <v>alabid</v>
      </c>
      <c r="B11" t="s">
        <v>14</v>
      </c>
      <c r="E11">
        <v>3352</v>
      </c>
      <c r="F11">
        <f t="shared" si="1"/>
        <v>0</v>
      </c>
    </row>
    <row r="12" spans="1:6" x14ac:dyDescent="0.25">
      <c r="A12" t="str">
        <f t="shared" si="4"/>
        <v>alabid</v>
      </c>
      <c r="E12">
        <f t="shared" ref="E12:E22" si="5">E11</f>
        <v>3352</v>
      </c>
      <c r="F12">
        <f t="shared" si="1"/>
        <v>0</v>
      </c>
    </row>
    <row r="13" spans="1:6" x14ac:dyDescent="0.25">
      <c r="A13" t="str">
        <f t="shared" si="4"/>
        <v>alabid</v>
      </c>
      <c r="B13" s="2"/>
      <c r="C13">
        <v>1E-3</v>
      </c>
      <c r="D13" t="s">
        <v>15</v>
      </c>
      <c r="E13">
        <f t="shared" si="5"/>
        <v>3352</v>
      </c>
      <c r="F13">
        <f t="shared" si="1"/>
        <v>3.3519999999999999</v>
      </c>
    </row>
    <row r="14" spans="1:6" x14ac:dyDescent="0.25">
      <c r="A14" t="str">
        <f t="shared" si="4"/>
        <v>alabid</v>
      </c>
      <c r="B14" s="2"/>
      <c r="C14">
        <v>0.27600000000000002</v>
      </c>
      <c r="D14" t="s">
        <v>16</v>
      </c>
      <c r="E14">
        <f t="shared" si="5"/>
        <v>3352</v>
      </c>
      <c r="F14">
        <f t="shared" si="1"/>
        <v>925.15200000000004</v>
      </c>
    </row>
    <row r="15" spans="1:6" x14ac:dyDescent="0.25">
      <c r="A15" t="str">
        <f t="shared" si="4"/>
        <v>alabid</v>
      </c>
      <c r="B15" s="2"/>
      <c r="C15">
        <v>4.0000000000000001E-3</v>
      </c>
      <c r="D15" t="s">
        <v>17</v>
      </c>
      <c r="E15">
        <f t="shared" si="5"/>
        <v>3352</v>
      </c>
      <c r="F15">
        <f t="shared" si="1"/>
        <v>13.407999999999999</v>
      </c>
    </row>
    <row r="16" spans="1:6" x14ac:dyDescent="0.25">
      <c r="A16" t="str">
        <f t="shared" si="4"/>
        <v>alabid</v>
      </c>
      <c r="B16" s="2"/>
      <c r="C16">
        <v>0.14899999999999999</v>
      </c>
      <c r="D16" t="s">
        <v>18</v>
      </c>
      <c r="E16">
        <f t="shared" si="5"/>
        <v>3352</v>
      </c>
      <c r="F16">
        <f t="shared" si="1"/>
        <v>499.44799999999998</v>
      </c>
    </row>
    <row r="17" spans="1:6" x14ac:dyDescent="0.25">
      <c r="A17" t="str">
        <f t="shared" si="4"/>
        <v>alabid</v>
      </c>
      <c r="B17" s="2"/>
      <c r="C17">
        <v>6.9000000000000006E-2</v>
      </c>
      <c r="D17" t="s">
        <v>19</v>
      </c>
      <c r="E17">
        <f t="shared" si="5"/>
        <v>3352</v>
      </c>
      <c r="F17">
        <f t="shared" si="1"/>
        <v>231.28800000000001</v>
      </c>
    </row>
    <row r="18" spans="1:6" x14ac:dyDescent="0.25">
      <c r="A18" t="str">
        <f t="shared" si="4"/>
        <v>alabid</v>
      </c>
      <c r="B18" s="2"/>
      <c r="C18">
        <v>0.27600000000000002</v>
      </c>
      <c r="D18" t="s">
        <v>20</v>
      </c>
      <c r="E18">
        <f t="shared" si="5"/>
        <v>3352</v>
      </c>
      <c r="F18">
        <f t="shared" si="1"/>
        <v>925.15200000000004</v>
      </c>
    </row>
    <row r="19" spans="1:6" x14ac:dyDescent="0.25">
      <c r="A19" t="str">
        <f t="shared" si="4"/>
        <v>alabid</v>
      </c>
      <c r="B19" s="2"/>
      <c r="C19">
        <v>4.0000000000000001E-3</v>
      </c>
      <c r="D19" t="s">
        <v>21</v>
      </c>
      <c r="E19">
        <f t="shared" si="5"/>
        <v>3352</v>
      </c>
      <c r="F19">
        <f t="shared" si="1"/>
        <v>13.407999999999999</v>
      </c>
    </row>
    <row r="20" spans="1:6" x14ac:dyDescent="0.25">
      <c r="A20" t="str">
        <f t="shared" si="4"/>
        <v>alabid</v>
      </c>
      <c r="B20" s="2"/>
      <c r="C20">
        <v>0.14799999999999999</v>
      </c>
      <c r="D20" t="s">
        <v>22</v>
      </c>
      <c r="E20">
        <f t="shared" si="5"/>
        <v>3352</v>
      </c>
      <c r="F20">
        <f t="shared" si="1"/>
        <v>496.096</v>
      </c>
    </row>
    <row r="21" spans="1:6" x14ac:dyDescent="0.25">
      <c r="A21" t="str">
        <f t="shared" si="4"/>
        <v>alabid</v>
      </c>
      <c r="B21" s="2"/>
      <c r="C21">
        <v>6.9000000000000006E-2</v>
      </c>
      <c r="D21" t="s">
        <v>23</v>
      </c>
      <c r="E21">
        <f t="shared" si="5"/>
        <v>3352</v>
      </c>
      <c r="F21">
        <f t="shared" si="1"/>
        <v>231.28800000000001</v>
      </c>
    </row>
    <row r="22" spans="1:6" x14ac:dyDescent="0.25">
      <c r="A22" t="str">
        <f t="shared" si="4"/>
        <v>alabid</v>
      </c>
      <c r="E22">
        <f t="shared" si="5"/>
        <v>3352</v>
      </c>
      <c r="F22">
        <f t="shared" si="1"/>
        <v>0</v>
      </c>
    </row>
    <row r="23" spans="1:6" x14ac:dyDescent="0.25">
      <c r="A23" t="str">
        <f t="shared" si="4"/>
        <v>alabid</v>
      </c>
      <c r="B23" t="s">
        <v>24</v>
      </c>
      <c r="E23">
        <v>7</v>
      </c>
      <c r="F23">
        <f t="shared" si="1"/>
        <v>0</v>
      </c>
    </row>
    <row r="24" spans="1:6" x14ac:dyDescent="0.25">
      <c r="A24" t="str">
        <f t="shared" si="4"/>
        <v>alabid</v>
      </c>
      <c r="E24">
        <f t="shared" ref="E24:E26" si="6">E23</f>
        <v>7</v>
      </c>
      <c r="F24">
        <f t="shared" si="1"/>
        <v>0</v>
      </c>
    </row>
    <row r="25" spans="1:6" x14ac:dyDescent="0.25">
      <c r="A25" t="str">
        <f t="shared" si="4"/>
        <v>alabid</v>
      </c>
      <c r="B25" s="2"/>
      <c r="C25">
        <v>1</v>
      </c>
      <c r="D25" t="s">
        <v>23</v>
      </c>
      <c r="E25">
        <f t="shared" si="6"/>
        <v>7</v>
      </c>
      <c r="F25">
        <f t="shared" si="1"/>
        <v>7</v>
      </c>
    </row>
    <row r="26" spans="1:6" x14ac:dyDescent="0.25">
      <c r="A26" t="s">
        <v>475</v>
      </c>
      <c r="E26">
        <f t="shared" si="6"/>
        <v>7</v>
      </c>
      <c r="F26">
        <f t="shared" si="1"/>
        <v>0</v>
      </c>
    </row>
    <row r="27" spans="1:6" x14ac:dyDescent="0.25">
      <c r="A27" t="str">
        <f t="shared" ref="A27:A29" si="7">A26</f>
        <v>Amalia Hawkins</v>
      </c>
      <c r="B27" t="s">
        <v>27</v>
      </c>
      <c r="E27">
        <v>12</v>
      </c>
      <c r="F27">
        <f t="shared" si="1"/>
        <v>0</v>
      </c>
    </row>
    <row r="28" spans="1:6" x14ac:dyDescent="0.25">
      <c r="A28" t="str">
        <f t="shared" si="7"/>
        <v>Amalia Hawkins</v>
      </c>
      <c r="E28">
        <f t="shared" ref="E28:E30" si="8">E27</f>
        <v>12</v>
      </c>
      <c r="F28">
        <f t="shared" si="1"/>
        <v>0</v>
      </c>
    </row>
    <row r="29" spans="1:6" x14ac:dyDescent="0.25">
      <c r="A29" t="str">
        <f t="shared" si="7"/>
        <v>Amalia Hawkins</v>
      </c>
      <c r="B29" s="2"/>
      <c r="C29">
        <v>1</v>
      </c>
      <c r="D29" t="s">
        <v>28</v>
      </c>
      <c r="E29">
        <f t="shared" si="8"/>
        <v>12</v>
      </c>
      <c r="F29">
        <f t="shared" si="1"/>
        <v>12</v>
      </c>
    </row>
    <row r="30" spans="1:6" x14ac:dyDescent="0.25">
      <c r="A30" t="s">
        <v>476</v>
      </c>
      <c r="E30">
        <f t="shared" si="8"/>
        <v>12</v>
      </c>
      <c r="F30">
        <f t="shared" si="1"/>
        <v>0</v>
      </c>
    </row>
    <row r="31" spans="1:6" x14ac:dyDescent="0.25">
      <c r="A31" t="str">
        <f t="shared" ref="A31:A60" si="9">A30</f>
        <v>Andreas Nilsson</v>
      </c>
      <c r="B31" t="s">
        <v>31</v>
      </c>
      <c r="E31">
        <v>57</v>
      </c>
      <c r="F31">
        <f t="shared" si="1"/>
        <v>0</v>
      </c>
    </row>
    <row r="32" spans="1:6" x14ac:dyDescent="0.25">
      <c r="A32" t="str">
        <f t="shared" si="9"/>
        <v>Andreas Nilsson</v>
      </c>
      <c r="E32">
        <f t="shared" ref="E32:E35" si="10">E31</f>
        <v>57</v>
      </c>
      <c r="F32">
        <f t="shared" si="1"/>
        <v>0</v>
      </c>
    </row>
    <row r="33" spans="1:6" x14ac:dyDescent="0.25">
      <c r="A33" t="str">
        <f t="shared" si="9"/>
        <v>Andreas Nilsson</v>
      </c>
      <c r="B33" s="2"/>
      <c r="C33">
        <v>0.114</v>
      </c>
      <c r="D33" t="s">
        <v>12</v>
      </c>
      <c r="E33">
        <f t="shared" si="10"/>
        <v>57</v>
      </c>
      <c r="F33">
        <f t="shared" si="1"/>
        <v>6.4980000000000002</v>
      </c>
    </row>
    <row r="34" spans="1:6" x14ac:dyDescent="0.25">
      <c r="A34" t="str">
        <f t="shared" si="9"/>
        <v>Andreas Nilsson</v>
      </c>
      <c r="B34" s="2"/>
      <c r="C34">
        <v>0.88500000000000001</v>
      </c>
      <c r="D34" t="s">
        <v>32</v>
      </c>
      <c r="E34">
        <f t="shared" si="10"/>
        <v>57</v>
      </c>
      <c r="F34">
        <f t="shared" si="1"/>
        <v>50.445</v>
      </c>
    </row>
    <row r="35" spans="1:6" x14ac:dyDescent="0.25">
      <c r="A35" t="str">
        <f t="shared" si="9"/>
        <v>Andreas Nilsson</v>
      </c>
      <c r="E35">
        <f t="shared" si="10"/>
        <v>57</v>
      </c>
      <c r="F35">
        <f t="shared" si="1"/>
        <v>0</v>
      </c>
    </row>
    <row r="36" spans="1:6" x14ac:dyDescent="0.25">
      <c r="A36" t="str">
        <f t="shared" si="9"/>
        <v>Andreas Nilsson</v>
      </c>
      <c r="B36" t="s">
        <v>33</v>
      </c>
      <c r="E36">
        <v>27</v>
      </c>
      <c r="F36">
        <f t="shared" si="1"/>
        <v>0</v>
      </c>
    </row>
    <row r="37" spans="1:6" x14ac:dyDescent="0.25">
      <c r="A37" t="str">
        <f t="shared" si="9"/>
        <v>Andreas Nilsson</v>
      </c>
      <c r="E37">
        <f t="shared" ref="E37:E39" si="11">E36</f>
        <v>27</v>
      </c>
      <c r="F37">
        <f t="shared" si="1"/>
        <v>0</v>
      </c>
    </row>
    <row r="38" spans="1:6" x14ac:dyDescent="0.25">
      <c r="A38" t="str">
        <f t="shared" si="9"/>
        <v>Andreas Nilsson</v>
      </c>
      <c r="B38" s="2"/>
      <c r="C38">
        <v>1</v>
      </c>
      <c r="D38" t="s">
        <v>12</v>
      </c>
      <c r="E38">
        <f t="shared" si="11"/>
        <v>27</v>
      </c>
      <c r="F38">
        <f t="shared" si="1"/>
        <v>27</v>
      </c>
    </row>
    <row r="39" spans="1:6" x14ac:dyDescent="0.25">
      <c r="A39" t="str">
        <f t="shared" si="9"/>
        <v>Andreas Nilsson</v>
      </c>
      <c r="E39">
        <f t="shared" si="11"/>
        <v>27</v>
      </c>
      <c r="F39">
        <f t="shared" si="1"/>
        <v>0</v>
      </c>
    </row>
    <row r="40" spans="1:6" x14ac:dyDescent="0.25">
      <c r="A40" s="3" t="str">
        <f t="shared" si="9"/>
        <v>Andreas Nilsson</v>
      </c>
      <c r="B40" t="s">
        <v>34</v>
      </c>
      <c r="E40">
        <v>2</v>
      </c>
      <c r="F40">
        <f t="shared" si="1"/>
        <v>0</v>
      </c>
    </row>
    <row r="41" spans="1:6" x14ac:dyDescent="0.25">
      <c r="A41" t="str">
        <f t="shared" si="9"/>
        <v>Andreas Nilsson</v>
      </c>
      <c r="E41">
        <f t="shared" ref="E41:E43" si="12">E40</f>
        <v>2</v>
      </c>
      <c r="F41">
        <f t="shared" si="1"/>
        <v>0</v>
      </c>
    </row>
    <row r="42" spans="1:6" x14ac:dyDescent="0.25">
      <c r="A42" t="str">
        <f t="shared" si="9"/>
        <v>Andreas Nilsson</v>
      </c>
      <c r="B42" s="2"/>
      <c r="C42">
        <v>1</v>
      </c>
      <c r="D42" t="s">
        <v>35</v>
      </c>
      <c r="E42">
        <f t="shared" si="12"/>
        <v>2</v>
      </c>
      <c r="F42">
        <f t="shared" si="1"/>
        <v>2</v>
      </c>
    </row>
    <row r="43" spans="1:6" x14ac:dyDescent="0.25">
      <c r="A43" t="str">
        <f t="shared" si="9"/>
        <v>Andreas Nilsson</v>
      </c>
      <c r="E43">
        <f t="shared" si="12"/>
        <v>2</v>
      </c>
      <c r="F43">
        <f t="shared" si="1"/>
        <v>0</v>
      </c>
    </row>
    <row r="44" spans="1:6" x14ac:dyDescent="0.25">
      <c r="A44" t="str">
        <f t="shared" si="9"/>
        <v>Andreas Nilsson</v>
      </c>
      <c r="B44" t="s">
        <v>36</v>
      </c>
      <c r="E44">
        <v>445</v>
      </c>
      <c r="F44">
        <f t="shared" si="1"/>
        <v>0</v>
      </c>
    </row>
    <row r="45" spans="1:6" x14ac:dyDescent="0.25">
      <c r="A45" t="str">
        <f t="shared" si="9"/>
        <v>Andreas Nilsson</v>
      </c>
      <c r="E45">
        <f t="shared" ref="E45:E50" si="13">E44</f>
        <v>445</v>
      </c>
      <c r="F45">
        <f t="shared" si="1"/>
        <v>0</v>
      </c>
    </row>
    <row r="46" spans="1:6" x14ac:dyDescent="0.25">
      <c r="A46" t="str">
        <f t="shared" si="9"/>
        <v>Andreas Nilsson</v>
      </c>
      <c r="B46" s="2"/>
      <c r="C46">
        <v>8.0000000000000002E-3</v>
      </c>
      <c r="D46" t="s">
        <v>15</v>
      </c>
      <c r="E46">
        <f t="shared" si="13"/>
        <v>445</v>
      </c>
      <c r="F46">
        <f t="shared" si="1"/>
        <v>3.56</v>
      </c>
    </row>
    <row r="47" spans="1:6" x14ac:dyDescent="0.25">
      <c r="A47" t="str">
        <f t="shared" si="9"/>
        <v>Andreas Nilsson</v>
      </c>
      <c r="B47" s="2"/>
      <c r="C47">
        <v>0.125</v>
      </c>
      <c r="D47" t="s">
        <v>37</v>
      </c>
      <c r="E47">
        <f t="shared" si="13"/>
        <v>445</v>
      </c>
      <c r="F47">
        <f t="shared" si="1"/>
        <v>55.625</v>
      </c>
    </row>
    <row r="48" spans="1:6" x14ac:dyDescent="0.25">
      <c r="A48" t="str">
        <f t="shared" si="9"/>
        <v>Andreas Nilsson</v>
      </c>
      <c r="B48" s="2"/>
      <c r="C48">
        <v>5.8999999999999997E-2</v>
      </c>
      <c r="D48" t="s">
        <v>38</v>
      </c>
      <c r="E48">
        <f t="shared" si="13"/>
        <v>445</v>
      </c>
      <c r="F48">
        <f t="shared" si="1"/>
        <v>26.254999999999999</v>
      </c>
    </row>
    <row r="49" spans="1:6" x14ac:dyDescent="0.25">
      <c r="A49" t="str">
        <f t="shared" si="9"/>
        <v>Andreas Nilsson</v>
      </c>
      <c r="B49" s="2"/>
      <c r="C49">
        <v>0.80500000000000005</v>
      </c>
      <c r="D49" t="s">
        <v>39</v>
      </c>
      <c r="E49">
        <f t="shared" si="13"/>
        <v>445</v>
      </c>
      <c r="F49">
        <f t="shared" si="1"/>
        <v>358.22500000000002</v>
      </c>
    </row>
    <row r="50" spans="1:6" x14ac:dyDescent="0.25">
      <c r="A50" t="str">
        <f t="shared" si="9"/>
        <v>Andreas Nilsson</v>
      </c>
      <c r="E50">
        <f t="shared" si="13"/>
        <v>445</v>
      </c>
      <c r="F50">
        <f t="shared" si="1"/>
        <v>0</v>
      </c>
    </row>
    <row r="51" spans="1:6" x14ac:dyDescent="0.25">
      <c r="A51" t="str">
        <f t="shared" si="9"/>
        <v>Andreas Nilsson</v>
      </c>
      <c r="B51" t="s">
        <v>40</v>
      </c>
      <c r="E51">
        <v>2</v>
      </c>
      <c r="F51">
        <f t="shared" si="1"/>
        <v>0</v>
      </c>
    </row>
    <row r="52" spans="1:6" x14ac:dyDescent="0.25">
      <c r="A52" t="str">
        <f t="shared" si="9"/>
        <v>Andreas Nilsson</v>
      </c>
      <c r="E52">
        <f t="shared" ref="E52:E54" si="14">E51</f>
        <v>2</v>
      </c>
      <c r="F52">
        <f t="shared" si="1"/>
        <v>0</v>
      </c>
    </row>
    <row r="53" spans="1:6" x14ac:dyDescent="0.25">
      <c r="A53" t="str">
        <f t="shared" si="9"/>
        <v>Andreas Nilsson</v>
      </c>
      <c r="B53" s="2"/>
      <c r="C53">
        <v>1</v>
      </c>
      <c r="D53" t="s">
        <v>41</v>
      </c>
      <c r="E53">
        <f t="shared" si="14"/>
        <v>2</v>
      </c>
      <c r="F53">
        <f t="shared" si="1"/>
        <v>2</v>
      </c>
    </row>
    <row r="54" spans="1:6" x14ac:dyDescent="0.25">
      <c r="A54" t="str">
        <f t="shared" si="9"/>
        <v>Andreas Nilsson</v>
      </c>
      <c r="E54">
        <f t="shared" si="14"/>
        <v>2</v>
      </c>
      <c r="F54">
        <f t="shared" si="1"/>
        <v>0</v>
      </c>
    </row>
    <row r="55" spans="1:6" x14ac:dyDescent="0.25">
      <c r="A55" t="str">
        <f t="shared" si="9"/>
        <v>Andreas Nilsson</v>
      </c>
      <c r="B55" t="s">
        <v>42</v>
      </c>
      <c r="E55">
        <v>445</v>
      </c>
      <c r="F55">
        <f t="shared" si="1"/>
        <v>0</v>
      </c>
    </row>
    <row r="56" spans="1:6" x14ac:dyDescent="0.25">
      <c r="A56" t="str">
        <f t="shared" si="9"/>
        <v>Andreas Nilsson</v>
      </c>
      <c r="E56">
        <f t="shared" ref="E56:E61" si="15">E55</f>
        <v>445</v>
      </c>
      <c r="F56">
        <f t="shared" si="1"/>
        <v>0</v>
      </c>
    </row>
    <row r="57" spans="1:6" x14ac:dyDescent="0.25">
      <c r="A57" t="str">
        <f t="shared" si="9"/>
        <v>Andreas Nilsson</v>
      </c>
      <c r="B57" s="2"/>
      <c r="C57">
        <v>8.0000000000000002E-3</v>
      </c>
      <c r="D57" t="s">
        <v>15</v>
      </c>
      <c r="E57">
        <f t="shared" si="15"/>
        <v>445</v>
      </c>
      <c r="F57">
        <f t="shared" si="1"/>
        <v>3.56</v>
      </c>
    </row>
    <row r="58" spans="1:6" x14ac:dyDescent="0.25">
      <c r="A58" t="str">
        <f t="shared" si="9"/>
        <v>Andreas Nilsson</v>
      </c>
      <c r="B58" s="2"/>
      <c r="C58">
        <v>0.125</v>
      </c>
      <c r="D58" t="s">
        <v>37</v>
      </c>
      <c r="E58">
        <f t="shared" si="15"/>
        <v>445</v>
      </c>
      <c r="F58">
        <f t="shared" si="1"/>
        <v>55.625</v>
      </c>
    </row>
    <row r="59" spans="1:6" x14ac:dyDescent="0.25">
      <c r="A59" t="str">
        <f t="shared" si="9"/>
        <v>Andreas Nilsson</v>
      </c>
      <c r="B59" s="2"/>
      <c r="C59">
        <v>5.8999999999999997E-2</v>
      </c>
      <c r="D59" t="s">
        <v>38</v>
      </c>
      <c r="E59">
        <f t="shared" si="15"/>
        <v>445</v>
      </c>
      <c r="F59">
        <f t="shared" si="1"/>
        <v>26.254999999999999</v>
      </c>
    </row>
    <row r="60" spans="1:6" x14ac:dyDescent="0.25">
      <c r="A60" t="str">
        <f t="shared" si="9"/>
        <v>Andreas Nilsson</v>
      </c>
      <c r="B60" s="2"/>
      <c r="C60">
        <v>0.80500000000000005</v>
      </c>
      <c r="D60" t="s">
        <v>39</v>
      </c>
      <c r="E60">
        <f t="shared" si="15"/>
        <v>445</v>
      </c>
      <c r="F60">
        <f t="shared" si="1"/>
        <v>358.22500000000002</v>
      </c>
    </row>
    <row r="61" spans="1:6" x14ac:dyDescent="0.25">
      <c r="A61" t="s">
        <v>477</v>
      </c>
      <c r="E61">
        <f t="shared" si="15"/>
        <v>445</v>
      </c>
      <c r="F61">
        <f t="shared" si="1"/>
        <v>0</v>
      </c>
    </row>
    <row r="62" spans="1:6" x14ac:dyDescent="0.25">
      <c r="A62" t="str">
        <f t="shared" ref="A62:A85" si="16">A61</f>
        <v>Andrew Morrow</v>
      </c>
      <c r="B62" t="s">
        <v>45</v>
      </c>
      <c r="E62">
        <v>43</v>
      </c>
      <c r="F62">
        <f t="shared" si="1"/>
        <v>0</v>
      </c>
    </row>
    <row r="63" spans="1:6" x14ac:dyDescent="0.25">
      <c r="A63" t="str">
        <f t="shared" si="16"/>
        <v>Andrew Morrow</v>
      </c>
      <c r="E63">
        <f t="shared" ref="E63:E66" si="17">E62</f>
        <v>43</v>
      </c>
      <c r="F63">
        <f t="shared" si="1"/>
        <v>0</v>
      </c>
    </row>
    <row r="64" spans="1:6" x14ac:dyDescent="0.25">
      <c r="A64" t="str">
        <f t="shared" si="16"/>
        <v>Andrew Morrow</v>
      </c>
      <c r="B64" s="2"/>
      <c r="C64">
        <v>0.14599999999999999</v>
      </c>
      <c r="D64" t="s">
        <v>46</v>
      </c>
      <c r="E64">
        <f t="shared" si="17"/>
        <v>43</v>
      </c>
      <c r="F64">
        <f t="shared" si="1"/>
        <v>6.2779999999999996</v>
      </c>
    </row>
    <row r="65" spans="1:6" x14ac:dyDescent="0.25">
      <c r="A65" t="str">
        <f t="shared" si="16"/>
        <v>Andrew Morrow</v>
      </c>
      <c r="B65" s="2"/>
      <c r="C65">
        <v>0.14599999999999999</v>
      </c>
      <c r="D65" t="s">
        <v>47</v>
      </c>
      <c r="E65">
        <f t="shared" si="17"/>
        <v>43</v>
      </c>
      <c r="F65">
        <f t="shared" si="1"/>
        <v>6.2779999999999996</v>
      </c>
    </row>
    <row r="66" spans="1:6" x14ac:dyDescent="0.25">
      <c r="A66" t="str">
        <f t="shared" si="16"/>
        <v>Andrew Morrow</v>
      </c>
      <c r="E66">
        <f t="shared" si="17"/>
        <v>43</v>
      </c>
      <c r="F66">
        <f t="shared" si="1"/>
        <v>0</v>
      </c>
    </row>
    <row r="67" spans="1:6" x14ac:dyDescent="0.25">
      <c r="A67" t="str">
        <f t="shared" si="16"/>
        <v>Andrew Morrow</v>
      </c>
      <c r="B67" t="s">
        <v>48</v>
      </c>
      <c r="E67">
        <v>7</v>
      </c>
      <c r="F67">
        <f t="shared" ref="F67:F130" si="18">C67*E67</f>
        <v>0</v>
      </c>
    </row>
    <row r="68" spans="1:6" x14ac:dyDescent="0.25">
      <c r="A68" t="str">
        <f t="shared" si="16"/>
        <v>Andrew Morrow</v>
      </c>
      <c r="E68">
        <f t="shared" ref="E68:E69" si="19">E67</f>
        <v>7</v>
      </c>
      <c r="F68">
        <f t="shared" si="18"/>
        <v>0</v>
      </c>
    </row>
    <row r="69" spans="1:6" x14ac:dyDescent="0.25">
      <c r="A69" t="str">
        <f t="shared" si="16"/>
        <v>Andrew Morrow</v>
      </c>
      <c r="E69">
        <f t="shared" si="19"/>
        <v>7</v>
      </c>
      <c r="F69">
        <f t="shared" si="18"/>
        <v>0</v>
      </c>
    </row>
    <row r="70" spans="1:6" x14ac:dyDescent="0.25">
      <c r="A70" t="str">
        <f t="shared" si="16"/>
        <v>Andrew Morrow</v>
      </c>
      <c r="B70" t="s">
        <v>49</v>
      </c>
      <c r="E70">
        <v>179</v>
      </c>
      <c r="F70">
        <f t="shared" si="18"/>
        <v>0</v>
      </c>
    </row>
    <row r="71" spans="1:6" x14ac:dyDescent="0.25">
      <c r="A71" t="str">
        <f t="shared" si="16"/>
        <v>Andrew Morrow</v>
      </c>
      <c r="E71">
        <f t="shared" ref="E71:E76" si="20">E70</f>
        <v>179</v>
      </c>
      <c r="F71">
        <f t="shared" si="18"/>
        <v>0</v>
      </c>
    </row>
    <row r="72" spans="1:6" x14ac:dyDescent="0.25">
      <c r="A72" t="str">
        <f t="shared" si="16"/>
        <v>Andrew Morrow</v>
      </c>
      <c r="B72" s="2"/>
      <c r="C72">
        <v>1.2E-2</v>
      </c>
      <c r="D72" t="s">
        <v>50</v>
      </c>
      <c r="E72">
        <f t="shared" si="20"/>
        <v>179</v>
      </c>
      <c r="F72">
        <f t="shared" si="18"/>
        <v>2.1480000000000001</v>
      </c>
    </row>
    <row r="73" spans="1:6" x14ac:dyDescent="0.25">
      <c r="A73" t="str">
        <f t="shared" si="16"/>
        <v>Andrew Morrow</v>
      </c>
      <c r="B73" s="2"/>
      <c r="C73">
        <v>7.0000000000000001E-3</v>
      </c>
      <c r="D73" t="s">
        <v>51</v>
      </c>
      <c r="E73">
        <f t="shared" si="20"/>
        <v>179</v>
      </c>
      <c r="F73">
        <f t="shared" si="18"/>
        <v>1.2530000000000001</v>
      </c>
    </row>
    <row r="74" spans="1:6" x14ac:dyDescent="0.25">
      <c r="A74" t="str">
        <f t="shared" si="16"/>
        <v>Andrew Morrow</v>
      </c>
      <c r="B74" s="2"/>
      <c r="C74">
        <v>0.34899999999999998</v>
      </c>
      <c r="D74" t="s">
        <v>52</v>
      </c>
      <c r="E74">
        <f t="shared" si="20"/>
        <v>179</v>
      </c>
      <c r="F74">
        <f t="shared" si="18"/>
        <v>62.470999999999997</v>
      </c>
    </row>
    <row r="75" spans="1:6" x14ac:dyDescent="0.25">
      <c r="A75" t="str">
        <f t="shared" si="16"/>
        <v>Andrew Morrow</v>
      </c>
      <c r="B75" s="2"/>
      <c r="C75">
        <v>0.629</v>
      </c>
      <c r="D75" t="s">
        <v>53</v>
      </c>
      <c r="E75">
        <f t="shared" si="20"/>
        <v>179</v>
      </c>
      <c r="F75">
        <f t="shared" si="18"/>
        <v>112.59099999999999</v>
      </c>
    </row>
    <row r="76" spans="1:6" x14ac:dyDescent="0.25">
      <c r="A76" t="str">
        <f t="shared" si="16"/>
        <v>Andrew Morrow</v>
      </c>
      <c r="E76">
        <f t="shared" si="20"/>
        <v>179</v>
      </c>
      <c r="F76">
        <f t="shared" si="18"/>
        <v>0</v>
      </c>
    </row>
    <row r="77" spans="1:6" x14ac:dyDescent="0.25">
      <c r="A77" t="str">
        <f t="shared" si="16"/>
        <v>Andrew Morrow</v>
      </c>
      <c r="B77" t="s">
        <v>54</v>
      </c>
      <c r="E77">
        <v>6</v>
      </c>
      <c r="F77">
        <f t="shared" si="18"/>
        <v>0</v>
      </c>
    </row>
    <row r="78" spans="1:6" x14ac:dyDescent="0.25">
      <c r="A78" t="str">
        <f t="shared" si="16"/>
        <v>Andrew Morrow</v>
      </c>
      <c r="E78">
        <f t="shared" ref="E78:E80" si="21">E77</f>
        <v>6</v>
      </c>
      <c r="F78">
        <f t="shared" si="18"/>
        <v>0</v>
      </c>
    </row>
    <row r="79" spans="1:6" x14ac:dyDescent="0.25">
      <c r="A79" t="str">
        <f t="shared" si="16"/>
        <v>Andrew Morrow</v>
      </c>
      <c r="B79" s="2"/>
      <c r="C79">
        <v>1</v>
      </c>
      <c r="D79" t="s">
        <v>55</v>
      </c>
      <c r="E79">
        <f t="shared" si="21"/>
        <v>6</v>
      </c>
      <c r="F79">
        <f t="shared" si="18"/>
        <v>6</v>
      </c>
    </row>
    <row r="80" spans="1:6" x14ac:dyDescent="0.25">
      <c r="A80" t="str">
        <f t="shared" si="16"/>
        <v>Andrew Morrow</v>
      </c>
      <c r="E80">
        <f t="shared" si="21"/>
        <v>6</v>
      </c>
      <c r="F80">
        <f t="shared" si="18"/>
        <v>0</v>
      </c>
    </row>
    <row r="81" spans="1:6" x14ac:dyDescent="0.25">
      <c r="A81" t="str">
        <f t="shared" si="16"/>
        <v>Andrew Morrow</v>
      </c>
      <c r="B81" t="s">
        <v>56</v>
      </c>
      <c r="E81">
        <v>7</v>
      </c>
      <c r="F81">
        <f t="shared" si="18"/>
        <v>0</v>
      </c>
    </row>
    <row r="82" spans="1:6" x14ac:dyDescent="0.25">
      <c r="A82" t="str">
        <f t="shared" si="16"/>
        <v>Andrew Morrow</v>
      </c>
      <c r="E82">
        <f t="shared" ref="E82:E83" si="22">E81</f>
        <v>7</v>
      </c>
      <c r="F82">
        <f t="shared" si="18"/>
        <v>0</v>
      </c>
    </row>
    <row r="83" spans="1:6" x14ac:dyDescent="0.25">
      <c r="A83" t="str">
        <f t="shared" si="16"/>
        <v>Andrew Morrow</v>
      </c>
      <c r="E83">
        <f t="shared" si="22"/>
        <v>7</v>
      </c>
      <c r="F83">
        <f t="shared" si="18"/>
        <v>0</v>
      </c>
    </row>
    <row r="84" spans="1:6" x14ac:dyDescent="0.25">
      <c r="A84" t="str">
        <f t="shared" si="16"/>
        <v>Andrew Morrow</v>
      </c>
      <c r="B84" t="s">
        <v>57</v>
      </c>
      <c r="E84">
        <v>7</v>
      </c>
      <c r="F84">
        <f t="shared" si="18"/>
        <v>0</v>
      </c>
    </row>
    <row r="85" spans="1:6" x14ac:dyDescent="0.25">
      <c r="A85" t="str">
        <f t="shared" si="16"/>
        <v>Andrew Morrow</v>
      </c>
      <c r="E85">
        <f t="shared" ref="E85:E86" si="23">E84</f>
        <v>7</v>
      </c>
      <c r="F85">
        <f t="shared" si="18"/>
        <v>0</v>
      </c>
    </row>
    <row r="86" spans="1:6" x14ac:dyDescent="0.25">
      <c r="A86" t="s">
        <v>478</v>
      </c>
      <c r="E86">
        <f t="shared" si="23"/>
        <v>7</v>
      </c>
      <c r="F86">
        <f t="shared" si="18"/>
        <v>0</v>
      </c>
    </row>
    <row r="87" spans="1:6" x14ac:dyDescent="0.25">
      <c r="A87" t="str">
        <f t="shared" ref="A87:A124" si="24">A86</f>
        <v>Andy Schwerin</v>
      </c>
      <c r="B87" t="s">
        <v>60</v>
      </c>
      <c r="E87">
        <v>81</v>
      </c>
      <c r="F87">
        <f t="shared" si="18"/>
        <v>0</v>
      </c>
    </row>
    <row r="88" spans="1:6" x14ac:dyDescent="0.25">
      <c r="A88" t="str">
        <f t="shared" si="24"/>
        <v>Andy Schwerin</v>
      </c>
      <c r="E88">
        <f t="shared" ref="E88:E90" si="25">E87</f>
        <v>81</v>
      </c>
      <c r="F88">
        <f t="shared" si="18"/>
        <v>0</v>
      </c>
    </row>
    <row r="89" spans="1:6" x14ac:dyDescent="0.25">
      <c r="A89" t="str">
        <f t="shared" si="24"/>
        <v>Andy Schwerin</v>
      </c>
      <c r="B89" s="2"/>
      <c r="C89">
        <v>1</v>
      </c>
      <c r="D89" t="s">
        <v>51</v>
      </c>
      <c r="E89">
        <f t="shared" si="25"/>
        <v>81</v>
      </c>
      <c r="F89">
        <f t="shared" si="18"/>
        <v>81</v>
      </c>
    </row>
    <row r="90" spans="1:6" x14ac:dyDescent="0.25">
      <c r="A90" t="str">
        <f t="shared" si="24"/>
        <v>Andy Schwerin</v>
      </c>
      <c r="E90">
        <f t="shared" si="25"/>
        <v>81</v>
      </c>
      <c r="F90">
        <f t="shared" si="18"/>
        <v>0</v>
      </c>
    </row>
    <row r="91" spans="1:6" x14ac:dyDescent="0.25">
      <c r="A91" t="str">
        <f t="shared" si="24"/>
        <v>Andy Schwerin</v>
      </c>
      <c r="B91" t="s">
        <v>61</v>
      </c>
      <c r="E91">
        <v>29</v>
      </c>
      <c r="F91">
        <f t="shared" si="18"/>
        <v>0</v>
      </c>
    </row>
    <row r="92" spans="1:6" x14ac:dyDescent="0.25">
      <c r="A92" t="str">
        <f t="shared" si="24"/>
        <v>Andy Schwerin</v>
      </c>
      <c r="E92">
        <f t="shared" ref="E92:E94" si="26">E91</f>
        <v>29</v>
      </c>
      <c r="F92">
        <f t="shared" si="18"/>
        <v>0</v>
      </c>
    </row>
    <row r="93" spans="1:6" x14ac:dyDescent="0.25">
      <c r="A93" t="str">
        <f t="shared" si="24"/>
        <v>Andy Schwerin</v>
      </c>
      <c r="B93" s="2"/>
      <c r="C93">
        <v>1</v>
      </c>
      <c r="D93" t="s">
        <v>51</v>
      </c>
      <c r="E93">
        <f t="shared" si="26"/>
        <v>29</v>
      </c>
      <c r="F93">
        <f t="shared" si="18"/>
        <v>29</v>
      </c>
    </row>
    <row r="94" spans="1:6" x14ac:dyDescent="0.25">
      <c r="A94" t="str">
        <f t="shared" si="24"/>
        <v>Andy Schwerin</v>
      </c>
      <c r="E94">
        <f t="shared" si="26"/>
        <v>29</v>
      </c>
      <c r="F94">
        <f t="shared" si="18"/>
        <v>0</v>
      </c>
    </row>
    <row r="95" spans="1:6" x14ac:dyDescent="0.25">
      <c r="A95" t="str">
        <f t="shared" si="24"/>
        <v>Andy Schwerin</v>
      </c>
      <c r="B95" t="s">
        <v>62</v>
      </c>
      <c r="E95">
        <v>208</v>
      </c>
      <c r="F95">
        <f t="shared" si="18"/>
        <v>0</v>
      </c>
    </row>
    <row r="96" spans="1:6" x14ac:dyDescent="0.25">
      <c r="A96" t="str">
        <f t="shared" si="24"/>
        <v>Andy Schwerin</v>
      </c>
      <c r="E96">
        <f t="shared" ref="E96:E101" si="27">E95</f>
        <v>208</v>
      </c>
      <c r="F96">
        <f t="shared" si="18"/>
        <v>0</v>
      </c>
    </row>
    <row r="97" spans="1:6" x14ac:dyDescent="0.25">
      <c r="A97" t="str">
        <f t="shared" si="24"/>
        <v>Andy Schwerin</v>
      </c>
      <c r="B97" s="2"/>
      <c r="C97">
        <v>0.03</v>
      </c>
      <c r="D97" t="s">
        <v>10</v>
      </c>
      <c r="E97">
        <f t="shared" si="27"/>
        <v>208</v>
      </c>
      <c r="F97">
        <f t="shared" si="18"/>
        <v>6.24</v>
      </c>
    </row>
    <row r="98" spans="1:6" x14ac:dyDescent="0.25">
      <c r="A98" t="str">
        <f t="shared" si="24"/>
        <v>Andy Schwerin</v>
      </c>
      <c r="B98" s="2"/>
      <c r="C98">
        <v>6.2E-2</v>
      </c>
      <c r="D98" t="s">
        <v>32</v>
      </c>
      <c r="E98">
        <f t="shared" si="27"/>
        <v>208</v>
      </c>
      <c r="F98">
        <f t="shared" si="18"/>
        <v>12.896000000000001</v>
      </c>
    </row>
    <row r="99" spans="1:6" x14ac:dyDescent="0.25">
      <c r="A99" t="str">
        <f t="shared" si="24"/>
        <v>Andy Schwerin</v>
      </c>
      <c r="B99" s="2"/>
      <c r="C99">
        <v>0.70099999999999996</v>
      </c>
      <c r="D99" t="s">
        <v>51</v>
      </c>
      <c r="E99">
        <f t="shared" si="27"/>
        <v>208</v>
      </c>
      <c r="F99">
        <f t="shared" si="18"/>
        <v>145.80799999999999</v>
      </c>
    </row>
    <row r="100" spans="1:6" x14ac:dyDescent="0.25">
      <c r="A100" t="str">
        <f t="shared" si="24"/>
        <v>Andy Schwerin</v>
      </c>
      <c r="B100" s="2"/>
      <c r="C100">
        <v>0.20499999999999999</v>
      </c>
      <c r="D100" t="s">
        <v>28</v>
      </c>
      <c r="E100">
        <f t="shared" si="27"/>
        <v>208</v>
      </c>
      <c r="F100">
        <f t="shared" si="18"/>
        <v>42.64</v>
      </c>
    </row>
    <row r="101" spans="1:6" x14ac:dyDescent="0.25">
      <c r="A101" t="str">
        <f t="shared" si="24"/>
        <v>Andy Schwerin</v>
      </c>
      <c r="E101">
        <f t="shared" si="27"/>
        <v>208</v>
      </c>
      <c r="F101">
        <f t="shared" si="18"/>
        <v>0</v>
      </c>
    </row>
    <row r="102" spans="1:6" x14ac:dyDescent="0.25">
      <c r="A102" t="str">
        <f t="shared" si="24"/>
        <v>Andy Schwerin</v>
      </c>
      <c r="B102" t="s">
        <v>63</v>
      </c>
      <c r="E102">
        <v>30</v>
      </c>
      <c r="F102">
        <f t="shared" si="18"/>
        <v>0</v>
      </c>
    </row>
    <row r="103" spans="1:6" x14ac:dyDescent="0.25">
      <c r="A103" t="str">
        <f t="shared" si="24"/>
        <v>Andy Schwerin</v>
      </c>
      <c r="E103">
        <f t="shared" ref="E103:E105" si="28">E102</f>
        <v>30</v>
      </c>
      <c r="F103">
        <f t="shared" si="18"/>
        <v>0</v>
      </c>
    </row>
    <row r="104" spans="1:6" x14ac:dyDescent="0.25">
      <c r="A104" t="str">
        <f t="shared" si="24"/>
        <v>Andy Schwerin</v>
      </c>
      <c r="B104" s="2"/>
      <c r="C104">
        <v>1</v>
      </c>
      <c r="D104" t="s">
        <v>51</v>
      </c>
      <c r="E104">
        <f t="shared" si="28"/>
        <v>30</v>
      </c>
      <c r="F104">
        <f t="shared" si="18"/>
        <v>30</v>
      </c>
    </row>
    <row r="105" spans="1:6" x14ac:dyDescent="0.25">
      <c r="A105" t="str">
        <f t="shared" si="24"/>
        <v>Andy Schwerin</v>
      </c>
      <c r="E105">
        <f t="shared" si="28"/>
        <v>30</v>
      </c>
      <c r="F105">
        <f t="shared" si="18"/>
        <v>0</v>
      </c>
    </row>
    <row r="106" spans="1:6" x14ac:dyDescent="0.25">
      <c r="A106" s="3" t="str">
        <f t="shared" si="24"/>
        <v>Andy Schwerin</v>
      </c>
      <c r="B106" t="s">
        <v>64</v>
      </c>
      <c r="E106">
        <v>65</v>
      </c>
      <c r="F106">
        <f t="shared" si="18"/>
        <v>0</v>
      </c>
    </row>
    <row r="107" spans="1:6" x14ac:dyDescent="0.25">
      <c r="A107" t="str">
        <f t="shared" si="24"/>
        <v>Andy Schwerin</v>
      </c>
      <c r="E107">
        <f t="shared" ref="E107:E109" si="29">E106</f>
        <v>65</v>
      </c>
      <c r="F107">
        <f t="shared" si="18"/>
        <v>0</v>
      </c>
    </row>
    <row r="108" spans="1:6" x14ac:dyDescent="0.25">
      <c r="A108" t="str">
        <f t="shared" si="24"/>
        <v>Andy Schwerin</v>
      </c>
      <c r="B108" s="2"/>
      <c r="C108">
        <v>1</v>
      </c>
      <c r="D108" t="s">
        <v>51</v>
      </c>
      <c r="E108">
        <f t="shared" si="29"/>
        <v>65</v>
      </c>
      <c r="F108">
        <f t="shared" si="18"/>
        <v>65</v>
      </c>
    </row>
    <row r="109" spans="1:6" x14ac:dyDescent="0.25">
      <c r="A109" t="str">
        <f t="shared" si="24"/>
        <v>Andy Schwerin</v>
      </c>
      <c r="E109">
        <f t="shared" si="29"/>
        <v>65</v>
      </c>
      <c r="F109">
        <f t="shared" si="18"/>
        <v>0</v>
      </c>
    </row>
    <row r="110" spans="1:6" x14ac:dyDescent="0.25">
      <c r="A110" t="str">
        <f t="shared" si="24"/>
        <v>Andy Schwerin</v>
      </c>
      <c r="B110" t="s">
        <v>65</v>
      </c>
      <c r="E110">
        <v>151</v>
      </c>
      <c r="F110">
        <f t="shared" si="18"/>
        <v>0</v>
      </c>
    </row>
    <row r="111" spans="1:6" x14ac:dyDescent="0.25">
      <c r="A111" t="str">
        <f t="shared" si="24"/>
        <v>Andy Schwerin</v>
      </c>
      <c r="E111">
        <f t="shared" ref="E111:E113" si="30">E110</f>
        <v>151</v>
      </c>
      <c r="F111">
        <f t="shared" si="18"/>
        <v>0</v>
      </c>
    </row>
    <row r="112" spans="1:6" x14ac:dyDescent="0.25">
      <c r="A112" t="str">
        <f t="shared" si="24"/>
        <v>Andy Schwerin</v>
      </c>
      <c r="B112" s="2"/>
      <c r="C112">
        <v>1</v>
      </c>
      <c r="D112" t="s">
        <v>51</v>
      </c>
      <c r="E112">
        <f t="shared" si="30"/>
        <v>151</v>
      </c>
      <c r="F112">
        <f t="shared" si="18"/>
        <v>151</v>
      </c>
    </row>
    <row r="113" spans="1:6" x14ac:dyDescent="0.25">
      <c r="A113" t="str">
        <f t="shared" si="24"/>
        <v>Andy Schwerin</v>
      </c>
      <c r="E113">
        <f t="shared" si="30"/>
        <v>151</v>
      </c>
      <c r="F113">
        <f t="shared" si="18"/>
        <v>0</v>
      </c>
    </row>
    <row r="114" spans="1:6" x14ac:dyDescent="0.25">
      <c r="A114" t="str">
        <f t="shared" si="24"/>
        <v>Andy Schwerin</v>
      </c>
      <c r="B114" t="s">
        <v>66</v>
      </c>
      <c r="E114">
        <v>148</v>
      </c>
      <c r="F114">
        <f t="shared" si="18"/>
        <v>0</v>
      </c>
    </row>
    <row r="115" spans="1:6" x14ac:dyDescent="0.25">
      <c r="A115" t="str">
        <f t="shared" si="24"/>
        <v>Andy Schwerin</v>
      </c>
      <c r="E115">
        <f t="shared" ref="E115:E117" si="31">E114</f>
        <v>148</v>
      </c>
      <c r="F115">
        <f t="shared" si="18"/>
        <v>0</v>
      </c>
    </row>
    <row r="116" spans="1:6" x14ac:dyDescent="0.25">
      <c r="A116" t="str">
        <f t="shared" si="24"/>
        <v>Andy Schwerin</v>
      </c>
      <c r="B116" s="2"/>
      <c r="C116">
        <v>1</v>
      </c>
      <c r="D116" t="s">
        <v>51</v>
      </c>
      <c r="E116">
        <f t="shared" si="31"/>
        <v>148</v>
      </c>
      <c r="F116">
        <f t="shared" si="18"/>
        <v>148</v>
      </c>
    </row>
    <row r="117" spans="1:6" x14ac:dyDescent="0.25">
      <c r="A117" t="str">
        <f t="shared" si="24"/>
        <v>Andy Schwerin</v>
      </c>
      <c r="E117">
        <f t="shared" si="31"/>
        <v>148</v>
      </c>
      <c r="F117">
        <f t="shared" si="18"/>
        <v>0</v>
      </c>
    </row>
    <row r="118" spans="1:6" x14ac:dyDescent="0.25">
      <c r="A118" t="str">
        <f t="shared" si="24"/>
        <v>Andy Schwerin</v>
      </c>
      <c r="B118" t="s">
        <v>67</v>
      </c>
      <c r="E118">
        <v>47</v>
      </c>
      <c r="F118">
        <f t="shared" si="18"/>
        <v>0</v>
      </c>
    </row>
    <row r="119" spans="1:6" x14ac:dyDescent="0.25">
      <c r="A119" t="str">
        <f t="shared" si="24"/>
        <v>Andy Schwerin</v>
      </c>
      <c r="E119">
        <f t="shared" ref="E119:E121" si="32">E118</f>
        <v>47</v>
      </c>
      <c r="F119">
        <f t="shared" si="18"/>
        <v>0</v>
      </c>
    </row>
    <row r="120" spans="1:6" x14ac:dyDescent="0.25">
      <c r="A120" t="str">
        <f t="shared" si="24"/>
        <v>Andy Schwerin</v>
      </c>
      <c r="B120" s="2"/>
      <c r="C120">
        <v>1</v>
      </c>
      <c r="D120" t="s">
        <v>51</v>
      </c>
      <c r="E120">
        <f t="shared" si="32"/>
        <v>47</v>
      </c>
      <c r="F120">
        <f t="shared" si="18"/>
        <v>47</v>
      </c>
    </row>
    <row r="121" spans="1:6" x14ac:dyDescent="0.25">
      <c r="A121" t="str">
        <f t="shared" si="24"/>
        <v>Andy Schwerin</v>
      </c>
      <c r="E121">
        <f t="shared" si="32"/>
        <v>47</v>
      </c>
      <c r="F121">
        <f t="shared" si="18"/>
        <v>0</v>
      </c>
    </row>
    <row r="122" spans="1:6" x14ac:dyDescent="0.25">
      <c r="A122" t="str">
        <f t="shared" si="24"/>
        <v>Andy Schwerin</v>
      </c>
      <c r="B122" t="s">
        <v>68</v>
      </c>
      <c r="E122">
        <v>13</v>
      </c>
      <c r="F122">
        <f t="shared" si="18"/>
        <v>0</v>
      </c>
    </row>
    <row r="123" spans="1:6" x14ac:dyDescent="0.25">
      <c r="A123" t="str">
        <f t="shared" si="24"/>
        <v>Andy Schwerin</v>
      </c>
      <c r="E123">
        <f t="shared" ref="E123:E125" si="33">E122</f>
        <v>13</v>
      </c>
      <c r="F123">
        <f t="shared" si="18"/>
        <v>0</v>
      </c>
    </row>
    <row r="124" spans="1:6" x14ac:dyDescent="0.25">
      <c r="A124" t="str">
        <f t="shared" si="24"/>
        <v>Andy Schwerin</v>
      </c>
      <c r="B124" s="2"/>
      <c r="C124">
        <v>1</v>
      </c>
      <c r="D124" t="s">
        <v>69</v>
      </c>
      <c r="E124">
        <f t="shared" si="33"/>
        <v>13</v>
      </c>
      <c r="F124">
        <f t="shared" si="18"/>
        <v>13</v>
      </c>
    </row>
    <row r="125" spans="1:6" x14ac:dyDescent="0.25">
      <c r="A125" t="s">
        <v>479</v>
      </c>
      <c r="E125">
        <f t="shared" si="33"/>
        <v>13</v>
      </c>
      <c r="F125">
        <f t="shared" si="18"/>
        <v>0</v>
      </c>
    </row>
    <row r="126" spans="1:6" x14ac:dyDescent="0.25">
      <c r="A126" t="str">
        <f t="shared" ref="A126:A168" si="34">A125</f>
        <v>Benety Goh</v>
      </c>
      <c r="B126" t="s">
        <v>72</v>
      </c>
      <c r="E126">
        <v>181</v>
      </c>
      <c r="F126">
        <f t="shared" si="18"/>
        <v>0</v>
      </c>
    </row>
    <row r="127" spans="1:6" x14ac:dyDescent="0.25">
      <c r="A127" t="str">
        <f t="shared" si="34"/>
        <v>Benety Goh</v>
      </c>
      <c r="E127">
        <f t="shared" ref="E127:E129" si="35">E126</f>
        <v>181</v>
      </c>
      <c r="F127">
        <f t="shared" si="18"/>
        <v>0</v>
      </c>
    </row>
    <row r="128" spans="1:6" x14ac:dyDescent="0.25">
      <c r="A128" t="str">
        <f t="shared" si="34"/>
        <v>Benety Goh</v>
      </c>
      <c r="B128" s="2"/>
      <c r="C128">
        <v>1</v>
      </c>
      <c r="D128" t="s">
        <v>73</v>
      </c>
      <c r="E128">
        <f t="shared" si="35"/>
        <v>181</v>
      </c>
      <c r="F128">
        <f t="shared" si="18"/>
        <v>181</v>
      </c>
    </row>
    <row r="129" spans="1:6" x14ac:dyDescent="0.25">
      <c r="A129" t="str">
        <f t="shared" si="34"/>
        <v>Benety Goh</v>
      </c>
      <c r="E129">
        <f t="shared" si="35"/>
        <v>181</v>
      </c>
      <c r="F129">
        <f t="shared" si="18"/>
        <v>0</v>
      </c>
    </row>
    <row r="130" spans="1:6" x14ac:dyDescent="0.25">
      <c r="A130" t="str">
        <f t="shared" si="34"/>
        <v>Benety Goh</v>
      </c>
      <c r="B130" t="s">
        <v>74</v>
      </c>
      <c r="E130">
        <v>24</v>
      </c>
      <c r="F130">
        <f t="shared" si="18"/>
        <v>0</v>
      </c>
    </row>
    <row r="131" spans="1:6" x14ac:dyDescent="0.25">
      <c r="A131" t="str">
        <f t="shared" si="34"/>
        <v>Benety Goh</v>
      </c>
      <c r="E131">
        <f t="shared" ref="E131:E138" si="36">E130</f>
        <v>24</v>
      </c>
      <c r="F131">
        <f t="shared" ref="F131:F194" si="37">C131*E131</f>
        <v>0</v>
      </c>
    </row>
    <row r="132" spans="1:6" x14ac:dyDescent="0.25">
      <c r="A132" t="str">
        <f t="shared" si="34"/>
        <v>Benety Goh</v>
      </c>
      <c r="B132" s="2"/>
      <c r="C132">
        <v>7.6999999999999999E-2</v>
      </c>
      <c r="D132" t="s">
        <v>75</v>
      </c>
      <c r="E132">
        <f t="shared" si="36"/>
        <v>24</v>
      </c>
      <c r="F132">
        <f t="shared" si="37"/>
        <v>1.8479999999999999</v>
      </c>
    </row>
    <row r="133" spans="1:6" x14ac:dyDescent="0.25">
      <c r="A133" t="str">
        <f t="shared" si="34"/>
        <v>Benety Goh</v>
      </c>
      <c r="B133" s="2"/>
      <c r="C133">
        <v>9.2999999999999999E-2</v>
      </c>
      <c r="D133" t="s">
        <v>76</v>
      </c>
      <c r="E133">
        <f t="shared" si="36"/>
        <v>24</v>
      </c>
      <c r="F133">
        <f t="shared" si="37"/>
        <v>2.2320000000000002</v>
      </c>
    </row>
    <row r="134" spans="1:6" x14ac:dyDescent="0.25">
      <c r="A134" t="str">
        <f t="shared" si="34"/>
        <v>Benety Goh</v>
      </c>
      <c r="B134" s="2"/>
      <c r="C134">
        <v>0.246</v>
      </c>
      <c r="D134" t="s">
        <v>77</v>
      </c>
      <c r="E134">
        <f t="shared" si="36"/>
        <v>24</v>
      </c>
      <c r="F134">
        <f t="shared" si="37"/>
        <v>5.9039999999999999</v>
      </c>
    </row>
    <row r="135" spans="1:6" x14ac:dyDescent="0.25">
      <c r="A135" t="str">
        <f t="shared" si="34"/>
        <v>Benety Goh</v>
      </c>
      <c r="B135" s="2"/>
      <c r="C135">
        <v>0.09</v>
      </c>
      <c r="D135" t="s">
        <v>78</v>
      </c>
      <c r="E135">
        <f t="shared" si="36"/>
        <v>24</v>
      </c>
      <c r="F135">
        <f t="shared" si="37"/>
        <v>2.16</v>
      </c>
    </row>
    <row r="136" spans="1:6" x14ac:dyDescent="0.25">
      <c r="A136" t="str">
        <f t="shared" si="34"/>
        <v>Benety Goh</v>
      </c>
      <c r="B136" s="2"/>
      <c r="C136">
        <v>0.224</v>
      </c>
      <c r="D136" t="s">
        <v>73</v>
      </c>
      <c r="E136">
        <f t="shared" si="36"/>
        <v>24</v>
      </c>
      <c r="F136">
        <f t="shared" si="37"/>
        <v>5.3760000000000003</v>
      </c>
    </row>
    <row r="137" spans="1:6" x14ac:dyDescent="0.25">
      <c r="A137" t="str">
        <f t="shared" si="34"/>
        <v>Benety Goh</v>
      </c>
      <c r="B137" s="2"/>
      <c r="C137">
        <v>0.26700000000000002</v>
      </c>
      <c r="D137" t="s">
        <v>79</v>
      </c>
      <c r="E137">
        <f t="shared" si="36"/>
        <v>24</v>
      </c>
      <c r="F137">
        <f t="shared" si="37"/>
        <v>6.4080000000000004</v>
      </c>
    </row>
    <row r="138" spans="1:6" x14ac:dyDescent="0.25">
      <c r="A138" t="str">
        <f t="shared" si="34"/>
        <v>Benety Goh</v>
      </c>
      <c r="E138">
        <f t="shared" si="36"/>
        <v>24</v>
      </c>
      <c r="F138">
        <f t="shared" si="37"/>
        <v>0</v>
      </c>
    </row>
    <row r="139" spans="1:6" x14ac:dyDescent="0.25">
      <c r="A139" t="str">
        <f t="shared" si="34"/>
        <v>Benety Goh</v>
      </c>
      <c r="B139" t="s">
        <v>80</v>
      </c>
      <c r="E139">
        <v>21</v>
      </c>
      <c r="F139">
        <f t="shared" si="37"/>
        <v>0</v>
      </c>
    </row>
    <row r="140" spans="1:6" x14ac:dyDescent="0.25">
      <c r="A140" t="str">
        <f t="shared" si="34"/>
        <v>Benety Goh</v>
      </c>
      <c r="E140">
        <f t="shared" ref="E140:E142" si="38">E139</f>
        <v>21</v>
      </c>
      <c r="F140">
        <f t="shared" si="37"/>
        <v>0</v>
      </c>
    </row>
    <row r="141" spans="1:6" x14ac:dyDescent="0.25">
      <c r="A141" t="str">
        <f t="shared" si="34"/>
        <v>Benety Goh</v>
      </c>
      <c r="B141" s="2"/>
      <c r="C141">
        <v>1</v>
      </c>
      <c r="D141" t="s">
        <v>73</v>
      </c>
      <c r="E141">
        <f t="shared" si="38"/>
        <v>21</v>
      </c>
      <c r="F141">
        <f t="shared" si="37"/>
        <v>21</v>
      </c>
    </row>
    <row r="142" spans="1:6" x14ac:dyDescent="0.25">
      <c r="A142" t="str">
        <f t="shared" si="34"/>
        <v>Benety Goh</v>
      </c>
      <c r="E142">
        <f t="shared" si="38"/>
        <v>21</v>
      </c>
      <c r="F142">
        <f t="shared" si="37"/>
        <v>0</v>
      </c>
    </row>
    <row r="143" spans="1:6" x14ac:dyDescent="0.25">
      <c r="A143" t="str">
        <f t="shared" si="34"/>
        <v>Benety Goh</v>
      </c>
      <c r="B143" t="s">
        <v>81</v>
      </c>
      <c r="E143">
        <v>386</v>
      </c>
      <c r="F143">
        <f t="shared" si="37"/>
        <v>0</v>
      </c>
    </row>
    <row r="144" spans="1:6" x14ac:dyDescent="0.25">
      <c r="A144" t="str">
        <f t="shared" si="34"/>
        <v>Benety Goh</v>
      </c>
      <c r="E144">
        <f t="shared" ref="E144:E146" si="39">E143</f>
        <v>386</v>
      </c>
      <c r="F144">
        <f t="shared" si="37"/>
        <v>0</v>
      </c>
    </row>
    <row r="145" spans="1:6" x14ac:dyDescent="0.25">
      <c r="A145" t="str">
        <f t="shared" si="34"/>
        <v>Benety Goh</v>
      </c>
      <c r="B145" s="2"/>
      <c r="C145">
        <v>1</v>
      </c>
      <c r="D145" t="s">
        <v>73</v>
      </c>
      <c r="E145">
        <f t="shared" si="39"/>
        <v>386</v>
      </c>
      <c r="F145">
        <f t="shared" si="37"/>
        <v>386</v>
      </c>
    </row>
    <row r="146" spans="1:6" x14ac:dyDescent="0.25">
      <c r="A146" t="str">
        <f t="shared" si="34"/>
        <v>Benety Goh</v>
      </c>
      <c r="E146">
        <f t="shared" si="39"/>
        <v>386</v>
      </c>
      <c r="F146">
        <f t="shared" si="37"/>
        <v>0</v>
      </c>
    </row>
    <row r="147" spans="1:6" x14ac:dyDescent="0.25">
      <c r="A147" t="str">
        <f t="shared" si="34"/>
        <v>Benety Goh</v>
      </c>
      <c r="B147" t="s">
        <v>82</v>
      </c>
      <c r="E147">
        <v>68</v>
      </c>
      <c r="F147">
        <f t="shared" si="37"/>
        <v>0</v>
      </c>
    </row>
    <row r="148" spans="1:6" x14ac:dyDescent="0.25">
      <c r="A148" t="str">
        <f t="shared" si="34"/>
        <v>Benety Goh</v>
      </c>
      <c r="E148">
        <f t="shared" ref="E148:E151" si="40">E147</f>
        <v>68</v>
      </c>
      <c r="F148">
        <f t="shared" si="37"/>
        <v>0</v>
      </c>
    </row>
    <row r="149" spans="1:6" x14ac:dyDescent="0.25">
      <c r="A149" t="str">
        <f t="shared" si="34"/>
        <v>Benety Goh</v>
      </c>
      <c r="B149" s="2"/>
      <c r="C149">
        <v>0.28699999999999998</v>
      </c>
      <c r="D149" t="s">
        <v>10</v>
      </c>
      <c r="E149">
        <f t="shared" si="40"/>
        <v>68</v>
      </c>
      <c r="F149">
        <f t="shared" si="37"/>
        <v>19.515999999999998</v>
      </c>
    </row>
    <row r="150" spans="1:6" x14ac:dyDescent="0.25">
      <c r="A150" t="str">
        <f t="shared" si="34"/>
        <v>Benety Goh</v>
      </c>
      <c r="B150" s="2"/>
      <c r="C150">
        <v>0.71199999999999997</v>
      </c>
      <c r="D150" t="s">
        <v>52</v>
      </c>
      <c r="E150">
        <f t="shared" si="40"/>
        <v>68</v>
      </c>
      <c r="F150">
        <f t="shared" si="37"/>
        <v>48.415999999999997</v>
      </c>
    </row>
    <row r="151" spans="1:6" x14ac:dyDescent="0.25">
      <c r="A151" t="str">
        <f t="shared" si="34"/>
        <v>Benety Goh</v>
      </c>
      <c r="E151">
        <f t="shared" si="40"/>
        <v>68</v>
      </c>
      <c r="F151">
        <f t="shared" si="37"/>
        <v>0</v>
      </c>
    </row>
    <row r="152" spans="1:6" x14ac:dyDescent="0.25">
      <c r="A152" t="str">
        <f t="shared" si="34"/>
        <v>Benety Goh</v>
      </c>
      <c r="B152" t="s">
        <v>83</v>
      </c>
      <c r="E152">
        <v>95</v>
      </c>
      <c r="F152">
        <f t="shared" si="37"/>
        <v>0</v>
      </c>
    </row>
    <row r="153" spans="1:6" x14ac:dyDescent="0.25">
      <c r="A153" t="str">
        <f t="shared" si="34"/>
        <v>Benety Goh</v>
      </c>
      <c r="E153">
        <f t="shared" ref="E153:E156" si="41">E152</f>
        <v>95</v>
      </c>
      <c r="F153">
        <f t="shared" si="37"/>
        <v>0</v>
      </c>
    </row>
    <row r="154" spans="1:6" x14ac:dyDescent="0.25">
      <c r="A154" t="str">
        <f t="shared" si="34"/>
        <v>Benety Goh</v>
      </c>
      <c r="B154" s="2"/>
      <c r="C154">
        <v>0.439</v>
      </c>
      <c r="D154" t="s">
        <v>10</v>
      </c>
      <c r="E154">
        <f t="shared" si="41"/>
        <v>95</v>
      </c>
      <c r="F154">
        <f t="shared" si="37"/>
        <v>41.704999999999998</v>
      </c>
    </row>
    <row r="155" spans="1:6" x14ac:dyDescent="0.25">
      <c r="A155" t="str">
        <f t="shared" si="34"/>
        <v>Benety Goh</v>
      </c>
      <c r="B155" s="2"/>
      <c r="C155">
        <v>0.56000000000000005</v>
      </c>
      <c r="D155" t="s">
        <v>28</v>
      </c>
      <c r="E155">
        <f t="shared" si="41"/>
        <v>95</v>
      </c>
      <c r="F155">
        <f t="shared" si="37"/>
        <v>53.2</v>
      </c>
    </row>
    <row r="156" spans="1:6" x14ac:dyDescent="0.25">
      <c r="A156" t="str">
        <f t="shared" si="34"/>
        <v>Benety Goh</v>
      </c>
      <c r="E156">
        <f t="shared" si="41"/>
        <v>95</v>
      </c>
      <c r="F156">
        <f t="shared" si="37"/>
        <v>0</v>
      </c>
    </row>
    <row r="157" spans="1:6" x14ac:dyDescent="0.25">
      <c r="A157" t="str">
        <f t="shared" si="34"/>
        <v>Benety Goh</v>
      </c>
      <c r="B157" t="s">
        <v>84</v>
      </c>
      <c r="E157">
        <v>28</v>
      </c>
      <c r="F157">
        <f t="shared" si="37"/>
        <v>0</v>
      </c>
    </row>
    <row r="158" spans="1:6" x14ac:dyDescent="0.25">
      <c r="A158" t="str">
        <f t="shared" si="34"/>
        <v>Benety Goh</v>
      </c>
      <c r="E158">
        <f t="shared" ref="E158:E165" si="42">E157</f>
        <v>28</v>
      </c>
      <c r="F158">
        <f t="shared" si="37"/>
        <v>0</v>
      </c>
    </row>
    <row r="159" spans="1:6" x14ac:dyDescent="0.25">
      <c r="A159" t="str">
        <f t="shared" si="34"/>
        <v>Benety Goh</v>
      </c>
      <c r="B159" s="2"/>
      <c r="C159">
        <v>0.126</v>
      </c>
      <c r="D159" t="s">
        <v>75</v>
      </c>
      <c r="E159">
        <f t="shared" si="42"/>
        <v>28</v>
      </c>
      <c r="F159">
        <f t="shared" si="37"/>
        <v>3.528</v>
      </c>
    </row>
    <row r="160" spans="1:6" x14ac:dyDescent="0.25">
      <c r="A160" t="str">
        <f t="shared" si="34"/>
        <v>Benety Goh</v>
      </c>
      <c r="B160" s="2"/>
      <c r="C160">
        <v>0.126</v>
      </c>
      <c r="D160" t="s">
        <v>76</v>
      </c>
      <c r="E160">
        <f t="shared" si="42"/>
        <v>28</v>
      </c>
      <c r="F160">
        <f t="shared" si="37"/>
        <v>3.528</v>
      </c>
    </row>
    <row r="161" spans="1:6" x14ac:dyDescent="0.25">
      <c r="A161" t="str">
        <f t="shared" si="34"/>
        <v>Benety Goh</v>
      </c>
      <c r="B161" s="2"/>
      <c r="C161">
        <v>0.126</v>
      </c>
      <c r="D161" t="s">
        <v>77</v>
      </c>
      <c r="E161">
        <f t="shared" si="42"/>
        <v>28</v>
      </c>
      <c r="F161">
        <f t="shared" si="37"/>
        <v>3.528</v>
      </c>
    </row>
    <row r="162" spans="1:6" x14ac:dyDescent="0.25">
      <c r="A162" t="str">
        <f t="shared" si="34"/>
        <v>Benety Goh</v>
      </c>
      <c r="B162" s="2"/>
      <c r="C162">
        <v>0.125</v>
      </c>
      <c r="D162" t="s">
        <v>78</v>
      </c>
      <c r="E162">
        <f t="shared" si="42"/>
        <v>28</v>
      </c>
      <c r="F162">
        <f t="shared" si="37"/>
        <v>3.5</v>
      </c>
    </row>
    <row r="163" spans="1:6" x14ac:dyDescent="0.25">
      <c r="A163" t="str">
        <f t="shared" si="34"/>
        <v>Benety Goh</v>
      </c>
      <c r="B163" s="2"/>
      <c r="C163">
        <v>0.249</v>
      </c>
      <c r="D163" t="s">
        <v>73</v>
      </c>
      <c r="E163">
        <f t="shared" si="42"/>
        <v>28</v>
      </c>
      <c r="F163">
        <f t="shared" si="37"/>
        <v>6.9719999999999995</v>
      </c>
    </row>
    <row r="164" spans="1:6" x14ac:dyDescent="0.25">
      <c r="A164" t="str">
        <f t="shared" si="34"/>
        <v>Benety Goh</v>
      </c>
      <c r="B164" s="2"/>
      <c r="C164">
        <v>0.246</v>
      </c>
      <c r="D164" t="s">
        <v>79</v>
      </c>
      <c r="E164">
        <f t="shared" si="42"/>
        <v>28</v>
      </c>
      <c r="F164">
        <f t="shared" si="37"/>
        <v>6.8879999999999999</v>
      </c>
    </row>
    <row r="165" spans="1:6" x14ac:dyDescent="0.25">
      <c r="A165" t="str">
        <f t="shared" si="34"/>
        <v>Benety Goh</v>
      </c>
      <c r="E165">
        <f t="shared" si="42"/>
        <v>28</v>
      </c>
      <c r="F165">
        <f t="shared" si="37"/>
        <v>0</v>
      </c>
    </row>
    <row r="166" spans="1:6" x14ac:dyDescent="0.25">
      <c r="A166" t="str">
        <f t="shared" si="34"/>
        <v>Benety Goh</v>
      </c>
      <c r="B166" t="s">
        <v>85</v>
      </c>
      <c r="E166">
        <v>166</v>
      </c>
      <c r="F166">
        <f t="shared" si="37"/>
        <v>0</v>
      </c>
    </row>
    <row r="167" spans="1:6" x14ac:dyDescent="0.25">
      <c r="A167" t="str">
        <f t="shared" si="34"/>
        <v>Benety Goh</v>
      </c>
      <c r="E167">
        <f t="shared" ref="E167:E169" si="43">E166</f>
        <v>166</v>
      </c>
      <c r="F167">
        <f t="shared" si="37"/>
        <v>0</v>
      </c>
    </row>
    <row r="168" spans="1:6" x14ac:dyDescent="0.25">
      <c r="A168" t="str">
        <f t="shared" si="34"/>
        <v>Benety Goh</v>
      </c>
      <c r="B168" s="2"/>
      <c r="C168">
        <v>1</v>
      </c>
      <c r="D168" t="s">
        <v>73</v>
      </c>
      <c r="E168">
        <f t="shared" si="43"/>
        <v>166</v>
      </c>
      <c r="F168">
        <f t="shared" si="37"/>
        <v>166</v>
      </c>
    </row>
    <row r="169" spans="1:6" x14ac:dyDescent="0.25">
      <c r="A169" t="s">
        <v>480</v>
      </c>
      <c r="E169">
        <f t="shared" si="43"/>
        <v>166</v>
      </c>
      <c r="F169">
        <f t="shared" si="37"/>
        <v>0</v>
      </c>
    </row>
    <row r="170" spans="1:6" x14ac:dyDescent="0.25">
      <c r="A170" t="str">
        <f t="shared" ref="A170:A175" si="44">A169</f>
        <v>Bernie Hackett</v>
      </c>
      <c r="B170" t="s">
        <v>88</v>
      </c>
      <c r="E170">
        <v>445</v>
      </c>
      <c r="F170">
        <f t="shared" si="37"/>
        <v>0</v>
      </c>
    </row>
    <row r="171" spans="1:6" x14ac:dyDescent="0.25">
      <c r="A171" t="str">
        <f t="shared" si="44"/>
        <v>Bernie Hackett</v>
      </c>
      <c r="E171">
        <f t="shared" ref="E171:E176" si="45">E170</f>
        <v>445</v>
      </c>
      <c r="F171">
        <f t="shared" si="37"/>
        <v>0</v>
      </c>
    </row>
    <row r="172" spans="1:6" x14ac:dyDescent="0.25">
      <c r="A172" t="str">
        <f t="shared" si="44"/>
        <v>Bernie Hackett</v>
      </c>
      <c r="B172" s="2"/>
      <c r="C172">
        <v>8.0000000000000002E-3</v>
      </c>
      <c r="D172" t="s">
        <v>15</v>
      </c>
      <c r="E172">
        <f t="shared" si="45"/>
        <v>445</v>
      </c>
      <c r="F172">
        <f t="shared" si="37"/>
        <v>3.56</v>
      </c>
    </row>
    <row r="173" spans="1:6" x14ac:dyDescent="0.25">
      <c r="A173" t="str">
        <f t="shared" si="44"/>
        <v>Bernie Hackett</v>
      </c>
      <c r="B173" s="2"/>
      <c r="C173">
        <v>0.125</v>
      </c>
      <c r="D173" t="s">
        <v>37</v>
      </c>
      <c r="E173">
        <f t="shared" si="45"/>
        <v>445</v>
      </c>
      <c r="F173">
        <f t="shared" si="37"/>
        <v>55.625</v>
      </c>
    </row>
    <row r="174" spans="1:6" x14ac:dyDescent="0.25">
      <c r="A174" t="str">
        <f t="shared" si="44"/>
        <v>Bernie Hackett</v>
      </c>
      <c r="B174" s="2"/>
      <c r="C174">
        <v>5.8999999999999997E-2</v>
      </c>
      <c r="D174" t="s">
        <v>38</v>
      </c>
      <c r="E174">
        <f t="shared" si="45"/>
        <v>445</v>
      </c>
      <c r="F174">
        <f t="shared" si="37"/>
        <v>26.254999999999999</v>
      </c>
    </row>
    <row r="175" spans="1:6" x14ac:dyDescent="0.25">
      <c r="A175" t="str">
        <f t="shared" si="44"/>
        <v>Bernie Hackett</v>
      </c>
      <c r="B175" s="2"/>
      <c r="C175">
        <v>0.80500000000000005</v>
      </c>
      <c r="D175" t="s">
        <v>39</v>
      </c>
      <c r="E175">
        <f t="shared" si="45"/>
        <v>445</v>
      </c>
      <c r="F175">
        <f t="shared" si="37"/>
        <v>358.22500000000002</v>
      </c>
    </row>
    <row r="176" spans="1:6" x14ac:dyDescent="0.25">
      <c r="A176" t="s">
        <v>481</v>
      </c>
      <c r="E176">
        <f t="shared" si="45"/>
        <v>445</v>
      </c>
      <c r="F176">
        <f t="shared" si="37"/>
        <v>0</v>
      </c>
    </row>
    <row r="177" spans="1:6" x14ac:dyDescent="0.25">
      <c r="A177" t="str">
        <f t="shared" ref="A177:A185" si="46">A176</f>
        <v>Charlie Swanson</v>
      </c>
      <c r="B177" t="s">
        <v>91</v>
      </c>
      <c r="E177">
        <v>434</v>
      </c>
      <c r="F177">
        <f t="shared" si="37"/>
        <v>0</v>
      </c>
    </row>
    <row r="178" spans="1:6" x14ac:dyDescent="0.25">
      <c r="A178" t="str">
        <f t="shared" si="46"/>
        <v>Charlie Swanson</v>
      </c>
      <c r="E178">
        <f t="shared" ref="E178:E182" si="47">E177</f>
        <v>434</v>
      </c>
      <c r="F178">
        <f t="shared" si="37"/>
        <v>0</v>
      </c>
    </row>
    <row r="179" spans="1:6" x14ac:dyDescent="0.25">
      <c r="A179" t="str">
        <f t="shared" si="46"/>
        <v>Charlie Swanson</v>
      </c>
      <c r="B179" s="2"/>
      <c r="C179">
        <v>0.59299999999999997</v>
      </c>
      <c r="D179" t="s">
        <v>92</v>
      </c>
      <c r="E179">
        <f t="shared" si="47"/>
        <v>434</v>
      </c>
      <c r="F179">
        <f t="shared" si="37"/>
        <v>257.36199999999997</v>
      </c>
    </row>
    <row r="180" spans="1:6" x14ac:dyDescent="0.25">
      <c r="A180" t="str">
        <f t="shared" si="46"/>
        <v>Charlie Swanson</v>
      </c>
      <c r="B180" s="2"/>
      <c r="C180">
        <v>0.312</v>
      </c>
      <c r="D180" t="s">
        <v>35</v>
      </c>
      <c r="E180">
        <f t="shared" si="47"/>
        <v>434</v>
      </c>
      <c r="F180">
        <f t="shared" si="37"/>
        <v>135.40799999999999</v>
      </c>
    </row>
    <row r="181" spans="1:6" x14ac:dyDescent="0.25">
      <c r="A181" t="str">
        <f t="shared" si="46"/>
        <v>Charlie Swanson</v>
      </c>
      <c r="B181" s="2"/>
      <c r="C181">
        <v>9.4E-2</v>
      </c>
      <c r="D181" t="s">
        <v>51</v>
      </c>
      <c r="E181">
        <f t="shared" si="47"/>
        <v>434</v>
      </c>
      <c r="F181">
        <f t="shared" si="37"/>
        <v>40.795999999999999</v>
      </c>
    </row>
    <row r="182" spans="1:6" x14ac:dyDescent="0.25">
      <c r="A182" t="str">
        <f t="shared" si="46"/>
        <v>Charlie Swanson</v>
      </c>
      <c r="E182">
        <f t="shared" si="47"/>
        <v>434</v>
      </c>
      <c r="F182">
        <f t="shared" si="37"/>
        <v>0</v>
      </c>
    </row>
    <row r="183" spans="1:6" x14ac:dyDescent="0.25">
      <c r="A183" t="str">
        <f t="shared" si="46"/>
        <v>Charlie Swanson</v>
      </c>
      <c r="B183" t="s">
        <v>93</v>
      </c>
      <c r="E183">
        <v>601</v>
      </c>
      <c r="F183">
        <f t="shared" si="37"/>
        <v>0</v>
      </c>
    </row>
    <row r="184" spans="1:6" x14ac:dyDescent="0.25">
      <c r="A184" t="str">
        <f t="shared" si="46"/>
        <v>Charlie Swanson</v>
      </c>
      <c r="E184">
        <f t="shared" ref="E184:E186" si="48">E183</f>
        <v>601</v>
      </c>
      <c r="F184">
        <f t="shared" si="37"/>
        <v>0</v>
      </c>
    </row>
    <row r="185" spans="1:6" x14ac:dyDescent="0.25">
      <c r="A185" t="str">
        <f t="shared" si="46"/>
        <v>Charlie Swanson</v>
      </c>
      <c r="B185" s="2"/>
      <c r="C185">
        <v>1</v>
      </c>
      <c r="D185" t="s">
        <v>39</v>
      </c>
      <c r="E185">
        <f t="shared" si="48"/>
        <v>601</v>
      </c>
      <c r="F185">
        <f t="shared" si="37"/>
        <v>601</v>
      </c>
    </row>
    <row r="186" spans="1:6" x14ac:dyDescent="0.25">
      <c r="A186" t="s">
        <v>94</v>
      </c>
      <c r="E186">
        <f t="shared" si="48"/>
        <v>601</v>
      </c>
      <c r="F186">
        <f t="shared" si="37"/>
        <v>0</v>
      </c>
    </row>
    <row r="187" spans="1:6" x14ac:dyDescent="0.25">
      <c r="A187" t="str">
        <f t="shared" ref="A187:A189" si="49">A186</f>
        <v>dalyd</v>
      </c>
      <c r="B187" t="s">
        <v>95</v>
      </c>
      <c r="E187">
        <v>122</v>
      </c>
      <c r="F187">
        <f t="shared" si="37"/>
        <v>0</v>
      </c>
    </row>
    <row r="188" spans="1:6" x14ac:dyDescent="0.25">
      <c r="A188" t="str">
        <f t="shared" si="49"/>
        <v>dalyd</v>
      </c>
      <c r="E188">
        <f t="shared" ref="E188:E190" si="50">E187</f>
        <v>122</v>
      </c>
      <c r="F188">
        <f t="shared" si="37"/>
        <v>0</v>
      </c>
    </row>
    <row r="189" spans="1:6" x14ac:dyDescent="0.25">
      <c r="A189" t="str">
        <f t="shared" si="49"/>
        <v>dalyd</v>
      </c>
      <c r="B189" s="2"/>
      <c r="C189">
        <v>1</v>
      </c>
      <c r="D189" t="s">
        <v>52</v>
      </c>
      <c r="E189">
        <f t="shared" si="50"/>
        <v>122</v>
      </c>
      <c r="F189">
        <f t="shared" si="37"/>
        <v>122</v>
      </c>
    </row>
    <row r="190" spans="1:6" x14ac:dyDescent="0.25">
      <c r="A190" t="s">
        <v>482</v>
      </c>
      <c r="E190">
        <f t="shared" si="50"/>
        <v>122</v>
      </c>
      <c r="F190">
        <f t="shared" si="37"/>
        <v>0</v>
      </c>
    </row>
    <row r="191" spans="1:6" x14ac:dyDescent="0.25">
      <c r="A191" t="str">
        <f t="shared" ref="A191:A231" si="51">A190</f>
        <v>Dan Pasette</v>
      </c>
      <c r="B191" t="s">
        <v>98</v>
      </c>
      <c r="E191">
        <v>14</v>
      </c>
      <c r="F191">
        <f t="shared" si="37"/>
        <v>0</v>
      </c>
    </row>
    <row r="192" spans="1:6" x14ac:dyDescent="0.25">
      <c r="A192" t="str">
        <f t="shared" si="51"/>
        <v>Dan Pasette</v>
      </c>
      <c r="E192">
        <f t="shared" ref="E192:E195" si="52">E191</f>
        <v>14</v>
      </c>
      <c r="F192">
        <f t="shared" si="37"/>
        <v>0</v>
      </c>
    </row>
    <row r="193" spans="1:6" x14ac:dyDescent="0.25">
      <c r="A193" t="str">
        <f t="shared" si="51"/>
        <v>Dan Pasette</v>
      </c>
      <c r="B193" s="2"/>
      <c r="C193">
        <v>0.57099999999999995</v>
      </c>
      <c r="D193" t="s">
        <v>99</v>
      </c>
      <c r="E193">
        <f t="shared" si="52"/>
        <v>14</v>
      </c>
      <c r="F193">
        <f t="shared" si="37"/>
        <v>7.9939999999999998</v>
      </c>
    </row>
    <row r="194" spans="1:6" x14ac:dyDescent="0.25">
      <c r="A194" t="str">
        <f t="shared" si="51"/>
        <v>Dan Pasette</v>
      </c>
      <c r="B194" s="2"/>
      <c r="C194">
        <v>0.24099999999999999</v>
      </c>
      <c r="D194" t="s">
        <v>100</v>
      </c>
      <c r="E194">
        <f t="shared" si="52"/>
        <v>14</v>
      </c>
      <c r="F194">
        <f t="shared" si="37"/>
        <v>3.3739999999999997</v>
      </c>
    </row>
    <row r="195" spans="1:6" x14ac:dyDescent="0.25">
      <c r="A195" t="str">
        <f t="shared" si="51"/>
        <v>Dan Pasette</v>
      </c>
      <c r="E195">
        <f t="shared" si="52"/>
        <v>14</v>
      </c>
      <c r="F195">
        <f t="shared" ref="F195:F258" si="53">C195*E195</f>
        <v>0</v>
      </c>
    </row>
    <row r="196" spans="1:6" x14ac:dyDescent="0.25">
      <c r="A196" t="str">
        <f t="shared" si="51"/>
        <v>Dan Pasette</v>
      </c>
      <c r="B196" t="s">
        <v>101</v>
      </c>
      <c r="E196">
        <v>2</v>
      </c>
      <c r="F196">
        <f t="shared" si="53"/>
        <v>0</v>
      </c>
    </row>
    <row r="197" spans="1:6" x14ac:dyDescent="0.25">
      <c r="A197" t="str">
        <f t="shared" si="51"/>
        <v>Dan Pasette</v>
      </c>
      <c r="E197">
        <f t="shared" ref="E197:E199" si="54">E196</f>
        <v>2</v>
      </c>
      <c r="F197">
        <f t="shared" si="53"/>
        <v>0</v>
      </c>
    </row>
    <row r="198" spans="1:6" x14ac:dyDescent="0.25">
      <c r="A198" t="str">
        <f t="shared" si="51"/>
        <v>Dan Pasette</v>
      </c>
      <c r="B198" s="2"/>
      <c r="C198">
        <v>1</v>
      </c>
      <c r="D198" t="s">
        <v>73</v>
      </c>
      <c r="E198">
        <f t="shared" si="54"/>
        <v>2</v>
      </c>
      <c r="F198">
        <f t="shared" si="53"/>
        <v>2</v>
      </c>
    </row>
    <row r="199" spans="1:6" x14ac:dyDescent="0.25">
      <c r="A199" t="str">
        <f t="shared" si="51"/>
        <v>Dan Pasette</v>
      </c>
      <c r="E199">
        <f t="shared" si="54"/>
        <v>2</v>
      </c>
      <c r="F199">
        <f t="shared" si="53"/>
        <v>0</v>
      </c>
    </row>
    <row r="200" spans="1:6" x14ac:dyDescent="0.25">
      <c r="A200" t="str">
        <f t="shared" si="51"/>
        <v>Dan Pasette</v>
      </c>
      <c r="B200" t="s">
        <v>102</v>
      </c>
      <c r="E200">
        <v>14</v>
      </c>
      <c r="F200">
        <f t="shared" si="53"/>
        <v>0</v>
      </c>
    </row>
    <row r="201" spans="1:6" x14ac:dyDescent="0.25">
      <c r="A201" t="str">
        <f t="shared" si="51"/>
        <v>Dan Pasette</v>
      </c>
      <c r="E201">
        <f t="shared" ref="E201:E204" si="55">E200</f>
        <v>14</v>
      </c>
      <c r="F201">
        <f t="shared" si="53"/>
        <v>0</v>
      </c>
    </row>
    <row r="202" spans="1:6" x14ac:dyDescent="0.25">
      <c r="A202" t="str">
        <f t="shared" si="51"/>
        <v>Dan Pasette</v>
      </c>
      <c r="B202" s="2"/>
      <c r="C202">
        <v>0.57099999999999995</v>
      </c>
      <c r="D202" t="s">
        <v>99</v>
      </c>
      <c r="E202">
        <f t="shared" si="55"/>
        <v>14</v>
      </c>
      <c r="F202">
        <f t="shared" si="53"/>
        <v>7.9939999999999998</v>
      </c>
    </row>
    <row r="203" spans="1:6" x14ac:dyDescent="0.25">
      <c r="A203" t="str">
        <f t="shared" si="51"/>
        <v>Dan Pasette</v>
      </c>
      <c r="B203" s="2"/>
      <c r="C203">
        <v>0.24099999999999999</v>
      </c>
      <c r="D203" t="s">
        <v>100</v>
      </c>
      <c r="E203">
        <f t="shared" si="55"/>
        <v>14</v>
      </c>
      <c r="F203">
        <f t="shared" si="53"/>
        <v>3.3739999999999997</v>
      </c>
    </row>
    <row r="204" spans="1:6" x14ac:dyDescent="0.25">
      <c r="A204" t="str">
        <f t="shared" si="51"/>
        <v>Dan Pasette</v>
      </c>
      <c r="E204">
        <f t="shared" si="55"/>
        <v>14</v>
      </c>
      <c r="F204">
        <f t="shared" si="53"/>
        <v>0</v>
      </c>
    </row>
    <row r="205" spans="1:6" x14ac:dyDescent="0.25">
      <c r="A205" t="str">
        <f t="shared" si="51"/>
        <v>Dan Pasette</v>
      </c>
      <c r="B205" t="s">
        <v>103</v>
      </c>
      <c r="E205">
        <v>31</v>
      </c>
      <c r="F205">
        <f t="shared" si="53"/>
        <v>0</v>
      </c>
    </row>
    <row r="206" spans="1:6" x14ac:dyDescent="0.25">
      <c r="A206" t="str">
        <f t="shared" si="51"/>
        <v>Dan Pasette</v>
      </c>
      <c r="E206">
        <f t="shared" ref="E206:E208" si="56">E205</f>
        <v>31</v>
      </c>
      <c r="F206">
        <f t="shared" si="53"/>
        <v>0</v>
      </c>
    </row>
    <row r="207" spans="1:6" x14ac:dyDescent="0.25">
      <c r="A207" t="str">
        <f t="shared" si="51"/>
        <v>Dan Pasette</v>
      </c>
      <c r="B207" s="2"/>
      <c r="C207">
        <v>1</v>
      </c>
      <c r="D207" t="s">
        <v>104</v>
      </c>
      <c r="E207">
        <f t="shared" si="56"/>
        <v>31</v>
      </c>
      <c r="F207">
        <f t="shared" si="53"/>
        <v>31</v>
      </c>
    </row>
    <row r="208" spans="1:6" x14ac:dyDescent="0.25">
      <c r="A208" t="str">
        <f t="shared" si="51"/>
        <v>Dan Pasette</v>
      </c>
      <c r="E208">
        <f t="shared" si="56"/>
        <v>31</v>
      </c>
      <c r="F208">
        <f t="shared" si="53"/>
        <v>0</v>
      </c>
    </row>
    <row r="209" spans="1:6" x14ac:dyDescent="0.25">
      <c r="A209" t="str">
        <f t="shared" si="51"/>
        <v>Dan Pasette</v>
      </c>
      <c r="B209" t="s">
        <v>105</v>
      </c>
      <c r="E209">
        <v>94</v>
      </c>
      <c r="F209">
        <f t="shared" si="53"/>
        <v>0</v>
      </c>
    </row>
    <row r="210" spans="1:6" x14ac:dyDescent="0.25">
      <c r="A210" t="str">
        <f t="shared" si="51"/>
        <v>Dan Pasette</v>
      </c>
      <c r="E210">
        <f t="shared" ref="E210:E214" si="57">E209</f>
        <v>94</v>
      </c>
      <c r="F210">
        <f t="shared" si="53"/>
        <v>0</v>
      </c>
    </row>
    <row r="211" spans="1:6" x14ac:dyDescent="0.25">
      <c r="A211" t="str">
        <f t="shared" si="51"/>
        <v>Dan Pasette</v>
      </c>
      <c r="B211" s="2"/>
      <c r="C211">
        <v>0.79100000000000004</v>
      </c>
      <c r="D211" t="s">
        <v>15</v>
      </c>
      <c r="E211">
        <f t="shared" si="57"/>
        <v>94</v>
      </c>
      <c r="F211">
        <f t="shared" si="53"/>
        <v>74.353999999999999</v>
      </c>
    </row>
    <row r="212" spans="1:6" x14ac:dyDescent="0.25">
      <c r="A212" t="str">
        <f t="shared" si="51"/>
        <v>Dan Pasette</v>
      </c>
      <c r="B212" s="2"/>
      <c r="C212">
        <v>2.7E-2</v>
      </c>
      <c r="D212" t="s">
        <v>52</v>
      </c>
      <c r="E212">
        <f t="shared" si="57"/>
        <v>94</v>
      </c>
      <c r="F212">
        <f t="shared" si="53"/>
        <v>2.5379999999999998</v>
      </c>
    </row>
    <row r="213" spans="1:6" x14ac:dyDescent="0.25">
      <c r="A213" t="str">
        <f t="shared" si="51"/>
        <v>Dan Pasette</v>
      </c>
      <c r="B213" s="2"/>
      <c r="C213">
        <v>0.18</v>
      </c>
      <c r="D213" t="s">
        <v>41</v>
      </c>
      <c r="E213">
        <f t="shared" si="57"/>
        <v>94</v>
      </c>
      <c r="F213">
        <f t="shared" si="53"/>
        <v>16.919999999999998</v>
      </c>
    </row>
    <row r="214" spans="1:6" x14ac:dyDescent="0.25">
      <c r="A214" t="str">
        <f t="shared" si="51"/>
        <v>Dan Pasette</v>
      </c>
      <c r="E214">
        <f t="shared" si="57"/>
        <v>94</v>
      </c>
      <c r="F214">
        <f t="shared" si="53"/>
        <v>0</v>
      </c>
    </row>
    <row r="215" spans="1:6" x14ac:dyDescent="0.25">
      <c r="A215" t="str">
        <f t="shared" si="51"/>
        <v>Dan Pasette</v>
      </c>
      <c r="B215" t="s">
        <v>106</v>
      </c>
      <c r="E215">
        <v>2</v>
      </c>
      <c r="F215">
        <f t="shared" si="53"/>
        <v>0</v>
      </c>
    </row>
    <row r="216" spans="1:6" x14ac:dyDescent="0.25">
      <c r="A216" t="str">
        <f t="shared" si="51"/>
        <v>Dan Pasette</v>
      </c>
      <c r="E216">
        <f t="shared" ref="E216:E218" si="58">E215</f>
        <v>2</v>
      </c>
      <c r="F216">
        <f t="shared" si="53"/>
        <v>0</v>
      </c>
    </row>
    <row r="217" spans="1:6" x14ac:dyDescent="0.25">
      <c r="A217" t="str">
        <f t="shared" si="51"/>
        <v>Dan Pasette</v>
      </c>
      <c r="B217" s="2"/>
      <c r="C217">
        <v>1</v>
      </c>
      <c r="D217" t="s">
        <v>73</v>
      </c>
      <c r="E217">
        <f t="shared" si="58"/>
        <v>2</v>
      </c>
      <c r="F217">
        <f t="shared" si="53"/>
        <v>2</v>
      </c>
    </row>
    <row r="218" spans="1:6" x14ac:dyDescent="0.25">
      <c r="A218" t="str">
        <f t="shared" si="51"/>
        <v>Dan Pasette</v>
      </c>
      <c r="E218">
        <f t="shared" si="58"/>
        <v>2</v>
      </c>
      <c r="F218">
        <f t="shared" si="53"/>
        <v>0</v>
      </c>
    </row>
    <row r="219" spans="1:6" x14ac:dyDescent="0.25">
      <c r="A219" t="str">
        <f t="shared" si="51"/>
        <v>Dan Pasette</v>
      </c>
      <c r="B219" t="s">
        <v>107</v>
      </c>
      <c r="E219">
        <v>14</v>
      </c>
      <c r="F219">
        <f t="shared" si="53"/>
        <v>0</v>
      </c>
    </row>
    <row r="220" spans="1:6" x14ac:dyDescent="0.25">
      <c r="A220" t="str">
        <f t="shared" si="51"/>
        <v>Dan Pasette</v>
      </c>
      <c r="E220">
        <f t="shared" ref="E220:E223" si="59">E219</f>
        <v>14</v>
      </c>
      <c r="F220">
        <f t="shared" si="53"/>
        <v>0</v>
      </c>
    </row>
    <row r="221" spans="1:6" x14ac:dyDescent="0.25">
      <c r="A221" t="str">
        <f t="shared" si="51"/>
        <v>Dan Pasette</v>
      </c>
      <c r="B221" s="2"/>
      <c r="C221">
        <v>0.57099999999999995</v>
      </c>
      <c r="D221" t="s">
        <v>99</v>
      </c>
      <c r="E221">
        <f t="shared" si="59"/>
        <v>14</v>
      </c>
      <c r="F221">
        <f t="shared" si="53"/>
        <v>7.9939999999999998</v>
      </c>
    </row>
    <row r="222" spans="1:6" x14ac:dyDescent="0.25">
      <c r="A222" t="str">
        <f t="shared" si="51"/>
        <v>Dan Pasette</v>
      </c>
      <c r="B222" s="2"/>
      <c r="C222">
        <v>0.24099999999999999</v>
      </c>
      <c r="D222" t="s">
        <v>100</v>
      </c>
      <c r="E222">
        <f t="shared" si="59"/>
        <v>14</v>
      </c>
      <c r="F222">
        <f t="shared" si="53"/>
        <v>3.3739999999999997</v>
      </c>
    </row>
    <row r="223" spans="1:6" x14ac:dyDescent="0.25">
      <c r="A223" t="str">
        <f t="shared" si="51"/>
        <v>Dan Pasette</v>
      </c>
      <c r="E223">
        <f t="shared" si="59"/>
        <v>14</v>
      </c>
      <c r="F223">
        <f t="shared" si="53"/>
        <v>0</v>
      </c>
    </row>
    <row r="224" spans="1:6" x14ac:dyDescent="0.25">
      <c r="A224" t="str">
        <f t="shared" si="51"/>
        <v>Dan Pasette</v>
      </c>
      <c r="B224" t="s">
        <v>108</v>
      </c>
      <c r="E224">
        <v>14</v>
      </c>
      <c r="F224">
        <f t="shared" si="53"/>
        <v>0</v>
      </c>
    </row>
    <row r="225" spans="1:6" x14ac:dyDescent="0.25">
      <c r="A225" t="str">
        <f t="shared" si="51"/>
        <v>Dan Pasette</v>
      </c>
      <c r="E225">
        <f t="shared" ref="E225:E228" si="60">E224</f>
        <v>14</v>
      </c>
      <c r="F225">
        <f t="shared" si="53"/>
        <v>0</v>
      </c>
    </row>
    <row r="226" spans="1:6" x14ac:dyDescent="0.25">
      <c r="A226" t="str">
        <f t="shared" si="51"/>
        <v>Dan Pasette</v>
      </c>
      <c r="B226" s="2"/>
      <c r="C226">
        <v>0.57099999999999995</v>
      </c>
      <c r="D226" t="s">
        <v>99</v>
      </c>
      <c r="E226">
        <f t="shared" si="60"/>
        <v>14</v>
      </c>
      <c r="F226">
        <f t="shared" si="53"/>
        <v>7.9939999999999998</v>
      </c>
    </row>
    <row r="227" spans="1:6" x14ac:dyDescent="0.25">
      <c r="A227" t="str">
        <f t="shared" si="51"/>
        <v>Dan Pasette</v>
      </c>
      <c r="B227" s="2"/>
      <c r="C227">
        <v>0.24099999999999999</v>
      </c>
      <c r="D227" t="s">
        <v>100</v>
      </c>
      <c r="E227">
        <f t="shared" si="60"/>
        <v>14</v>
      </c>
      <c r="F227">
        <f t="shared" si="53"/>
        <v>3.3739999999999997</v>
      </c>
    </row>
    <row r="228" spans="1:6" x14ac:dyDescent="0.25">
      <c r="A228" t="str">
        <f t="shared" si="51"/>
        <v>Dan Pasette</v>
      </c>
      <c r="E228">
        <f t="shared" si="60"/>
        <v>14</v>
      </c>
      <c r="F228">
        <f t="shared" si="53"/>
        <v>0</v>
      </c>
    </row>
    <row r="229" spans="1:6" x14ac:dyDescent="0.25">
      <c r="A229" t="str">
        <f t="shared" si="51"/>
        <v>Dan Pasette</v>
      </c>
      <c r="B229" t="s">
        <v>109</v>
      </c>
      <c r="E229">
        <v>2</v>
      </c>
      <c r="F229">
        <f t="shared" si="53"/>
        <v>0</v>
      </c>
    </row>
    <row r="230" spans="1:6" x14ac:dyDescent="0.25">
      <c r="A230" t="str">
        <f t="shared" si="51"/>
        <v>Dan Pasette</v>
      </c>
      <c r="E230">
        <f t="shared" ref="E230:E232" si="61">E229</f>
        <v>2</v>
      </c>
      <c r="F230">
        <f t="shared" si="53"/>
        <v>0</v>
      </c>
    </row>
    <row r="231" spans="1:6" x14ac:dyDescent="0.25">
      <c r="A231" t="str">
        <f t="shared" si="51"/>
        <v>Dan Pasette</v>
      </c>
      <c r="B231" s="2"/>
      <c r="C231">
        <v>1</v>
      </c>
      <c r="D231" t="s">
        <v>73</v>
      </c>
      <c r="E231">
        <f t="shared" si="61"/>
        <v>2</v>
      </c>
      <c r="F231">
        <f t="shared" si="53"/>
        <v>2</v>
      </c>
    </row>
    <row r="232" spans="1:6" x14ac:dyDescent="0.25">
      <c r="A232" t="s">
        <v>110</v>
      </c>
      <c r="E232">
        <f t="shared" si="61"/>
        <v>2</v>
      </c>
      <c r="F232">
        <f t="shared" si="53"/>
        <v>0</v>
      </c>
    </row>
    <row r="233" spans="1:6" x14ac:dyDescent="0.25">
      <c r="A233" t="str">
        <f t="shared" ref="A233:A235" si="62">A232</f>
        <v>daveh86</v>
      </c>
      <c r="B233" t="s">
        <v>111</v>
      </c>
      <c r="E233">
        <v>12</v>
      </c>
      <c r="F233">
        <f t="shared" si="53"/>
        <v>0</v>
      </c>
    </row>
    <row r="234" spans="1:6" x14ac:dyDescent="0.25">
      <c r="A234" t="str">
        <f t="shared" si="62"/>
        <v>daveh86</v>
      </c>
      <c r="E234">
        <f t="shared" ref="E234:E236" si="63">E233</f>
        <v>12</v>
      </c>
      <c r="F234">
        <f t="shared" si="53"/>
        <v>0</v>
      </c>
    </row>
    <row r="235" spans="1:6" x14ac:dyDescent="0.25">
      <c r="A235" t="str">
        <f t="shared" si="62"/>
        <v>daveh86</v>
      </c>
      <c r="B235" s="2"/>
      <c r="C235">
        <v>1</v>
      </c>
      <c r="D235" t="s">
        <v>112</v>
      </c>
      <c r="E235">
        <f t="shared" si="63"/>
        <v>12</v>
      </c>
      <c r="F235">
        <f t="shared" si="53"/>
        <v>12</v>
      </c>
    </row>
    <row r="236" spans="1:6" x14ac:dyDescent="0.25">
      <c r="A236" t="s">
        <v>483</v>
      </c>
      <c r="E236">
        <f t="shared" si="63"/>
        <v>12</v>
      </c>
      <c r="F236">
        <f t="shared" si="53"/>
        <v>0</v>
      </c>
    </row>
    <row r="237" spans="1:6" x14ac:dyDescent="0.25">
      <c r="A237" t="str">
        <f t="shared" ref="A237:A239" si="64">A236</f>
        <v>David Hows</v>
      </c>
      <c r="B237" t="s">
        <v>115</v>
      </c>
      <c r="E237">
        <v>14</v>
      </c>
      <c r="F237">
        <f t="shared" si="53"/>
        <v>0</v>
      </c>
    </row>
    <row r="238" spans="1:6" x14ac:dyDescent="0.25">
      <c r="A238" t="str">
        <f t="shared" si="64"/>
        <v>David Hows</v>
      </c>
      <c r="E238">
        <f t="shared" ref="E238:E240" si="65">E237</f>
        <v>14</v>
      </c>
      <c r="F238">
        <f t="shared" si="53"/>
        <v>0</v>
      </c>
    </row>
    <row r="239" spans="1:6" x14ac:dyDescent="0.25">
      <c r="A239" t="str">
        <f t="shared" si="64"/>
        <v>David Hows</v>
      </c>
      <c r="B239" s="2"/>
      <c r="C239">
        <v>1</v>
      </c>
      <c r="D239" t="s">
        <v>41</v>
      </c>
      <c r="E239">
        <f t="shared" si="65"/>
        <v>14</v>
      </c>
      <c r="F239">
        <f t="shared" si="53"/>
        <v>14</v>
      </c>
    </row>
    <row r="240" spans="1:6" x14ac:dyDescent="0.25">
      <c r="A240" t="s">
        <v>484</v>
      </c>
      <c r="E240">
        <f t="shared" si="65"/>
        <v>14</v>
      </c>
      <c r="F240">
        <f t="shared" si="53"/>
        <v>0</v>
      </c>
    </row>
    <row r="241" spans="1:6" x14ac:dyDescent="0.25">
      <c r="A241" t="str">
        <f t="shared" ref="A241:A247" si="66">A240</f>
        <v>David Percy</v>
      </c>
      <c r="B241" t="s">
        <v>117</v>
      </c>
      <c r="E241">
        <v>136</v>
      </c>
      <c r="F241">
        <f t="shared" si="53"/>
        <v>0</v>
      </c>
    </row>
    <row r="242" spans="1:6" x14ac:dyDescent="0.25">
      <c r="A242" t="str">
        <f t="shared" si="66"/>
        <v>David Percy</v>
      </c>
      <c r="E242">
        <f t="shared" ref="E242:E244" si="67">E241</f>
        <v>136</v>
      </c>
      <c r="F242">
        <f t="shared" si="53"/>
        <v>0</v>
      </c>
    </row>
    <row r="243" spans="1:6" x14ac:dyDescent="0.25">
      <c r="A243" t="str">
        <f t="shared" si="66"/>
        <v>David Percy</v>
      </c>
      <c r="B243" s="2"/>
      <c r="C243">
        <v>1</v>
      </c>
      <c r="D243" t="s">
        <v>118</v>
      </c>
      <c r="E243">
        <f t="shared" si="67"/>
        <v>136</v>
      </c>
      <c r="F243">
        <f t="shared" si="53"/>
        <v>136</v>
      </c>
    </row>
    <row r="244" spans="1:6" x14ac:dyDescent="0.25">
      <c r="A244" t="str">
        <f t="shared" si="66"/>
        <v>David Percy</v>
      </c>
      <c r="E244">
        <f t="shared" si="67"/>
        <v>136</v>
      </c>
      <c r="F244">
        <f t="shared" si="53"/>
        <v>0</v>
      </c>
    </row>
    <row r="245" spans="1:6" x14ac:dyDescent="0.25">
      <c r="A245" t="str">
        <f t="shared" si="66"/>
        <v>David Percy</v>
      </c>
      <c r="B245" t="s">
        <v>119</v>
      </c>
      <c r="E245">
        <v>266</v>
      </c>
      <c r="F245">
        <f t="shared" si="53"/>
        <v>0</v>
      </c>
    </row>
    <row r="246" spans="1:6" x14ac:dyDescent="0.25">
      <c r="A246" t="str">
        <f t="shared" si="66"/>
        <v>David Percy</v>
      </c>
      <c r="E246">
        <f t="shared" ref="E246:E248" si="68">E245</f>
        <v>266</v>
      </c>
      <c r="F246">
        <f t="shared" si="53"/>
        <v>0</v>
      </c>
    </row>
    <row r="247" spans="1:6" x14ac:dyDescent="0.25">
      <c r="A247" t="str">
        <f t="shared" si="66"/>
        <v>David Percy</v>
      </c>
      <c r="B247" s="2"/>
      <c r="C247">
        <v>1</v>
      </c>
      <c r="D247" t="s">
        <v>118</v>
      </c>
      <c r="E247">
        <f t="shared" si="68"/>
        <v>266</v>
      </c>
      <c r="F247">
        <f t="shared" si="53"/>
        <v>266</v>
      </c>
    </row>
    <row r="248" spans="1:6" x14ac:dyDescent="0.25">
      <c r="A248" t="s">
        <v>485</v>
      </c>
      <c r="E248">
        <f t="shared" si="68"/>
        <v>266</v>
      </c>
      <c r="F248">
        <f t="shared" si="53"/>
        <v>0</v>
      </c>
    </row>
    <row r="249" spans="1:6" x14ac:dyDescent="0.25">
      <c r="A249" t="str">
        <f t="shared" ref="A249:A280" si="69">A248</f>
        <v>David Storch</v>
      </c>
      <c r="B249" t="s">
        <v>121</v>
      </c>
      <c r="E249">
        <v>46</v>
      </c>
      <c r="F249">
        <f t="shared" si="53"/>
        <v>0</v>
      </c>
    </row>
    <row r="250" spans="1:6" x14ac:dyDescent="0.25">
      <c r="A250" t="str">
        <f t="shared" si="69"/>
        <v>David Storch</v>
      </c>
      <c r="E250">
        <f t="shared" ref="E250:E252" si="70">E249</f>
        <v>46</v>
      </c>
      <c r="F250">
        <f t="shared" si="53"/>
        <v>0</v>
      </c>
    </row>
    <row r="251" spans="1:6" x14ac:dyDescent="0.25">
      <c r="A251" t="str">
        <f t="shared" si="69"/>
        <v>David Storch</v>
      </c>
      <c r="B251" s="2"/>
      <c r="C251">
        <v>1</v>
      </c>
      <c r="D251" t="s">
        <v>92</v>
      </c>
      <c r="E251">
        <f t="shared" si="70"/>
        <v>46</v>
      </c>
      <c r="F251">
        <f t="shared" si="53"/>
        <v>46</v>
      </c>
    </row>
    <row r="252" spans="1:6" x14ac:dyDescent="0.25">
      <c r="A252" t="str">
        <f t="shared" si="69"/>
        <v>David Storch</v>
      </c>
      <c r="E252">
        <f t="shared" si="70"/>
        <v>46</v>
      </c>
      <c r="F252">
        <f t="shared" si="53"/>
        <v>0</v>
      </c>
    </row>
    <row r="253" spans="1:6" x14ac:dyDescent="0.25">
      <c r="A253" t="str">
        <f t="shared" si="69"/>
        <v>David Storch</v>
      </c>
      <c r="B253" t="s">
        <v>122</v>
      </c>
      <c r="E253">
        <v>43</v>
      </c>
      <c r="F253">
        <f t="shared" si="53"/>
        <v>0</v>
      </c>
    </row>
    <row r="254" spans="1:6" x14ac:dyDescent="0.25">
      <c r="A254" t="str">
        <f t="shared" si="69"/>
        <v>David Storch</v>
      </c>
      <c r="E254">
        <f t="shared" ref="E254:E257" si="71">E253</f>
        <v>43</v>
      </c>
      <c r="F254">
        <f t="shared" si="53"/>
        <v>0</v>
      </c>
    </row>
    <row r="255" spans="1:6" x14ac:dyDescent="0.25">
      <c r="A255" t="str">
        <f t="shared" si="69"/>
        <v>David Storch</v>
      </c>
      <c r="B255" s="2"/>
      <c r="C255">
        <v>0.56399999999999995</v>
      </c>
      <c r="D255" t="s">
        <v>92</v>
      </c>
      <c r="E255">
        <f t="shared" si="71"/>
        <v>43</v>
      </c>
      <c r="F255">
        <f t="shared" si="53"/>
        <v>24.251999999999999</v>
      </c>
    </row>
    <row r="256" spans="1:6" x14ac:dyDescent="0.25">
      <c r="A256" t="str">
        <f t="shared" si="69"/>
        <v>David Storch</v>
      </c>
      <c r="B256" s="2"/>
      <c r="C256">
        <v>0.435</v>
      </c>
      <c r="D256" t="s">
        <v>123</v>
      </c>
      <c r="E256">
        <f t="shared" si="71"/>
        <v>43</v>
      </c>
      <c r="F256">
        <f t="shared" si="53"/>
        <v>18.704999999999998</v>
      </c>
    </row>
    <row r="257" spans="1:6" x14ac:dyDescent="0.25">
      <c r="A257" t="str">
        <f t="shared" si="69"/>
        <v>David Storch</v>
      </c>
      <c r="E257">
        <f t="shared" si="71"/>
        <v>43</v>
      </c>
      <c r="F257">
        <f t="shared" si="53"/>
        <v>0</v>
      </c>
    </row>
    <row r="258" spans="1:6" x14ac:dyDescent="0.25">
      <c r="A258" t="str">
        <f t="shared" si="69"/>
        <v>David Storch</v>
      </c>
      <c r="B258" t="s">
        <v>124</v>
      </c>
      <c r="E258">
        <v>42</v>
      </c>
      <c r="F258">
        <f t="shared" si="53"/>
        <v>0</v>
      </c>
    </row>
    <row r="259" spans="1:6" x14ac:dyDescent="0.25">
      <c r="A259" t="str">
        <f t="shared" si="69"/>
        <v>David Storch</v>
      </c>
      <c r="E259">
        <f t="shared" ref="E259:E261" si="72">E258</f>
        <v>42</v>
      </c>
      <c r="F259">
        <f t="shared" ref="F259:F322" si="73">C259*E259</f>
        <v>0</v>
      </c>
    </row>
    <row r="260" spans="1:6" x14ac:dyDescent="0.25">
      <c r="A260" t="str">
        <f t="shared" si="69"/>
        <v>David Storch</v>
      </c>
      <c r="B260" s="2"/>
      <c r="C260">
        <v>1</v>
      </c>
      <c r="D260" t="s">
        <v>77</v>
      </c>
      <c r="E260">
        <f t="shared" si="72"/>
        <v>42</v>
      </c>
      <c r="F260">
        <f t="shared" si="73"/>
        <v>42</v>
      </c>
    </row>
    <row r="261" spans="1:6" x14ac:dyDescent="0.25">
      <c r="A261" t="str">
        <f t="shared" si="69"/>
        <v>David Storch</v>
      </c>
      <c r="E261">
        <f t="shared" si="72"/>
        <v>42</v>
      </c>
      <c r="F261">
        <f t="shared" si="73"/>
        <v>0</v>
      </c>
    </row>
    <row r="262" spans="1:6" x14ac:dyDescent="0.25">
      <c r="A262" t="str">
        <f t="shared" si="69"/>
        <v>David Storch</v>
      </c>
      <c r="B262" t="s">
        <v>125</v>
      </c>
      <c r="E262">
        <v>2</v>
      </c>
      <c r="F262">
        <f t="shared" si="73"/>
        <v>0</v>
      </c>
    </row>
    <row r="263" spans="1:6" x14ac:dyDescent="0.25">
      <c r="A263" t="str">
        <f t="shared" si="69"/>
        <v>David Storch</v>
      </c>
      <c r="E263">
        <f t="shared" ref="E263:E265" si="74">E262</f>
        <v>2</v>
      </c>
      <c r="F263">
        <f t="shared" si="73"/>
        <v>0</v>
      </c>
    </row>
    <row r="264" spans="1:6" x14ac:dyDescent="0.25">
      <c r="A264" t="str">
        <f t="shared" si="69"/>
        <v>David Storch</v>
      </c>
      <c r="B264" s="2"/>
      <c r="C264">
        <v>1</v>
      </c>
      <c r="D264" t="s">
        <v>123</v>
      </c>
      <c r="E264">
        <f t="shared" si="74"/>
        <v>2</v>
      </c>
      <c r="F264">
        <f t="shared" si="73"/>
        <v>2</v>
      </c>
    </row>
    <row r="265" spans="1:6" x14ac:dyDescent="0.25">
      <c r="A265" t="str">
        <f t="shared" si="69"/>
        <v>David Storch</v>
      </c>
      <c r="E265">
        <f t="shared" si="74"/>
        <v>2</v>
      </c>
      <c r="F265">
        <f t="shared" si="73"/>
        <v>0</v>
      </c>
    </row>
    <row r="266" spans="1:6" x14ac:dyDescent="0.25">
      <c r="A266" t="str">
        <f t="shared" si="69"/>
        <v>David Storch</v>
      </c>
      <c r="B266" t="s">
        <v>126</v>
      </c>
      <c r="E266">
        <v>12</v>
      </c>
      <c r="F266">
        <f t="shared" si="73"/>
        <v>0</v>
      </c>
    </row>
    <row r="267" spans="1:6" x14ac:dyDescent="0.25">
      <c r="A267" t="str">
        <f t="shared" si="69"/>
        <v>David Storch</v>
      </c>
      <c r="E267">
        <f t="shared" ref="E267:E269" si="75">E266</f>
        <v>12</v>
      </c>
      <c r="F267">
        <f t="shared" si="73"/>
        <v>0</v>
      </c>
    </row>
    <row r="268" spans="1:6" x14ac:dyDescent="0.25">
      <c r="A268" t="str">
        <f t="shared" si="69"/>
        <v>David Storch</v>
      </c>
      <c r="B268" s="2"/>
      <c r="C268">
        <v>1</v>
      </c>
      <c r="D268" t="s">
        <v>123</v>
      </c>
      <c r="E268">
        <f t="shared" si="75"/>
        <v>12</v>
      </c>
      <c r="F268">
        <f t="shared" si="73"/>
        <v>12</v>
      </c>
    </row>
    <row r="269" spans="1:6" x14ac:dyDescent="0.25">
      <c r="A269" t="str">
        <f t="shared" si="69"/>
        <v>David Storch</v>
      </c>
      <c r="E269">
        <f t="shared" si="75"/>
        <v>12</v>
      </c>
      <c r="F269">
        <f t="shared" si="73"/>
        <v>0</v>
      </c>
    </row>
    <row r="270" spans="1:6" x14ac:dyDescent="0.25">
      <c r="A270" t="str">
        <f t="shared" si="69"/>
        <v>David Storch</v>
      </c>
      <c r="B270" t="s">
        <v>127</v>
      </c>
      <c r="E270">
        <v>84</v>
      </c>
      <c r="F270">
        <f t="shared" si="73"/>
        <v>0</v>
      </c>
    </row>
    <row r="271" spans="1:6" x14ac:dyDescent="0.25">
      <c r="A271" t="str">
        <f t="shared" si="69"/>
        <v>David Storch</v>
      </c>
      <c r="E271">
        <f t="shared" ref="E271:E273" si="76">E270</f>
        <v>84</v>
      </c>
      <c r="F271">
        <f t="shared" si="73"/>
        <v>0</v>
      </c>
    </row>
    <row r="272" spans="1:6" x14ac:dyDescent="0.25">
      <c r="A272" t="str">
        <f t="shared" si="69"/>
        <v>David Storch</v>
      </c>
      <c r="B272" s="2"/>
      <c r="C272">
        <v>1</v>
      </c>
      <c r="D272" t="s">
        <v>123</v>
      </c>
      <c r="E272">
        <f t="shared" si="76"/>
        <v>84</v>
      </c>
      <c r="F272">
        <f t="shared" si="73"/>
        <v>84</v>
      </c>
    </row>
    <row r="273" spans="1:6" x14ac:dyDescent="0.25">
      <c r="A273" t="str">
        <f t="shared" si="69"/>
        <v>David Storch</v>
      </c>
      <c r="E273">
        <f t="shared" si="76"/>
        <v>84</v>
      </c>
      <c r="F273">
        <f t="shared" si="73"/>
        <v>0</v>
      </c>
    </row>
    <row r="274" spans="1:6" x14ac:dyDescent="0.25">
      <c r="A274" t="str">
        <f t="shared" si="69"/>
        <v>David Storch</v>
      </c>
      <c r="B274" t="s">
        <v>128</v>
      </c>
      <c r="E274">
        <v>63</v>
      </c>
      <c r="F274">
        <f t="shared" si="73"/>
        <v>0</v>
      </c>
    </row>
    <row r="275" spans="1:6" x14ac:dyDescent="0.25">
      <c r="A275" t="str">
        <f t="shared" si="69"/>
        <v>David Storch</v>
      </c>
      <c r="E275">
        <f t="shared" ref="E275:E278" si="77">E274</f>
        <v>63</v>
      </c>
      <c r="F275">
        <f t="shared" si="73"/>
        <v>0</v>
      </c>
    </row>
    <row r="276" spans="1:6" x14ac:dyDescent="0.25">
      <c r="A276" t="str">
        <f t="shared" si="69"/>
        <v>David Storch</v>
      </c>
      <c r="B276" s="2"/>
      <c r="C276">
        <v>0.214</v>
      </c>
      <c r="D276" t="s">
        <v>77</v>
      </c>
      <c r="E276">
        <f t="shared" si="77"/>
        <v>63</v>
      </c>
      <c r="F276">
        <f t="shared" si="73"/>
        <v>13.481999999999999</v>
      </c>
    </row>
    <row r="277" spans="1:6" x14ac:dyDescent="0.25">
      <c r="A277" t="str">
        <f t="shared" si="69"/>
        <v>David Storch</v>
      </c>
      <c r="B277" s="2"/>
      <c r="C277">
        <v>0.78500000000000003</v>
      </c>
      <c r="D277" t="s">
        <v>79</v>
      </c>
      <c r="E277">
        <f t="shared" si="77"/>
        <v>63</v>
      </c>
      <c r="F277">
        <f t="shared" si="73"/>
        <v>49.455000000000005</v>
      </c>
    </row>
    <row r="278" spans="1:6" x14ac:dyDescent="0.25">
      <c r="A278" t="str">
        <f t="shared" si="69"/>
        <v>David Storch</v>
      </c>
      <c r="E278">
        <f t="shared" si="77"/>
        <v>63</v>
      </c>
      <c r="F278">
        <f t="shared" si="73"/>
        <v>0</v>
      </c>
    </row>
    <row r="279" spans="1:6" x14ac:dyDescent="0.25">
      <c r="A279" t="str">
        <f t="shared" si="69"/>
        <v>David Storch</v>
      </c>
      <c r="B279" t="s">
        <v>129</v>
      </c>
      <c r="E279">
        <v>18</v>
      </c>
      <c r="F279">
        <f t="shared" si="73"/>
        <v>0</v>
      </c>
    </row>
    <row r="280" spans="1:6" x14ac:dyDescent="0.25">
      <c r="A280" t="str">
        <f t="shared" si="69"/>
        <v>David Storch</v>
      </c>
      <c r="E280">
        <f t="shared" ref="E280:E283" si="78">E279</f>
        <v>18</v>
      </c>
      <c r="F280">
        <f t="shared" si="73"/>
        <v>0</v>
      </c>
    </row>
    <row r="281" spans="1:6" x14ac:dyDescent="0.25">
      <c r="A281" t="str">
        <f t="shared" ref="A281:A312" si="79">A280</f>
        <v>David Storch</v>
      </c>
      <c r="B281" s="2"/>
      <c r="C281">
        <v>0.61399999999999999</v>
      </c>
      <c r="D281" t="s">
        <v>130</v>
      </c>
      <c r="E281">
        <f t="shared" si="78"/>
        <v>18</v>
      </c>
      <c r="F281">
        <f t="shared" si="73"/>
        <v>11.052</v>
      </c>
    </row>
    <row r="282" spans="1:6" x14ac:dyDescent="0.25">
      <c r="A282" t="str">
        <f t="shared" si="79"/>
        <v>David Storch</v>
      </c>
      <c r="B282" s="2"/>
      <c r="C282">
        <v>0.38500000000000001</v>
      </c>
      <c r="D282" t="s">
        <v>123</v>
      </c>
      <c r="E282">
        <f t="shared" si="78"/>
        <v>18</v>
      </c>
      <c r="F282">
        <f t="shared" si="73"/>
        <v>6.93</v>
      </c>
    </row>
    <row r="283" spans="1:6" x14ac:dyDescent="0.25">
      <c r="A283" t="str">
        <f t="shared" si="79"/>
        <v>David Storch</v>
      </c>
      <c r="E283">
        <f t="shared" si="78"/>
        <v>18</v>
      </c>
      <c r="F283">
        <f t="shared" si="73"/>
        <v>0</v>
      </c>
    </row>
    <row r="284" spans="1:6" x14ac:dyDescent="0.25">
      <c r="A284" t="str">
        <f t="shared" si="79"/>
        <v>David Storch</v>
      </c>
      <c r="B284" t="s">
        <v>131</v>
      </c>
      <c r="E284">
        <v>34</v>
      </c>
      <c r="F284">
        <f t="shared" si="73"/>
        <v>0</v>
      </c>
    </row>
    <row r="285" spans="1:6" x14ac:dyDescent="0.25">
      <c r="A285" t="str">
        <f t="shared" si="79"/>
        <v>David Storch</v>
      </c>
      <c r="E285">
        <f t="shared" ref="E285:E292" si="80">E284</f>
        <v>34</v>
      </c>
      <c r="F285">
        <f t="shared" si="73"/>
        <v>0</v>
      </c>
    </row>
    <row r="286" spans="1:6" x14ac:dyDescent="0.25">
      <c r="A286" t="str">
        <f t="shared" si="79"/>
        <v>David Storch</v>
      </c>
      <c r="B286" s="2"/>
      <c r="C286">
        <v>0.121</v>
      </c>
      <c r="D286" t="s">
        <v>32</v>
      </c>
      <c r="E286">
        <f t="shared" si="80"/>
        <v>34</v>
      </c>
      <c r="F286">
        <f t="shared" si="73"/>
        <v>4.1139999999999999</v>
      </c>
    </row>
    <row r="287" spans="1:6" x14ac:dyDescent="0.25">
      <c r="A287" t="str">
        <f t="shared" si="79"/>
        <v>David Storch</v>
      </c>
      <c r="B287" s="2"/>
      <c r="C287">
        <v>0.14499999999999999</v>
      </c>
      <c r="D287" t="s">
        <v>130</v>
      </c>
      <c r="E287">
        <f t="shared" si="80"/>
        <v>34</v>
      </c>
      <c r="F287">
        <f t="shared" si="73"/>
        <v>4.93</v>
      </c>
    </row>
    <row r="288" spans="1:6" x14ac:dyDescent="0.25">
      <c r="A288" t="str">
        <f t="shared" si="79"/>
        <v>David Storch</v>
      </c>
      <c r="B288" s="2"/>
      <c r="C288">
        <v>6.6000000000000003E-2</v>
      </c>
      <c r="D288" t="s">
        <v>132</v>
      </c>
      <c r="E288">
        <f t="shared" si="80"/>
        <v>34</v>
      </c>
      <c r="F288">
        <f t="shared" si="73"/>
        <v>2.2440000000000002</v>
      </c>
    </row>
    <row r="289" spans="1:6" x14ac:dyDescent="0.25">
      <c r="A289" t="str">
        <f t="shared" si="79"/>
        <v>David Storch</v>
      </c>
      <c r="B289" s="2"/>
      <c r="C289">
        <v>0.50900000000000001</v>
      </c>
      <c r="D289" t="s">
        <v>123</v>
      </c>
      <c r="E289">
        <f t="shared" si="80"/>
        <v>34</v>
      </c>
      <c r="F289">
        <f t="shared" si="73"/>
        <v>17.306000000000001</v>
      </c>
    </row>
    <row r="290" spans="1:6" x14ac:dyDescent="0.25">
      <c r="A290" t="str">
        <f t="shared" si="79"/>
        <v>David Storch</v>
      </c>
      <c r="B290" s="2"/>
      <c r="C290">
        <v>7.1999999999999995E-2</v>
      </c>
      <c r="D290" t="s">
        <v>28</v>
      </c>
      <c r="E290">
        <f t="shared" si="80"/>
        <v>34</v>
      </c>
      <c r="F290">
        <f t="shared" si="73"/>
        <v>2.448</v>
      </c>
    </row>
    <row r="291" spans="1:6" x14ac:dyDescent="0.25">
      <c r="A291" t="str">
        <f t="shared" si="79"/>
        <v>David Storch</v>
      </c>
      <c r="B291" s="2"/>
      <c r="C291">
        <v>8.4000000000000005E-2</v>
      </c>
      <c r="D291" t="s">
        <v>52</v>
      </c>
      <c r="E291">
        <f t="shared" si="80"/>
        <v>34</v>
      </c>
      <c r="F291">
        <f t="shared" si="73"/>
        <v>2.8560000000000003</v>
      </c>
    </row>
    <row r="292" spans="1:6" x14ac:dyDescent="0.25">
      <c r="A292" t="str">
        <f t="shared" si="79"/>
        <v>David Storch</v>
      </c>
      <c r="E292">
        <f t="shared" si="80"/>
        <v>34</v>
      </c>
      <c r="F292">
        <f t="shared" si="73"/>
        <v>0</v>
      </c>
    </row>
    <row r="293" spans="1:6" x14ac:dyDescent="0.25">
      <c r="A293" t="str">
        <f t="shared" si="79"/>
        <v>David Storch</v>
      </c>
      <c r="B293" t="s">
        <v>133</v>
      </c>
      <c r="E293">
        <v>853</v>
      </c>
      <c r="F293">
        <f t="shared" si="73"/>
        <v>0</v>
      </c>
    </row>
    <row r="294" spans="1:6" x14ac:dyDescent="0.25">
      <c r="A294" t="str">
        <f t="shared" si="79"/>
        <v>David Storch</v>
      </c>
      <c r="E294">
        <f t="shared" ref="E294:E301" si="81">E293</f>
        <v>853</v>
      </c>
      <c r="F294">
        <f t="shared" si="73"/>
        <v>0</v>
      </c>
    </row>
    <row r="295" spans="1:6" x14ac:dyDescent="0.25">
      <c r="A295" t="str">
        <f t="shared" si="79"/>
        <v>David Storch</v>
      </c>
      <c r="B295" s="2"/>
      <c r="C295">
        <v>7.0000000000000007E-2</v>
      </c>
      <c r="D295" t="s">
        <v>134</v>
      </c>
      <c r="E295">
        <f t="shared" si="81"/>
        <v>853</v>
      </c>
      <c r="F295">
        <f t="shared" si="73"/>
        <v>59.710000000000008</v>
      </c>
    </row>
    <row r="296" spans="1:6" x14ac:dyDescent="0.25">
      <c r="A296" t="str">
        <f t="shared" si="79"/>
        <v>David Storch</v>
      </c>
      <c r="B296" s="2"/>
      <c r="C296">
        <v>0.02</v>
      </c>
      <c r="D296" t="s">
        <v>130</v>
      </c>
      <c r="E296">
        <f t="shared" si="81"/>
        <v>853</v>
      </c>
      <c r="F296">
        <f t="shared" si="73"/>
        <v>17.059999999999999</v>
      </c>
    </row>
    <row r="297" spans="1:6" x14ac:dyDescent="0.25">
      <c r="A297" t="str">
        <f t="shared" si="79"/>
        <v>David Storch</v>
      </c>
      <c r="B297" s="2"/>
      <c r="C297">
        <v>0.60599999999999998</v>
      </c>
      <c r="D297" t="s">
        <v>135</v>
      </c>
      <c r="E297">
        <f t="shared" si="81"/>
        <v>853</v>
      </c>
      <c r="F297">
        <f t="shared" si="73"/>
        <v>516.91800000000001</v>
      </c>
    </row>
    <row r="298" spans="1:6" x14ac:dyDescent="0.25">
      <c r="A298" t="str">
        <f t="shared" si="79"/>
        <v>David Storch</v>
      </c>
      <c r="B298" s="2"/>
      <c r="C298">
        <v>0.27</v>
      </c>
      <c r="D298" t="s">
        <v>123</v>
      </c>
      <c r="E298">
        <f t="shared" si="81"/>
        <v>853</v>
      </c>
      <c r="F298">
        <f t="shared" si="73"/>
        <v>230.31</v>
      </c>
    </row>
    <row r="299" spans="1:6" x14ac:dyDescent="0.25">
      <c r="A299" t="str">
        <f t="shared" si="79"/>
        <v>David Storch</v>
      </c>
      <c r="B299" s="2"/>
      <c r="C299">
        <v>2.9000000000000001E-2</v>
      </c>
      <c r="D299" t="s">
        <v>28</v>
      </c>
      <c r="E299">
        <f t="shared" si="81"/>
        <v>853</v>
      </c>
      <c r="F299">
        <f t="shared" si="73"/>
        <v>24.737000000000002</v>
      </c>
    </row>
    <row r="300" spans="1:6" x14ac:dyDescent="0.25">
      <c r="A300" t="str">
        <f t="shared" si="79"/>
        <v>David Storch</v>
      </c>
      <c r="B300" s="2"/>
      <c r="C300">
        <v>2E-3</v>
      </c>
      <c r="D300" t="s">
        <v>136</v>
      </c>
      <c r="E300">
        <f t="shared" si="81"/>
        <v>853</v>
      </c>
      <c r="F300">
        <f t="shared" si="73"/>
        <v>1.706</v>
      </c>
    </row>
    <row r="301" spans="1:6" x14ac:dyDescent="0.25">
      <c r="A301" t="str">
        <f t="shared" si="79"/>
        <v>David Storch</v>
      </c>
      <c r="E301">
        <f t="shared" si="81"/>
        <v>853</v>
      </c>
      <c r="F301">
        <f t="shared" si="73"/>
        <v>0</v>
      </c>
    </row>
    <row r="302" spans="1:6" x14ac:dyDescent="0.25">
      <c r="A302" t="str">
        <f t="shared" si="79"/>
        <v>David Storch</v>
      </c>
      <c r="B302" t="s">
        <v>137</v>
      </c>
      <c r="E302">
        <v>1132</v>
      </c>
      <c r="F302">
        <f t="shared" si="73"/>
        <v>0</v>
      </c>
    </row>
    <row r="303" spans="1:6" x14ac:dyDescent="0.25">
      <c r="A303" t="str">
        <f t="shared" si="79"/>
        <v>David Storch</v>
      </c>
      <c r="E303">
        <f t="shared" ref="E303:E310" si="82">E302</f>
        <v>1132</v>
      </c>
      <c r="F303">
        <f t="shared" si="73"/>
        <v>0</v>
      </c>
    </row>
    <row r="304" spans="1:6" x14ac:dyDescent="0.25">
      <c r="A304" t="str">
        <f t="shared" si="79"/>
        <v>David Storch</v>
      </c>
      <c r="B304" s="2"/>
      <c r="C304">
        <v>5.3999999999999999E-2</v>
      </c>
      <c r="D304" t="s">
        <v>134</v>
      </c>
      <c r="E304">
        <f t="shared" si="82"/>
        <v>1132</v>
      </c>
      <c r="F304">
        <f t="shared" si="73"/>
        <v>61.128</v>
      </c>
    </row>
    <row r="305" spans="1:6" x14ac:dyDescent="0.25">
      <c r="A305" t="str">
        <f t="shared" si="79"/>
        <v>David Storch</v>
      </c>
      <c r="B305" s="2"/>
      <c r="C305">
        <v>5.7000000000000002E-2</v>
      </c>
      <c r="D305" t="s">
        <v>130</v>
      </c>
      <c r="E305">
        <f t="shared" si="82"/>
        <v>1132</v>
      </c>
      <c r="F305">
        <f t="shared" si="73"/>
        <v>64.524000000000001</v>
      </c>
    </row>
    <row r="306" spans="1:6" x14ac:dyDescent="0.25">
      <c r="A306" t="str">
        <f t="shared" si="79"/>
        <v>David Storch</v>
      </c>
      <c r="B306" s="2"/>
      <c r="C306">
        <v>0.63800000000000001</v>
      </c>
      <c r="D306" t="s">
        <v>135</v>
      </c>
      <c r="E306">
        <f t="shared" si="82"/>
        <v>1132</v>
      </c>
      <c r="F306">
        <f t="shared" si="73"/>
        <v>722.21600000000001</v>
      </c>
    </row>
    <row r="307" spans="1:6" x14ac:dyDescent="0.25">
      <c r="A307" t="str">
        <f t="shared" si="79"/>
        <v>David Storch</v>
      </c>
      <c r="B307" s="2"/>
      <c r="C307">
        <v>0.20799999999999999</v>
      </c>
      <c r="D307" t="s">
        <v>123</v>
      </c>
      <c r="E307">
        <f t="shared" si="82"/>
        <v>1132</v>
      </c>
      <c r="F307">
        <f t="shared" si="73"/>
        <v>235.45599999999999</v>
      </c>
    </row>
    <row r="308" spans="1:6" x14ac:dyDescent="0.25">
      <c r="A308" t="str">
        <f t="shared" si="79"/>
        <v>David Storch</v>
      </c>
      <c r="B308" s="2"/>
      <c r="C308">
        <v>3.9E-2</v>
      </c>
      <c r="D308" t="s">
        <v>28</v>
      </c>
      <c r="E308">
        <f t="shared" si="82"/>
        <v>1132</v>
      </c>
      <c r="F308">
        <f t="shared" si="73"/>
        <v>44.148000000000003</v>
      </c>
    </row>
    <row r="309" spans="1:6" x14ac:dyDescent="0.25">
      <c r="A309" t="str">
        <f t="shared" si="79"/>
        <v>David Storch</v>
      </c>
      <c r="B309" s="2"/>
      <c r="C309">
        <v>1E-3</v>
      </c>
      <c r="D309" t="s">
        <v>136</v>
      </c>
      <c r="E309">
        <f t="shared" si="82"/>
        <v>1132</v>
      </c>
      <c r="F309">
        <f t="shared" si="73"/>
        <v>1.1320000000000001</v>
      </c>
    </row>
    <row r="310" spans="1:6" x14ac:dyDescent="0.25">
      <c r="A310" t="str">
        <f t="shared" si="79"/>
        <v>David Storch</v>
      </c>
      <c r="E310">
        <f t="shared" si="82"/>
        <v>1132</v>
      </c>
      <c r="F310">
        <f t="shared" si="73"/>
        <v>0</v>
      </c>
    </row>
    <row r="311" spans="1:6" x14ac:dyDescent="0.25">
      <c r="A311" t="str">
        <f t="shared" si="79"/>
        <v>David Storch</v>
      </c>
      <c r="B311" t="s">
        <v>138</v>
      </c>
      <c r="E311">
        <v>1988</v>
      </c>
      <c r="F311">
        <f t="shared" si="73"/>
        <v>0</v>
      </c>
    </row>
    <row r="312" spans="1:6" x14ac:dyDescent="0.25">
      <c r="A312" t="str">
        <f t="shared" si="79"/>
        <v>David Storch</v>
      </c>
      <c r="E312">
        <f t="shared" ref="E312:E317" si="83">E311</f>
        <v>1988</v>
      </c>
      <c r="F312">
        <f t="shared" si="73"/>
        <v>0</v>
      </c>
    </row>
    <row r="313" spans="1:6" x14ac:dyDescent="0.25">
      <c r="A313" t="str">
        <f t="shared" ref="A313:A328" si="84">A312</f>
        <v>David Storch</v>
      </c>
      <c r="B313" s="2"/>
      <c r="C313">
        <v>6.0000000000000001E-3</v>
      </c>
      <c r="D313" t="s">
        <v>32</v>
      </c>
      <c r="E313">
        <f t="shared" si="83"/>
        <v>1988</v>
      </c>
      <c r="F313">
        <f t="shared" si="73"/>
        <v>11.928000000000001</v>
      </c>
    </row>
    <row r="314" spans="1:6" x14ac:dyDescent="0.25">
      <c r="A314" t="str">
        <f t="shared" si="84"/>
        <v>David Storch</v>
      </c>
      <c r="B314" s="2"/>
      <c r="C314">
        <v>0.97599999999999998</v>
      </c>
      <c r="D314" t="s">
        <v>123</v>
      </c>
      <c r="E314">
        <f t="shared" si="83"/>
        <v>1988</v>
      </c>
      <c r="F314">
        <f t="shared" si="73"/>
        <v>1940.288</v>
      </c>
    </row>
    <row r="315" spans="1:6" x14ac:dyDescent="0.25">
      <c r="A315" t="str">
        <f t="shared" si="84"/>
        <v>David Storch</v>
      </c>
      <c r="B315" s="2"/>
      <c r="C315">
        <v>1.2E-2</v>
      </c>
      <c r="D315" t="s">
        <v>28</v>
      </c>
      <c r="E315">
        <f t="shared" si="83"/>
        <v>1988</v>
      </c>
      <c r="F315">
        <f t="shared" si="73"/>
        <v>23.856000000000002</v>
      </c>
    </row>
    <row r="316" spans="1:6" x14ac:dyDescent="0.25">
      <c r="A316" t="str">
        <f t="shared" si="84"/>
        <v>David Storch</v>
      </c>
      <c r="B316" s="2"/>
      <c r="C316">
        <v>4.0000000000000001E-3</v>
      </c>
      <c r="D316" t="s">
        <v>52</v>
      </c>
      <c r="E316">
        <f t="shared" si="83"/>
        <v>1988</v>
      </c>
      <c r="F316">
        <f t="shared" si="73"/>
        <v>7.952</v>
      </c>
    </row>
    <row r="317" spans="1:6" x14ac:dyDescent="0.25">
      <c r="A317" t="str">
        <f t="shared" si="84"/>
        <v>David Storch</v>
      </c>
      <c r="E317">
        <f t="shared" si="83"/>
        <v>1988</v>
      </c>
      <c r="F317">
        <f t="shared" si="73"/>
        <v>0</v>
      </c>
    </row>
    <row r="318" spans="1:6" x14ac:dyDescent="0.25">
      <c r="A318" t="str">
        <f t="shared" si="84"/>
        <v>David Storch</v>
      </c>
      <c r="B318" t="s">
        <v>139</v>
      </c>
      <c r="E318">
        <v>210</v>
      </c>
      <c r="F318">
        <f t="shared" si="73"/>
        <v>0</v>
      </c>
    </row>
    <row r="319" spans="1:6" x14ac:dyDescent="0.25">
      <c r="A319" t="str">
        <f t="shared" si="84"/>
        <v>David Storch</v>
      </c>
      <c r="E319">
        <f t="shared" ref="E319:E324" si="85">E318</f>
        <v>210</v>
      </c>
      <c r="F319">
        <f t="shared" si="73"/>
        <v>0</v>
      </c>
    </row>
    <row r="320" spans="1:6" x14ac:dyDescent="0.25">
      <c r="A320" t="str">
        <f t="shared" si="84"/>
        <v>David Storch</v>
      </c>
      <c r="B320" s="2"/>
      <c r="C320">
        <v>0.33100000000000002</v>
      </c>
      <c r="D320" t="s">
        <v>35</v>
      </c>
      <c r="E320">
        <f t="shared" si="85"/>
        <v>210</v>
      </c>
      <c r="F320">
        <f t="shared" si="73"/>
        <v>69.510000000000005</v>
      </c>
    </row>
    <row r="321" spans="1:6" x14ac:dyDescent="0.25">
      <c r="A321" t="str">
        <f t="shared" si="84"/>
        <v>David Storch</v>
      </c>
      <c r="B321" s="2"/>
      <c r="C321">
        <v>0.51700000000000002</v>
      </c>
      <c r="D321" t="s">
        <v>140</v>
      </c>
      <c r="E321">
        <f t="shared" si="85"/>
        <v>210</v>
      </c>
      <c r="F321">
        <f t="shared" si="73"/>
        <v>108.57000000000001</v>
      </c>
    </row>
    <row r="322" spans="1:6" x14ac:dyDescent="0.25">
      <c r="A322" t="str">
        <f t="shared" si="84"/>
        <v>David Storch</v>
      </c>
      <c r="B322" s="2"/>
      <c r="C322">
        <v>7.0000000000000001E-3</v>
      </c>
      <c r="D322" t="s">
        <v>32</v>
      </c>
      <c r="E322">
        <f t="shared" si="85"/>
        <v>210</v>
      </c>
      <c r="F322">
        <f t="shared" si="73"/>
        <v>1.47</v>
      </c>
    </row>
    <row r="323" spans="1:6" x14ac:dyDescent="0.25">
      <c r="A323" t="str">
        <f t="shared" si="84"/>
        <v>David Storch</v>
      </c>
      <c r="B323" s="2"/>
      <c r="C323">
        <v>0.14299999999999999</v>
      </c>
      <c r="D323" t="s">
        <v>41</v>
      </c>
      <c r="E323">
        <f t="shared" si="85"/>
        <v>210</v>
      </c>
      <c r="F323">
        <f t="shared" ref="F323:F386" si="86">C323*E323</f>
        <v>30.029999999999998</v>
      </c>
    </row>
    <row r="324" spans="1:6" x14ac:dyDescent="0.25">
      <c r="A324" t="str">
        <f t="shared" si="84"/>
        <v>David Storch</v>
      </c>
      <c r="E324">
        <f t="shared" si="85"/>
        <v>210</v>
      </c>
      <c r="F324">
        <f t="shared" si="86"/>
        <v>0</v>
      </c>
    </row>
    <row r="325" spans="1:6" x14ac:dyDescent="0.25">
      <c r="A325" t="str">
        <f t="shared" si="84"/>
        <v>David Storch</v>
      </c>
      <c r="B325" t="s">
        <v>141</v>
      </c>
      <c r="E325">
        <v>455</v>
      </c>
      <c r="F325">
        <f t="shared" si="86"/>
        <v>0</v>
      </c>
    </row>
    <row r="326" spans="1:6" x14ac:dyDescent="0.25">
      <c r="A326" t="str">
        <f t="shared" si="84"/>
        <v>David Storch</v>
      </c>
      <c r="E326">
        <f t="shared" ref="E326:E329" si="87">E325</f>
        <v>455</v>
      </c>
      <c r="F326">
        <f t="shared" si="86"/>
        <v>0</v>
      </c>
    </row>
    <row r="327" spans="1:6" x14ac:dyDescent="0.25">
      <c r="A327" t="str">
        <f t="shared" si="84"/>
        <v>David Storch</v>
      </c>
      <c r="B327" s="2"/>
      <c r="C327">
        <v>0.86699999999999999</v>
      </c>
      <c r="D327" t="s">
        <v>130</v>
      </c>
      <c r="E327">
        <f t="shared" si="87"/>
        <v>455</v>
      </c>
      <c r="F327">
        <f t="shared" si="86"/>
        <v>394.48500000000001</v>
      </c>
    </row>
    <row r="328" spans="1:6" x14ac:dyDescent="0.25">
      <c r="A328" t="str">
        <f t="shared" si="84"/>
        <v>David Storch</v>
      </c>
      <c r="B328" s="2"/>
      <c r="C328">
        <v>0.13200000000000001</v>
      </c>
      <c r="D328" t="s">
        <v>52</v>
      </c>
      <c r="E328">
        <f t="shared" si="87"/>
        <v>455</v>
      </c>
      <c r="F328">
        <f t="shared" si="86"/>
        <v>60.06</v>
      </c>
    </row>
    <row r="329" spans="1:6" x14ac:dyDescent="0.25">
      <c r="A329" t="s">
        <v>486</v>
      </c>
      <c r="E329">
        <f t="shared" si="87"/>
        <v>455</v>
      </c>
      <c r="F329">
        <f t="shared" si="86"/>
        <v>0</v>
      </c>
    </row>
    <row r="330" spans="1:6" x14ac:dyDescent="0.25">
      <c r="A330" t="str">
        <f t="shared" ref="A330:A361" si="88">A329</f>
        <v>Eliot Horowitz</v>
      </c>
      <c r="B330" t="s">
        <v>144</v>
      </c>
      <c r="E330">
        <v>4</v>
      </c>
      <c r="F330">
        <f t="shared" si="86"/>
        <v>0</v>
      </c>
    </row>
    <row r="331" spans="1:6" x14ac:dyDescent="0.25">
      <c r="A331" t="str">
        <f t="shared" si="88"/>
        <v>Eliot Horowitz</v>
      </c>
      <c r="E331">
        <f t="shared" ref="E331:E333" si="89">E330</f>
        <v>4</v>
      </c>
      <c r="F331">
        <f t="shared" si="86"/>
        <v>0</v>
      </c>
    </row>
    <row r="332" spans="1:6" x14ac:dyDescent="0.25">
      <c r="A332" t="str">
        <f t="shared" si="88"/>
        <v>Eliot Horowitz</v>
      </c>
      <c r="B332" s="2"/>
      <c r="C332">
        <v>1</v>
      </c>
      <c r="D332" t="s">
        <v>79</v>
      </c>
      <c r="E332">
        <f t="shared" si="89"/>
        <v>4</v>
      </c>
      <c r="F332">
        <f t="shared" si="86"/>
        <v>4</v>
      </c>
    </row>
    <row r="333" spans="1:6" x14ac:dyDescent="0.25">
      <c r="A333" t="str">
        <f t="shared" si="88"/>
        <v>Eliot Horowitz</v>
      </c>
      <c r="E333">
        <f t="shared" si="89"/>
        <v>4</v>
      </c>
      <c r="F333">
        <f t="shared" si="86"/>
        <v>0</v>
      </c>
    </row>
    <row r="334" spans="1:6" x14ac:dyDescent="0.25">
      <c r="A334" t="str">
        <f t="shared" si="88"/>
        <v>Eliot Horowitz</v>
      </c>
      <c r="B334" t="s">
        <v>145</v>
      </c>
      <c r="E334">
        <v>338</v>
      </c>
      <c r="F334">
        <f t="shared" si="86"/>
        <v>0</v>
      </c>
    </row>
    <row r="335" spans="1:6" x14ac:dyDescent="0.25">
      <c r="A335" t="str">
        <f t="shared" si="88"/>
        <v>Eliot Horowitz</v>
      </c>
      <c r="E335">
        <f t="shared" ref="E335:E338" si="90">E334</f>
        <v>338</v>
      </c>
      <c r="F335">
        <f t="shared" si="86"/>
        <v>0</v>
      </c>
    </row>
    <row r="336" spans="1:6" x14ac:dyDescent="0.25">
      <c r="A336" t="str">
        <f t="shared" si="88"/>
        <v>Eliot Horowitz</v>
      </c>
      <c r="B336" s="2"/>
      <c r="C336">
        <v>0.99199999999999999</v>
      </c>
      <c r="D336" t="s">
        <v>73</v>
      </c>
      <c r="E336">
        <f t="shared" si="90"/>
        <v>338</v>
      </c>
      <c r="F336">
        <f t="shared" si="86"/>
        <v>335.29599999999999</v>
      </c>
    </row>
    <row r="337" spans="1:6" x14ac:dyDescent="0.25">
      <c r="A337" t="str">
        <f t="shared" si="88"/>
        <v>Eliot Horowitz</v>
      </c>
      <c r="B337" s="2"/>
      <c r="C337">
        <v>7.0000000000000001E-3</v>
      </c>
      <c r="D337" t="s">
        <v>52</v>
      </c>
      <c r="E337">
        <f t="shared" si="90"/>
        <v>338</v>
      </c>
      <c r="F337">
        <f t="shared" si="86"/>
        <v>2.3660000000000001</v>
      </c>
    </row>
    <row r="338" spans="1:6" x14ac:dyDescent="0.25">
      <c r="A338" t="str">
        <f t="shared" si="88"/>
        <v>Eliot Horowitz</v>
      </c>
      <c r="E338">
        <f t="shared" si="90"/>
        <v>338</v>
      </c>
      <c r="F338">
        <f t="shared" si="86"/>
        <v>0</v>
      </c>
    </row>
    <row r="339" spans="1:6" x14ac:dyDescent="0.25">
      <c r="A339" t="str">
        <f t="shared" si="88"/>
        <v>Eliot Horowitz</v>
      </c>
      <c r="B339" t="s">
        <v>146</v>
      </c>
      <c r="E339">
        <v>1548</v>
      </c>
      <c r="F339">
        <f t="shared" si="86"/>
        <v>0</v>
      </c>
    </row>
    <row r="340" spans="1:6" x14ac:dyDescent="0.25">
      <c r="A340" t="str">
        <f t="shared" si="88"/>
        <v>Eliot Horowitz</v>
      </c>
      <c r="E340">
        <f t="shared" ref="E340:E342" si="91">E339</f>
        <v>1548</v>
      </c>
      <c r="F340">
        <f t="shared" si="86"/>
        <v>0</v>
      </c>
    </row>
    <row r="341" spans="1:6" x14ac:dyDescent="0.25">
      <c r="A341" t="str">
        <f t="shared" si="88"/>
        <v>Eliot Horowitz</v>
      </c>
      <c r="B341" s="2"/>
      <c r="C341">
        <v>1</v>
      </c>
      <c r="D341" t="s">
        <v>79</v>
      </c>
      <c r="E341">
        <f t="shared" si="91"/>
        <v>1548</v>
      </c>
      <c r="F341">
        <f t="shared" si="86"/>
        <v>1548</v>
      </c>
    </row>
    <row r="342" spans="1:6" x14ac:dyDescent="0.25">
      <c r="A342" t="str">
        <f t="shared" si="88"/>
        <v>Eliot Horowitz</v>
      </c>
      <c r="E342">
        <f t="shared" si="91"/>
        <v>1548</v>
      </c>
      <c r="F342">
        <f t="shared" si="86"/>
        <v>0</v>
      </c>
    </row>
    <row r="343" spans="1:6" x14ac:dyDescent="0.25">
      <c r="A343" t="str">
        <f t="shared" si="88"/>
        <v>Eliot Horowitz</v>
      </c>
      <c r="B343" t="s">
        <v>147</v>
      </c>
      <c r="E343">
        <v>27</v>
      </c>
      <c r="F343">
        <f t="shared" si="86"/>
        <v>0</v>
      </c>
    </row>
    <row r="344" spans="1:6" x14ac:dyDescent="0.25">
      <c r="A344" t="str">
        <f t="shared" si="88"/>
        <v>Eliot Horowitz</v>
      </c>
      <c r="E344">
        <f t="shared" ref="E344:E348" si="92">E343</f>
        <v>27</v>
      </c>
      <c r="F344">
        <f t="shared" si="86"/>
        <v>0</v>
      </c>
    </row>
    <row r="345" spans="1:6" x14ac:dyDescent="0.25">
      <c r="A345" t="str">
        <f t="shared" si="88"/>
        <v>Eliot Horowitz</v>
      </c>
      <c r="B345" s="2"/>
      <c r="C345">
        <v>0.53800000000000003</v>
      </c>
      <c r="D345" t="s">
        <v>10</v>
      </c>
      <c r="E345">
        <f t="shared" si="92"/>
        <v>27</v>
      </c>
      <c r="F345">
        <f t="shared" si="86"/>
        <v>14.526000000000002</v>
      </c>
    </row>
    <row r="346" spans="1:6" x14ac:dyDescent="0.25">
      <c r="A346" t="str">
        <f t="shared" si="88"/>
        <v>Eliot Horowitz</v>
      </c>
      <c r="B346" s="2"/>
      <c r="C346">
        <v>0.35599999999999998</v>
      </c>
      <c r="D346" t="s">
        <v>73</v>
      </c>
      <c r="E346">
        <f t="shared" si="92"/>
        <v>27</v>
      </c>
      <c r="F346">
        <f t="shared" si="86"/>
        <v>9.6120000000000001</v>
      </c>
    </row>
    <row r="347" spans="1:6" x14ac:dyDescent="0.25">
      <c r="A347" t="str">
        <f t="shared" si="88"/>
        <v>Eliot Horowitz</v>
      </c>
      <c r="B347" s="2"/>
      <c r="C347">
        <v>0.104</v>
      </c>
      <c r="D347" t="s">
        <v>79</v>
      </c>
      <c r="E347">
        <f t="shared" si="92"/>
        <v>27</v>
      </c>
      <c r="F347">
        <f t="shared" si="86"/>
        <v>2.8079999999999998</v>
      </c>
    </row>
    <row r="348" spans="1:6" x14ac:dyDescent="0.25">
      <c r="A348" t="str">
        <f t="shared" si="88"/>
        <v>Eliot Horowitz</v>
      </c>
      <c r="E348">
        <f t="shared" si="92"/>
        <v>27</v>
      </c>
      <c r="F348">
        <f t="shared" si="86"/>
        <v>0</v>
      </c>
    </row>
    <row r="349" spans="1:6" x14ac:dyDescent="0.25">
      <c r="A349" t="str">
        <f t="shared" si="88"/>
        <v>Eliot Horowitz</v>
      </c>
      <c r="B349" t="s">
        <v>148</v>
      </c>
      <c r="E349">
        <v>1</v>
      </c>
      <c r="F349">
        <f t="shared" si="86"/>
        <v>0</v>
      </c>
    </row>
    <row r="350" spans="1:6" x14ac:dyDescent="0.25">
      <c r="A350" t="str">
        <f t="shared" si="88"/>
        <v>Eliot Horowitz</v>
      </c>
      <c r="E350">
        <f t="shared" ref="E350:E352" si="93">E349</f>
        <v>1</v>
      </c>
      <c r="F350">
        <f t="shared" si="86"/>
        <v>0</v>
      </c>
    </row>
    <row r="351" spans="1:6" x14ac:dyDescent="0.25">
      <c r="A351" t="str">
        <f t="shared" si="88"/>
        <v>Eliot Horowitz</v>
      </c>
      <c r="B351" s="2"/>
      <c r="C351">
        <v>1</v>
      </c>
      <c r="D351" t="s">
        <v>73</v>
      </c>
      <c r="E351">
        <f t="shared" si="93"/>
        <v>1</v>
      </c>
      <c r="F351">
        <f t="shared" si="86"/>
        <v>1</v>
      </c>
    </row>
    <row r="352" spans="1:6" x14ac:dyDescent="0.25">
      <c r="A352" t="str">
        <f t="shared" si="88"/>
        <v>Eliot Horowitz</v>
      </c>
      <c r="E352">
        <f t="shared" si="93"/>
        <v>1</v>
      </c>
      <c r="F352">
        <f t="shared" si="86"/>
        <v>0</v>
      </c>
    </row>
    <row r="353" spans="1:6" x14ac:dyDescent="0.25">
      <c r="A353" t="str">
        <f t="shared" si="88"/>
        <v>Eliot Horowitz</v>
      </c>
      <c r="B353" t="s">
        <v>149</v>
      </c>
      <c r="E353">
        <v>2</v>
      </c>
      <c r="F353">
        <f t="shared" si="86"/>
        <v>0</v>
      </c>
    </row>
    <row r="354" spans="1:6" x14ac:dyDescent="0.25">
      <c r="A354" t="str">
        <f t="shared" si="88"/>
        <v>Eliot Horowitz</v>
      </c>
      <c r="E354">
        <f t="shared" ref="E354:E356" si="94">E353</f>
        <v>2</v>
      </c>
      <c r="F354">
        <f t="shared" si="86"/>
        <v>0</v>
      </c>
    </row>
    <row r="355" spans="1:6" x14ac:dyDescent="0.25">
      <c r="A355" t="str">
        <f t="shared" si="88"/>
        <v>Eliot Horowitz</v>
      </c>
      <c r="B355" s="2"/>
      <c r="C355">
        <v>1</v>
      </c>
      <c r="D355" t="s">
        <v>35</v>
      </c>
      <c r="E355">
        <f t="shared" si="94"/>
        <v>2</v>
      </c>
      <c r="F355">
        <f t="shared" si="86"/>
        <v>2</v>
      </c>
    </row>
    <row r="356" spans="1:6" x14ac:dyDescent="0.25">
      <c r="A356" t="str">
        <f t="shared" si="88"/>
        <v>Eliot Horowitz</v>
      </c>
      <c r="E356">
        <f t="shared" si="94"/>
        <v>2</v>
      </c>
      <c r="F356">
        <f t="shared" si="86"/>
        <v>0</v>
      </c>
    </row>
    <row r="357" spans="1:6" x14ac:dyDescent="0.25">
      <c r="A357" t="str">
        <f t="shared" si="88"/>
        <v>Eliot Horowitz</v>
      </c>
      <c r="B357" t="s">
        <v>150</v>
      </c>
      <c r="E357">
        <v>18</v>
      </c>
      <c r="F357">
        <f t="shared" si="86"/>
        <v>0</v>
      </c>
    </row>
    <row r="358" spans="1:6" x14ac:dyDescent="0.25">
      <c r="A358" t="str">
        <f t="shared" si="88"/>
        <v>Eliot Horowitz</v>
      </c>
      <c r="E358">
        <f t="shared" ref="E358:E360" si="95">E357</f>
        <v>18</v>
      </c>
      <c r="F358">
        <f t="shared" si="86"/>
        <v>0</v>
      </c>
    </row>
    <row r="359" spans="1:6" x14ac:dyDescent="0.25">
      <c r="A359" t="str">
        <f t="shared" si="88"/>
        <v>Eliot Horowitz</v>
      </c>
      <c r="B359" s="2"/>
      <c r="C359">
        <v>1</v>
      </c>
      <c r="D359" t="s">
        <v>52</v>
      </c>
      <c r="E359">
        <f t="shared" si="95"/>
        <v>18</v>
      </c>
      <c r="F359">
        <f t="shared" si="86"/>
        <v>18</v>
      </c>
    </row>
    <row r="360" spans="1:6" x14ac:dyDescent="0.25">
      <c r="A360" t="str">
        <f t="shared" si="88"/>
        <v>Eliot Horowitz</v>
      </c>
      <c r="E360">
        <f t="shared" si="95"/>
        <v>18</v>
      </c>
      <c r="F360">
        <f t="shared" si="86"/>
        <v>0</v>
      </c>
    </row>
    <row r="361" spans="1:6" x14ac:dyDescent="0.25">
      <c r="A361" t="str">
        <f t="shared" si="88"/>
        <v>Eliot Horowitz</v>
      </c>
      <c r="B361" t="s">
        <v>151</v>
      </c>
      <c r="E361">
        <v>2</v>
      </c>
      <c r="F361">
        <f t="shared" si="86"/>
        <v>0</v>
      </c>
    </row>
    <row r="362" spans="1:6" x14ac:dyDescent="0.25">
      <c r="A362" t="str">
        <f t="shared" ref="A362:A393" si="96">A361</f>
        <v>Eliot Horowitz</v>
      </c>
      <c r="E362">
        <f t="shared" ref="E362:E364" si="97">E361</f>
        <v>2</v>
      </c>
      <c r="F362">
        <f t="shared" si="86"/>
        <v>0</v>
      </c>
    </row>
    <row r="363" spans="1:6" x14ac:dyDescent="0.25">
      <c r="A363" t="str">
        <f t="shared" si="96"/>
        <v>Eliot Horowitz</v>
      </c>
      <c r="B363" s="2"/>
      <c r="C363">
        <v>1</v>
      </c>
      <c r="D363" t="s">
        <v>73</v>
      </c>
      <c r="E363">
        <f t="shared" si="97"/>
        <v>2</v>
      </c>
      <c r="F363">
        <f t="shared" si="86"/>
        <v>2</v>
      </c>
    </row>
    <row r="364" spans="1:6" x14ac:dyDescent="0.25">
      <c r="A364" t="str">
        <f t="shared" si="96"/>
        <v>Eliot Horowitz</v>
      </c>
      <c r="E364">
        <f t="shared" si="97"/>
        <v>2</v>
      </c>
      <c r="F364">
        <f t="shared" si="86"/>
        <v>0</v>
      </c>
    </row>
    <row r="365" spans="1:6" x14ac:dyDescent="0.25">
      <c r="A365" t="str">
        <f t="shared" si="96"/>
        <v>Eliot Horowitz</v>
      </c>
      <c r="B365" t="s">
        <v>152</v>
      </c>
      <c r="E365">
        <v>22</v>
      </c>
      <c r="F365">
        <f t="shared" si="86"/>
        <v>0</v>
      </c>
    </row>
    <row r="366" spans="1:6" x14ac:dyDescent="0.25">
      <c r="A366" t="str">
        <f t="shared" si="96"/>
        <v>Eliot Horowitz</v>
      </c>
      <c r="E366">
        <f t="shared" ref="E366:E370" si="98">E365</f>
        <v>22</v>
      </c>
      <c r="F366">
        <f t="shared" si="86"/>
        <v>0</v>
      </c>
    </row>
    <row r="367" spans="1:6" x14ac:dyDescent="0.25">
      <c r="A367" t="str">
        <f t="shared" si="96"/>
        <v>Eliot Horowitz</v>
      </c>
      <c r="B367" s="2"/>
      <c r="C367">
        <v>0.439</v>
      </c>
      <c r="D367" t="s">
        <v>32</v>
      </c>
      <c r="E367">
        <f t="shared" si="98"/>
        <v>22</v>
      </c>
      <c r="F367">
        <f t="shared" si="86"/>
        <v>9.6579999999999995</v>
      </c>
    </row>
    <row r="368" spans="1:6" x14ac:dyDescent="0.25">
      <c r="A368" t="str">
        <f t="shared" si="96"/>
        <v>Eliot Horowitz</v>
      </c>
      <c r="B368" s="2"/>
      <c r="C368">
        <v>0.50600000000000001</v>
      </c>
      <c r="D368" t="s">
        <v>153</v>
      </c>
      <c r="E368">
        <f t="shared" si="98"/>
        <v>22</v>
      </c>
      <c r="F368">
        <f t="shared" si="86"/>
        <v>11.132</v>
      </c>
    </row>
    <row r="369" spans="1:6" x14ac:dyDescent="0.25">
      <c r="A369" t="str">
        <f t="shared" si="96"/>
        <v>Eliot Horowitz</v>
      </c>
      <c r="B369" s="2"/>
      <c r="C369">
        <v>5.3999999999999999E-2</v>
      </c>
      <c r="D369" t="s">
        <v>73</v>
      </c>
      <c r="E369">
        <f t="shared" si="98"/>
        <v>22</v>
      </c>
      <c r="F369">
        <f t="shared" si="86"/>
        <v>1.1879999999999999</v>
      </c>
    </row>
    <row r="370" spans="1:6" x14ac:dyDescent="0.25">
      <c r="A370" t="str">
        <f t="shared" si="96"/>
        <v>Eliot Horowitz</v>
      </c>
      <c r="E370">
        <f t="shared" si="98"/>
        <v>22</v>
      </c>
      <c r="F370">
        <f t="shared" si="86"/>
        <v>0</v>
      </c>
    </row>
    <row r="371" spans="1:6" x14ac:dyDescent="0.25">
      <c r="A371" t="str">
        <f t="shared" si="96"/>
        <v>Eliot Horowitz</v>
      </c>
      <c r="B371" t="s">
        <v>154</v>
      </c>
      <c r="E371">
        <v>54</v>
      </c>
      <c r="F371">
        <f t="shared" si="86"/>
        <v>0</v>
      </c>
    </row>
    <row r="372" spans="1:6" x14ac:dyDescent="0.25">
      <c r="A372" t="str">
        <f t="shared" si="96"/>
        <v>Eliot Horowitz</v>
      </c>
      <c r="E372">
        <f t="shared" ref="E372:E374" si="99">E371</f>
        <v>54</v>
      </c>
      <c r="F372">
        <f t="shared" si="86"/>
        <v>0</v>
      </c>
    </row>
    <row r="373" spans="1:6" x14ac:dyDescent="0.25">
      <c r="A373" t="str">
        <f t="shared" si="96"/>
        <v>Eliot Horowitz</v>
      </c>
      <c r="B373" s="2"/>
      <c r="C373">
        <v>1</v>
      </c>
      <c r="D373" t="s">
        <v>73</v>
      </c>
      <c r="E373">
        <f t="shared" si="99"/>
        <v>54</v>
      </c>
      <c r="F373">
        <f t="shared" si="86"/>
        <v>54</v>
      </c>
    </row>
    <row r="374" spans="1:6" x14ac:dyDescent="0.25">
      <c r="A374" t="str">
        <f t="shared" si="96"/>
        <v>Eliot Horowitz</v>
      </c>
      <c r="E374">
        <f t="shared" si="99"/>
        <v>54</v>
      </c>
      <c r="F374">
        <f t="shared" si="86"/>
        <v>0</v>
      </c>
    </row>
    <row r="375" spans="1:6" x14ac:dyDescent="0.25">
      <c r="A375" t="str">
        <f t="shared" si="96"/>
        <v>Eliot Horowitz</v>
      </c>
      <c r="B375" t="s">
        <v>155</v>
      </c>
      <c r="E375">
        <v>29</v>
      </c>
      <c r="F375">
        <f t="shared" si="86"/>
        <v>0</v>
      </c>
    </row>
    <row r="376" spans="1:6" x14ac:dyDescent="0.25">
      <c r="A376" t="str">
        <f t="shared" si="96"/>
        <v>Eliot Horowitz</v>
      </c>
      <c r="E376">
        <f t="shared" ref="E376:E379" si="100">E375</f>
        <v>29</v>
      </c>
      <c r="F376">
        <f t="shared" si="86"/>
        <v>0</v>
      </c>
    </row>
    <row r="377" spans="1:6" x14ac:dyDescent="0.25">
      <c r="A377" t="str">
        <f t="shared" si="96"/>
        <v>Eliot Horowitz</v>
      </c>
      <c r="B377" s="2"/>
      <c r="C377">
        <v>0.48199999999999998</v>
      </c>
      <c r="D377" t="s">
        <v>32</v>
      </c>
      <c r="E377">
        <f t="shared" si="100"/>
        <v>29</v>
      </c>
      <c r="F377">
        <f t="shared" si="86"/>
        <v>13.978</v>
      </c>
    </row>
    <row r="378" spans="1:6" x14ac:dyDescent="0.25">
      <c r="A378" t="str">
        <f t="shared" si="96"/>
        <v>Eliot Horowitz</v>
      </c>
      <c r="B378" s="2"/>
      <c r="C378">
        <v>0.51700000000000002</v>
      </c>
      <c r="D378" t="s">
        <v>153</v>
      </c>
      <c r="E378">
        <f t="shared" si="100"/>
        <v>29</v>
      </c>
      <c r="F378">
        <f t="shared" si="86"/>
        <v>14.993</v>
      </c>
    </row>
    <row r="379" spans="1:6" x14ac:dyDescent="0.25">
      <c r="A379" t="str">
        <f t="shared" si="96"/>
        <v>Eliot Horowitz</v>
      </c>
      <c r="E379">
        <f t="shared" si="100"/>
        <v>29</v>
      </c>
      <c r="F379">
        <f t="shared" si="86"/>
        <v>0</v>
      </c>
    </row>
    <row r="380" spans="1:6" x14ac:dyDescent="0.25">
      <c r="A380" t="str">
        <f t="shared" si="96"/>
        <v>Eliot Horowitz</v>
      </c>
      <c r="B380" t="s">
        <v>156</v>
      </c>
      <c r="E380">
        <v>2</v>
      </c>
      <c r="F380">
        <f t="shared" si="86"/>
        <v>0</v>
      </c>
    </row>
    <row r="381" spans="1:6" x14ac:dyDescent="0.25">
      <c r="A381" t="str">
        <f t="shared" si="96"/>
        <v>Eliot Horowitz</v>
      </c>
      <c r="E381">
        <f t="shared" ref="E381:E383" si="101">E380</f>
        <v>2</v>
      </c>
      <c r="F381">
        <f t="shared" si="86"/>
        <v>0</v>
      </c>
    </row>
    <row r="382" spans="1:6" x14ac:dyDescent="0.25">
      <c r="A382" t="str">
        <f t="shared" si="96"/>
        <v>Eliot Horowitz</v>
      </c>
      <c r="B382" s="2"/>
      <c r="C382">
        <v>1</v>
      </c>
      <c r="D382" t="s">
        <v>73</v>
      </c>
      <c r="E382">
        <f t="shared" si="101"/>
        <v>2</v>
      </c>
      <c r="F382">
        <f t="shared" si="86"/>
        <v>2</v>
      </c>
    </row>
    <row r="383" spans="1:6" x14ac:dyDescent="0.25">
      <c r="A383" t="str">
        <f t="shared" si="96"/>
        <v>Eliot Horowitz</v>
      </c>
      <c r="E383">
        <f t="shared" si="101"/>
        <v>2</v>
      </c>
      <c r="F383">
        <f t="shared" si="86"/>
        <v>0</v>
      </c>
    </row>
    <row r="384" spans="1:6" x14ac:dyDescent="0.25">
      <c r="A384" t="str">
        <f t="shared" si="96"/>
        <v>Eliot Horowitz</v>
      </c>
      <c r="B384" t="s">
        <v>157</v>
      </c>
      <c r="E384">
        <v>4</v>
      </c>
      <c r="F384">
        <f t="shared" si="86"/>
        <v>0</v>
      </c>
    </row>
    <row r="385" spans="1:6" x14ac:dyDescent="0.25">
      <c r="A385" t="str">
        <f t="shared" si="96"/>
        <v>Eliot Horowitz</v>
      </c>
      <c r="E385">
        <f t="shared" ref="E385:E387" si="102">E384</f>
        <v>4</v>
      </c>
      <c r="F385">
        <f t="shared" si="86"/>
        <v>0</v>
      </c>
    </row>
    <row r="386" spans="1:6" x14ac:dyDescent="0.25">
      <c r="A386" t="str">
        <f t="shared" si="96"/>
        <v>Eliot Horowitz</v>
      </c>
      <c r="B386" s="2"/>
      <c r="C386">
        <v>1</v>
      </c>
      <c r="D386" t="s">
        <v>134</v>
      </c>
      <c r="E386">
        <f t="shared" si="102"/>
        <v>4</v>
      </c>
      <c r="F386">
        <f t="shared" si="86"/>
        <v>4</v>
      </c>
    </row>
    <row r="387" spans="1:6" x14ac:dyDescent="0.25">
      <c r="A387" t="str">
        <f t="shared" si="96"/>
        <v>Eliot Horowitz</v>
      </c>
      <c r="E387">
        <f t="shared" si="102"/>
        <v>4</v>
      </c>
      <c r="F387">
        <f t="shared" ref="F387:F450" si="103">C387*E387</f>
        <v>0</v>
      </c>
    </row>
    <row r="388" spans="1:6" x14ac:dyDescent="0.25">
      <c r="A388" t="str">
        <f t="shared" si="96"/>
        <v>Eliot Horowitz</v>
      </c>
      <c r="B388" t="s">
        <v>158</v>
      </c>
      <c r="E388">
        <v>20</v>
      </c>
      <c r="F388">
        <f t="shared" si="103"/>
        <v>0</v>
      </c>
    </row>
    <row r="389" spans="1:6" x14ac:dyDescent="0.25">
      <c r="A389" t="str">
        <f t="shared" si="96"/>
        <v>Eliot Horowitz</v>
      </c>
      <c r="E389">
        <f t="shared" ref="E389:E391" si="104">E388</f>
        <v>20</v>
      </c>
      <c r="F389">
        <f t="shared" si="103"/>
        <v>0</v>
      </c>
    </row>
    <row r="390" spans="1:6" x14ac:dyDescent="0.25">
      <c r="A390" t="str">
        <f t="shared" si="96"/>
        <v>Eliot Horowitz</v>
      </c>
      <c r="B390" s="2"/>
      <c r="C390">
        <v>1</v>
      </c>
      <c r="D390" t="s">
        <v>159</v>
      </c>
      <c r="E390">
        <f t="shared" si="104"/>
        <v>20</v>
      </c>
      <c r="F390">
        <f t="shared" si="103"/>
        <v>20</v>
      </c>
    </row>
    <row r="391" spans="1:6" x14ac:dyDescent="0.25">
      <c r="A391" t="str">
        <f t="shared" si="96"/>
        <v>Eliot Horowitz</v>
      </c>
      <c r="E391">
        <f t="shared" si="104"/>
        <v>20</v>
      </c>
      <c r="F391">
        <f t="shared" si="103"/>
        <v>0</v>
      </c>
    </row>
    <row r="392" spans="1:6" x14ac:dyDescent="0.25">
      <c r="A392" t="str">
        <f t="shared" si="96"/>
        <v>Eliot Horowitz</v>
      </c>
      <c r="B392" t="s">
        <v>160</v>
      </c>
      <c r="E392">
        <v>26</v>
      </c>
      <c r="F392">
        <f t="shared" si="103"/>
        <v>0</v>
      </c>
    </row>
    <row r="393" spans="1:6" x14ac:dyDescent="0.25">
      <c r="A393" t="str">
        <f t="shared" si="96"/>
        <v>Eliot Horowitz</v>
      </c>
      <c r="E393">
        <f t="shared" ref="E393:E395" si="105">E392</f>
        <v>26</v>
      </c>
      <c r="F393">
        <f t="shared" si="103"/>
        <v>0</v>
      </c>
    </row>
    <row r="394" spans="1:6" x14ac:dyDescent="0.25">
      <c r="A394" t="str">
        <f t="shared" ref="A394:A420" si="106">A393</f>
        <v>Eliot Horowitz</v>
      </c>
      <c r="B394" s="2"/>
      <c r="C394">
        <v>1</v>
      </c>
      <c r="D394" t="s">
        <v>134</v>
      </c>
      <c r="E394">
        <f t="shared" si="105"/>
        <v>26</v>
      </c>
      <c r="F394">
        <f t="shared" si="103"/>
        <v>26</v>
      </c>
    </row>
    <row r="395" spans="1:6" x14ac:dyDescent="0.25">
      <c r="A395" t="str">
        <f t="shared" si="106"/>
        <v>Eliot Horowitz</v>
      </c>
      <c r="E395">
        <f t="shared" si="105"/>
        <v>26</v>
      </c>
      <c r="F395">
        <f t="shared" si="103"/>
        <v>0</v>
      </c>
    </row>
    <row r="396" spans="1:6" x14ac:dyDescent="0.25">
      <c r="A396" t="str">
        <f t="shared" si="106"/>
        <v>Eliot Horowitz</v>
      </c>
      <c r="B396" t="s">
        <v>161</v>
      </c>
      <c r="E396">
        <v>46</v>
      </c>
      <c r="F396">
        <f t="shared" si="103"/>
        <v>0</v>
      </c>
    </row>
    <row r="397" spans="1:6" x14ac:dyDescent="0.25">
      <c r="A397" t="str">
        <f t="shared" si="106"/>
        <v>Eliot Horowitz</v>
      </c>
      <c r="E397">
        <f t="shared" ref="E397:E401" si="107">E396</f>
        <v>46</v>
      </c>
      <c r="F397">
        <f t="shared" si="103"/>
        <v>0</v>
      </c>
    </row>
    <row r="398" spans="1:6" x14ac:dyDescent="0.25">
      <c r="A398" t="str">
        <f t="shared" si="106"/>
        <v>Eliot Horowitz</v>
      </c>
      <c r="B398" s="2"/>
      <c r="C398">
        <v>0.40500000000000003</v>
      </c>
      <c r="D398" t="s">
        <v>134</v>
      </c>
      <c r="E398">
        <f t="shared" si="107"/>
        <v>46</v>
      </c>
      <c r="F398">
        <f t="shared" si="103"/>
        <v>18.630000000000003</v>
      </c>
    </row>
    <row r="399" spans="1:6" x14ac:dyDescent="0.25">
      <c r="A399" t="str">
        <f t="shared" si="106"/>
        <v>Eliot Horowitz</v>
      </c>
      <c r="B399" s="2"/>
      <c r="C399">
        <v>0.16600000000000001</v>
      </c>
      <c r="D399" t="s">
        <v>32</v>
      </c>
      <c r="E399">
        <f t="shared" si="107"/>
        <v>46</v>
      </c>
      <c r="F399">
        <f t="shared" si="103"/>
        <v>7.6360000000000001</v>
      </c>
    </row>
    <row r="400" spans="1:6" x14ac:dyDescent="0.25">
      <c r="A400" t="str">
        <f t="shared" si="106"/>
        <v>Eliot Horowitz</v>
      </c>
      <c r="B400" s="2"/>
      <c r="C400">
        <v>0.42699999999999999</v>
      </c>
      <c r="D400" t="s">
        <v>51</v>
      </c>
      <c r="E400">
        <f t="shared" si="107"/>
        <v>46</v>
      </c>
      <c r="F400">
        <f t="shared" si="103"/>
        <v>19.641999999999999</v>
      </c>
    </row>
    <row r="401" spans="1:6" x14ac:dyDescent="0.25">
      <c r="A401" t="str">
        <f t="shared" si="106"/>
        <v>Eliot Horowitz</v>
      </c>
      <c r="E401">
        <f t="shared" si="107"/>
        <v>46</v>
      </c>
      <c r="F401">
        <f t="shared" si="103"/>
        <v>0</v>
      </c>
    </row>
    <row r="402" spans="1:6" x14ac:dyDescent="0.25">
      <c r="A402" t="str">
        <f t="shared" si="106"/>
        <v>Eliot Horowitz</v>
      </c>
      <c r="B402" t="s">
        <v>162</v>
      </c>
      <c r="E402">
        <v>96</v>
      </c>
      <c r="F402">
        <f t="shared" si="103"/>
        <v>0</v>
      </c>
    </row>
    <row r="403" spans="1:6" x14ac:dyDescent="0.25">
      <c r="A403" t="str">
        <f t="shared" si="106"/>
        <v>Eliot Horowitz</v>
      </c>
      <c r="E403">
        <f t="shared" ref="E403:E407" si="108">E402</f>
        <v>96</v>
      </c>
      <c r="F403">
        <f t="shared" si="103"/>
        <v>0</v>
      </c>
    </row>
    <row r="404" spans="1:6" x14ac:dyDescent="0.25">
      <c r="A404" t="str">
        <f t="shared" si="106"/>
        <v>Eliot Horowitz</v>
      </c>
      <c r="B404" s="2"/>
      <c r="C404">
        <v>0.27300000000000002</v>
      </c>
      <c r="D404" t="s">
        <v>163</v>
      </c>
      <c r="E404">
        <f t="shared" si="108"/>
        <v>96</v>
      </c>
      <c r="F404">
        <f t="shared" si="103"/>
        <v>26.208000000000002</v>
      </c>
    </row>
    <row r="405" spans="1:6" x14ac:dyDescent="0.25">
      <c r="A405" t="str">
        <f t="shared" si="106"/>
        <v>Eliot Horowitz</v>
      </c>
      <c r="B405" s="2"/>
      <c r="C405">
        <v>0.45100000000000001</v>
      </c>
      <c r="D405" t="s">
        <v>164</v>
      </c>
      <c r="E405">
        <f t="shared" si="108"/>
        <v>96</v>
      </c>
      <c r="F405">
        <f t="shared" si="103"/>
        <v>43.295999999999999</v>
      </c>
    </row>
    <row r="406" spans="1:6" x14ac:dyDescent="0.25">
      <c r="A406" t="str">
        <f t="shared" si="106"/>
        <v>Eliot Horowitz</v>
      </c>
      <c r="B406" s="2"/>
      <c r="C406">
        <v>0.27400000000000002</v>
      </c>
      <c r="D406" t="s">
        <v>73</v>
      </c>
      <c r="E406">
        <f t="shared" si="108"/>
        <v>96</v>
      </c>
      <c r="F406">
        <f t="shared" si="103"/>
        <v>26.304000000000002</v>
      </c>
    </row>
    <row r="407" spans="1:6" x14ac:dyDescent="0.25">
      <c r="A407" t="str">
        <f t="shared" si="106"/>
        <v>Eliot Horowitz</v>
      </c>
      <c r="E407">
        <f t="shared" si="108"/>
        <v>96</v>
      </c>
      <c r="F407">
        <f t="shared" si="103"/>
        <v>0</v>
      </c>
    </row>
    <row r="408" spans="1:6" x14ac:dyDescent="0.25">
      <c r="A408" t="str">
        <f t="shared" si="106"/>
        <v>Eliot Horowitz</v>
      </c>
      <c r="B408" t="s">
        <v>165</v>
      </c>
      <c r="E408">
        <v>291</v>
      </c>
      <c r="F408">
        <f t="shared" si="103"/>
        <v>0</v>
      </c>
    </row>
    <row r="409" spans="1:6" x14ac:dyDescent="0.25">
      <c r="A409" t="str">
        <f t="shared" si="106"/>
        <v>Eliot Horowitz</v>
      </c>
      <c r="E409">
        <f t="shared" ref="E409:E417" si="109">E408</f>
        <v>291</v>
      </c>
      <c r="F409">
        <f t="shared" si="103"/>
        <v>0</v>
      </c>
    </row>
    <row r="410" spans="1:6" x14ac:dyDescent="0.25">
      <c r="A410" t="str">
        <f t="shared" si="106"/>
        <v>Eliot Horowitz</v>
      </c>
      <c r="B410" s="2"/>
      <c r="C410">
        <v>3.6999999999999998E-2</v>
      </c>
      <c r="D410" t="s">
        <v>163</v>
      </c>
      <c r="E410">
        <f t="shared" si="109"/>
        <v>291</v>
      </c>
      <c r="F410">
        <f t="shared" si="103"/>
        <v>10.766999999999999</v>
      </c>
    </row>
    <row r="411" spans="1:6" x14ac:dyDescent="0.25">
      <c r="A411" t="str">
        <f t="shared" si="106"/>
        <v>Eliot Horowitz</v>
      </c>
      <c r="B411" s="2"/>
      <c r="C411">
        <v>0.625</v>
      </c>
      <c r="D411" t="s">
        <v>164</v>
      </c>
      <c r="E411">
        <f t="shared" si="109"/>
        <v>291</v>
      </c>
      <c r="F411">
        <f t="shared" si="103"/>
        <v>181.875</v>
      </c>
    </row>
    <row r="412" spans="1:6" x14ac:dyDescent="0.25">
      <c r="A412" t="str">
        <f t="shared" si="106"/>
        <v>Eliot Horowitz</v>
      </c>
      <c r="B412" s="2"/>
      <c r="C412">
        <v>1.4E-2</v>
      </c>
      <c r="D412" t="s">
        <v>166</v>
      </c>
      <c r="E412">
        <f t="shared" si="109"/>
        <v>291</v>
      </c>
      <c r="F412">
        <f t="shared" si="103"/>
        <v>4.0739999999999998</v>
      </c>
    </row>
    <row r="413" spans="1:6" x14ac:dyDescent="0.25">
      <c r="A413" t="str">
        <f t="shared" si="106"/>
        <v>Eliot Horowitz</v>
      </c>
      <c r="B413" s="2"/>
      <c r="C413">
        <v>8.5999999999999993E-2</v>
      </c>
      <c r="D413" t="s">
        <v>77</v>
      </c>
      <c r="E413">
        <f t="shared" si="109"/>
        <v>291</v>
      </c>
      <c r="F413">
        <f t="shared" si="103"/>
        <v>25.025999999999996</v>
      </c>
    </row>
    <row r="414" spans="1:6" x14ac:dyDescent="0.25">
      <c r="A414" t="str">
        <f t="shared" si="106"/>
        <v>Eliot Horowitz</v>
      </c>
      <c r="B414" s="2"/>
      <c r="C414">
        <v>9.5000000000000001E-2</v>
      </c>
      <c r="D414" t="s">
        <v>73</v>
      </c>
      <c r="E414">
        <f t="shared" si="109"/>
        <v>291</v>
      </c>
      <c r="F414">
        <f t="shared" si="103"/>
        <v>27.645</v>
      </c>
    </row>
    <row r="415" spans="1:6" x14ac:dyDescent="0.25">
      <c r="A415" t="str">
        <f t="shared" si="106"/>
        <v>Eliot Horowitz</v>
      </c>
      <c r="B415" s="2"/>
      <c r="C415">
        <v>8.1000000000000003E-2</v>
      </c>
      <c r="D415" t="s">
        <v>28</v>
      </c>
      <c r="E415">
        <f t="shared" si="109"/>
        <v>291</v>
      </c>
      <c r="F415">
        <f t="shared" si="103"/>
        <v>23.571000000000002</v>
      </c>
    </row>
    <row r="416" spans="1:6" x14ac:dyDescent="0.25">
      <c r="A416" t="str">
        <f t="shared" si="106"/>
        <v>Eliot Horowitz</v>
      </c>
      <c r="B416" s="2"/>
      <c r="C416">
        <v>5.8000000000000003E-2</v>
      </c>
      <c r="D416" t="s">
        <v>167</v>
      </c>
      <c r="E416">
        <f t="shared" si="109"/>
        <v>291</v>
      </c>
      <c r="F416">
        <f t="shared" si="103"/>
        <v>16.878</v>
      </c>
    </row>
    <row r="417" spans="1:6" x14ac:dyDescent="0.25">
      <c r="A417" t="str">
        <f t="shared" si="106"/>
        <v>Eliot Horowitz</v>
      </c>
      <c r="E417">
        <f t="shared" si="109"/>
        <v>291</v>
      </c>
      <c r="F417">
        <f t="shared" si="103"/>
        <v>0</v>
      </c>
    </row>
    <row r="418" spans="1:6" x14ac:dyDescent="0.25">
      <c r="A418" t="str">
        <f t="shared" si="106"/>
        <v>Eliot Horowitz</v>
      </c>
      <c r="B418" t="s">
        <v>168</v>
      </c>
      <c r="E418">
        <v>13</v>
      </c>
      <c r="F418">
        <f t="shared" si="103"/>
        <v>0</v>
      </c>
    </row>
    <row r="419" spans="1:6" x14ac:dyDescent="0.25">
      <c r="A419" t="str">
        <f t="shared" si="106"/>
        <v>Eliot Horowitz</v>
      </c>
      <c r="E419">
        <f t="shared" ref="E419:E421" si="110">E418</f>
        <v>13</v>
      </c>
      <c r="F419">
        <f t="shared" si="103"/>
        <v>0</v>
      </c>
    </row>
    <row r="420" spans="1:6" x14ac:dyDescent="0.25">
      <c r="A420" t="str">
        <f t="shared" si="106"/>
        <v>Eliot Horowitz</v>
      </c>
      <c r="B420" s="2"/>
      <c r="C420">
        <v>1</v>
      </c>
      <c r="D420" t="s">
        <v>73</v>
      </c>
      <c r="E420">
        <f t="shared" si="110"/>
        <v>13</v>
      </c>
      <c r="F420">
        <f t="shared" si="103"/>
        <v>13</v>
      </c>
    </row>
    <row r="421" spans="1:6" x14ac:dyDescent="0.25">
      <c r="A421" t="s">
        <v>487</v>
      </c>
      <c r="E421">
        <f t="shared" si="110"/>
        <v>13</v>
      </c>
      <c r="F421">
        <f t="shared" si="103"/>
        <v>0</v>
      </c>
    </row>
    <row r="422" spans="1:6" x14ac:dyDescent="0.25">
      <c r="A422" t="str">
        <f t="shared" ref="A422:A485" si="111">A421</f>
        <v>Eric Milkie</v>
      </c>
      <c r="B422" t="s">
        <v>171</v>
      </c>
      <c r="E422">
        <v>45</v>
      </c>
      <c r="F422">
        <f t="shared" si="103"/>
        <v>0</v>
      </c>
    </row>
    <row r="423" spans="1:6" x14ac:dyDescent="0.25">
      <c r="A423" t="str">
        <f t="shared" si="111"/>
        <v>Eric Milkie</v>
      </c>
      <c r="E423">
        <f t="shared" ref="E423:E435" si="112">E422</f>
        <v>45</v>
      </c>
      <c r="F423">
        <f t="shared" si="103"/>
        <v>0</v>
      </c>
    </row>
    <row r="424" spans="1:6" x14ac:dyDescent="0.25">
      <c r="A424" t="str">
        <f t="shared" si="111"/>
        <v>Eric Milkie</v>
      </c>
      <c r="B424" s="2"/>
      <c r="C424">
        <v>6.4000000000000001E-2</v>
      </c>
      <c r="D424" t="s">
        <v>172</v>
      </c>
      <c r="E424">
        <f t="shared" si="112"/>
        <v>45</v>
      </c>
      <c r="F424">
        <f t="shared" si="103"/>
        <v>2.88</v>
      </c>
    </row>
    <row r="425" spans="1:6" x14ac:dyDescent="0.25">
      <c r="A425" t="str">
        <f t="shared" si="111"/>
        <v>Eric Milkie</v>
      </c>
      <c r="B425" s="2"/>
      <c r="C425">
        <v>2.1000000000000001E-2</v>
      </c>
      <c r="D425" t="s">
        <v>12</v>
      </c>
      <c r="E425">
        <f t="shared" si="112"/>
        <v>45</v>
      </c>
      <c r="F425">
        <f t="shared" si="103"/>
        <v>0.94500000000000006</v>
      </c>
    </row>
    <row r="426" spans="1:6" x14ac:dyDescent="0.25">
      <c r="A426" t="str">
        <f t="shared" si="111"/>
        <v>Eric Milkie</v>
      </c>
      <c r="B426" s="2"/>
      <c r="C426">
        <v>2.1000000000000001E-2</v>
      </c>
      <c r="D426" t="s">
        <v>10</v>
      </c>
      <c r="E426">
        <f t="shared" si="112"/>
        <v>45</v>
      </c>
      <c r="F426">
        <f t="shared" si="103"/>
        <v>0.94500000000000006</v>
      </c>
    </row>
    <row r="427" spans="1:6" x14ac:dyDescent="0.25">
      <c r="A427" t="str">
        <f t="shared" si="111"/>
        <v>Eric Milkie</v>
      </c>
      <c r="B427" s="2"/>
      <c r="C427">
        <v>0.20100000000000001</v>
      </c>
      <c r="D427" t="s">
        <v>51</v>
      </c>
      <c r="E427">
        <f t="shared" si="112"/>
        <v>45</v>
      </c>
      <c r="F427">
        <f t="shared" si="103"/>
        <v>9.0449999999999999</v>
      </c>
    </row>
    <row r="428" spans="1:6" x14ac:dyDescent="0.25">
      <c r="A428" t="str">
        <f t="shared" si="111"/>
        <v>Eric Milkie</v>
      </c>
      <c r="B428" s="2"/>
      <c r="C428">
        <v>2.1000000000000001E-2</v>
      </c>
      <c r="D428" t="s">
        <v>173</v>
      </c>
      <c r="E428">
        <f t="shared" si="112"/>
        <v>45</v>
      </c>
      <c r="F428">
        <f t="shared" si="103"/>
        <v>0.94500000000000006</v>
      </c>
    </row>
    <row r="429" spans="1:6" x14ac:dyDescent="0.25">
      <c r="A429" t="str">
        <f t="shared" si="111"/>
        <v>Eric Milkie</v>
      </c>
      <c r="B429" s="2"/>
      <c r="C429">
        <v>0.106</v>
      </c>
      <c r="D429" t="s">
        <v>77</v>
      </c>
      <c r="E429">
        <f t="shared" si="112"/>
        <v>45</v>
      </c>
      <c r="F429">
        <f t="shared" si="103"/>
        <v>4.7699999999999996</v>
      </c>
    </row>
    <row r="430" spans="1:6" x14ac:dyDescent="0.25">
      <c r="A430" t="str">
        <f t="shared" si="111"/>
        <v>Eric Milkie</v>
      </c>
      <c r="B430" s="2"/>
      <c r="C430">
        <v>0.14699999999999999</v>
      </c>
      <c r="D430" t="s">
        <v>28</v>
      </c>
      <c r="E430">
        <f t="shared" si="112"/>
        <v>45</v>
      </c>
      <c r="F430">
        <f t="shared" si="103"/>
        <v>6.6149999999999993</v>
      </c>
    </row>
    <row r="431" spans="1:6" x14ac:dyDescent="0.25">
      <c r="A431" t="str">
        <f t="shared" si="111"/>
        <v>Eric Milkie</v>
      </c>
      <c r="B431" s="2"/>
      <c r="C431">
        <v>8.5000000000000006E-2</v>
      </c>
      <c r="D431" t="s">
        <v>174</v>
      </c>
      <c r="E431">
        <f t="shared" si="112"/>
        <v>45</v>
      </c>
      <c r="F431">
        <f t="shared" si="103"/>
        <v>3.8250000000000002</v>
      </c>
    </row>
    <row r="432" spans="1:6" x14ac:dyDescent="0.25">
      <c r="A432" t="str">
        <f t="shared" si="111"/>
        <v>Eric Milkie</v>
      </c>
      <c r="B432" s="2"/>
      <c r="C432">
        <v>2.1000000000000001E-2</v>
      </c>
      <c r="D432" t="s">
        <v>53</v>
      </c>
      <c r="E432">
        <f t="shared" si="112"/>
        <v>45</v>
      </c>
      <c r="F432">
        <f t="shared" si="103"/>
        <v>0.94500000000000006</v>
      </c>
    </row>
    <row r="433" spans="1:6" x14ac:dyDescent="0.25">
      <c r="A433" t="str">
        <f t="shared" si="111"/>
        <v>Eric Milkie</v>
      </c>
      <c r="B433" s="2"/>
      <c r="C433">
        <v>2.1000000000000001E-2</v>
      </c>
      <c r="D433" t="s">
        <v>112</v>
      </c>
      <c r="E433">
        <f t="shared" si="112"/>
        <v>45</v>
      </c>
      <c r="F433">
        <f t="shared" si="103"/>
        <v>0.94500000000000006</v>
      </c>
    </row>
    <row r="434" spans="1:6" x14ac:dyDescent="0.25">
      <c r="A434" t="str">
        <f t="shared" si="111"/>
        <v>Eric Milkie</v>
      </c>
      <c r="B434" s="2"/>
      <c r="C434">
        <v>0.28799999999999998</v>
      </c>
      <c r="D434" t="s">
        <v>100</v>
      </c>
      <c r="E434">
        <f t="shared" si="112"/>
        <v>45</v>
      </c>
      <c r="F434">
        <f t="shared" si="103"/>
        <v>12.959999999999999</v>
      </c>
    </row>
    <row r="435" spans="1:6" x14ac:dyDescent="0.25">
      <c r="A435" t="str">
        <f t="shared" si="111"/>
        <v>Eric Milkie</v>
      </c>
      <c r="E435">
        <f t="shared" si="112"/>
        <v>45</v>
      </c>
      <c r="F435">
        <f t="shared" si="103"/>
        <v>0</v>
      </c>
    </row>
    <row r="436" spans="1:6" x14ac:dyDescent="0.25">
      <c r="A436" t="str">
        <f t="shared" si="111"/>
        <v>Eric Milkie</v>
      </c>
      <c r="B436" t="s">
        <v>175</v>
      </c>
      <c r="E436">
        <v>33</v>
      </c>
      <c r="F436">
        <f t="shared" si="103"/>
        <v>0</v>
      </c>
    </row>
    <row r="437" spans="1:6" x14ac:dyDescent="0.25">
      <c r="A437" t="str">
        <f t="shared" si="111"/>
        <v>Eric Milkie</v>
      </c>
      <c r="E437">
        <f t="shared" ref="E437:E439" si="113">E436</f>
        <v>33</v>
      </c>
      <c r="F437">
        <f t="shared" si="103"/>
        <v>0</v>
      </c>
    </row>
    <row r="438" spans="1:6" x14ac:dyDescent="0.25">
      <c r="A438" t="str">
        <f t="shared" si="111"/>
        <v>Eric Milkie</v>
      </c>
      <c r="B438" s="2"/>
      <c r="C438">
        <v>1</v>
      </c>
      <c r="D438" t="s">
        <v>73</v>
      </c>
      <c r="E438">
        <f t="shared" si="113"/>
        <v>33</v>
      </c>
      <c r="F438">
        <f t="shared" si="103"/>
        <v>33</v>
      </c>
    </row>
    <row r="439" spans="1:6" x14ac:dyDescent="0.25">
      <c r="A439" t="str">
        <f t="shared" si="111"/>
        <v>Eric Milkie</v>
      </c>
      <c r="E439">
        <f t="shared" si="113"/>
        <v>33</v>
      </c>
      <c r="F439">
        <f t="shared" si="103"/>
        <v>0</v>
      </c>
    </row>
    <row r="440" spans="1:6" x14ac:dyDescent="0.25">
      <c r="A440" t="str">
        <f t="shared" si="111"/>
        <v>Eric Milkie</v>
      </c>
      <c r="B440" t="s">
        <v>176</v>
      </c>
      <c r="E440">
        <v>1</v>
      </c>
      <c r="F440">
        <f t="shared" si="103"/>
        <v>0</v>
      </c>
    </row>
    <row r="441" spans="1:6" x14ac:dyDescent="0.25">
      <c r="A441" t="str">
        <f t="shared" si="111"/>
        <v>Eric Milkie</v>
      </c>
      <c r="E441">
        <f t="shared" ref="E441:E443" si="114">E440</f>
        <v>1</v>
      </c>
      <c r="F441">
        <f t="shared" si="103"/>
        <v>0</v>
      </c>
    </row>
    <row r="442" spans="1:6" x14ac:dyDescent="0.25">
      <c r="A442" t="str">
        <f t="shared" si="111"/>
        <v>Eric Milkie</v>
      </c>
      <c r="B442" s="2"/>
      <c r="C442">
        <v>1</v>
      </c>
      <c r="D442" t="s">
        <v>38</v>
      </c>
      <c r="E442">
        <f t="shared" si="114"/>
        <v>1</v>
      </c>
      <c r="F442">
        <f t="shared" si="103"/>
        <v>1</v>
      </c>
    </row>
    <row r="443" spans="1:6" x14ac:dyDescent="0.25">
      <c r="A443" t="str">
        <f t="shared" si="111"/>
        <v>Eric Milkie</v>
      </c>
      <c r="E443">
        <f t="shared" si="114"/>
        <v>1</v>
      </c>
      <c r="F443">
        <f t="shared" si="103"/>
        <v>0</v>
      </c>
    </row>
    <row r="444" spans="1:6" x14ac:dyDescent="0.25">
      <c r="A444" t="str">
        <f t="shared" si="111"/>
        <v>Eric Milkie</v>
      </c>
      <c r="B444" t="s">
        <v>177</v>
      </c>
      <c r="E444">
        <v>2</v>
      </c>
      <c r="F444">
        <f t="shared" si="103"/>
        <v>0</v>
      </c>
    </row>
    <row r="445" spans="1:6" x14ac:dyDescent="0.25">
      <c r="A445" t="str">
        <f t="shared" si="111"/>
        <v>Eric Milkie</v>
      </c>
      <c r="E445">
        <f t="shared" ref="E445:E447" si="115">E444</f>
        <v>2</v>
      </c>
      <c r="F445">
        <f t="shared" si="103"/>
        <v>0</v>
      </c>
    </row>
    <row r="446" spans="1:6" x14ac:dyDescent="0.25">
      <c r="A446" t="str">
        <f t="shared" si="111"/>
        <v>Eric Milkie</v>
      </c>
      <c r="B446" s="2"/>
      <c r="C446">
        <v>1</v>
      </c>
      <c r="D446" t="s">
        <v>38</v>
      </c>
      <c r="E446">
        <f t="shared" si="115"/>
        <v>2</v>
      </c>
      <c r="F446">
        <f t="shared" si="103"/>
        <v>2</v>
      </c>
    </row>
    <row r="447" spans="1:6" x14ac:dyDescent="0.25">
      <c r="A447" t="str">
        <f t="shared" si="111"/>
        <v>Eric Milkie</v>
      </c>
      <c r="E447">
        <f t="shared" si="115"/>
        <v>2</v>
      </c>
      <c r="F447">
        <f t="shared" si="103"/>
        <v>0</v>
      </c>
    </row>
    <row r="448" spans="1:6" x14ac:dyDescent="0.25">
      <c r="A448" t="str">
        <f t="shared" si="111"/>
        <v>Eric Milkie</v>
      </c>
      <c r="B448" t="s">
        <v>178</v>
      </c>
      <c r="E448">
        <v>59</v>
      </c>
      <c r="F448">
        <f t="shared" si="103"/>
        <v>0</v>
      </c>
    </row>
    <row r="449" spans="1:6" x14ac:dyDescent="0.25">
      <c r="A449" t="str">
        <f t="shared" si="111"/>
        <v>Eric Milkie</v>
      </c>
      <c r="E449">
        <f t="shared" ref="E449:E459" si="116">E448</f>
        <v>59</v>
      </c>
      <c r="F449">
        <f t="shared" si="103"/>
        <v>0</v>
      </c>
    </row>
    <row r="450" spans="1:6" x14ac:dyDescent="0.25">
      <c r="A450" t="str">
        <f t="shared" si="111"/>
        <v>Eric Milkie</v>
      </c>
      <c r="B450" s="2"/>
      <c r="C450">
        <v>3.3000000000000002E-2</v>
      </c>
      <c r="D450" t="s">
        <v>38</v>
      </c>
      <c r="E450">
        <f t="shared" si="116"/>
        <v>59</v>
      </c>
      <c r="F450">
        <f t="shared" si="103"/>
        <v>1.9470000000000001</v>
      </c>
    </row>
    <row r="451" spans="1:6" x14ac:dyDescent="0.25">
      <c r="A451" t="str">
        <f t="shared" si="111"/>
        <v>Eric Milkie</v>
      </c>
      <c r="B451" s="2"/>
      <c r="C451">
        <v>0.27300000000000002</v>
      </c>
      <c r="D451" t="s">
        <v>159</v>
      </c>
      <c r="E451">
        <f t="shared" si="116"/>
        <v>59</v>
      </c>
      <c r="F451">
        <f t="shared" ref="F451:F514" si="117">C451*E451</f>
        <v>16.107000000000003</v>
      </c>
    </row>
    <row r="452" spans="1:6" x14ac:dyDescent="0.25">
      <c r="A452" t="str">
        <f t="shared" si="111"/>
        <v>Eric Milkie</v>
      </c>
      <c r="B452" s="2"/>
      <c r="C452">
        <v>7.6999999999999999E-2</v>
      </c>
      <c r="D452" t="s">
        <v>75</v>
      </c>
      <c r="E452">
        <f t="shared" si="116"/>
        <v>59</v>
      </c>
      <c r="F452">
        <f t="shared" si="117"/>
        <v>4.5430000000000001</v>
      </c>
    </row>
    <row r="453" spans="1:6" x14ac:dyDescent="0.25">
      <c r="A453" t="str">
        <f t="shared" si="111"/>
        <v>Eric Milkie</v>
      </c>
      <c r="B453" s="2"/>
      <c r="C453">
        <v>0.128</v>
      </c>
      <c r="D453" t="s">
        <v>76</v>
      </c>
      <c r="E453">
        <f t="shared" si="116"/>
        <v>59</v>
      </c>
      <c r="F453">
        <f t="shared" si="117"/>
        <v>7.5520000000000005</v>
      </c>
    </row>
    <row r="454" spans="1:6" x14ac:dyDescent="0.25">
      <c r="A454" t="str">
        <f t="shared" si="111"/>
        <v>Eric Milkie</v>
      </c>
      <c r="B454" s="2"/>
      <c r="C454">
        <v>7.6999999999999999E-2</v>
      </c>
      <c r="D454" t="s">
        <v>179</v>
      </c>
      <c r="E454">
        <f t="shared" si="116"/>
        <v>59</v>
      </c>
      <c r="F454">
        <f t="shared" si="117"/>
        <v>4.5430000000000001</v>
      </c>
    </row>
    <row r="455" spans="1:6" x14ac:dyDescent="0.25">
      <c r="A455" t="str">
        <f t="shared" si="111"/>
        <v>Eric Milkie</v>
      </c>
      <c r="B455" s="2"/>
      <c r="C455">
        <v>0.127</v>
      </c>
      <c r="D455" t="s">
        <v>78</v>
      </c>
      <c r="E455">
        <f t="shared" si="116"/>
        <v>59</v>
      </c>
      <c r="F455">
        <f t="shared" si="117"/>
        <v>7.4930000000000003</v>
      </c>
    </row>
    <row r="456" spans="1:6" x14ac:dyDescent="0.25">
      <c r="A456" t="str">
        <f t="shared" si="111"/>
        <v>Eric Milkie</v>
      </c>
      <c r="B456" s="2"/>
      <c r="C456">
        <v>0.104</v>
      </c>
      <c r="D456" t="s">
        <v>73</v>
      </c>
      <c r="E456">
        <f t="shared" si="116"/>
        <v>59</v>
      </c>
      <c r="F456">
        <f t="shared" si="117"/>
        <v>6.1360000000000001</v>
      </c>
    </row>
    <row r="457" spans="1:6" x14ac:dyDescent="0.25">
      <c r="A457" t="str">
        <f t="shared" si="111"/>
        <v>Eric Milkie</v>
      </c>
      <c r="B457" s="2"/>
      <c r="C457">
        <v>4.8000000000000001E-2</v>
      </c>
      <c r="D457" t="s">
        <v>79</v>
      </c>
      <c r="E457">
        <f t="shared" si="116"/>
        <v>59</v>
      </c>
      <c r="F457">
        <f t="shared" si="117"/>
        <v>2.8319999999999999</v>
      </c>
    </row>
    <row r="458" spans="1:6" x14ac:dyDescent="0.25">
      <c r="A458" t="str">
        <f t="shared" si="111"/>
        <v>Eric Milkie</v>
      </c>
      <c r="B458" s="2"/>
      <c r="C458">
        <v>0.13</v>
      </c>
      <c r="D458" t="s">
        <v>28</v>
      </c>
      <c r="E458">
        <f t="shared" si="116"/>
        <v>59</v>
      </c>
      <c r="F458">
        <f t="shared" si="117"/>
        <v>7.67</v>
      </c>
    </row>
    <row r="459" spans="1:6" x14ac:dyDescent="0.25">
      <c r="A459" t="str">
        <f t="shared" si="111"/>
        <v>Eric Milkie</v>
      </c>
      <c r="E459">
        <f t="shared" si="116"/>
        <v>59</v>
      </c>
      <c r="F459">
        <f t="shared" si="117"/>
        <v>0</v>
      </c>
    </row>
    <row r="460" spans="1:6" x14ac:dyDescent="0.25">
      <c r="A460" t="str">
        <f t="shared" si="111"/>
        <v>Eric Milkie</v>
      </c>
      <c r="B460" t="s">
        <v>180</v>
      </c>
      <c r="E460">
        <v>4</v>
      </c>
      <c r="F460">
        <f t="shared" si="117"/>
        <v>0</v>
      </c>
    </row>
    <row r="461" spans="1:6" x14ac:dyDescent="0.25">
      <c r="A461" t="str">
        <f t="shared" si="111"/>
        <v>Eric Milkie</v>
      </c>
      <c r="E461">
        <f t="shared" ref="E461:E463" si="118">E460</f>
        <v>4</v>
      </c>
      <c r="F461">
        <f t="shared" si="117"/>
        <v>0</v>
      </c>
    </row>
    <row r="462" spans="1:6" x14ac:dyDescent="0.25">
      <c r="A462" t="str">
        <f t="shared" si="111"/>
        <v>Eric Milkie</v>
      </c>
      <c r="B462" s="2"/>
      <c r="C462">
        <v>1</v>
      </c>
      <c r="D462" t="s">
        <v>73</v>
      </c>
      <c r="E462">
        <f t="shared" si="118"/>
        <v>4</v>
      </c>
      <c r="F462">
        <f t="shared" si="117"/>
        <v>4</v>
      </c>
    </row>
    <row r="463" spans="1:6" x14ac:dyDescent="0.25">
      <c r="A463" t="str">
        <f t="shared" si="111"/>
        <v>Eric Milkie</v>
      </c>
      <c r="E463">
        <f t="shared" si="118"/>
        <v>4</v>
      </c>
      <c r="F463">
        <f t="shared" si="117"/>
        <v>0</v>
      </c>
    </row>
    <row r="464" spans="1:6" x14ac:dyDescent="0.25">
      <c r="A464" t="str">
        <f t="shared" si="111"/>
        <v>Eric Milkie</v>
      </c>
      <c r="B464" t="s">
        <v>181</v>
      </c>
      <c r="E464">
        <v>6</v>
      </c>
      <c r="F464">
        <f t="shared" si="117"/>
        <v>0</v>
      </c>
    </row>
    <row r="465" spans="1:6" x14ac:dyDescent="0.25">
      <c r="A465" t="str">
        <f t="shared" si="111"/>
        <v>Eric Milkie</v>
      </c>
      <c r="E465">
        <f t="shared" ref="E465:E467" si="119">E464</f>
        <v>6</v>
      </c>
      <c r="F465">
        <f t="shared" si="117"/>
        <v>0</v>
      </c>
    </row>
    <row r="466" spans="1:6" x14ac:dyDescent="0.25">
      <c r="A466" t="str">
        <f t="shared" si="111"/>
        <v>Eric Milkie</v>
      </c>
      <c r="B466" s="2"/>
      <c r="C466">
        <v>1</v>
      </c>
      <c r="D466" t="s">
        <v>73</v>
      </c>
      <c r="E466">
        <f t="shared" si="119"/>
        <v>6</v>
      </c>
      <c r="F466">
        <f t="shared" si="117"/>
        <v>6</v>
      </c>
    </row>
    <row r="467" spans="1:6" x14ac:dyDescent="0.25">
      <c r="A467" t="str">
        <f t="shared" si="111"/>
        <v>Eric Milkie</v>
      </c>
      <c r="E467">
        <f t="shared" si="119"/>
        <v>6</v>
      </c>
      <c r="F467">
        <f t="shared" si="117"/>
        <v>0</v>
      </c>
    </row>
    <row r="468" spans="1:6" x14ac:dyDescent="0.25">
      <c r="A468" t="str">
        <f t="shared" si="111"/>
        <v>Eric Milkie</v>
      </c>
      <c r="B468" t="s">
        <v>182</v>
      </c>
      <c r="E468">
        <v>151</v>
      </c>
      <c r="F468">
        <f t="shared" si="117"/>
        <v>0</v>
      </c>
    </row>
    <row r="469" spans="1:6" x14ac:dyDescent="0.25">
      <c r="A469" t="str">
        <f t="shared" si="111"/>
        <v>Eric Milkie</v>
      </c>
      <c r="E469">
        <f t="shared" ref="E469:E480" si="120">E468</f>
        <v>151</v>
      </c>
      <c r="F469">
        <f t="shared" si="117"/>
        <v>0</v>
      </c>
    </row>
    <row r="470" spans="1:6" x14ac:dyDescent="0.25">
      <c r="A470" t="str">
        <f t="shared" si="111"/>
        <v>Eric Milkie</v>
      </c>
      <c r="B470" s="2"/>
      <c r="C470">
        <v>0.05</v>
      </c>
      <c r="D470" t="s">
        <v>92</v>
      </c>
      <c r="E470">
        <f t="shared" si="120"/>
        <v>151</v>
      </c>
      <c r="F470">
        <f t="shared" si="117"/>
        <v>7.5500000000000007</v>
      </c>
    </row>
    <row r="471" spans="1:6" x14ac:dyDescent="0.25">
      <c r="A471" t="str">
        <f t="shared" si="111"/>
        <v>Eric Milkie</v>
      </c>
      <c r="B471" s="2"/>
      <c r="C471">
        <v>0.16600000000000001</v>
      </c>
      <c r="D471" t="s">
        <v>159</v>
      </c>
      <c r="E471">
        <f t="shared" si="120"/>
        <v>151</v>
      </c>
      <c r="F471">
        <f t="shared" si="117"/>
        <v>25.066000000000003</v>
      </c>
    </row>
    <row r="472" spans="1:6" x14ac:dyDescent="0.25">
      <c r="A472" t="str">
        <f t="shared" si="111"/>
        <v>Eric Milkie</v>
      </c>
      <c r="B472" s="2"/>
      <c r="C472">
        <v>2.1000000000000001E-2</v>
      </c>
      <c r="D472" t="s">
        <v>75</v>
      </c>
      <c r="E472">
        <f t="shared" si="120"/>
        <v>151</v>
      </c>
      <c r="F472">
        <f t="shared" si="117"/>
        <v>3.1710000000000003</v>
      </c>
    </row>
    <row r="473" spans="1:6" x14ac:dyDescent="0.25">
      <c r="A473" t="str">
        <f t="shared" si="111"/>
        <v>Eric Milkie</v>
      </c>
      <c r="B473" s="2"/>
      <c r="C473">
        <v>2.1000000000000001E-2</v>
      </c>
      <c r="D473" t="s">
        <v>76</v>
      </c>
      <c r="E473">
        <f t="shared" si="120"/>
        <v>151</v>
      </c>
      <c r="F473">
        <f t="shared" si="117"/>
        <v>3.1710000000000003</v>
      </c>
    </row>
    <row r="474" spans="1:6" x14ac:dyDescent="0.25">
      <c r="A474" t="str">
        <f t="shared" si="111"/>
        <v>Eric Milkie</v>
      </c>
      <c r="B474" s="2"/>
      <c r="C474">
        <v>3.7999999999999999E-2</v>
      </c>
      <c r="D474" t="s">
        <v>179</v>
      </c>
      <c r="E474">
        <f t="shared" si="120"/>
        <v>151</v>
      </c>
      <c r="F474">
        <f t="shared" si="117"/>
        <v>5.7379999999999995</v>
      </c>
    </row>
    <row r="475" spans="1:6" x14ac:dyDescent="0.25">
      <c r="A475" t="str">
        <f t="shared" si="111"/>
        <v>Eric Milkie</v>
      </c>
      <c r="B475" s="2"/>
      <c r="C475">
        <v>3.5999999999999997E-2</v>
      </c>
      <c r="D475" t="s">
        <v>77</v>
      </c>
      <c r="E475">
        <f t="shared" si="120"/>
        <v>151</v>
      </c>
      <c r="F475">
        <f t="shared" si="117"/>
        <v>5.4359999999999999</v>
      </c>
    </row>
    <row r="476" spans="1:6" x14ac:dyDescent="0.25">
      <c r="A476" t="str">
        <f t="shared" si="111"/>
        <v>Eric Milkie</v>
      </c>
      <c r="B476" s="2"/>
      <c r="C476">
        <v>2.1000000000000001E-2</v>
      </c>
      <c r="D476" t="s">
        <v>78</v>
      </c>
      <c r="E476">
        <f t="shared" si="120"/>
        <v>151</v>
      </c>
      <c r="F476">
        <f t="shared" si="117"/>
        <v>3.1710000000000003</v>
      </c>
    </row>
    <row r="477" spans="1:6" x14ac:dyDescent="0.25">
      <c r="A477" t="str">
        <f t="shared" si="111"/>
        <v>Eric Milkie</v>
      </c>
      <c r="B477" s="2"/>
      <c r="C477">
        <v>9.4E-2</v>
      </c>
      <c r="D477" t="s">
        <v>73</v>
      </c>
      <c r="E477">
        <f t="shared" si="120"/>
        <v>151</v>
      </c>
      <c r="F477">
        <f t="shared" si="117"/>
        <v>14.194000000000001</v>
      </c>
    </row>
    <row r="478" spans="1:6" x14ac:dyDescent="0.25">
      <c r="A478" t="str">
        <f t="shared" si="111"/>
        <v>Eric Milkie</v>
      </c>
      <c r="B478" s="2"/>
      <c r="C478">
        <v>2.1999999999999999E-2</v>
      </c>
      <c r="D478" t="s">
        <v>79</v>
      </c>
      <c r="E478">
        <f t="shared" si="120"/>
        <v>151</v>
      </c>
      <c r="F478">
        <f t="shared" si="117"/>
        <v>3.3219999999999996</v>
      </c>
    </row>
    <row r="479" spans="1:6" x14ac:dyDescent="0.25">
      <c r="A479" t="str">
        <f t="shared" si="111"/>
        <v>Eric Milkie</v>
      </c>
      <c r="B479" s="2"/>
      <c r="C479">
        <v>0.52400000000000002</v>
      </c>
      <c r="D479" t="s">
        <v>28</v>
      </c>
      <c r="E479">
        <f t="shared" si="120"/>
        <v>151</v>
      </c>
      <c r="F479">
        <f t="shared" si="117"/>
        <v>79.124000000000009</v>
      </c>
    </row>
    <row r="480" spans="1:6" x14ac:dyDescent="0.25">
      <c r="A480" t="str">
        <f t="shared" si="111"/>
        <v>Eric Milkie</v>
      </c>
      <c r="E480">
        <f t="shared" si="120"/>
        <v>151</v>
      </c>
      <c r="F480">
        <f t="shared" si="117"/>
        <v>0</v>
      </c>
    </row>
    <row r="481" spans="1:6" x14ac:dyDescent="0.25">
      <c r="A481" t="str">
        <f t="shared" si="111"/>
        <v>Eric Milkie</v>
      </c>
      <c r="B481" t="s">
        <v>183</v>
      </c>
      <c r="E481">
        <v>94</v>
      </c>
      <c r="F481">
        <f t="shared" si="117"/>
        <v>0</v>
      </c>
    </row>
    <row r="482" spans="1:6" x14ac:dyDescent="0.25">
      <c r="A482" t="str">
        <f t="shared" si="111"/>
        <v>Eric Milkie</v>
      </c>
      <c r="E482">
        <f t="shared" ref="E482:E484" si="121">E481</f>
        <v>94</v>
      </c>
      <c r="F482">
        <f t="shared" si="117"/>
        <v>0</v>
      </c>
    </row>
    <row r="483" spans="1:6" x14ac:dyDescent="0.25">
      <c r="A483" t="str">
        <f t="shared" si="111"/>
        <v>Eric Milkie</v>
      </c>
      <c r="B483" s="2"/>
      <c r="C483">
        <v>1</v>
      </c>
      <c r="D483" t="s">
        <v>73</v>
      </c>
      <c r="E483">
        <f t="shared" si="121"/>
        <v>94</v>
      </c>
      <c r="F483">
        <f t="shared" si="117"/>
        <v>94</v>
      </c>
    </row>
    <row r="484" spans="1:6" x14ac:dyDescent="0.25">
      <c r="A484" t="str">
        <f t="shared" si="111"/>
        <v>Eric Milkie</v>
      </c>
      <c r="E484">
        <f t="shared" si="121"/>
        <v>94</v>
      </c>
      <c r="F484">
        <f t="shared" si="117"/>
        <v>0</v>
      </c>
    </row>
    <row r="485" spans="1:6" x14ac:dyDescent="0.25">
      <c r="A485" t="str">
        <f t="shared" si="111"/>
        <v>Eric Milkie</v>
      </c>
      <c r="B485" t="s">
        <v>184</v>
      </c>
      <c r="E485">
        <v>2</v>
      </c>
      <c r="F485">
        <f t="shared" si="117"/>
        <v>0</v>
      </c>
    </row>
    <row r="486" spans="1:6" x14ac:dyDescent="0.25">
      <c r="A486" t="str">
        <f t="shared" ref="A486:A549" si="122">A485</f>
        <v>Eric Milkie</v>
      </c>
      <c r="E486">
        <f t="shared" ref="E486:E488" si="123">E485</f>
        <v>2</v>
      </c>
      <c r="F486">
        <f t="shared" si="117"/>
        <v>0</v>
      </c>
    </row>
    <row r="487" spans="1:6" x14ac:dyDescent="0.25">
      <c r="A487" t="str">
        <f t="shared" si="122"/>
        <v>Eric Milkie</v>
      </c>
      <c r="B487" s="2"/>
      <c r="C487">
        <v>1</v>
      </c>
      <c r="D487" t="s">
        <v>73</v>
      </c>
      <c r="E487">
        <f t="shared" si="123"/>
        <v>2</v>
      </c>
      <c r="F487">
        <f t="shared" si="117"/>
        <v>2</v>
      </c>
    </row>
    <row r="488" spans="1:6" x14ac:dyDescent="0.25">
      <c r="A488" t="str">
        <f t="shared" si="122"/>
        <v>Eric Milkie</v>
      </c>
      <c r="E488">
        <f t="shared" si="123"/>
        <v>2</v>
      </c>
      <c r="F488">
        <f t="shared" si="117"/>
        <v>0</v>
      </c>
    </row>
    <row r="489" spans="1:6" x14ac:dyDescent="0.25">
      <c r="A489" t="str">
        <f t="shared" si="122"/>
        <v>Eric Milkie</v>
      </c>
      <c r="B489" t="s">
        <v>185</v>
      </c>
      <c r="E489">
        <v>476</v>
      </c>
      <c r="F489">
        <f t="shared" si="117"/>
        <v>0</v>
      </c>
    </row>
    <row r="490" spans="1:6" x14ac:dyDescent="0.25">
      <c r="A490" t="str">
        <f t="shared" si="122"/>
        <v>Eric Milkie</v>
      </c>
      <c r="E490">
        <f t="shared" ref="E490:E492" si="124">E489</f>
        <v>476</v>
      </c>
      <c r="F490">
        <f t="shared" si="117"/>
        <v>0</v>
      </c>
    </row>
    <row r="491" spans="1:6" x14ac:dyDescent="0.25">
      <c r="A491" t="str">
        <f t="shared" si="122"/>
        <v>Eric Milkie</v>
      </c>
      <c r="B491" s="2"/>
      <c r="C491">
        <v>1</v>
      </c>
      <c r="D491" t="s">
        <v>73</v>
      </c>
      <c r="E491">
        <f t="shared" si="124"/>
        <v>476</v>
      </c>
      <c r="F491">
        <f t="shared" si="117"/>
        <v>476</v>
      </c>
    </row>
    <row r="492" spans="1:6" x14ac:dyDescent="0.25">
      <c r="A492" t="str">
        <f t="shared" si="122"/>
        <v>Eric Milkie</v>
      </c>
      <c r="E492">
        <f t="shared" si="124"/>
        <v>476</v>
      </c>
      <c r="F492">
        <f t="shared" si="117"/>
        <v>0</v>
      </c>
    </row>
    <row r="493" spans="1:6" x14ac:dyDescent="0.25">
      <c r="A493" t="str">
        <f t="shared" si="122"/>
        <v>Eric Milkie</v>
      </c>
      <c r="B493" t="s">
        <v>186</v>
      </c>
      <c r="E493">
        <v>47</v>
      </c>
      <c r="F493">
        <f t="shared" si="117"/>
        <v>0</v>
      </c>
    </row>
    <row r="494" spans="1:6" x14ac:dyDescent="0.25">
      <c r="A494" t="str">
        <f t="shared" si="122"/>
        <v>Eric Milkie</v>
      </c>
      <c r="E494">
        <f t="shared" ref="E494:E496" si="125">E493</f>
        <v>47</v>
      </c>
      <c r="F494">
        <f t="shared" si="117"/>
        <v>0</v>
      </c>
    </row>
    <row r="495" spans="1:6" x14ac:dyDescent="0.25">
      <c r="A495" t="str">
        <f t="shared" si="122"/>
        <v>Eric Milkie</v>
      </c>
      <c r="B495" s="2"/>
      <c r="C495">
        <v>1</v>
      </c>
      <c r="D495" t="s">
        <v>73</v>
      </c>
      <c r="E495">
        <f t="shared" si="125"/>
        <v>47</v>
      </c>
      <c r="F495">
        <f t="shared" si="117"/>
        <v>47</v>
      </c>
    </row>
    <row r="496" spans="1:6" x14ac:dyDescent="0.25">
      <c r="A496" t="str">
        <f t="shared" si="122"/>
        <v>Eric Milkie</v>
      </c>
      <c r="E496">
        <f t="shared" si="125"/>
        <v>47</v>
      </c>
      <c r="F496">
        <f t="shared" si="117"/>
        <v>0</v>
      </c>
    </row>
    <row r="497" spans="1:6" x14ac:dyDescent="0.25">
      <c r="A497" t="str">
        <f t="shared" si="122"/>
        <v>Eric Milkie</v>
      </c>
      <c r="B497" t="s">
        <v>187</v>
      </c>
      <c r="E497">
        <v>8</v>
      </c>
      <c r="F497">
        <f t="shared" si="117"/>
        <v>0</v>
      </c>
    </row>
    <row r="498" spans="1:6" x14ac:dyDescent="0.25">
      <c r="A498" t="str">
        <f t="shared" si="122"/>
        <v>Eric Milkie</v>
      </c>
      <c r="E498">
        <f t="shared" ref="E498:E500" si="126">E497</f>
        <v>8</v>
      </c>
      <c r="F498">
        <f t="shared" si="117"/>
        <v>0</v>
      </c>
    </row>
    <row r="499" spans="1:6" x14ac:dyDescent="0.25">
      <c r="A499" t="str">
        <f t="shared" si="122"/>
        <v>Eric Milkie</v>
      </c>
      <c r="B499" s="2"/>
      <c r="C499">
        <v>1</v>
      </c>
      <c r="D499" t="s">
        <v>73</v>
      </c>
      <c r="E499">
        <f t="shared" si="126"/>
        <v>8</v>
      </c>
      <c r="F499">
        <f t="shared" si="117"/>
        <v>8</v>
      </c>
    </row>
    <row r="500" spans="1:6" x14ac:dyDescent="0.25">
      <c r="A500" t="str">
        <f t="shared" si="122"/>
        <v>Eric Milkie</v>
      </c>
      <c r="E500">
        <f t="shared" si="126"/>
        <v>8</v>
      </c>
      <c r="F500">
        <f t="shared" si="117"/>
        <v>0</v>
      </c>
    </row>
    <row r="501" spans="1:6" x14ac:dyDescent="0.25">
      <c r="A501" t="str">
        <f t="shared" si="122"/>
        <v>Eric Milkie</v>
      </c>
      <c r="B501" t="s">
        <v>188</v>
      </c>
      <c r="E501">
        <v>23</v>
      </c>
      <c r="F501">
        <f t="shared" si="117"/>
        <v>0</v>
      </c>
    </row>
    <row r="502" spans="1:6" x14ac:dyDescent="0.25">
      <c r="A502" t="str">
        <f t="shared" si="122"/>
        <v>Eric Milkie</v>
      </c>
      <c r="E502">
        <f t="shared" ref="E502:E505" si="127">E501</f>
        <v>23</v>
      </c>
      <c r="F502">
        <f t="shared" si="117"/>
        <v>0</v>
      </c>
    </row>
    <row r="503" spans="1:6" x14ac:dyDescent="0.25">
      <c r="A503" t="str">
        <f t="shared" si="122"/>
        <v>Eric Milkie</v>
      </c>
      <c r="B503" s="2"/>
      <c r="C503">
        <v>0.89400000000000002</v>
      </c>
      <c r="D503" t="s">
        <v>73</v>
      </c>
      <c r="E503">
        <f t="shared" si="127"/>
        <v>23</v>
      </c>
      <c r="F503">
        <f t="shared" si="117"/>
        <v>20.562000000000001</v>
      </c>
    </row>
    <row r="504" spans="1:6" x14ac:dyDescent="0.25">
      <c r="A504" t="str">
        <f t="shared" si="122"/>
        <v>Eric Milkie</v>
      </c>
      <c r="B504" s="2"/>
      <c r="C504">
        <v>0.105</v>
      </c>
      <c r="D504" t="s">
        <v>28</v>
      </c>
      <c r="E504">
        <f t="shared" si="127"/>
        <v>23</v>
      </c>
      <c r="F504">
        <f t="shared" si="117"/>
        <v>2.415</v>
      </c>
    </row>
    <row r="505" spans="1:6" x14ac:dyDescent="0.25">
      <c r="A505" t="str">
        <f t="shared" si="122"/>
        <v>Eric Milkie</v>
      </c>
      <c r="E505">
        <f t="shared" si="127"/>
        <v>23</v>
      </c>
      <c r="F505">
        <f t="shared" si="117"/>
        <v>0</v>
      </c>
    </row>
    <row r="506" spans="1:6" x14ac:dyDescent="0.25">
      <c r="A506" t="str">
        <f t="shared" si="122"/>
        <v>Eric Milkie</v>
      </c>
      <c r="B506" t="s">
        <v>189</v>
      </c>
      <c r="E506">
        <v>305</v>
      </c>
      <c r="F506">
        <f t="shared" si="117"/>
        <v>0</v>
      </c>
    </row>
    <row r="507" spans="1:6" x14ac:dyDescent="0.25">
      <c r="A507" t="str">
        <f t="shared" si="122"/>
        <v>Eric Milkie</v>
      </c>
      <c r="E507">
        <f t="shared" ref="E507:E511" si="128">E506</f>
        <v>305</v>
      </c>
      <c r="F507">
        <f t="shared" si="117"/>
        <v>0</v>
      </c>
    </row>
    <row r="508" spans="1:6" x14ac:dyDescent="0.25">
      <c r="A508" t="str">
        <f t="shared" si="122"/>
        <v>Eric Milkie</v>
      </c>
      <c r="B508" s="2"/>
      <c r="C508">
        <v>3.3000000000000002E-2</v>
      </c>
      <c r="D508" t="s">
        <v>104</v>
      </c>
      <c r="E508">
        <f t="shared" si="128"/>
        <v>305</v>
      </c>
      <c r="F508">
        <f t="shared" si="117"/>
        <v>10.065000000000001</v>
      </c>
    </row>
    <row r="509" spans="1:6" x14ac:dyDescent="0.25">
      <c r="A509" t="str">
        <f t="shared" si="122"/>
        <v>Eric Milkie</v>
      </c>
      <c r="B509" s="2"/>
      <c r="C509">
        <v>0.94699999999999995</v>
      </c>
      <c r="D509" t="s">
        <v>73</v>
      </c>
      <c r="E509">
        <f t="shared" si="128"/>
        <v>305</v>
      </c>
      <c r="F509">
        <f t="shared" si="117"/>
        <v>288.83499999999998</v>
      </c>
    </row>
    <row r="510" spans="1:6" x14ac:dyDescent="0.25">
      <c r="A510" t="str">
        <f t="shared" si="122"/>
        <v>Eric Milkie</v>
      </c>
      <c r="B510" s="2"/>
      <c r="C510">
        <v>1.9E-2</v>
      </c>
      <c r="D510" t="s">
        <v>190</v>
      </c>
      <c r="E510">
        <f t="shared" si="128"/>
        <v>305</v>
      </c>
      <c r="F510">
        <f t="shared" si="117"/>
        <v>5.7949999999999999</v>
      </c>
    </row>
    <row r="511" spans="1:6" x14ac:dyDescent="0.25">
      <c r="A511" t="str">
        <f t="shared" si="122"/>
        <v>Eric Milkie</v>
      </c>
      <c r="E511">
        <f t="shared" si="128"/>
        <v>305</v>
      </c>
      <c r="F511">
        <f t="shared" si="117"/>
        <v>0</v>
      </c>
    </row>
    <row r="512" spans="1:6" x14ac:dyDescent="0.25">
      <c r="A512" t="str">
        <f t="shared" si="122"/>
        <v>Eric Milkie</v>
      </c>
      <c r="B512" t="s">
        <v>191</v>
      </c>
      <c r="E512">
        <v>148</v>
      </c>
      <c r="F512">
        <f t="shared" si="117"/>
        <v>0</v>
      </c>
    </row>
    <row r="513" spans="1:6" x14ac:dyDescent="0.25">
      <c r="A513" t="str">
        <f t="shared" si="122"/>
        <v>Eric Milkie</v>
      </c>
      <c r="E513">
        <f t="shared" ref="E513:E515" si="129">E512</f>
        <v>148</v>
      </c>
      <c r="F513">
        <f t="shared" si="117"/>
        <v>0</v>
      </c>
    </row>
    <row r="514" spans="1:6" x14ac:dyDescent="0.25">
      <c r="A514" t="str">
        <f t="shared" si="122"/>
        <v>Eric Milkie</v>
      </c>
      <c r="B514" s="2"/>
      <c r="C514">
        <v>1</v>
      </c>
      <c r="D514" t="s">
        <v>73</v>
      </c>
      <c r="E514">
        <f t="shared" si="129"/>
        <v>148</v>
      </c>
      <c r="F514">
        <f t="shared" si="117"/>
        <v>148</v>
      </c>
    </row>
    <row r="515" spans="1:6" x14ac:dyDescent="0.25">
      <c r="A515" t="str">
        <f t="shared" si="122"/>
        <v>Eric Milkie</v>
      </c>
      <c r="E515">
        <f t="shared" si="129"/>
        <v>148</v>
      </c>
      <c r="F515">
        <f t="shared" ref="F515:F578" si="130">C515*E515</f>
        <v>0</v>
      </c>
    </row>
    <row r="516" spans="1:6" x14ac:dyDescent="0.25">
      <c r="A516" t="str">
        <f t="shared" si="122"/>
        <v>Eric Milkie</v>
      </c>
      <c r="B516" t="s">
        <v>192</v>
      </c>
      <c r="E516">
        <v>19</v>
      </c>
      <c r="F516">
        <f t="shared" si="130"/>
        <v>0</v>
      </c>
    </row>
    <row r="517" spans="1:6" x14ac:dyDescent="0.25">
      <c r="A517" t="str">
        <f t="shared" si="122"/>
        <v>Eric Milkie</v>
      </c>
      <c r="E517">
        <f t="shared" ref="E517:E519" si="131">E516</f>
        <v>19</v>
      </c>
      <c r="F517">
        <f t="shared" si="130"/>
        <v>0</v>
      </c>
    </row>
    <row r="518" spans="1:6" x14ac:dyDescent="0.25">
      <c r="A518" t="str">
        <f t="shared" si="122"/>
        <v>Eric Milkie</v>
      </c>
      <c r="B518" s="2"/>
      <c r="C518">
        <v>1</v>
      </c>
      <c r="D518" t="s">
        <v>51</v>
      </c>
      <c r="E518">
        <f t="shared" si="131"/>
        <v>19</v>
      </c>
      <c r="F518">
        <f t="shared" si="130"/>
        <v>19</v>
      </c>
    </row>
    <row r="519" spans="1:6" x14ac:dyDescent="0.25">
      <c r="A519" t="str">
        <f t="shared" si="122"/>
        <v>Eric Milkie</v>
      </c>
      <c r="E519">
        <f t="shared" si="131"/>
        <v>19</v>
      </c>
      <c r="F519">
        <f t="shared" si="130"/>
        <v>0</v>
      </c>
    </row>
    <row r="520" spans="1:6" x14ac:dyDescent="0.25">
      <c r="A520" t="str">
        <f t="shared" si="122"/>
        <v>Eric Milkie</v>
      </c>
      <c r="B520" t="s">
        <v>193</v>
      </c>
      <c r="E520">
        <v>94</v>
      </c>
      <c r="F520">
        <f t="shared" si="130"/>
        <v>0</v>
      </c>
    </row>
    <row r="521" spans="1:6" x14ac:dyDescent="0.25">
      <c r="A521" t="str">
        <f t="shared" si="122"/>
        <v>Eric Milkie</v>
      </c>
      <c r="E521">
        <f t="shared" ref="E521:E523" si="132">E520</f>
        <v>94</v>
      </c>
      <c r="F521">
        <f t="shared" si="130"/>
        <v>0</v>
      </c>
    </row>
    <row r="522" spans="1:6" x14ac:dyDescent="0.25">
      <c r="A522" t="str">
        <f t="shared" si="122"/>
        <v>Eric Milkie</v>
      </c>
      <c r="B522" s="2"/>
      <c r="C522">
        <v>1</v>
      </c>
      <c r="D522" t="s">
        <v>51</v>
      </c>
      <c r="E522">
        <f t="shared" si="132"/>
        <v>94</v>
      </c>
      <c r="F522">
        <f t="shared" si="130"/>
        <v>94</v>
      </c>
    </row>
    <row r="523" spans="1:6" x14ac:dyDescent="0.25">
      <c r="A523" t="str">
        <f t="shared" si="122"/>
        <v>Eric Milkie</v>
      </c>
      <c r="E523">
        <f t="shared" si="132"/>
        <v>94</v>
      </c>
      <c r="F523">
        <f t="shared" si="130"/>
        <v>0</v>
      </c>
    </row>
    <row r="524" spans="1:6" x14ac:dyDescent="0.25">
      <c r="A524" t="str">
        <f t="shared" si="122"/>
        <v>Eric Milkie</v>
      </c>
      <c r="B524" t="s">
        <v>194</v>
      </c>
      <c r="E524">
        <v>21</v>
      </c>
      <c r="F524">
        <f t="shared" si="130"/>
        <v>0</v>
      </c>
    </row>
    <row r="525" spans="1:6" x14ac:dyDescent="0.25">
      <c r="A525" t="str">
        <f t="shared" si="122"/>
        <v>Eric Milkie</v>
      </c>
      <c r="E525">
        <f t="shared" ref="E525:E529" si="133">E524</f>
        <v>21</v>
      </c>
      <c r="F525">
        <f t="shared" si="130"/>
        <v>0</v>
      </c>
    </row>
    <row r="526" spans="1:6" x14ac:dyDescent="0.25">
      <c r="A526" t="str">
        <f t="shared" si="122"/>
        <v>Eric Milkie</v>
      </c>
      <c r="B526" s="2"/>
      <c r="C526">
        <v>0.30599999999999999</v>
      </c>
      <c r="D526" t="s">
        <v>10</v>
      </c>
      <c r="E526">
        <f t="shared" si="133"/>
        <v>21</v>
      </c>
      <c r="F526">
        <f t="shared" si="130"/>
        <v>6.4260000000000002</v>
      </c>
    </row>
    <row r="527" spans="1:6" x14ac:dyDescent="0.25">
      <c r="A527" t="str">
        <f t="shared" si="122"/>
        <v>Eric Milkie</v>
      </c>
      <c r="B527" s="2"/>
      <c r="C527">
        <v>0.48899999999999999</v>
      </c>
      <c r="D527" t="s">
        <v>159</v>
      </c>
      <c r="E527">
        <f t="shared" si="133"/>
        <v>21</v>
      </c>
      <c r="F527">
        <f t="shared" si="130"/>
        <v>10.269</v>
      </c>
    </row>
    <row r="528" spans="1:6" x14ac:dyDescent="0.25">
      <c r="A528" t="str">
        <f t="shared" si="122"/>
        <v>Eric Milkie</v>
      </c>
      <c r="B528" s="2"/>
      <c r="C528">
        <v>0.20399999999999999</v>
      </c>
      <c r="D528" t="s">
        <v>28</v>
      </c>
      <c r="E528">
        <f t="shared" si="133"/>
        <v>21</v>
      </c>
      <c r="F528">
        <f t="shared" si="130"/>
        <v>4.2839999999999998</v>
      </c>
    </row>
    <row r="529" spans="1:6" x14ac:dyDescent="0.25">
      <c r="A529" t="str">
        <f t="shared" si="122"/>
        <v>Eric Milkie</v>
      </c>
      <c r="E529">
        <f t="shared" si="133"/>
        <v>21</v>
      </c>
      <c r="F529">
        <f t="shared" si="130"/>
        <v>0</v>
      </c>
    </row>
    <row r="530" spans="1:6" x14ac:dyDescent="0.25">
      <c r="A530" t="str">
        <f t="shared" si="122"/>
        <v>Eric Milkie</v>
      </c>
      <c r="B530" t="s">
        <v>195</v>
      </c>
      <c r="E530">
        <v>1</v>
      </c>
      <c r="F530">
        <f t="shared" si="130"/>
        <v>0</v>
      </c>
    </row>
    <row r="531" spans="1:6" x14ac:dyDescent="0.25">
      <c r="A531" t="str">
        <f t="shared" si="122"/>
        <v>Eric Milkie</v>
      </c>
      <c r="E531">
        <f t="shared" ref="E531:E533" si="134">E530</f>
        <v>1</v>
      </c>
      <c r="F531">
        <f t="shared" si="130"/>
        <v>0</v>
      </c>
    </row>
    <row r="532" spans="1:6" x14ac:dyDescent="0.25">
      <c r="A532" t="str">
        <f t="shared" si="122"/>
        <v>Eric Milkie</v>
      </c>
      <c r="B532" s="2"/>
      <c r="C532">
        <v>1</v>
      </c>
      <c r="D532" t="s">
        <v>51</v>
      </c>
      <c r="E532">
        <f t="shared" si="134"/>
        <v>1</v>
      </c>
      <c r="F532">
        <f t="shared" si="130"/>
        <v>1</v>
      </c>
    </row>
    <row r="533" spans="1:6" x14ac:dyDescent="0.25">
      <c r="A533" t="str">
        <f t="shared" si="122"/>
        <v>Eric Milkie</v>
      </c>
      <c r="E533">
        <f t="shared" si="134"/>
        <v>1</v>
      </c>
      <c r="F533">
        <f t="shared" si="130"/>
        <v>0</v>
      </c>
    </row>
    <row r="534" spans="1:6" x14ac:dyDescent="0.25">
      <c r="A534" t="str">
        <f t="shared" si="122"/>
        <v>Eric Milkie</v>
      </c>
      <c r="B534" t="s">
        <v>196</v>
      </c>
      <c r="E534">
        <v>2</v>
      </c>
      <c r="F534">
        <f t="shared" si="130"/>
        <v>0</v>
      </c>
    </row>
    <row r="535" spans="1:6" x14ac:dyDescent="0.25">
      <c r="A535" t="str">
        <f t="shared" si="122"/>
        <v>Eric Milkie</v>
      </c>
      <c r="E535">
        <f t="shared" ref="E535:E537" si="135">E534</f>
        <v>2</v>
      </c>
      <c r="F535">
        <f t="shared" si="130"/>
        <v>0</v>
      </c>
    </row>
    <row r="536" spans="1:6" x14ac:dyDescent="0.25">
      <c r="A536" t="str">
        <f t="shared" si="122"/>
        <v>Eric Milkie</v>
      </c>
      <c r="B536" s="2"/>
      <c r="C536">
        <v>1</v>
      </c>
      <c r="D536" t="s">
        <v>35</v>
      </c>
      <c r="E536">
        <f t="shared" si="135"/>
        <v>2</v>
      </c>
      <c r="F536">
        <f t="shared" si="130"/>
        <v>2</v>
      </c>
    </row>
    <row r="537" spans="1:6" x14ac:dyDescent="0.25">
      <c r="A537" t="str">
        <f t="shared" si="122"/>
        <v>Eric Milkie</v>
      </c>
      <c r="E537">
        <f t="shared" si="135"/>
        <v>2</v>
      </c>
      <c r="F537">
        <f t="shared" si="130"/>
        <v>0</v>
      </c>
    </row>
    <row r="538" spans="1:6" x14ac:dyDescent="0.25">
      <c r="A538" t="str">
        <f t="shared" si="122"/>
        <v>Eric Milkie</v>
      </c>
      <c r="B538" t="s">
        <v>197</v>
      </c>
      <c r="E538">
        <v>85</v>
      </c>
      <c r="F538">
        <f t="shared" si="130"/>
        <v>0</v>
      </c>
    </row>
    <row r="539" spans="1:6" x14ac:dyDescent="0.25">
      <c r="A539" t="str">
        <f t="shared" si="122"/>
        <v>Eric Milkie</v>
      </c>
      <c r="E539">
        <f t="shared" ref="E539:E541" si="136">E538</f>
        <v>85</v>
      </c>
      <c r="F539">
        <f t="shared" si="130"/>
        <v>0</v>
      </c>
    </row>
    <row r="540" spans="1:6" x14ac:dyDescent="0.25">
      <c r="A540" t="str">
        <f t="shared" si="122"/>
        <v>Eric Milkie</v>
      </c>
      <c r="B540" s="2"/>
      <c r="C540">
        <v>1</v>
      </c>
      <c r="D540" t="s">
        <v>51</v>
      </c>
      <c r="E540">
        <f t="shared" si="136"/>
        <v>85</v>
      </c>
      <c r="F540">
        <f t="shared" si="130"/>
        <v>85</v>
      </c>
    </row>
    <row r="541" spans="1:6" x14ac:dyDescent="0.25">
      <c r="A541" t="str">
        <f t="shared" si="122"/>
        <v>Eric Milkie</v>
      </c>
      <c r="E541">
        <f t="shared" si="136"/>
        <v>85</v>
      </c>
      <c r="F541">
        <f t="shared" si="130"/>
        <v>0</v>
      </c>
    </row>
    <row r="542" spans="1:6" x14ac:dyDescent="0.25">
      <c r="A542" t="str">
        <f t="shared" si="122"/>
        <v>Eric Milkie</v>
      </c>
      <c r="B542" t="s">
        <v>198</v>
      </c>
      <c r="E542">
        <v>8</v>
      </c>
      <c r="F542">
        <f t="shared" si="130"/>
        <v>0</v>
      </c>
    </row>
    <row r="543" spans="1:6" x14ac:dyDescent="0.25">
      <c r="A543" t="str">
        <f t="shared" si="122"/>
        <v>Eric Milkie</v>
      </c>
      <c r="E543">
        <f t="shared" ref="E543:E545" si="137">E542</f>
        <v>8</v>
      </c>
      <c r="F543">
        <f t="shared" si="130"/>
        <v>0</v>
      </c>
    </row>
    <row r="544" spans="1:6" x14ac:dyDescent="0.25">
      <c r="A544" t="str">
        <f t="shared" si="122"/>
        <v>Eric Milkie</v>
      </c>
      <c r="B544" s="2"/>
      <c r="C544">
        <v>1</v>
      </c>
      <c r="D544" t="s">
        <v>51</v>
      </c>
      <c r="E544">
        <f t="shared" si="137"/>
        <v>8</v>
      </c>
      <c r="F544">
        <f t="shared" si="130"/>
        <v>8</v>
      </c>
    </row>
    <row r="545" spans="1:6" x14ac:dyDescent="0.25">
      <c r="A545" t="str">
        <f t="shared" si="122"/>
        <v>Eric Milkie</v>
      </c>
      <c r="E545">
        <f t="shared" si="137"/>
        <v>8</v>
      </c>
      <c r="F545">
        <f t="shared" si="130"/>
        <v>0</v>
      </c>
    </row>
    <row r="546" spans="1:6" x14ac:dyDescent="0.25">
      <c r="A546" t="str">
        <f t="shared" si="122"/>
        <v>Eric Milkie</v>
      </c>
      <c r="B546" t="s">
        <v>199</v>
      </c>
      <c r="E546">
        <v>11</v>
      </c>
      <c r="F546">
        <f t="shared" si="130"/>
        <v>0</v>
      </c>
    </row>
    <row r="547" spans="1:6" x14ac:dyDescent="0.25">
      <c r="A547" t="str">
        <f t="shared" si="122"/>
        <v>Eric Milkie</v>
      </c>
      <c r="E547">
        <f t="shared" ref="E547:E549" si="138">E546</f>
        <v>11</v>
      </c>
      <c r="F547">
        <f t="shared" si="130"/>
        <v>0</v>
      </c>
    </row>
    <row r="548" spans="1:6" x14ac:dyDescent="0.25">
      <c r="A548" t="str">
        <f t="shared" si="122"/>
        <v>Eric Milkie</v>
      </c>
      <c r="B548" s="2"/>
      <c r="C548">
        <v>1</v>
      </c>
      <c r="D548" t="s">
        <v>172</v>
      </c>
      <c r="E548">
        <f t="shared" si="138"/>
        <v>11</v>
      </c>
      <c r="F548">
        <f t="shared" si="130"/>
        <v>11</v>
      </c>
    </row>
    <row r="549" spans="1:6" x14ac:dyDescent="0.25">
      <c r="A549" t="str">
        <f t="shared" si="122"/>
        <v>Eric Milkie</v>
      </c>
      <c r="E549">
        <f t="shared" si="138"/>
        <v>11</v>
      </c>
      <c r="F549">
        <f t="shared" si="130"/>
        <v>0</v>
      </c>
    </row>
    <row r="550" spans="1:6" x14ac:dyDescent="0.25">
      <c r="A550" t="str">
        <f t="shared" ref="A550:A613" si="139">A549</f>
        <v>Eric Milkie</v>
      </c>
      <c r="B550" t="s">
        <v>200</v>
      </c>
      <c r="E550">
        <v>100</v>
      </c>
      <c r="F550">
        <f t="shared" si="130"/>
        <v>0</v>
      </c>
    </row>
    <row r="551" spans="1:6" x14ac:dyDescent="0.25">
      <c r="A551" t="str">
        <f t="shared" si="139"/>
        <v>Eric Milkie</v>
      </c>
      <c r="E551">
        <f t="shared" ref="E551:E553" si="140">E550</f>
        <v>100</v>
      </c>
      <c r="F551">
        <f t="shared" si="130"/>
        <v>0</v>
      </c>
    </row>
    <row r="552" spans="1:6" x14ac:dyDescent="0.25">
      <c r="A552" t="str">
        <f t="shared" si="139"/>
        <v>Eric Milkie</v>
      </c>
      <c r="B552" s="2"/>
      <c r="C552">
        <v>1</v>
      </c>
      <c r="D552" t="s">
        <v>140</v>
      </c>
      <c r="E552">
        <f t="shared" si="140"/>
        <v>100</v>
      </c>
      <c r="F552">
        <f t="shared" si="130"/>
        <v>100</v>
      </c>
    </row>
    <row r="553" spans="1:6" x14ac:dyDescent="0.25">
      <c r="A553" t="str">
        <f t="shared" si="139"/>
        <v>Eric Milkie</v>
      </c>
      <c r="E553">
        <f t="shared" si="140"/>
        <v>100</v>
      </c>
      <c r="F553">
        <f t="shared" si="130"/>
        <v>0</v>
      </c>
    </row>
    <row r="554" spans="1:6" x14ac:dyDescent="0.25">
      <c r="A554" t="str">
        <f t="shared" si="139"/>
        <v>Eric Milkie</v>
      </c>
      <c r="B554" t="s">
        <v>201</v>
      </c>
      <c r="E554">
        <v>10</v>
      </c>
      <c r="F554">
        <f t="shared" si="130"/>
        <v>0</v>
      </c>
    </row>
    <row r="555" spans="1:6" x14ac:dyDescent="0.25">
      <c r="A555" t="str">
        <f t="shared" si="139"/>
        <v>Eric Milkie</v>
      </c>
      <c r="E555">
        <f t="shared" ref="E555:E557" si="141">E554</f>
        <v>10</v>
      </c>
      <c r="F555">
        <f t="shared" si="130"/>
        <v>0</v>
      </c>
    </row>
    <row r="556" spans="1:6" x14ac:dyDescent="0.25">
      <c r="A556" t="str">
        <f t="shared" si="139"/>
        <v>Eric Milkie</v>
      </c>
      <c r="B556" s="2"/>
      <c r="C556">
        <v>1</v>
      </c>
      <c r="D556" t="s">
        <v>35</v>
      </c>
      <c r="E556">
        <f t="shared" si="141"/>
        <v>10</v>
      </c>
      <c r="F556">
        <f t="shared" si="130"/>
        <v>10</v>
      </c>
    </row>
    <row r="557" spans="1:6" x14ac:dyDescent="0.25">
      <c r="A557" t="str">
        <f t="shared" si="139"/>
        <v>Eric Milkie</v>
      </c>
      <c r="E557">
        <f t="shared" si="141"/>
        <v>10</v>
      </c>
      <c r="F557">
        <f t="shared" si="130"/>
        <v>0</v>
      </c>
    </row>
    <row r="558" spans="1:6" x14ac:dyDescent="0.25">
      <c r="A558" t="str">
        <f t="shared" si="139"/>
        <v>Eric Milkie</v>
      </c>
      <c r="B558" t="s">
        <v>202</v>
      </c>
      <c r="E558">
        <v>9</v>
      </c>
      <c r="F558">
        <f t="shared" si="130"/>
        <v>0</v>
      </c>
    </row>
    <row r="559" spans="1:6" x14ac:dyDescent="0.25">
      <c r="A559" t="str">
        <f t="shared" si="139"/>
        <v>Eric Milkie</v>
      </c>
      <c r="E559">
        <f t="shared" ref="E559:E561" si="142">E558</f>
        <v>9</v>
      </c>
      <c r="F559">
        <f t="shared" si="130"/>
        <v>0</v>
      </c>
    </row>
    <row r="560" spans="1:6" x14ac:dyDescent="0.25">
      <c r="A560" t="str">
        <f t="shared" si="139"/>
        <v>Eric Milkie</v>
      </c>
      <c r="B560" s="2"/>
      <c r="C560">
        <v>1</v>
      </c>
      <c r="D560" t="s">
        <v>163</v>
      </c>
      <c r="E560">
        <f t="shared" si="142"/>
        <v>9</v>
      </c>
      <c r="F560">
        <f t="shared" si="130"/>
        <v>9</v>
      </c>
    </row>
    <row r="561" spans="1:6" x14ac:dyDescent="0.25">
      <c r="A561" t="str">
        <f t="shared" si="139"/>
        <v>Eric Milkie</v>
      </c>
      <c r="E561">
        <f t="shared" si="142"/>
        <v>9</v>
      </c>
      <c r="F561">
        <f t="shared" si="130"/>
        <v>0</v>
      </c>
    </row>
    <row r="562" spans="1:6" x14ac:dyDescent="0.25">
      <c r="A562" t="str">
        <f t="shared" si="139"/>
        <v>Eric Milkie</v>
      </c>
      <c r="B562" t="s">
        <v>203</v>
      </c>
      <c r="E562">
        <v>5</v>
      </c>
      <c r="F562">
        <f t="shared" si="130"/>
        <v>0</v>
      </c>
    </row>
    <row r="563" spans="1:6" x14ac:dyDescent="0.25">
      <c r="A563" t="str">
        <f t="shared" si="139"/>
        <v>Eric Milkie</v>
      </c>
      <c r="E563">
        <f t="shared" ref="E563:E565" si="143">E562</f>
        <v>5</v>
      </c>
      <c r="F563">
        <f t="shared" si="130"/>
        <v>0</v>
      </c>
    </row>
    <row r="564" spans="1:6" x14ac:dyDescent="0.25">
      <c r="A564" t="str">
        <f t="shared" si="139"/>
        <v>Eric Milkie</v>
      </c>
      <c r="B564" s="2"/>
      <c r="C564">
        <v>1</v>
      </c>
      <c r="D564" t="s">
        <v>35</v>
      </c>
      <c r="E564">
        <f t="shared" si="143"/>
        <v>5</v>
      </c>
      <c r="F564">
        <f t="shared" si="130"/>
        <v>5</v>
      </c>
    </row>
    <row r="565" spans="1:6" x14ac:dyDescent="0.25">
      <c r="A565" t="str">
        <f t="shared" si="139"/>
        <v>Eric Milkie</v>
      </c>
      <c r="E565">
        <f t="shared" si="143"/>
        <v>5</v>
      </c>
      <c r="F565">
        <f t="shared" si="130"/>
        <v>0</v>
      </c>
    </row>
    <row r="566" spans="1:6" x14ac:dyDescent="0.25">
      <c r="A566" t="str">
        <f t="shared" si="139"/>
        <v>Eric Milkie</v>
      </c>
      <c r="B566" t="s">
        <v>204</v>
      </c>
      <c r="E566">
        <v>148</v>
      </c>
      <c r="F566">
        <f t="shared" si="130"/>
        <v>0</v>
      </c>
    </row>
    <row r="567" spans="1:6" x14ac:dyDescent="0.25">
      <c r="A567" t="str">
        <f t="shared" si="139"/>
        <v>Eric Milkie</v>
      </c>
      <c r="E567">
        <f t="shared" ref="E567:E569" si="144">E566</f>
        <v>148</v>
      </c>
      <c r="F567">
        <f t="shared" si="130"/>
        <v>0</v>
      </c>
    </row>
    <row r="568" spans="1:6" x14ac:dyDescent="0.25">
      <c r="A568" t="str">
        <f t="shared" si="139"/>
        <v>Eric Milkie</v>
      </c>
      <c r="B568" s="2"/>
      <c r="C568">
        <v>1</v>
      </c>
      <c r="D568" t="s">
        <v>35</v>
      </c>
      <c r="E568">
        <f t="shared" si="144"/>
        <v>148</v>
      </c>
      <c r="F568">
        <f t="shared" si="130"/>
        <v>148</v>
      </c>
    </row>
    <row r="569" spans="1:6" x14ac:dyDescent="0.25">
      <c r="A569" t="str">
        <f t="shared" si="139"/>
        <v>Eric Milkie</v>
      </c>
      <c r="E569">
        <f t="shared" si="144"/>
        <v>148</v>
      </c>
      <c r="F569">
        <f t="shared" si="130"/>
        <v>0</v>
      </c>
    </row>
    <row r="570" spans="1:6" x14ac:dyDescent="0.25">
      <c r="A570" t="str">
        <f t="shared" si="139"/>
        <v>Eric Milkie</v>
      </c>
      <c r="B570" t="s">
        <v>205</v>
      </c>
      <c r="E570">
        <v>114</v>
      </c>
      <c r="F570">
        <f t="shared" si="130"/>
        <v>0</v>
      </c>
    </row>
    <row r="571" spans="1:6" x14ac:dyDescent="0.25">
      <c r="A571" t="str">
        <f t="shared" si="139"/>
        <v>Eric Milkie</v>
      </c>
      <c r="E571">
        <f t="shared" ref="E571:E573" si="145">E570</f>
        <v>114</v>
      </c>
      <c r="F571">
        <f t="shared" si="130"/>
        <v>0</v>
      </c>
    </row>
    <row r="572" spans="1:6" x14ac:dyDescent="0.25">
      <c r="A572" t="str">
        <f t="shared" si="139"/>
        <v>Eric Milkie</v>
      </c>
      <c r="B572" s="2"/>
      <c r="C572">
        <v>1</v>
      </c>
      <c r="D572" t="s">
        <v>35</v>
      </c>
      <c r="E572">
        <f t="shared" si="145"/>
        <v>114</v>
      </c>
      <c r="F572">
        <f t="shared" si="130"/>
        <v>114</v>
      </c>
    </row>
    <row r="573" spans="1:6" x14ac:dyDescent="0.25">
      <c r="A573" t="str">
        <f t="shared" si="139"/>
        <v>Eric Milkie</v>
      </c>
      <c r="E573">
        <f t="shared" si="145"/>
        <v>114</v>
      </c>
      <c r="F573">
        <f t="shared" si="130"/>
        <v>0</v>
      </c>
    </row>
    <row r="574" spans="1:6" x14ac:dyDescent="0.25">
      <c r="A574" t="str">
        <f t="shared" si="139"/>
        <v>Eric Milkie</v>
      </c>
      <c r="B574" t="s">
        <v>206</v>
      </c>
      <c r="E574">
        <v>4</v>
      </c>
      <c r="F574">
        <f t="shared" si="130"/>
        <v>0</v>
      </c>
    </row>
    <row r="575" spans="1:6" x14ac:dyDescent="0.25">
      <c r="A575" t="str">
        <f t="shared" si="139"/>
        <v>Eric Milkie</v>
      </c>
      <c r="E575">
        <f t="shared" ref="E575:E576" si="146">E574</f>
        <v>4</v>
      </c>
      <c r="F575">
        <f t="shared" si="130"/>
        <v>0</v>
      </c>
    </row>
    <row r="576" spans="1:6" x14ac:dyDescent="0.25">
      <c r="A576" t="str">
        <f t="shared" si="139"/>
        <v>Eric Milkie</v>
      </c>
      <c r="E576">
        <f t="shared" si="146"/>
        <v>4</v>
      </c>
      <c r="F576">
        <f t="shared" si="130"/>
        <v>0</v>
      </c>
    </row>
    <row r="577" spans="1:6" x14ac:dyDescent="0.25">
      <c r="A577" t="str">
        <f t="shared" si="139"/>
        <v>Eric Milkie</v>
      </c>
      <c r="B577" t="s">
        <v>207</v>
      </c>
      <c r="E577">
        <v>44</v>
      </c>
      <c r="F577">
        <f t="shared" si="130"/>
        <v>0</v>
      </c>
    </row>
    <row r="578" spans="1:6" x14ac:dyDescent="0.25">
      <c r="A578" t="str">
        <f t="shared" si="139"/>
        <v>Eric Milkie</v>
      </c>
      <c r="E578">
        <f t="shared" ref="E578:E580" si="147">E577</f>
        <v>44</v>
      </c>
      <c r="F578">
        <f t="shared" si="130"/>
        <v>0</v>
      </c>
    </row>
    <row r="579" spans="1:6" x14ac:dyDescent="0.25">
      <c r="A579" t="str">
        <f t="shared" si="139"/>
        <v>Eric Milkie</v>
      </c>
      <c r="B579" s="2"/>
      <c r="C579">
        <v>1</v>
      </c>
      <c r="D579" t="s">
        <v>163</v>
      </c>
      <c r="E579">
        <f t="shared" si="147"/>
        <v>44</v>
      </c>
      <c r="F579">
        <f t="shared" ref="F579:F642" si="148">C579*E579</f>
        <v>44</v>
      </c>
    </row>
    <row r="580" spans="1:6" x14ac:dyDescent="0.25">
      <c r="A580" t="str">
        <f t="shared" si="139"/>
        <v>Eric Milkie</v>
      </c>
      <c r="E580">
        <f t="shared" si="147"/>
        <v>44</v>
      </c>
      <c r="F580">
        <f t="shared" si="148"/>
        <v>0</v>
      </c>
    </row>
    <row r="581" spans="1:6" x14ac:dyDescent="0.25">
      <c r="A581" t="str">
        <f t="shared" si="139"/>
        <v>Eric Milkie</v>
      </c>
      <c r="B581" t="s">
        <v>208</v>
      </c>
      <c r="E581">
        <v>276</v>
      </c>
      <c r="F581">
        <f t="shared" si="148"/>
        <v>0</v>
      </c>
    </row>
    <row r="582" spans="1:6" x14ac:dyDescent="0.25">
      <c r="A582" t="str">
        <f t="shared" si="139"/>
        <v>Eric Milkie</v>
      </c>
      <c r="E582">
        <f t="shared" ref="E582:E586" si="149">E581</f>
        <v>276</v>
      </c>
      <c r="F582">
        <f t="shared" si="148"/>
        <v>0</v>
      </c>
    </row>
    <row r="583" spans="1:6" x14ac:dyDescent="0.25">
      <c r="A583" t="str">
        <f t="shared" si="139"/>
        <v>Eric Milkie</v>
      </c>
      <c r="B583" s="2"/>
      <c r="C583">
        <v>0.94299999999999995</v>
      </c>
      <c r="D583" t="s">
        <v>35</v>
      </c>
      <c r="E583">
        <f t="shared" si="149"/>
        <v>276</v>
      </c>
      <c r="F583">
        <f t="shared" si="148"/>
        <v>260.26799999999997</v>
      </c>
    </row>
    <row r="584" spans="1:6" x14ac:dyDescent="0.25">
      <c r="A584" t="str">
        <f t="shared" si="139"/>
        <v>Eric Milkie</v>
      </c>
      <c r="B584" s="2"/>
      <c r="C584">
        <v>4.2999999999999997E-2</v>
      </c>
      <c r="D584" t="s">
        <v>209</v>
      </c>
      <c r="E584">
        <f t="shared" si="149"/>
        <v>276</v>
      </c>
      <c r="F584">
        <f t="shared" si="148"/>
        <v>11.867999999999999</v>
      </c>
    </row>
    <row r="585" spans="1:6" x14ac:dyDescent="0.25">
      <c r="A585" t="str">
        <f t="shared" si="139"/>
        <v>Eric Milkie</v>
      </c>
      <c r="B585" s="2"/>
      <c r="C585">
        <v>1.2999999999999999E-2</v>
      </c>
      <c r="D585" t="s">
        <v>210</v>
      </c>
      <c r="E585">
        <f t="shared" si="149"/>
        <v>276</v>
      </c>
      <c r="F585">
        <f t="shared" si="148"/>
        <v>3.5879999999999996</v>
      </c>
    </row>
    <row r="586" spans="1:6" x14ac:dyDescent="0.25">
      <c r="A586" t="str">
        <f t="shared" si="139"/>
        <v>Eric Milkie</v>
      </c>
      <c r="E586">
        <f t="shared" si="149"/>
        <v>276</v>
      </c>
      <c r="F586">
        <f t="shared" si="148"/>
        <v>0</v>
      </c>
    </row>
    <row r="587" spans="1:6" x14ac:dyDescent="0.25">
      <c r="A587" s="3" t="str">
        <f t="shared" si="139"/>
        <v>Eric Milkie</v>
      </c>
      <c r="B587" t="s">
        <v>211</v>
      </c>
      <c r="E587">
        <v>80</v>
      </c>
      <c r="F587">
        <f t="shared" si="148"/>
        <v>0</v>
      </c>
    </row>
    <row r="588" spans="1:6" x14ac:dyDescent="0.25">
      <c r="A588" t="str">
        <f t="shared" si="139"/>
        <v>Eric Milkie</v>
      </c>
      <c r="E588">
        <f t="shared" ref="E588:E590" si="150">E587</f>
        <v>80</v>
      </c>
      <c r="F588">
        <f t="shared" si="148"/>
        <v>0</v>
      </c>
    </row>
    <row r="589" spans="1:6" x14ac:dyDescent="0.25">
      <c r="A589" t="str">
        <f t="shared" si="139"/>
        <v>Eric Milkie</v>
      </c>
      <c r="B589" s="2"/>
      <c r="C589">
        <v>1</v>
      </c>
      <c r="D589" t="s">
        <v>39</v>
      </c>
      <c r="E589">
        <f t="shared" si="150"/>
        <v>80</v>
      </c>
      <c r="F589">
        <f t="shared" si="148"/>
        <v>80</v>
      </c>
    </row>
    <row r="590" spans="1:6" x14ac:dyDescent="0.25">
      <c r="A590" t="str">
        <f t="shared" si="139"/>
        <v>Eric Milkie</v>
      </c>
      <c r="E590">
        <f t="shared" si="150"/>
        <v>80</v>
      </c>
      <c r="F590">
        <f t="shared" si="148"/>
        <v>0</v>
      </c>
    </row>
    <row r="591" spans="1:6" x14ac:dyDescent="0.25">
      <c r="A591" t="str">
        <f t="shared" si="139"/>
        <v>Eric Milkie</v>
      </c>
      <c r="B591" t="s">
        <v>212</v>
      </c>
      <c r="E591">
        <v>4</v>
      </c>
      <c r="F591">
        <f t="shared" si="148"/>
        <v>0</v>
      </c>
    </row>
    <row r="592" spans="1:6" x14ac:dyDescent="0.25">
      <c r="A592" t="str">
        <f t="shared" si="139"/>
        <v>Eric Milkie</v>
      </c>
      <c r="E592">
        <f t="shared" ref="E592:E594" si="151">E591</f>
        <v>4</v>
      </c>
      <c r="F592">
        <f t="shared" si="148"/>
        <v>0</v>
      </c>
    </row>
    <row r="593" spans="1:6" x14ac:dyDescent="0.25">
      <c r="A593" t="str">
        <f t="shared" si="139"/>
        <v>Eric Milkie</v>
      </c>
      <c r="B593" s="2"/>
      <c r="C593">
        <v>1</v>
      </c>
      <c r="D593" t="s">
        <v>35</v>
      </c>
      <c r="E593">
        <f t="shared" si="151"/>
        <v>4</v>
      </c>
      <c r="F593">
        <f t="shared" si="148"/>
        <v>4</v>
      </c>
    </row>
    <row r="594" spans="1:6" x14ac:dyDescent="0.25">
      <c r="A594" t="str">
        <f t="shared" si="139"/>
        <v>Eric Milkie</v>
      </c>
      <c r="E594">
        <f t="shared" si="151"/>
        <v>4</v>
      </c>
      <c r="F594">
        <f t="shared" si="148"/>
        <v>0</v>
      </c>
    </row>
    <row r="595" spans="1:6" x14ac:dyDescent="0.25">
      <c r="A595" t="str">
        <f t="shared" si="139"/>
        <v>Eric Milkie</v>
      </c>
      <c r="B595" t="s">
        <v>213</v>
      </c>
      <c r="E595">
        <v>2</v>
      </c>
      <c r="F595">
        <f t="shared" si="148"/>
        <v>0</v>
      </c>
    </row>
    <row r="596" spans="1:6" x14ac:dyDescent="0.25">
      <c r="A596" t="str">
        <f t="shared" si="139"/>
        <v>Eric Milkie</v>
      </c>
      <c r="E596">
        <f t="shared" ref="E596:E598" si="152">E595</f>
        <v>2</v>
      </c>
      <c r="F596">
        <f t="shared" si="148"/>
        <v>0</v>
      </c>
    </row>
    <row r="597" spans="1:6" x14ac:dyDescent="0.25">
      <c r="A597" t="str">
        <f t="shared" si="139"/>
        <v>Eric Milkie</v>
      </c>
      <c r="B597" s="2"/>
      <c r="C597">
        <v>1</v>
      </c>
      <c r="D597" t="s">
        <v>92</v>
      </c>
      <c r="E597">
        <f t="shared" si="152"/>
        <v>2</v>
      </c>
      <c r="F597">
        <f t="shared" si="148"/>
        <v>2</v>
      </c>
    </row>
    <row r="598" spans="1:6" x14ac:dyDescent="0.25">
      <c r="A598" t="str">
        <f t="shared" si="139"/>
        <v>Eric Milkie</v>
      </c>
      <c r="E598">
        <f t="shared" si="152"/>
        <v>2</v>
      </c>
      <c r="F598">
        <f t="shared" si="148"/>
        <v>0</v>
      </c>
    </row>
    <row r="599" spans="1:6" x14ac:dyDescent="0.25">
      <c r="A599" t="str">
        <f t="shared" si="139"/>
        <v>Eric Milkie</v>
      </c>
      <c r="B599" t="s">
        <v>214</v>
      </c>
      <c r="E599">
        <v>10</v>
      </c>
      <c r="F599">
        <f t="shared" si="148"/>
        <v>0</v>
      </c>
    </row>
    <row r="600" spans="1:6" x14ac:dyDescent="0.25">
      <c r="A600" t="str">
        <f t="shared" si="139"/>
        <v>Eric Milkie</v>
      </c>
      <c r="E600">
        <f t="shared" ref="E600:E602" si="153">E599</f>
        <v>10</v>
      </c>
      <c r="F600">
        <f t="shared" si="148"/>
        <v>0</v>
      </c>
    </row>
    <row r="601" spans="1:6" x14ac:dyDescent="0.25">
      <c r="A601" t="str">
        <f t="shared" si="139"/>
        <v>Eric Milkie</v>
      </c>
      <c r="B601" s="2"/>
      <c r="C601">
        <v>1</v>
      </c>
      <c r="D601" t="s">
        <v>35</v>
      </c>
      <c r="E601">
        <f t="shared" si="153"/>
        <v>10</v>
      </c>
      <c r="F601">
        <f t="shared" si="148"/>
        <v>10</v>
      </c>
    </row>
    <row r="602" spans="1:6" x14ac:dyDescent="0.25">
      <c r="A602" t="str">
        <f t="shared" si="139"/>
        <v>Eric Milkie</v>
      </c>
      <c r="E602">
        <f t="shared" si="153"/>
        <v>10</v>
      </c>
      <c r="F602">
        <f t="shared" si="148"/>
        <v>0</v>
      </c>
    </row>
    <row r="603" spans="1:6" x14ac:dyDescent="0.25">
      <c r="A603" t="str">
        <f t="shared" si="139"/>
        <v>Eric Milkie</v>
      </c>
      <c r="B603" t="s">
        <v>215</v>
      </c>
      <c r="E603">
        <v>36</v>
      </c>
      <c r="F603">
        <f t="shared" si="148"/>
        <v>0</v>
      </c>
    </row>
    <row r="604" spans="1:6" x14ac:dyDescent="0.25">
      <c r="A604" t="str">
        <f t="shared" si="139"/>
        <v>Eric Milkie</v>
      </c>
      <c r="E604">
        <f t="shared" ref="E604:E609" si="154">E603</f>
        <v>36</v>
      </c>
      <c r="F604">
        <f t="shared" si="148"/>
        <v>0</v>
      </c>
    </row>
    <row r="605" spans="1:6" x14ac:dyDescent="0.25">
      <c r="A605" t="str">
        <f t="shared" si="139"/>
        <v>Eric Milkie</v>
      </c>
      <c r="B605" s="2"/>
      <c r="C605">
        <v>0.35099999999999998</v>
      </c>
      <c r="D605" t="s">
        <v>35</v>
      </c>
      <c r="E605">
        <f t="shared" si="154"/>
        <v>36</v>
      </c>
      <c r="F605">
        <f t="shared" si="148"/>
        <v>12.635999999999999</v>
      </c>
    </row>
    <row r="606" spans="1:6" x14ac:dyDescent="0.25">
      <c r="A606" t="str">
        <f t="shared" si="139"/>
        <v>Eric Milkie</v>
      </c>
      <c r="B606" s="2"/>
      <c r="C606">
        <v>0.15</v>
      </c>
      <c r="D606" t="s">
        <v>216</v>
      </c>
      <c r="E606">
        <f t="shared" si="154"/>
        <v>36</v>
      </c>
      <c r="F606">
        <f t="shared" si="148"/>
        <v>5.3999999999999995</v>
      </c>
    </row>
    <row r="607" spans="1:6" x14ac:dyDescent="0.25">
      <c r="A607" t="str">
        <f t="shared" si="139"/>
        <v>Eric Milkie</v>
      </c>
      <c r="B607" s="2"/>
      <c r="C607">
        <v>0.253</v>
      </c>
      <c r="D607" t="s">
        <v>217</v>
      </c>
      <c r="E607">
        <f t="shared" si="154"/>
        <v>36</v>
      </c>
      <c r="F607">
        <f t="shared" si="148"/>
        <v>9.1080000000000005</v>
      </c>
    </row>
    <row r="608" spans="1:6" x14ac:dyDescent="0.25">
      <c r="A608" t="str">
        <f t="shared" si="139"/>
        <v>Eric Milkie</v>
      </c>
      <c r="B608" s="2"/>
      <c r="C608">
        <v>0.245</v>
      </c>
      <c r="D608" t="s">
        <v>218</v>
      </c>
      <c r="E608">
        <f t="shared" si="154"/>
        <v>36</v>
      </c>
      <c r="F608">
        <f t="shared" si="148"/>
        <v>8.82</v>
      </c>
    </row>
    <row r="609" spans="1:6" x14ac:dyDescent="0.25">
      <c r="A609" t="str">
        <f t="shared" si="139"/>
        <v>Eric Milkie</v>
      </c>
      <c r="E609">
        <f t="shared" si="154"/>
        <v>36</v>
      </c>
      <c r="F609">
        <f t="shared" si="148"/>
        <v>0</v>
      </c>
    </row>
    <row r="610" spans="1:6" x14ac:dyDescent="0.25">
      <c r="A610" t="str">
        <f t="shared" si="139"/>
        <v>Eric Milkie</v>
      </c>
      <c r="B610" t="s">
        <v>219</v>
      </c>
      <c r="E610">
        <v>4</v>
      </c>
      <c r="F610">
        <f t="shared" si="148"/>
        <v>0</v>
      </c>
    </row>
    <row r="611" spans="1:6" x14ac:dyDescent="0.25">
      <c r="A611" t="str">
        <f t="shared" si="139"/>
        <v>Eric Milkie</v>
      </c>
      <c r="E611">
        <f t="shared" ref="E611:E613" si="155">E610</f>
        <v>4</v>
      </c>
      <c r="F611">
        <f t="shared" si="148"/>
        <v>0</v>
      </c>
    </row>
    <row r="612" spans="1:6" x14ac:dyDescent="0.25">
      <c r="A612" t="str">
        <f t="shared" si="139"/>
        <v>Eric Milkie</v>
      </c>
      <c r="B612" s="2"/>
      <c r="C612">
        <v>1</v>
      </c>
      <c r="D612" t="s">
        <v>35</v>
      </c>
      <c r="E612">
        <f t="shared" si="155"/>
        <v>4</v>
      </c>
      <c r="F612">
        <f t="shared" si="148"/>
        <v>4</v>
      </c>
    </row>
    <row r="613" spans="1:6" x14ac:dyDescent="0.25">
      <c r="A613" t="str">
        <f t="shared" si="139"/>
        <v>Eric Milkie</v>
      </c>
      <c r="E613">
        <f t="shared" si="155"/>
        <v>4</v>
      </c>
      <c r="F613">
        <f t="shared" si="148"/>
        <v>0</v>
      </c>
    </row>
    <row r="614" spans="1:6" x14ac:dyDescent="0.25">
      <c r="A614" t="str">
        <f t="shared" ref="A614:A628" si="156">A613</f>
        <v>Eric Milkie</v>
      </c>
      <c r="B614" t="s">
        <v>220</v>
      </c>
      <c r="E614">
        <v>280</v>
      </c>
      <c r="F614">
        <f t="shared" si="148"/>
        <v>0</v>
      </c>
    </row>
    <row r="615" spans="1:6" x14ac:dyDescent="0.25">
      <c r="A615" t="str">
        <f t="shared" si="156"/>
        <v>Eric Milkie</v>
      </c>
      <c r="E615">
        <f t="shared" ref="E615:E618" si="157">E614</f>
        <v>280</v>
      </c>
      <c r="F615">
        <f t="shared" si="148"/>
        <v>0</v>
      </c>
    </row>
    <row r="616" spans="1:6" x14ac:dyDescent="0.25">
      <c r="A616" t="str">
        <f t="shared" si="156"/>
        <v>Eric Milkie</v>
      </c>
      <c r="B616" s="2"/>
      <c r="C616">
        <v>0.379</v>
      </c>
      <c r="D616" t="s">
        <v>35</v>
      </c>
      <c r="E616">
        <f t="shared" si="157"/>
        <v>280</v>
      </c>
      <c r="F616">
        <f t="shared" si="148"/>
        <v>106.12</v>
      </c>
    </row>
    <row r="617" spans="1:6" x14ac:dyDescent="0.25">
      <c r="A617" t="str">
        <f t="shared" si="156"/>
        <v>Eric Milkie</v>
      </c>
      <c r="B617" s="2"/>
      <c r="C617">
        <v>0.62</v>
      </c>
      <c r="D617" t="s">
        <v>216</v>
      </c>
      <c r="E617">
        <f t="shared" si="157"/>
        <v>280</v>
      </c>
      <c r="F617">
        <f t="shared" si="148"/>
        <v>173.6</v>
      </c>
    </row>
    <row r="618" spans="1:6" x14ac:dyDescent="0.25">
      <c r="A618" t="str">
        <f t="shared" si="156"/>
        <v>Eric Milkie</v>
      </c>
      <c r="E618">
        <f t="shared" si="157"/>
        <v>280</v>
      </c>
      <c r="F618">
        <f t="shared" si="148"/>
        <v>0</v>
      </c>
    </row>
    <row r="619" spans="1:6" x14ac:dyDescent="0.25">
      <c r="A619" t="str">
        <f t="shared" si="156"/>
        <v>Eric Milkie</v>
      </c>
      <c r="B619" t="s">
        <v>221</v>
      </c>
      <c r="E619">
        <v>227</v>
      </c>
      <c r="F619">
        <f t="shared" si="148"/>
        <v>0</v>
      </c>
    </row>
    <row r="620" spans="1:6" x14ac:dyDescent="0.25">
      <c r="A620" t="str">
        <f t="shared" si="156"/>
        <v>Eric Milkie</v>
      </c>
      <c r="E620">
        <f t="shared" ref="E620:E629" si="158">E619</f>
        <v>227</v>
      </c>
      <c r="F620">
        <f t="shared" si="148"/>
        <v>0</v>
      </c>
    </row>
    <row r="621" spans="1:6" x14ac:dyDescent="0.25">
      <c r="A621" t="str">
        <f t="shared" si="156"/>
        <v>Eric Milkie</v>
      </c>
      <c r="B621" s="2"/>
      <c r="C621">
        <v>0.60399999999999998</v>
      </c>
      <c r="D621" t="s">
        <v>10</v>
      </c>
      <c r="E621">
        <f t="shared" si="158"/>
        <v>227</v>
      </c>
      <c r="F621">
        <f t="shared" si="148"/>
        <v>137.108</v>
      </c>
    </row>
    <row r="622" spans="1:6" x14ac:dyDescent="0.25">
      <c r="A622" t="str">
        <f t="shared" si="156"/>
        <v>Eric Milkie</v>
      </c>
      <c r="B622" s="2"/>
      <c r="C622">
        <v>1.4999999999999999E-2</v>
      </c>
      <c r="D622" t="s">
        <v>75</v>
      </c>
      <c r="E622">
        <f t="shared" si="158"/>
        <v>227</v>
      </c>
      <c r="F622">
        <f t="shared" si="148"/>
        <v>3.4049999999999998</v>
      </c>
    </row>
    <row r="623" spans="1:6" x14ac:dyDescent="0.25">
      <c r="A623" t="str">
        <f t="shared" si="156"/>
        <v>Eric Milkie</v>
      </c>
      <c r="B623" s="2"/>
      <c r="C623">
        <v>1.4999999999999999E-2</v>
      </c>
      <c r="D623" t="s">
        <v>76</v>
      </c>
      <c r="E623">
        <f t="shared" si="158"/>
        <v>227</v>
      </c>
      <c r="F623">
        <f t="shared" si="148"/>
        <v>3.4049999999999998</v>
      </c>
    </row>
    <row r="624" spans="1:6" x14ac:dyDescent="0.25">
      <c r="A624" t="str">
        <f t="shared" si="156"/>
        <v>Eric Milkie</v>
      </c>
      <c r="B624" s="2"/>
      <c r="C624">
        <v>1.4999999999999999E-2</v>
      </c>
      <c r="D624" t="s">
        <v>77</v>
      </c>
      <c r="E624">
        <f t="shared" si="158"/>
        <v>227</v>
      </c>
      <c r="F624">
        <f t="shared" si="148"/>
        <v>3.4049999999999998</v>
      </c>
    </row>
    <row r="625" spans="1:6" x14ac:dyDescent="0.25">
      <c r="A625" t="str">
        <f t="shared" si="156"/>
        <v>Eric Milkie</v>
      </c>
      <c r="B625" s="2"/>
      <c r="C625">
        <v>1.4E-2</v>
      </c>
      <c r="D625" t="s">
        <v>78</v>
      </c>
      <c r="E625">
        <f t="shared" si="158"/>
        <v>227</v>
      </c>
      <c r="F625">
        <f t="shared" si="148"/>
        <v>3.1779999999999999</v>
      </c>
    </row>
    <row r="626" spans="1:6" x14ac:dyDescent="0.25">
      <c r="A626" t="str">
        <f t="shared" si="156"/>
        <v>Eric Milkie</v>
      </c>
      <c r="B626" s="2"/>
      <c r="C626">
        <v>3.5000000000000003E-2</v>
      </c>
      <c r="D626" t="s">
        <v>73</v>
      </c>
      <c r="E626">
        <f t="shared" si="158"/>
        <v>227</v>
      </c>
      <c r="F626">
        <f t="shared" si="148"/>
        <v>7.9450000000000012</v>
      </c>
    </row>
    <row r="627" spans="1:6" x14ac:dyDescent="0.25">
      <c r="A627" t="str">
        <f t="shared" si="156"/>
        <v>Eric Milkie</v>
      </c>
      <c r="B627" s="2"/>
      <c r="C627">
        <v>0.03</v>
      </c>
      <c r="D627" t="s">
        <v>79</v>
      </c>
      <c r="E627">
        <f t="shared" si="158"/>
        <v>227</v>
      </c>
      <c r="F627">
        <f t="shared" si="148"/>
        <v>6.81</v>
      </c>
    </row>
    <row r="628" spans="1:6" x14ac:dyDescent="0.25">
      <c r="A628" t="str">
        <f t="shared" si="156"/>
        <v>Eric Milkie</v>
      </c>
      <c r="B628" s="2"/>
      <c r="C628">
        <v>0.26800000000000002</v>
      </c>
      <c r="D628" t="s">
        <v>28</v>
      </c>
      <c r="E628">
        <f t="shared" si="158"/>
        <v>227</v>
      </c>
      <c r="F628">
        <f t="shared" si="148"/>
        <v>60.836000000000006</v>
      </c>
    </row>
    <row r="629" spans="1:6" x14ac:dyDescent="0.25">
      <c r="A629" t="s">
        <v>488</v>
      </c>
      <c r="E629">
        <f t="shared" si="158"/>
        <v>227</v>
      </c>
      <c r="F629">
        <f t="shared" si="148"/>
        <v>0</v>
      </c>
    </row>
    <row r="630" spans="1:6" x14ac:dyDescent="0.25">
      <c r="A630" t="str">
        <f t="shared" ref="A630:A642" si="159">A629</f>
        <v>Ernie Hershey</v>
      </c>
      <c r="B630" t="s">
        <v>224</v>
      </c>
      <c r="E630">
        <v>14</v>
      </c>
      <c r="F630">
        <f t="shared" si="148"/>
        <v>0</v>
      </c>
    </row>
    <row r="631" spans="1:6" x14ac:dyDescent="0.25">
      <c r="A631" t="str">
        <f t="shared" si="159"/>
        <v>Ernie Hershey</v>
      </c>
      <c r="E631">
        <f t="shared" ref="E631:E634" si="160">E630</f>
        <v>14</v>
      </c>
      <c r="F631">
        <f t="shared" si="148"/>
        <v>0</v>
      </c>
    </row>
    <row r="632" spans="1:6" x14ac:dyDescent="0.25">
      <c r="A632" t="str">
        <f t="shared" si="159"/>
        <v>Ernie Hershey</v>
      </c>
      <c r="B632" s="2"/>
      <c r="C632">
        <v>0.57099999999999995</v>
      </c>
      <c r="D632" t="s">
        <v>99</v>
      </c>
      <c r="E632">
        <f t="shared" si="160"/>
        <v>14</v>
      </c>
      <c r="F632">
        <f t="shared" si="148"/>
        <v>7.9939999999999998</v>
      </c>
    </row>
    <row r="633" spans="1:6" x14ac:dyDescent="0.25">
      <c r="A633" t="str">
        <f t="shared" si="159"/>
        <v>Ernie Hershey</v>
      </c>
      <c r="B633" s="2"/>
      <c r="C633">
        <v>0.24099999999999999</v>
      </c>
      <c r="D633" t="s">
        <v>100</v>
      </c>
      <c r="E633">
        <f t="shared" si="160"/>
        <v>14</v>
      </c>
      <c r="F633">
        <f t="shared" si="148"/>
        <v>3.3739999999999997</v>
      </c>
    </row>
    <row r="634" spans="1:6" x14ac:dyDescent="0.25">
      <c r="A634" t="str">
        <f t="shared" si="159"/>
        <v>Ernie Hershey</v>
      </c>
      <c r="E634">
        <f t="shared" si="160"/>
        <v>14</v>
      </c>
      <c r="F634">
        <f t="shared" si="148"/>
        <v>0</v>
      </c>
    </row>
    <row r="635" spans="1:6" x14ac:dyDescent="0.25">
      <c r="A635" t="str">
        <f t="shared" si="159"/>
        <v>Ernie Hershey</v>
      </c>
      <c r="B635" t="s">
        <v>225</v>
      </c>
      <c r="E635">
        <v>2</v>
      </c>
      <c r="F635">
        <f t="shared" si="148"/>
        <v>0</v>
      </c>
    </row>
    <row r="636" spans="1:6" x14ac:dyDescent="0.25">
      <c r="A636" t="str">
        <f t="shared" si="159"/>
        <v>Ernie Hershey</v>
      </c>
      <c r="E636">
        <f t="shared" ref="E636:E638" si="161">E635</f>
        <v>2</v>
      </c>
      <c r="F636">
        <f t="shared" si="148"/>
        <v>0</v>
      </c>
    </row>
    <row r="637" spans="1:6" x14ac:dyDescent="0.25">
      <c r="A637" t="str">
        <f t="shared" si="159"/>
        <v>Ernie Hershey</v>
      </c>
      <c r="B637" s="2"/>
      <c r="C637">
        <v>1</v>
      </c>
      <c r="D637" t="s">
        <v>99</v>
      </c>
      <c r="E637">
        <f t="shared" si="161"/>
        <v>2</v>
      </c>
      <c r="F637">
        <f t="shared" si="148"/>
        <v>2</v>
      </c>
    </row>
    <row r="638" spans="1:6" x14ac:dyDescent="0.25">
      <c r="A638" t="str">
        <f t="shared" si="159"/>
        <v>Ernie Hershey</v>
      </c>
      <c r="E638">
        <f t="shared" si="161"/>
        <v>2</v>
      </c>
      <c r="F638">
        <f t="shared" si="148"/>
        <v>0</v>
      </c>
    </row>
    <row r="639" spans="1:6" x14ac:dyDescent="0.25">
      <c r="A639" t="str">
        <f t="shared" si="159"/>
        <v>Ernie Hershey</v>
      </c>
      <c r="B639" t="s">
        <v>226</v>
      </c>
      <c r="E639">
        <v>14</v>
      </c>
      <c r="F639">
        <f t="shared" si="148"/>
        <v>0</v>
      </c>
    </row>
    <row r="640" spans="1:6" x14ac:dyDescent="0.25">
      <c r="A640" t="str">
        <f t="shared" si="159"/>
        <v>Ernie Hershey</v>
      </c>
      <c r="E640">
        <f t="shared" ref="E640:E643" si="162">E639</f>
        <v>14</v>
      </c>
      <c r="F640">
        <f t="shared" si="148"/>
        <v>0</v>
      </c>
    </row>
    <row r="641" spans="1:6" x14ac:dyDescent="0.25">
      <c r="A641" t="str">
        <f t="shared" si="159"/>
        <v>Ernie Hershey</v>
      </c>
      <c r="B641" s="2"/>
      <c r="C641">
        <v>0.57099999999999995</v>
      </c>
      <c r="D641" t="s">
        <v>99</v>
      </c>
      <c r="E641">
        <f t="shared" si="162"/>
        <v>14</v>
      </c>
      <c r="F641">
        <f t="shared" si="148"/>
        <v>7.9939999999999998</v>
      </c>
    </row>
    <row r="642" spans="1:6" x14ac:dyDescent="0.25">
      <c r="A642" t="str">
        <f t="shared" si="159"/>
        <v>Ernie Hershey</v>
      </c>
      <c r="B642" s="2"/>
      <c r="C642">
        <v>0.24099999999999999</v>
      </c>
      <c r="D642" t="s">
        <v>100</v>
      </c>
      <c r="E642">
        <f t="shared" si="162"/>
        <v>14</v>
      </c>
      <c r="F642">
        <f t="shared" si="148"/>
        <v>3.3739999999999997</v>
      </c>
    </row>
    <row r="643" spans="1:6" x14ac:dyDescent="0.25">
      <c r="A643" t="s">
        <v>489</v>
      </c>
      <c r="E643">
        <f t="shared" si="162"/>
        <v>14</v>
      </c>
      <c r="F643">
        <f t="shared" ref="F643:F706" si="163">C643*E643</f>
        <v>0</v>
      </c>
    </row>
    <row r="644" spans="1:6" x14ac:dyDescent="0.25">
      <c r="A644" t="str">
        <f t="shared" ref="A644:A646" si="164">A643</f>
        <v>Gabriel Russel</v>
      </c>
      <c r="B644" t="s">
        <v>229</v>
      </c>
      <c r="E644">
        <v>6</v>
      </c>
      <c r="F644">
        <f t="shared" si="163"/>
        <v>0</v>
      </c>
    </row>
    <row r="645" spans="1:6" x14ac:dyDescent="0.25">
      <c r="A645" t="str">
        <f t="shared" si="164"/>
        <v>Gabriel Russel</v>
      </c>
      <c r="E645">
        <f t="shared" ref="E645:E647" si="165">E644</f>
        <v>6</v>
      </c>
      <c r="F645">
        <f t="shared" si="163"/>
        <v>0</v>
      </c>
    </row>
    <row r="646" spans="1:6" x14ac:dyDescent="0.25">
      <c r="A646" t="str">
        <f t="shared" si="164"/>
        <v>Gabriel Russel</v>
      </c>
      <c r="B646" s="2"/>
      <c r="C646">
        <v>1</v>
      </c>
      <c r="D646" t="s">
        <v>230</v>
      </c>
      <c r="E646">
        <f t="shared" si="165"/>
        <v>6</v>
      </c>
      <c r="F646">
        <f t="shared" si="163"/>
        <v>6</v>
      </c>
    </row>
    <row r="647" spans="1:6" x14ac:dyDescent="0.25">
      <c r="A647" t="s">
        <v>490</v>
      </c>
      <c r="E647">
        <f t="shared" si="165"/>
        <v>6</v>
      </c>
      <c r="F647">
        <f t="shared" si="163"/>
        <v>0</v>
      </c>
    </row>
    <row r="648" spans="1:6" x14ac:dyDescent="0.25">
      <c r="A648" t="str">
        <f t="shared" ref="A648:A691" si="166">A647</f>
        <v>Geert Bosch</v>
      </c>
      <c r="B648" t="s">
        <v>233</v>
      </c>
      <c r="E648">
        <v>5380</v>
      </c>
      <c r="F648">
        <f t="shared" si="163"/>
        <v>0</v>
      </c>
    </row>
    <row r="649" spans="1:6" x14ac:dyDescent="0.25">
      <c r="A649" t="str">
        <f t="shared" si="166"/>
        <v>Geert Bosch</v>
      </c>
      <c r="E649">
        <f t="shared" ref="E649:E655" si="167">E648</f>
        <v>5380</v>
      </c>
      <c r="F649">
        <f t="shared" si="163"/>
        <v>0</v>
      </c>
    </row>
    <row r="650" spans="1:6" x14ac:dyDescent="0.25">
      <c r="A650" t="str">
        <f t="shared" si="166"/>
        <v>Geert Bosch</v>
      </c>
      <c r="B650" s="2"/>
      <c r="C650">
        <v>0.997</v>
      </c>
      <c r="D650" t="s">
        <v>153</v>
      </c>
      <c r="E650">
        <f t="shared" si="167"/>
        <v>5380</v>
      </c>
      <c r="F650">
        <f t="shared" si="163"/>
        <v>5363.86</v>
      </c>
    </row>
    <row r="651" spans="1:6" x14ac:dyDescent="0.25">
      <c r="A651" t="str">
        <f t="shared" si="166"/>
        <v>Geert Bosch</v>
      </c>
      <c r="B651" s="2"/>
      <c r="C651">
        <v>0</v>
      </c>
      <c r="D651" t="s">
        <v>51</v>
      </c>
      <c r="E651">
        <f t="shared" si="167"/>
        <v>5380</v>
      </c>
      <c r="F651">
        <f t="shared" si="163"/>
        <v>0</v>
      </c>
    </row>
    <row r="652" spans="1:6" x14ac:dyDescent="0.25">
      <c r="A652" t="str">
        <f t="shared" si="166"/>
        <v>Geert Bosch</v>
      </c>
      <c r="B652" s="2"/>
      <c r="C652">
        <v>0</v>
      </c>
      <c r="D652" t="s">
        <v>164</v>
      </c>
      <c r="E652">
        <f t="shared" si="167"/>
        <v>5380</v>
      </c>
      <c r="F652">
        <f t="shared" si="163"/>
        <v>0</v>
      </c>
    </row>
    <row r="653" spans="1:6" x14ac:dyDescent="0.25">
      <c r="A653" t="str">
        <f t="shared" si="166"/>
        <v>Geert Bosch</v>
      </c>
      <c r="B653" s="2"/>
      <c r="C653">
        <v>0</v>
      </c>
      <c r="D653" t="s">
        <v>77</v>
      </c>
      <c r="E653">
        <f t="shared" si="167"/>
        <v>5380</v>
      </c>
      <c r="F653">
        <f t="shared" si="163"/>
        <v>0</v>
      </c>
    </row>
    <row r="654" spans="1:6" x14ac:dyDescent="0.25">
      <c r="A654" t="str">
        <f t="shared" si="166"/>
        <v>Geert Bosch</v>
      </c>
      <c r="B654" s="2"/>
      <c r="C654">
        <v>0</v>
      </c>
      <c r="D654" t="s">
        <v>136</v>
      </c>
      <c r="E654">
        <f t="shared" si="167"/>
        <v>5380</v>
      </c>
      <c r="F654">
        <f t="shared" si="163"/>
        <v>0</v>
      </c>
    </row>
    <row r="655" spans="1:6" x14ac:dyDescent="0.25">
      <c r="A655" t="str">
        <f t="shared" si="166"/>
        <v>Geert Bosch</v>
      </c>
      <c r="E655">
        <f t="shared" si="167"/>
        <v>5380</v>
      </c>
      <c r="F655">
        <f t="shared" si="163"/>
        <v>0</v>
      </c>
    </row>
    <row r="656" spans="1:6" x14ac:dyDescent="0.25">
      <c r="A656" t="str">
        <f t="shared" si="166"/>
        <v>Geert Bosch</v>
      </c>
      <c r="B656" t="s">
        <v>234</v>
      </c>
      <c r="E656">
        <v>71</v>
      </c>
      <c r="F656">
        <f t="shared" si="163"/>
        <v>0</v>
      </c>
    </row>
    <row r="657" spans="1:6" x14ac:dyDescent="0.25">
      <c r="A657" t="str">
        <f t="shared" si="166"/>
        <v>Geert Bosch</v>
      </c>
      <c r="E657">
        <f t="shared" ref="E657:E659" si="168">E656</f>
        <v>71</v>
      </c>
      <c r="F657">
        <f t="shared" si="163"/>
        <v>0</v>
      </c>
    </row>
    <row r="658" spans="1:6" x14ac:dyDescent="0.25">
      <c r="A658" t="str">
        <f t="shared" si="166"/>
        <v>Geert Bosch</v>
      </c>
      <c r="B658" s="2"/>
      <c r="C658">
        <v>1</v>
      </c>
      <c r="D658" t="s">
        <v>235</v>
      </c>
      <c r="E658">
        <f t="shared" si="168"/>
        <v>71</v>
      </c>
      <c r="F658">
        <f t="shared" si="163"/>
        <v>71</v>
      </c>
    </row>
    <row r="659" spans="1:6" x14ac:dyDescent="0.25">
      <c r="A659" t="str">
        <f t="shared" si="166"/>
        <v>Geert Bosch</v>
      </c>
      <c r="E659">
        <f t="shared" si="168"/>
        <v>71</v>
      </c>
      <c r="F659">
        <f t="shared" si="163"/>
        <v>0</v>
      </c>
    </row>
    <row r="660" spans="1:6" x14ac:dyDescent="0.25">
      <c r="A660" t="str">
        <f t="shared" si="166"/>
        <v>Geert Bosch</v>
      </c>
      <c r="B660" t="s">
        <v>236</v>
      </c>
      <c r="E660">
        <v>24</v>
      </c>
      <c r="F660">
        <f t="shared" si="163"/>
        <v>0</v>
      </c>
    </row>
    <row r="661" spans="1:6" x14ac:dyDescent="0.25">
      <c r="A661" t="str">
        <f t="shared" si="166"/>
        <v>Geert Bosch</v>
      </c>
      <c r="E661">
        <f t="shared" ref="E661:E663" si="169">E660</f>
        <v>24</v>
      </c>
      <c r="F661">
        <f t="shared" si="163"/>
        <v>0</v>
      </c>
    </row>
    <row r="662" spans="1:6" x14ac:dyDescent="0.25">
      <c r="A662" t="str">
        <f t="shared" si="166"/>
        <v>Geert Bosch</v>
      </c>
      <c r="B662" s="2"/>
      <c r="C662">
        <v>1</v>
      </c>
      <c r="D662" t="s">
        <v>28</v>
      </c>
      <c r="E662">
        <f t="shared" si="169"/>
        <v>24</v>
      </c>
      <c r="F662">
        <f t="shared" si="163"/>
        <v>24</v>
      </c>
    </row>
    <row r="663" spans="1:6" x14ac:dyDescent="0.25">
      <c r="A663" t="str">
        <f t="shared" si="166"/>
        <v>Geert Bosch</v>
      </c>
      <c r="E663">
        <f t="shared" si="169"/>
        <v>24</v>
      </c>
      <c r="F663">
        <f t="shared" si="163"/>
        <v>0</v>
      </c>
    </row>
    <row r="664" spans="1:6" x14ac:dyDescent="0.25">
      <c r="A664" t="str">
        <f t="shared" si="166"/>
        <v>Geert Bosch</v>
      </c>
      <c r="B664" t="s">
        <v>237</v>
      </c>
      <c r="E664">
        <v>316</v>
      </c>
      <c r="F664">
        <f t="shared" si="163"/>
        <v>0</v>
      </c>
    </row>
    <row r="665" spans="1:6" x14ac:dyDescent="0.25">
      <c r="A665" t="str">
        <f t="shared" si="166"/>
        <v>Geert Bosch</v>
      </c>
      <c r="E665">
        <f t="shared" ref="E665:E670" si="170">E664</f>
        <v>316</v>
      </c>
      <c r="F665">
        <f t="shared" si="163"/>
        <v>0</v>
      </c>
    </row>
    <row r="666" spans="1:6" x14ac:dyDescent="0.25">
      <c r="A666" t="str">
        <f t="shared" si="166"/>
        <v>Geert Bosch</v>
      </c>
      <c r="B666" s="2"/>
      <c r="C666">
        <v>0.67400000000000004</v>
      </c>
      <c r="D666" t="s">
        <v>153</v>
      </c>
      <c r="E666">
        <f t="shared" si="170"/>
        <v>316</v>
      </c>
      <c r="F666">
        <f t="shared" si="163"/>
        <v>212.98400000000001</v>
      </c>
    </row>
    <row r="667" spans="1:6" x14ac:dyDescent="0.25">
      <c r="A667" t="str">
        <f t="shared" si="166"/>
        <v>Geert Bosch</v>
      </c>
      <c r="B667" s="2"/>
      <c r="C667">
        <v>0.02</v>
      </c>
      <c r="D667" t="s">
        <v>51</v>
      </c>
      <c r="E667">
        <f t="shared" si="170"/>
        <v>316</v>
      </c>
      <c r="F667">
        <f t="shared" si="163"/>
        <v>6.32</v>
      </c>
    </row>
    <row r="668" spans="1:6" x14ac:dyDescent="0.25">
      <c r="A668" t="str">
        <f t="shared" si="166"/>
        <v>Geert Bosch</v>
      </c>
      <c r="B668" s="2"/>
      <c r="C668">
        <v>0.24099999999999999</v>
      </c>
      <c r="D668" t="s">
        <v>28</v>
      </c>
      <c r="E668">
        <f t="shared" si="170"/>
        <v>316</v>
      </c>
      <c r="F668">
        <f t="shared" si="163"/>
        <v>76.155999999999992</v>
      </c>
    </row>
    <row r="669" spans="1:6" x14ac:dyDescent="0.25">
      <c r="A669" t="str">
        <f t="shared" si="166"/>
        <v>Geert Bosch</v>
      </c>
      <c r="B669" s="2"/>
      <c r="C669">
        <v>6.3E-2</v>
      </c>
      <c r="D669" t="s">
        <v>52</v>
      </c>
      <c r="E669">
        <f t="shared" si="170"/>
        <v>316</v>
      </c>
      <c r="F669">
        <f t="shared" si="163"/>
        <v>19.908000000000001</v>
      </c>
    </row>
    <row r="670" spans="1:6" x14ac:dyDescent="0.25">
      <c r="A670" t="str">
        <f t="shared" si="166"/>
        <v>Geert Bosch</v>
      </c>
      <c r="E670">
        <f t="shared" si="170"/>
        <v>316</v>
      </c>
      <c r="F670">
        <f t="shared" si="163"/>
        <v>0</v>
      </c>
    </row>
    <row r="671" spans="1:6" x14ac:dyDescent="0.25">
      <c r="A671" t="str">
        <f t="shared" si="166"/>
        <v>Geert Bosch</v>
      </c>
      <c r="B671" t="s">
        <v>238</v>
      </c>
      <c r="E671">
        <v>39</v>
      </c>
      <c r="F671">
        <f t="shared" si="163"/>
        <v>0</v>
      </c>
    </row>
    <row r="672" spans="1:6" x14ac:dyDescent="0.25">
      <c r="A672" t="str">
        <f t="shared" si="166"/>
        <v>Geert Bosch</v>
      </c>
      <c r="E672">
        <f t="shared" ref="E672:E674" si="171">E671</f>
        <v>39</v>
      </c>
      <c r="F672">
        <f t="shared" si="163"/>
        <v>0</v>
      </c>
    </row>
    <row r="673" spans="1:6" x14ac:dyDescent="0.25">
      <c r="A673" t="str">
        <f t="shared" si="166"/>
        <v>Geert Bosch</v>
      </c>
      <c r="B673" s="2"/>
      <c r="C673">
        <v>1</v>
      </c>
      <c r="D673" t="s">
        <v>92</v>
      </c>
      <c r="E673">
        <f t="shared" si="171"/>
        <v>39</v>
      </c>
      <c r="F673">
        <f t="shared" si="163"/>
        <v>39</v>
      </c>
    </row>
    <row r="674" spans="1:6" x14ac:dyDescent="0.25">
      <c r="A674" t="str">
        <f t="shared" si="166"/>
        <v>Geert Bosch</v>
      </c>
      <c r="E674">
        <f t="shared" si="171"/>
        <v>39</v>
      </c>
      <c r="F674">
        <f t="shared" si="163"/>
        <v>0</v>
      </c>
    </row>
    <row r="675" spans="1:6" x14ac:dyDescent="0.25">
      <c r="A675" t="str">
        <f t="shared" si="166"/>
        <v>Geert Bosch</v>
      </c>
      <c r="B675" t="s">
        <v>239</v>
      </c>
      <c r="E675">
        <v>61</v>
      </c>
      <c r="F675">
        <f t="shared" si="163"/>
        <v>0</v>
      </c>
    </row>
    <row r="676" spans="1:6" x14ac:dyDescent="0.25">
      <c r="A676" t="str">
        <f t="shared" si="166"/>
        <v>Geert Bosch</v>
      </c>
      <c r="E676">
        <f t="shared" ref="E676:E679" si="172">E675</f>
        <v>61</v>
      </c>
      <c r="F676">
        <f t="shared" si="163"/>
        <v>0</v>
      </c>
    </row>
    <row r="677" spans="1:6" x14ac:dyDescent="0.25">
      <c r="A677" t="str">
        <f t="shared" si="166"/>
        <v>Geert Bosch</v>
      </c>
      <c r="B677" s="2"/>
      <c r="C677">
        <v>0.28499999999999998</v>
      </c>
      <c r="D677" t="s">
        <v>92</v>
      </c>
      <c r="E677">
        <f t="shared" si="172"/>
        <v>61</v>
      </c>
      <c r="F677">
        <f t="shared" si="163"/>
        <v>17.384999999999998</v>
      </c>
    </row>
    <row r="678" spans="1:6" x14ac:dyDescent="0.25">
      <c r="A678" t="str">
        <f t="shared" si="166"/>
        <v>Geert Bosch</v>
      </c>
      <c r="B678" s="2"/>
      <c r="C678">
        <v>0.71399999999999997</v>
      </c>
      <c r="D678" t="s">
        <v>159</v>
      </c>
      <c r="E678">
        <f t="shared" si="172"/>
        <v>61</v>
      </c>
      <c r="F678">
        <f t="shared" si="163"/>
        <v>43.553999999999995</v>
      </c>
    </row>
    <row r="679" spans="1:6" x14ac:dyDescent="0.25">
      <c r="A679" t="str">
        <f t="shared" si="166"/>
        <v>Geert Bosch</v>
      </c>
      <c r="E679">
        <f t="shared" si="172"/>
        <v>61</v>
      </c>
      <c r="F679">
        <f t="shared" si="163"/>
        <v>0</v>
      </c>
    </row>
    <row r="680" spans="1:6" x14ac:dyDescent="0.25">
      <c r="A680" t="str">
        <f t="shared" si="166"/>
        <v>Geert Bosch</v>
      </c>
      <c r="B680" t="s">
        <v>240</v>
      </c>
      <c r="E680">
        <v>59</v>
      </c>
      <c r="F680">
        <f t="shared" si="163"/>
        <v>0</v>
      </c>
    </row>
    <row r="681" spans="1:6" x14ac:dyDescent="0.25">
      <c r="A681" t="str">
        <f t="shared" si="166"/>
        <v>Geert Bosch</v>
      </c>
      <c r="E681">
        <f t="shared" ref="E681:E684" si="173">E680</f>
        <v>59</v>
      </c>
      <c r="F681">
        <f t="shared" si="163"/>
        <v>0</v>
      </c>
    </row>
    <row r="682" spans="1:6" x14ac:dyDescent="0.25">
      <c r="A682" t="str">
        <f t="shared" si="166"/>
        <v>Geert Bosch</v>
      </c>
      <c r="B682" s="2"/>
      <c r="C682">
        <v>0.90900000000000003</v>
      </c>
      <c r="D682" t="s">
        <v>210</v>
      </c>
      <c r="E682">
        <f t="shared" si="173"/>
        <v>59</v>
      </c>
      <c r="F682">
        <f t="shared" si="163"/>
        <v>53.631</v>
      </c>
    </row>
    <row r="683" spans="1:6" x14ac:dyDescent="0.25">
      <c r="A683" t="str">
        <f t="shared" si="166"/>
        <v>Geert Bosch</v>
      </c>
      <c r="B683" s="2"/>
      <c r="C683">
        <v>0.09</v>
      </c>
      <c r="D683" t="s">
        <v>32</v>
      </c>
      <c r="E683">
        <f t="shared" si="173"/>
        <v>59</v>
      </c>
      <c r="F683">
        <f t="shared" si="163"/>
        <v>5.31</v>
      </c>
    </row>
    <row r="684" spans="1:6" x14ac:dyDescent="0.25">
      <c r="A684" t="str">
        <f t="shared" si="166"/>
        <v>Geert Bosch</v>
      </c>
      <c r="E684">
        <f t="shared" si="173"/>
        <v>59</v>
      </c>
      <c r="F684">
        <f t="shared" si="163"/>
        <v>0</v>
      </c>
    </row>
    <row r="685" spans="1:6" x14ac:dyDescent="0.25">
      <c r="A685" t="str">
        <f t="shared" si="166"/>
        <v>Geert Bosch</v>
      </c>
      <c r="B685" t="s">
        <v>241</v>
      </c>
      <c r="E685">
        <v>1</v>
      </c>
      <c r="F685">
        <f t="shared" si="163"/>
        <v>0</v>
      </c>
    </row>
    <row r="686" spans="1:6" x14ac:dyDescent="0.25">
      <c r="A686" t="str">
        <f t="shared" si="166"/>
        <v>Geert Bosch</v>
      </c>
      <c r="E686">
        <f t="shared" ref="E686:E688" si="174">E685</f>
        <v>1</v>
      </c>
      <c r="F686">
        <f t="shared" si="163"/>
        <v>0</v>
      </c>
    </row>
    <row r="687" spans="1:6" x14ac:dyDescent="0.25">
      <c r="A687" t="str">
        <f t="shared" si="166"/>
        <v>Geert Bosch</v>
      </c>
      <c r="B687" s="2"/>
      <c r="C687">
        <v>1</v>
      </c>
      <c r="D687" t="s">
        <v>153</v>
      </c>
      <c r="E687">
        <f t="shared" si="174"/>
        <v>1</v>
      </c>
      <c r="F687">
        <f t="shared" si="163"/>
        <v>1</v>
      </c>
    </row>
    <row r="688" spans="1:6" x14ac:dyDescent="0.25">
      <c r="A688" t="str">
        <f t="shared" si="166"/>
        <v>Geert Bosch</v>
      </c>
      <c r="E688">
        <f t="shared" si="174"/>
        <v>1</v>
      </c>
      <c r="F688">
        <f t="shared" si="163"/>
        <v>0</v>
      </c>
    </row>
    <row r="689" spans="1:6" x14ac:dyDescent="0.25">
      <c r="A689" t="str">
        <f t="shared" si="166"/>
        <v>Geert Bosch</v>
      </c>
      <c r="B689" t="s">
        <v>242</v>
      </c>
      <c r="E689">
        <v>403</v>
      </c>
      <c r="F689">
        <f t="shared" si="163"/>
        <v>0</v>
      </c>
    </row>
    <row r="690" spans="1:6" x14ac:dyDescent="0.25">
      <c r="A690" t="str">
        <f t="shared" si="166"/>
        <v>Geert Bosch</v>
      </c>
      <c r="E690">
        <f t="shared" ref="E690:E692" si="175">E689</f>
        <v>403</v>
      </c>
      <c r="F690">
        <f t="shared" si="163"/>
        <v>0</v>
      </c>
    </row>
    <row r="691" spans="1:6" x14ac:dyDescent="0.25">
      <c r="A691" t="str">
        <f t="shared" si="166"/>
        <v>Geert Bosch</v>
      </c>
      <c r="B691" s="2"/>
      <c r="C691">
        <v>1</v>
      </c>
      <c r="D691" t="s">
        <v>153</v>
      </c>
      <c r="E691">
        <f t="shared" si="175"/>
        <v>403</v>
      </c>
      <c r="F691">
        <f t="shared" si="163"/>
        <v>403</v>
      </c>
    </row>
    <row r="692" spans="1:6" x14ac:dyDescent="0.25">
      <c r="A692" t="s">
        <v>491</v>
      </c>
      <c r="E692">
        <f t="shared" si="175"/>
        <v>403</v>
      </c>
      <c r="F692">
        <f t="shared" si="163"/>
        <v>0</v>
      </c>
    </row>
    <row r="693" spans="1:6" x14ac:dyDescent="0.25">
      <c r="A693" t="str">
        <f t="shared" ref="A693:A695" si="176">A692</f>
        <v>Guang Yang</v>
      </c>
      <c r="B693" t="s">
        <v>245</v>
      </c>
      <c r="E693">
        <v>1</v>
      </c>
      <c r="F693">
        <f t="shared" si="163"/>
        <v>0</v>
      </c>
    </row>
    <row r="694" spans="1:6" x14ac:dyDescent="0.25">
      <c r="A694" t="str">
        <f t="shared" si="176"/>
        <v>Guang Yang</v>
      </c>
      <c r="E694">
        <f t="shared" ref="E694:E696" si="177">E693</f>
        <v>1</v>
      </c>
      <c r="F694">
        <f t="shared" si="163"/>
        <v>0</v>
      </c>
    </row>
    <row r="695" spans="1:6" x14ac:dyDescent="0.25">
      <c r="A695" t="str">
        <f t="shared" si="176"/>
        <v>Guang Yang</v>
      </c>
      <c r="B695" s="2"/>
      <c r="C695">
        <v>1</v>
      </c>
      <c r="D695" t="s">
        <v>112</v>
      </c>
      <c r="E695">
        <f t="shared" si="177"/>
        <v>1</v>
      </c>
      <c r="F695">
        <f t="shared" si="163"/>
        <v>1</v>
      </c>
    </row>
    <row r="696" spans="1:6" x14ac:dyDescent="0.25">
      <c r="A696" t="s">
        <v>492</v>
      </c>
      <c r="E696">
        <f t="shared" si="177"/>
        <v>1</v>
      </c>
      <c r="F696">
        <f t="shared" si="163"/>
        <v>0</v>
      </c>
    </row>
    <row r="697" spans="1:6" x14ac:dyDescent="0.25">
      <c r="A697" t="str">
        <f t="shared" ref="A697:A715" si="178">A696</f>
        <v>Igor Canadi</v>
      </c>
      <c r="B697" t="s">
        <v>248</v>
      </c>
      <c r="E697">
        <v>25</v>
      </c>
      <c r="F697">
        <f t="shared" si="163"/>
        <v>0</v>
      </c>
    </row>
    <row r="698" spans="1:6" x14ac:dyDescent="0.25">
      <c r="A698" t="str">
        <f t="shared" si="178"/>
        <v>Igor Canadi</v>
      </c>
      <c r="E698">
        <f t="shared" ref="E698:E700" si="179">E697</f>
        <v>25</v>
      </c>
      <c r="F698">
        <f t="shared" si="163"/>
        <v>0</v>
      </c>
    </row>
    <row r="699" spans="1:6" x14ac:dyDescent="0.25">
      <c r="A699" t="str">
        <f t="shared" si="178"/>
        <v>Igor Canadi</v>
      </c>
      <c r="B699" s="2"/>
      <c r="C699">
        <v>1</v>
      </c>
      <c r="D699" t="s">
        <v>78</v>
      </c>
      <c r="E699">
        <f t="shared" si="179"/>
        <v>25</v>
      </c>
      <c r="F699">
        <f t="shared" si="163"/>
        <v>25</v>
      </c>
    </row>
    <row r="700" spans="1:6" x14ac:dyDescent="0.25">
      <c r="A700" t="str">
        <f t="shared" si="178"/>
        <v>Igor Canadi</v>
      </c>
      <c r="E700">
        <f t="shared" si="179"/>
        <v>25</v>
      </c>
      <c r="F700">
        <f t="shared" si="163"/>
        <v>0</v>
      </c>
    </row>
    <row r="701" spans="1:6" x14ac:dyDescent="0.25">
      <c r="A701" t="str">
        <f t="shared" si="178"/>
        <v>Igor Canadi</v>
      </c>
      <c r="B701" t="s">
        <v>249</v>
      </c>
      <c r="E701">
        <v>1</v>
      </c>
      <c r="F701">
        <f t="shared" si="163"/>
        <v>0</v>
      </c>
    </row>
    <row r="702" spans="1:6" x14ac:dyDescent="0.25">
      <c r="A702" t="str">
        <f t="shared" si="178"/>
        <v>Igor Canadi</v>
      </c>
      <c r="E702">
        <f t="shared" ref="E702:E704" si="180">E701</f>
        <v>1</v>
      </c>
      <c r="F702">
        <f t="shared" si="163"/>
        <v>0</v>
      </c>
    </row>
    <row r="703" spans="1:6" x14ac:dyDescent="0.25">
      <c r="A703" t="str">
        <f t="shared" si="178"/>
        <v>Igor Canadi</v>
      </c>
      <c r="B703" s="2"/>
      <c r="C703">
        <v>1</v>
      </c>
      <c r="D703" t="s">
        <v>78</v>
      </c>
      <c r="E703">
        <f t="shared" si="180"/>
        <v>1</v>
      </c>
      <c r="F703">
        <f t="shared" si="163"/>
        <v>1</v>
      </c>
    </row>
    <row r="704" spans="1:6" x14ac:dyDescent="0.25">
      <c r="A704" t="str">
        <f t="shared" si="178"/>
        <v>Igor Canadi</v>
      </c>
      <c r="E704">
        <f t="shared" si="180"/>
        <v>1</v>
      </c>
      <c r="F704">
        <f t="shared" si="163"/>
        <v>0</v>
      </c>
    </row>
    <row r="705" spans="1:6" x14ac:dyDescent="0.25">
      <c r="A705" t="str">
        <f t="shared" si="178"/>
        <v>Igor Canadi</v>
      </c>
      <c r="B705" t="s">
        <v>250</v>
      </c>
      <c r="E705">
        <v>540</v>
      </c>
      <c r="F705">
        <f t="shared" si="163"/>
        <v>0</v>
      </c>
    </row>
    <row r="706" spans="1:6" x14ac:dyDescent="0.25">
      <c r="A706" t="str">
        <f t="shared" si="178"/>
        <v>Igor Canadi</v>
      </c>
      <c r="E706">
        <f t="shared" ref="E706:E708" si="181">E705</f>
        <v>540</v>
      </c>
      <c r="F706">
        <f t="shared" si="163"/>
        <v>0</v>
      </c>
    </row>
    <row r="707" spans="1:6" x14ac:dyDescent="0.25">
      <c r="A707" t="str">
        <f t="shared" si="178"/>
        <v>Igor Canadi</v>
      </c>
      <c r="B707" s="2"/>
      <c r="C707">
        <v>1</v>
      </c>
      <c r="D707" t="s">
        <v>78</v>
      </c>
      <c r="E707">
        <f t="shared" si="181"/>
        <v>540</v>
      </c>
      <c r="F707">
        <f t="shared" ref="F707:F770" si="182">C707*E707</f>
        <v>540</v>
      </c>
    </row>
    <row r="708" spans="1:6" x14ac:dyDescent="0.25">
      <c r="A708" t="str">
        <f t="shared" si="178"/>
        <v>Igor Canadi</v>
      </c>
      <c r="E708">
        <f t="shared" si="181"/>
        <v>540</v>
      </c>
      <c r="F708">
        <f t="shared" si="182"/>
        <v>0</v>
      </c>
    </row>
    <row r="709" spans="1:6" x14ac:dyDescent="0.25">
      <c r="A709" t="str">
        <f t="shared" si="178"/>
        <v>Igor Canadi</v>
      </c>
      <c r="B709" t="s">
        <v>251</v>
      </c>
      <c r="E709">
        <v>459</v>
      </c>
      <c r="F709">
        <f t="shared" si="182"/>
        <v>0</v>
      </c>
    </row>
    <row r="710" spans="1:6" x14ac:dyDescent="0.25">
      <c r="A710" t="str">
        <f t="shared" si="178"/>
        <v>Igor Canadi</v>
      </c>
      <c r="E710">
        <f t="shared" ref="E710:E712" si="183">E709</f>
        <v>459</v>
      </c>
      <c r="F710">
        <f t="shared" si="182"/>
        <v>0</v>
      </c>
    </row>
    <row r="711" spans="1:6" x14ac:dyDescent="0.25">
      <c r="A711" t="str">
        <f t="shared" si="178"/>
        <v>Igor Canadi</v>
      </c>
      <c r="B711" s="2"/>
      <c r="C711">
        <v>1</v>
      </c>
      <c r="D711" t="s">
        <v>78</v>
      </c>
      <c r="E711">
        <f t="shared" si="183"/>
        <v>459</v>
      </c>
      <c r="F711">
        <f t="shared" si="182"/>
        <v>459</v>
      </c>
    </row>
    <row r="712" spans="1:6" x14ac:dyDescent="0.25">
      <c r="A712" t="str">
        <f t="shared" si="178"/>
        <v>Igor Canadi</v>
      </c>
      <c r="E712">
        <f t="shared" si="183"/>
        <v>459</v>
      </c>
      <c r="F712">
        <f t="shared" si="182"/>
        <v>0</v>
      </c>
    </row>
    <row r="713" spans="1:6" x14ac:dyDescent="0.25">
      <c r="A713" t="str">
        <f t="shared" si="178"/>
        <v>Igor Canadi</v>
      </c>
      <c r="B713" t="s">
        <v>252</v>
      </c>
      <c r="E713">
        <v>551</v>
      </c>
      <c r="F713">
        <f t="shared" si="182"/>
        <v>0</v>
      </c>
    </row>
    <row r="714" spans="1:6" x14ac:dyDescent="0.25">
      <c r="A714" t="str">
        <f t="shared" si="178"/>
        <v>Igor Canadi</v>
      </c>
      <c r="E714">
        <f t="shared" ref="E714:E716" si="184">E713</f>
        <v>551</v>
      </c>
      <c r="F714">
        <f t="shared" si="182"/>
        <v>0</v>
      </c>
    </row>
    <row r="715" spans="1:6" x14ac:dyDescent="0.25">
      <c r="A715" t="str">
        <f t="shared" si="178"/>
        <v>Igor Canadi</v>
      </c>
      <c r="B715" s="2"/>
      <c r="C715">
        <v>1</v>
      </c>
      <c r="D715" t="s">
        <v>78</v>
      </c>
      <c r="E715">
        <f t="shared" si="184"/>
        <v>551</v>
      </c>
      <c r="F715">
        <f t="shared" si="182"/>
        <v>551</v>
      </c>
    </row>
    <row r="716" spans="1:6" x14ac:dyDescent="0.25">
      <c r="A716" t="s">
        <v>493</v>
      </c>
      <c r="E716">
        <f t="shared" si="184"/>
        <v>551</v>
      </c>
      <c r="F716">
        <f t="shared" si="182"/>
        <v>0</v>
      </c>
    </row>
    <row r="717" spans="1:6" x14ac:dyDescent="0.25">
      <c r="A717" t="str">
        <f t="shared" ref="A717:A748" si="185">A716</f>
        <v>Jason Rassi</v>
      </c>
      <c r="B717" t="s">
        <v>255</v>
      </c>
      <c r="E717">
        <v>4</v>
      </c>
      <c r="F717">
        <f t="shared" si="182"/>
        <v>0</v>
      </c>
    </row>
    <row r="718" spans="1:6" x14ac:dyDescent="0.25">
      <c r="A718" t="str">
        <f t="shared" si="185"/>
        <v>Jason Rassi</v>
      </c>
      <c r="E718">
        <f t="shared" ref="E718:E720" si="186">E717</f>
        <v>4</v>
      </c>
      <c r="F718">
        <f t="shared" si="182"/>
        <v>0</v>
      </c>
    </row>
    <row r="719" spans="1:6" x14ac:dyDescent="0.25">
      <c r="A719" t="str">
        <f t="shared" si="185"/>
        <v>Jason Rassi</v>
      </c>
      <c r="B719" s="2"/>
      <c r="C719">
        <v>1</v>
      </c>
      <c r="D719" t="s">
        <v>140</v>
      </c>
      <c r="E719">
        <f t="shared" si="186"/>
        <v>4</v>
      </c>
      <c r="F719">
        <f t="shared" si="182"/>
        <v>4</v>
      </c>
    </row>
    <row r="720" spans="1:6" x14ac:dyDescent="0.25">
      <c r="A720" t="str">
        <f t="shared" si="185"/>
        <v>Jason Rassi</v>
      </c>
      <c r="E720">
        <f t="shared" si="186"/>
        <v>4</v>
      </c>
      <c r="F720">
        <f t="shared" si="182"/>
        <v>0</v>
      </c>
    </row>
    <row r="721" spans="1:6" x14ac:dyDescent="0.25">
      <c r="A721" t="str">
        <f t="shared" si="185"/>
        <v>Jason Rassi</v>
      </c>
      <c r="B721" t="s">
        <v>256</v>
      </c>
      <c r="E721">
        <v>95</v>
      </c>
      <c r="F721">
        <f t="shared" si="182"/>
        <v>0</v>
      </c>
    </row>
    <row r="722" spans="1:6" x14ac:dyDescent="0.25">
      <c r="A722" t="str">
        <f t="shared" si="185"/>
        <v>Jason Rassi</v>
      </c>
      <c r="E722">
        <f t="shared" ref="E722:E725" si="187">E721</f>
        <v>95</v>
      </c>
      <c r="F722">
        <f t="shared" si="182"/>
        <v>0</v>
      </c>
    </row>
    <row r="723" spans="1:6" x14ac:dyDescent="0.25">
      <c r="A723" t="str">
        <f t="shared" si="185"/>
        <v>Jason Rassi</v>
      </c>
      <c r="B723" s="2"/>
      <c r="C723">
        <v>0.83899999999999997</v>
      </c>
      <c r="D723" t="s">
        <v>32</v>
      </c>
      <c r="E723">
        <f t="shared" si="187"/>
        <v>95</v>
      </c>
      <c r="F723">
        <f t="shared" si="182"/>
        <v>79.704999999999998</v>
      </c>
    </row>
    <row r="724" spans="1:6" x14ac:dyDescent="0.25">
      <c r="A724" t="str">
        <f t="shared" si="185"/>
        <v>Jason Rassi</v>
      </c>
      <c r="B724" s="2"/>
      <c r="C724">
        <v>0.16</v>
      </c>
      <c r="D724" t="s">
        <v>174</v>
      </c>
      <c r="E724">
        <f t="shared" si="187"/>
        <v>95</v>
      </c>
      <c r="F724">
        <f t="shared" si="182"/>
        <v>15.200000000000001</v>
      </c>
    </row>
    <row r="725" spans="1:6" x14ac:dyDescent="0.25">
      <c r="A725" t="str">
        <f t="shared" si="185"/>
        <v>Jason Rassi</v>
      </c>
      <c r="E725">
        <f t="shared" si="187"/>
        <v>95</v>
      </c>
      <c r="F725">
        <f t="shared" si="182"/>
        <v>0</v>
      </c>
    </row>
    <row r="726" spans="1:6" x14ac:dyDescent="0.25">
      <c r="A726" t="str">
        <f t="shared" si="185"/>
        <v>Jason Rassi</v>
      </c>
      <c r="B726" t="s">
        <v>257</v>
      </c>
      <c r="E726">
        <v>112</v>
      </c>
      <c r="F726">
        <f t="shared" si="182"/>
        <v>0</v>
      </c>
    </row>
    <row r="727" spans="1:6" x14ac:dyDescent="0.25">
      <c r="A727" t="str">
        <f t="shared" si="185"/>
        <v>Jason Rassi</v>
      </c>
      <c r="E727">
        <f t="shared" ref="E727:E732" si="188">E726</f>
        <v>112</v>
      </c>
      <c r="F727">
        <f t="shared" si="182"/>
        <v>0</v>
      </c>
    </row>
    <row r="728" spans="1:6" x14ac:dyDescent="0.25">
      <c r="A728" t="str">
        <f t="shared" si="185"/>
        <v>Jason Rassi</v>
      </c>
      <c r="B728" s="2"/>
      <c r="C728">
        <v>0.81399999999999995</v>
      </c>
      <c r="D728" t="s">
        <v>32</v>
      </c>
      <c r="E728">
        <f t="shared" si="188"/>
        <v>112</v>
      </c>
      <c r="F728">
        <f t="shared" si="182"/>
        <v>91.167999999999992</v>
      </c>
    </row>
    <row r="729" spans="1:6" x14ac:dyDescent="0.25">
      <c r="A729" t="str">
        <f t="shared" si="185"/>
        <v>Jason Rassi</v>
      </c>
      <c r="B729" s="2"/>
      <c r="C729">
        <v>3.3000000000000002E-2</v>
      </c>
      <c r="D729" t="s">
        <v>130</v>
      </c>
      <c r="E729">
        <f t="shared" si="188"/>
        <v>112</v>
      </c>
      <c r="F729">
        <f t="shared" si="182"/>
        <v>3.6960000000000002</v>
      </c>
    </row>
    <row r="730" spans="1:6" x14ac:dyDescent="0.25">
      <c r="A730" t="str">
        <f t="shared" si="185"/>
        <v>Jason Rassi</v>
      </c>
      <c r="B730" s="2"/>
      <c r="C730">
        <v>0.14199999999999999</v>
      </c>
      <c r="D730" t="s">
        <v>174</v>
      </c>
      <c r="E730">
        <f t="shared" si="188"/>
        <v>112</v>
      </c>
      <c r="F730">
        <f t="shared" si="182"/>
        <v>15.903999999999998</v>
      </c>
    </row>
    <row r="731" spans="1:6" x14ac:dyDescent="0.25">
      <c r="A731" t="str">
        <f t="shared" si="185"/>
        <v>Jason Rassi</v>
      </c>
      <c r="B731" s="2"/>
      <c r="C731">
        <v>8.0000000000000002E-3</v>
      </c>
      <c r="D731" t="s">
        <v>136</v>
      </c>
      <c r="E731">
        <f t="shared" si="188"/>
        <v>112</v>
      </c>
      <c r="F731">
        <f t="shared" si="182"/>
        <v>0.89600000000000002</v>
      </c>
    </row>
    <row r="732" spans="1:6" x14ac:dyDescent="0.25">
      <c r="A732" t="str">
        <f t="shared" si="185"/>
        <v>Jason Rassi</v>
      </c>
      <c r="E732">
        <f t="shared" si="188"/>
        <v>112</v>
      </c>
      <c r="F732">
        <f t="shared" si="182"/>
        <v>0</v>
      </c>
    </row>
    <row r="733" spans="1:6" x14ac:dyDescent="0.25">
      <c r="A733" t="str">
        <f t="shared" si="185"/>
        <v>Jason Rassi</v>
      </c>
      <c r="B733" t="s">
        <v>258</v>
      </c>
      <c r="E733">
        <v>14</v>
      </c>
      <c r="F733">
        <f t="shared" si="182"/>
        <v>0</v>
      </c>
    </row>
    <row r="734" spans="1:6" x14ac:dyDescent="0.25">
      <c r="A734" t="str">
        <f t="shared" si="185"/>
        <v>Jason Rassi</v>
      </c>
      <c r="E734">
        <f t="shared" ref="E734:E737" si="189">E733</f>
        <v>14</v>
      </c>
      <c r="F734">
        <f t="shared" si="182"/>
        <v>0</v>
      </c>
    </row>
    <row r="735" spans="1:6" x14ac:dyDescent="0.25">
      <c r="A735" t="str">
        <f t="shared" si="185"/>
        <v>Jason Rassi</v>
      </c>
      <c r="B735" s="2"/>
      <c r="C735">
        <v>0.33800000000000002</v>
      </c>
      <c r="D735" t="s">
        <v>140</v>
      </c>
      <c r="E735">
        <f t="shared" si="189"/>
        <v>14</v>
      </c>
      <c r="F735">
        <f t="shared" si="182"/>
        <v>4.7320000000000002</v>
      </c>
    </row>
    <row r="736" spans="1:6" x14ac:dyDescent="0.25">
      <c r="A736" t="str">
        <f t="shared" si="185"/>
        <v>Jason Rassi</v>
      </c>
      <c r="B736" s="2"/>
      <c r="C736">
        <v>0.66100000000000003</v>
      </c>
      <c r="D736" t="s">
        <v>230</v>
      </c>
      <c r="E736">
        <f t="shared" si="189"/>
        <v>14</v>
      </c>
      <c r="F736">
        <f t="shared" si="182"/>
        <v>9.2540000000000013</v>
      </c>
    </row>
    <row r="737" spans="1:6" x14ac:dyDescent="0.25">
      <c r="A737" t="str">
        <f t="shared" si="185"/>
        <v>Jason Rassi</v>
      </c>
      <c r="E737">
        <f t="shared" si="189"/>
        <v>14</v>
      </c>
      <c r="F737">
        <f t="shared" si="182"/>
        <v>0</v>
      </c>
    </row>
    <row r="738" spans="1:6" x14ac:dyDescent="0.25">
      <c r="A738" t="str">
        <f t="shared" si="185"/>
        <v>Jason Rassi</v>
      </c>
      <c r="B738" t="s">
        <v>259</v>
      </c>
      <c r="E738">
        <v>96</v>
      </c>
      <c r="F738">
        <f t="shared" si="182"/>
        <v>0</v>
      </c>
    </row>
    <row r="739" spans="1:6" x14ac:dyDescent="0.25">
      <c r="A739" t="str">
        <f t="shared" si="185"/>
        <v>Jason Rassi</v>
      </c>
      <c r="E739">
        <f t="shared" ref="E739:E743" si="190">E738</f>
        <v>96</v>
      </c>
      <c r="F739">
        <f t="shared" si="182"/>
        <v>0</v>
      </c>
    </row>
    <row r="740" spans="1:6" x14ac:dyDescent="0.25">
      <c r="A740" t="str">
        <f t="shared" si="185"/>
        <v>Jason Rassi</v>
      </c>
      <c r="B740" s="2"/>
      <c r="C740">
        <v>0.52200000000000002</v>
      </c>
      <c r="D740" t="s">
        <v>10</v>
      </c>
      <c r="E740">
        <f t="shared" si="190"/>
        <v>96</v>
      </c>
      <c r="F740">
        <f t="shared" si="182"/>
        <v>50.112000000000002</v>
      </c>
    </row>
    <row r="741" spans="1:6" x14ac:dyDescent="0.25">
      <c r="A741" t="str">
        <f t="shared" si="185"/>
        <v>Jason Rassi</v>
      </c>
      <c r="B741" s="2"/>
      <c r="C741">
        <v>0.35</v>
      </c>
      <c r="D741" t="s">
        <v>123</v>
      </c>
      <c r="E741">
        <f t="shared" si="190"/>
        <v>96</v>
      </c>
      <c r="F741">
        <f t="shared" si="182"/>
        <v>33.599999999999994</v>
      </c>
    </row>
    <row r="742" spans="1:6" x14ac:dyDescent="0.25">
      <c r="A742" t="str">
        <f t="shared" si="185"/>
        <v>Jason Rassi</v>
      </c>
      <c r="B742" s="2"/>
      <c r="C742">
        <v>0.126</v>
      </c>
      <c r="D742" t="s">
        <v>28</v>
      </c>
      <c r="E742">
        <f t="shared" si="190"/>
        <v>96</v>
      </c>
      <c r="F742">
        <f t="shared" si="182"/>
        <v>12.096</v>
      </c>
    </row>
    <row r="743" spans="1:6" x14ac:dyDescent="0.25">
      <c r="A743" t="str">
        <f t="shared" si="185"/>
        <v>Jason Rassi</v>
      </c>
      <c r="E743">
        <f t="shared" si="190"/>
        <v>96</v>
      </c>
      <c r="F743">
        <f t="shared" si="182"/>
        <v>0</v>
      </c>
    </row>
    <row r="744" spans="1:6" x14ac:dyDescent="0.25">
      <c r="A744" t="str">
        <f t="shared" si="185"/>
        <v>Jason Rassi</v>
      </c>
      <c r="B744" t="s">
        <v>260</v>
      </c>
      <c r="E744">
        <v>1465</v>
      </c>
      <c r="F744">
        <f t="shared" si="182"/>
        <v>0</v>
      </c>
    </row>
    <row r="745" spans="1:6" x14ac:dyDescent="0.25">
      <c r="A745" t="str">
        <f t="shared" si="185"/>
        <v>Jason Rassi</v>
      </c>
      <c r="E745">
        <f t="shared" ref="E745:E752" si="191">E744</f>
        <v>1465</v>
      </c>
      <c r="F745">
        <f t="shared" si="182"/>
        <v>0</v>
      </c>
    </row>
    <row r="746" spans="1:6" x14ac:dyDescent="0.25">
      <c r="A746" t="str">
        <f t="shared" si="185"/>
        <v>Jason Rassi</v>
      </c>
      <c r="B746" s="2"/>
      <c r="C746">
        <v>0.86499999999999999</v>
      </c>
      <c r="D746" t="s">
        <v>10</v>
      </c>
      <c r="E746">
        <f t="shared" si="191"/>
        <v>1465</v>
      </c>
      <c r="F746">
        <f t="shared" si="182"/>
        <v>1267.2249999999999</v>
      </c>
    </row>
    <row r="747" spans="1:6" x14ac:dyDescent="0.25">
      <c r="A747" t="str">
        <f t="shared" si="185"/>
        <v>Jason Rassi</v>
      </c>
      <c r="B747" s="2"/>
      <c r="C747">
        <v>4.0000000000000001E-3</v>
      </c>
      <c r="D747" t="s">
        <v>32</v>
      </c>
      <c r="E747">
        <f t="shared" si="191"/>
        <v>1465</v>
      </c>
      <c r="F747">
        <f t="shared" si="182"/>
        <v>5.86</v>
      </c>
    </row>
    <row r="748" spans="1:6" x14ac:dyDescent="0.25">
      <c r="A748" t="str">
        <f t="shared" si="185"/>
        <v>Jason Rassi</v>
      </c>
      <c r="B748" s="2"/>
      <c r="C748">
        <v>8.9999999999999993E-3</v>
      </c>
      <c r="D748" t="s">
        <v>123</v>
      </c>
      <c r="E748">
        <f t="shared" si="191"/>
        <v>1465</v>
      </c>
      <c r="F748">
        <f t="shared" si="182"/>
        <v>13.184999999999999</v>
      </c>
    </row>
    <row r="749" spans="1:6" x14ac:dyDescent="0.25">
      <c r="A749" t="str">
        <f t="shared" ref="A749:A780" si="192">A748</f>
        <v>Jason Rassi</v>
      </c>
      <c r="B749" s="2"/>
      <c r="C749">
        <v>6.7000000000000004E-2</v>
      </c>
      <c r="D749" t="s">
        <v>28</v>
      </c>
      <c r="E749">
        <f t="shared" si="191"/>
        <v>1465</v>
      </c>
      <c r="F749">
        <f t="shared" si="182"/>
        <v>98.155000000000001</v>
      </c>
    </row>
    <row r="750" spans="1:6" x14ac:dyDescent="0.25">
      <c r="A750" t="str">
        <f t="shared" si="192"/>
        <v>Jason Rassi</v>
      </c>
      <c r="B750" s="2"/>
      <c r="C750">
        <v>5.0999999999999997E-2</v>
      </c>
      <c r="D750" t="s">
        <v>52</v>
      </c>
      <c r="E750">
        <f t="shared" si="191"/>
        <v>1465</v>
      </c>
      <c r="F750">
        <f t="shared" si="182"/>
        <v>74.714999999999989</v>
      </c>
    </row>
    <row r="751" spans="1:6" x14ac:dyDescent="0.25">
      <c r="A751" t="str">
        <f t="shared" si="192"/>
        <v>Jason Rassi</v>
      </c>
      <c r="B751" s="2"/>
      <c r="C751">
        <v>2E-3</v>
      </c>
      <c r="D751" t="s">
        <v>136</v>
      </c>
      <c r="E751">
        <f t="shared" si="191"/>
        <v>1465</v>
      </c>
      <c r="F751">
        <f t="shared" si="182"/>
        <v>2.93</v>
      </c>
    </row>
    <row r="752" spans="1:6" x14ac:dyDescent="0.25">
      <c r="A752" t="str">
        <f t="shared" si="192"/>
        <v>Jason Rassi</v>
      </c>
      <c r="E752">
        <f t="shared" si="191"/>
        <v>1465</v>
      </c>
      <c r="F752">
        <f t="shared" si="182"/>
        <v>0</v>
      </c>
    </row>
    <row r="753" spans="1:6" x14ac:dyDescent="0.25">
      <c r="A753" t="str">
        <f t="shared" si="192"/>
        <v>Jason Rassi</v>
      </c>
      <c r="B753" t="s">
        <v>261</v>
      </c>
      <c r="E753">
        <v>88</v>
      </c>
      <c r="F753">
        <f t="shared" si="182"/>
        <v>0</v>
      </c>
    </row>
    <row r="754" spans="1:6" x14ac:dyDescent="0.25">
      <c r="A754" t="str">
        <f t="shared" si="192"/>
        <v>Jason Rassi</v>
      </c>
      <c r="E754">
        <f t="shared" ref="E754:E760" si="193">E753</f>
        <v>88</v>
      </c>
      <c r="F754">
        <f t="shared" si="182"/>
        <v>0</v>
      </c>
    </row>
    <row r="755" spans="1:6" x14ac:dyDescent="0.25">
      <c r="A755" t="str">
        <f t="shared" si="192"/>
        <v>Jason Rassi</v>
      </c>
      <c r="B755" s="2"/>
      <c r="C755">
        <v>8.9999999999999993E-3</v>
      </c>
      <c r="D755" t="s">
        <v>10</v>
      </c>
      <c r="E755">
        <f t="shared" si="193"/>
        <v>88</v>
      </c>
      <c r="F755">
        <f t="shared" si="182"/>
        <v>0.79199999999999993</v>
      </c>
    </row>
    <row r="756" spans="1:6" x14ac:dyDescent="0.25">
      <c r="A756" t="str">
        <f t="shared" si="192"/>
        <v>Jason Rassi</v>
      </c>
      <c r="B756" s="2"/>
      <c r="C756">
        <v>0.159</v>
      </c>
      <c r="D756" t="s">
        <v>32</v>
      </c>
      <c r="E756">
        <f t="shared" si="193"/>
        <v>88</v>
      </c>
      <c r="F756">
        <f t="shared" si="182"/>
        <v>13.992000000000001</v>
      </c>
    </row>
    <row r="757" spans="1:6" x14ac:dyDescent="0.25">
      <c r="A757" t="str">
        <f t="shared" si="192"/>
        <v>Jason Rassi</v>
      </c>
      <c r="B757" s="2"/>
      <c r="C757">
        <v>5.6000000000000001E-2</v>
      </c>
      <c r="D757" t="s">
        <v>123</v>
      </c>
      <c r="E757">
        <f t="shared" si="193"/>
        <v>88</v>
      </c>
      <c r="F757">
        <f t="shared" si="182"/>
        <v>4.9279999999999999</v>
      </c>
    </row>
    <row r="758" spans="1:6" x14ac:dyDescent="0.25">
      <c r="A758" t="str">
        <f t="shared" si="192"/>
        <v>Jason Rassi</v>
      </c>
      <c r="B758" s="2"/>
      <c r="C758">
        <v>0.56499999999999995</v>
      </c>
      <c r="D758" t="s">
        <v>28</v>
      </c>
      <c r="E758">
        <f t="shared" si="193"/>
        <v>88</v>
      </c>
      <c r="F758">
        <f t="shared" si="182"/>
        <v>49.72</v>
      </c>
    </row>
    <row r="759" spans="1:6" x14ac:dyDescent="0.25">
      <c r="A759" t="str">
        <f t="shared" si="192"/>
        <v>Jason Rassi</v>
      </c>
      <c r="B759" s="2"/>
      <c r="C759">
        <v>0.20799999999999999</v>
      </c>
      <c r="D759" t="s">
        <v>52</v>
      </c>
      <c r="E759">
        <f t="shared" si="193"/>
        <v>88</v>
      </c>
      <c r="F759">
        <f t="shared" si="182"/>
        <v>18.303999999999998</v>
      </c>
    </row>
    <row r="760" spans="1:6" x14ac:dyDescent="0.25">
      <c r="A760" t="str">
        <f t="shared" si="192"/>
        <v>Jason Rassi</v>
      </c>
      <c r="E760">
        <f t="shared" si="193"/>
        <v>88</v>
      </c>
      <c r="F760">
        <f t="shared" si="182"/>
        <v>0</v>
      </c>
    </row>
    <row r="761" spans="1:6" x14ac:dyDescent="0.25">
      <c r="A761" t="str">
        <f t="shared" si="192"/>
        <v>Jason Rassi</v>
      </c>
      <c r="B761" t="s">
        <v>262</v>
      </c>
      <c r="E761">
        <v>153</v>
      </c>
      <c r="F761">
        <f t="shared" si="182"/>
        <v>0</v>
      </c>
    </row>
    <row r="762" spans="1:6" x14ac:dyDescent="0.25">
      <c r="A762" t="str">
        <f t="shared" si="192"/>
        <v>Jason Rassi</v>
      </c>
      <c r="E762">
        <f t="shared" ref="E762:E765" si="194">E761</f>
        <v>153</v>
      </c>
      <c r="F762">
        <f t="shared" si="182"/>
        <v>0</v>
      </c>
    </row>
    <row r="763" spans="1:6" x14ac:dyDescent="0.25">
      <c r="A763" t="str">
        <f t="shared" si="192"/>
        <v>Jason Rassi</v>
      </c>
      <c r="B763" s="2"/>
      <c r="C763">
        <v>0.93700000000000006</v>
      </c>
      <c r="D763" t="s">
        <v>130</v>
      </c>
      <c r="E763">
        <f t="shared" si="194"/>
        <v>153</v>
      </c>
      <c r="F763">
        <f t="shared" si="182"/>
        <v>143.36100000000002</v>
      </c>
    </row>
    <row r="764" spans="1:6" x14ac:dyDescent="0.25">
      <c r="A764" t="str">
        <f t="shared" si="192"/>
        <v>Jason Rassi</v>
      </c>
      <c r="B764" s="2"/>
      <c r="C764">
        <v>6.2E-2</v>
      </c>
      <c r="D764" t="s">
        <v>159</v>
      </c>
      <c r="E764">
        <f t="shared" si="194"/>
        <v>153</v>
      </c>
      <c r="F764">
        <f t="shared" si="182"/>
        <v>9.4860000000000007</v>
      </c>
    </row>
    <row r="765" spans="1:6" x14ac:dyDescent="0.25">
      <c r="A765" t="str">
        <f t="shared" si="192"/>
        <v>Jason Rassi</v>
      </c>
      <c r="E765">
        <f t="shared" si="194"/>
        <v>153</v>
      </c>
      <c r="F765">
        <f t="shared" si="182"/>
        <v>0</v>
      </c>
    </row>
    <row r="766" spans="1:6" x14ac:dyDescent="0.25">
      <c r="A766" t="str">
        <f t="shared" si="192"/>
        <v>Jason Rassi</v>
      </c>
      <c r="B766" t="s">
        <v>263</v>
      </c>
      <c r="E766">
        <v>1</v>
      </c>
      <c r="F766">
        <f t="shared" si="182"/>
        <v>0</v>
      </c>
    </row>
    <row r="767" spans="1:6" x14ac:dyDescent="0.25">
      <c r="A767" t="str">
        <f t="shared" si="192"/>
        <v>Jason Rassi</v>
      </c>
      <c r="E767">
        <f t="shared" ref="E767:E769" si="195">E766</f>
        <v>1</v>
      </c>
      <c r="F767">
        <f t="shared" si="182"/>
        <v>0</v>
      </c>
    </row>
    <row r="768" spans="1:6" x14ac:dyDescent="0.25">
      <c r="A768" t="str">
        <f t="shared" si="192"/>
        <v>Jason Rassi</v>
      </c>
      <c r="B768" s="2"/>
      <c r="C768">
        <v>1</v>
      </c>
      <c r="D768" t="s">
        <v>28</v>
      </c>
      <c r="E768">
        <f t="shared" si="195"/>
        <v>1</v>
      </c>
      <c r="F768">
        <f t="shared" si="182"/>
        <v>1</v>
      </c>
    </row>
    <row r="769" spans="1:6" x14ac:dyDescent="0.25">
      <c r="A769" t="str">
        <f t="shared" si="192"/>
        <v>Jason Rassi</v>
      </c>
      <c r="E769">
        <f t="shared" si="195"/>
        <v>1</v>
      </c>
      <c r="F769">
        <f t="shared" si="182"/>
        <v>0</v>
      </c>
    </row>
    <row r="770" spans="1:6" x14ac:dyDescent="0.25">
      <c r="A770" t="str">
        <f t="shared" si="192"/>
        <v>Jason Rassi</v>
      </c>
      <c r="B770" t="s">
        <v>264</v>
      </c>
      <c r="E770">
        <v>13</v>
      </c>
      <c r="F770">
        <f t="shared" si="182"/>
        <v>0</v>
      </c>
    </row>
    <row r="771" spans="1:6" x14ac:dyDescent="0.25">
      <c r="A771" t="str">
        <f t="shared" si="192"/>
        <v>Jason Rassi</v>
      </c>
      <c r="E771">
        <f t="shared" ref="E771:E773" si="196">E770</f>
        <v>13</v>
      </c>
      <c r="F771">
        <f t="shared" ref="F771:F834" si="197">C771*E771</f>
        <v>0</v>
      </c>
    </row>
    <row r="772" spans="1:6" x14ac:dyDescent="0.25">
      <c r="A772" t="str">
        <f t="shared" si="192"/>
        <v>Jason Rassi</v>
      </c>
      <c r="B772" s="2"/>
      <c r="C772">
        <v>1</v>
      </c>
      <c r="D772" t="s">
        <v>28</v>
      </c>
      <c r="E772">
        <f t="shared" si="196"/>
        <v>13</v>
      </c>
      <c r="F772">
        <f t="shared" si="197"/>
        <v>13</v>
      </c>
    </row>
    <row r="773" spans="1:6" x14ac:dyDescent="0.25">
      <c r="A773" t="str">
        <f t="shared" si="192"/>
        <v>Jason Rassi</v>
      </c>
      <c r="E773">
        <f t="shared" si="196"/>
        <v>13</v>
      </c>
      <c r="F773">
        <f t="shared" si="197"/>
        <v>0</v>
      </c>
    </row>
    <row r="774" spans="1:6" x14ac:dyDescent="0.25">
      <c r="A774" t="str">
        <f t="shared" si="192"/>
        <v>Jason Rassi</v>
      </c>
      <c r="B774" t="s">
        <v>265</v>
      </c>
      <c r="E774">
        <v>153</v>
      </c>
      <c r="F774">
        <f t="shared" si="197"/>
        <v>0</v>
      </c>
    </row>
    <row r="775" spans="1:6" x14ac:dyDescent="0.25">
      <c r="A775" t="str">
        <f t="shared" si="192"/>
        <v>Jason Rassi</v>
      </c>
      <c r="E775">
        <f t="shared" ref="E775:E778" si="198">E774</f>
        <v>153</v>
      </c>
      <c r="F775">
        <f t="shared" si="197"/>
        <v>0</v>
      </c>
    </row>
    <row r="776" spans="1:6" x14ac:dyDescent="0.25">
      <c r="A776" t="str">
        <f t="shared" si="192"/>
        <v>Jason Rassi</v>
      </c>
      <c r="B776" s="2"/>
      <c r="C776">
        <v>0.93700000000000006</v>
      </c>
      <c r="D776" t="s">
        <v>130</v>
      </c>
      <c r="E776">
        <f t="shared" si="198"/>
        <v>153</v>
      </c>
      <c r="F776">
        <f t="shared" si="197"/>
        <v>143.36100000000002</v>
      </c>
    </row>
    <row r="777" spans="1:6" x14ac:dyDescent="0.25">
      <c r="A777" t="str">
        <f t="shared" si="192"/>
        <v>Jason Rassi</v>
      </c>
      <c r="B777" s="2"/>
      <c r="C777">
        <v>6.2E-2</v>
      </c>
      <c r="D777" t="s">
        <v>159</v>
      </c>
      <c r="E777">
        <f t="shared" si="198"/>
        <v>153</v>
      </c>
      <c r="F777">
        <f t="shared" si="197"/>
        <v>9.4860000000000007</v>
      </c>
    </row>
    <row r="778" spans="1:6" x14ac:dyDescent="0.25">
      <c r="A778" t="str">
        <f t="shared" si="192"/>
        <v>Jason Rassi</v>
      </c>
      <c r="E778">
        <f t="shared" si="198"/>
        <v>153</v>
      </c>
      <c r="F778">
        <f t="shared" si="197"/>
        <v>0</v>
      </c>
    </row>
    <row r="779" spans="1:6" x14ac:dyDescent="0.25">
      <c r="A779" t="str">
        <f t="shared" si="192"/>
        <v>Jason Rassi</v>
      </c>
      <c r="B779" t="s">
        <v>266</v>
      </c>
      <c r="E779">
        <v>270</v>
      </c>
      <c r="F779">
        <f t="shared" si="197"/>
        <v>0</v>
      </c>
    </row>
    <row r="780" spans="1:6" x14ac:dyDescent="0.25">
      <c r="A780" t="str">
        <f t="shared" si="192"/>
        <v>Jason Rassi</v>
      </c>
      <c r="E780">
        <f t="shared" ref="E780:E789" si="199">E779</f>
        <v>270</v>
      </c>
      <c r="F780">
        <f t="shared" si="197"/>
        <v>0</v>
      </c>
    </row>
    <row r="781" spans="1:6" x14ac:dyDescent="0.25">
      <c r="A781" t="str">
        <f t="shared" ref="A781:A812" si="200">A780</f>
        <v>Jason Rassi</v>
      </c>
      <c r="B781" s="2"/>
      <c r="C781">
        <v>8.5000000000000006E-2</v>
      </c>
      <c r="D781" t="s">
        <v>92</v>
      </c>
      <c r="E781">
        <f t="shared" si="199"/>
        <v>270</v>
      </c>
      <c r="F781">
        <f t="shared" si="197"/>
        <v>22.950000000000003</v>
      </c>
    </row>
    <row r="782" spans="1:6" x14ac:dyDescent="0.25">
      <c r="A782" t="str">
        <f t="shared" si="200"/>
        <v>Jason Rassi</v>
      </c>
      <c r="B782" s="2"/>
      <c r="C782">
        <v>7.8E-2</v>
      </c>
      <c r="D782" t="s">
        <v>267</v>
      </c>
      <c r="E782">
        <f t="shared" si="199"/>
        <v>270</v>
      </c>
      <c r="F782">
        <f t="shared" si="197"/>
        <v>21.06</v>
      </c>
    </row>
    <row r="783" spans="1:6" x14ac:dyDescent="0.25">
      <c r="A783" t="str">
        <f t="shared" si="200"/>
        <v>Jason Rassi</v>
      </c>
      <c r="B783" s="2"/>
      <c r="C783">
        <v>0.12</v>
      </c>
      <c r="D783" t="s">
        <v>35</v>
      </c>
      <c r="E783">
        <f t="shared" si="199"/>
        <v>270</v>
      </c>
      <c r="F783">
        <f t="shared" si="197"/>
        <v>32.4</v>
      </c>
    </row>
    <row r="784" spans="1:6" x14ac:dyDescent="0.25">
      <c r="A784" t="str">
        <f t="shared" si="200"/>
        <v>Jason Rassi</v>
      </c>
      <c r="B784" s="2"/>
      <c r="C784">
        <v>0.27200000000000002</v>
      </c>
      <c r="D784" t="s">
        <v>230</v>
      </c>
      <c r="E784">
        <f t="shared" si="199"/>
        <v>270</v>
      </c>
      <c r="F784">
        <f t="shared" si="197"/>
        <v>73.440000000000012</v>
      </c>
    </row>
    <row r="785" spans="1:6" x14ac:dyDescent="0.25">
      <c r="A785" t="str">
        <f t="shared" si="200"/>
        <v>Jason Rassi</v>
      </c>
      <c r="B785" s="2"/>
      <c r="C785">
        <v>6.3E-2</v>
      </c>
      <c r="D785" t="s">
        <v>172</v>
      </c>
      <c r="E785">
        <f t="shared" si="199"/>
        <v>270</v>
      </c>
      <c r="F785">
        <f t="shared" si="197"/>
        <v>17.010000000000002</v>
      </c>
    </row>
    <row r="786" spans="1:6" x14ac:dyDescent="0.25">
      <c r="A786" t="str">
        <f t="shared" si="200"/>
        <v>Jason Rassi</v>
      </c>
      <c r="B786" s="2"/>
      <c r="C786">
        <v>0.12</v>
      </c>
      <c r="D786" t="s">
        <v>32</v>
      </c>
      <c r="E786">
        <f t="shared" si="199"/>
        <v>270</v>
      </c>
      <c r="F786">
        <f t="shared" si="197"/>
        <v>32.4</v>
      </c>
    </row>
    <row r="787" spans="1:6" x14ac:dyDescent="0.25">
      <c r="A787" t="str">
        <f t="shared" si="200"/>
        <v>Jason Rassi</v>
      </c>
      <c r="B787" s="2"/>
      <c r="C787">
        <v>9.0999999999999998E-2</v>
      </c>
      <c r="D787" t="s">
        <v>28</v>
      </c>
      <c r="E787">
        <f t="shared" si="199"/>
        <v>270</v>
      </c>
      <c r="F787">
        <f t="shared" si="197"/>
        <v>24.57</v>
      </c>
    </row>
    <row r="788" spans="1:6" x14ac:dyDescent="0.25">
      <c r="A788" t="str">
        <f t="shared" si="200"/>
        <v>Jason Rassi</v>
      </c>
      <c r="B788" s="2"/>
      <c r="C788">
        <v>0.16700000000000001</v>
      </c>
      <c r="D788" t="s">
        <v>41</v>
      </c>
      <c r="E788">
        <f t="shared" si="199"/>
        <v>270</v>
      </c>
      <c r="F788">
        <f t="shared" si="197"/>
        <v>45.09</v>
      </c>
    </row>
    <row r="789" spans="1:6" x14ac:dyDescent="0.25">
      <c r="A789" t="str">
        <f t="shared" si="200"/>
        <v>Jason Rassi</v>
      </c>
      <c r="E789">
        <f t="shared" si="199"/>
        <v>270</v>
      </c>
      <c r="F789">
        <f t="shared" si="197"/>
        <v>0</v>
      </c>
    </row>
    <row r="790" spans="1:6" x14ac:dyDescent="0.25">
      <c r="A790" t="str">
        <f t="shared" si="200"/>
        <v>Jason Rassi</v>
      </c>
      <c r="B790" t="s">
        <v>268</v>
      </c>
      <c r="E790">
        <v>52</v>
      </c>
      <c r="F790">
        <f t="shared" si="197"/>
        <v>0</v>
      </c>
    </row>
    <row r="791" spans="1:6" x14ac:dyDescent="0.25">
      <c r="A791" t="str">
        <f t="shared" si="200"/>
        <v>Jason Rassi</v>
      </c>
      <c r="E791">
        <f t="shared" ref="E791:E794" si="201">E790</f>
        <v>52</v>
      </c>
      <c r="F791">
        <f t="shared" si="197"/>
        <v>0</v>
      </c>
    </row>
    <row r="792" spans="1:6" x14ac:dyDescent="0.25">
      <c r="A792" t="str">
        <f t="shared" si="200"/>
        <v>Jason Rassi</v>
      </c>
      <c r="B792" s="2"/>
      <c r="C792">
        <v>0.80900000000000005</v>
      </c>
      <c r="D792" t="s">
        <v>235</v>
      </c>
      <c r="E792">
        <f t="shared" si="201"/>
        <v>52</v>
      </c>
      <c r="F792">
        <f t="shared" si="197"/>
        <v>42.068000000000005</v>
      </c>
    </row>
    <row r="793" spans="1:6" x14ac:dyDescent="0.25">
      <c r="A793" t="str">
        <f t="shared" si="200"/>
        <v>Jason Rassi</v>
      </c>
      <c r="B793" s="2"/>
      <c r="C793">
        <v>0.19</v>
      </c>
      <c r="D793" t="s">
        <v>32</v>
      </c>
      <c r="E793">
        <f t="shared" si="201"/>
        <v>52</v>
      </c>
      <c r="F793">
        <f t="shared" si="197"/>
        <v>9.8800000000000008</v>
      </c>
    </row>
    <row r="794" spans="1:6" x14ac:dyDescent="0.25">
      <c r="A794" t="str">
        <f t="shared" si="200"/>
        <v>Jason Rassi</v>
      </c>
      <c r="E794">
        <f t="shared" si="201"/>
        <v>52</v>
      </c>
      <c r="F794">
        <f t="shared" si="197"/>
        <v>0</v>
      </c>
    </row>
    <row r="795" spans="1:6" x14ac:dyDescent="0.25">
      <c r="A795" t="str">
        <f t="shared" si="200"/>
        <v>Jason Rassi</v>
      </c>
      <c r="B795" t="s">
        <v>269</v>
      </c>
      <c r="E795">
        <v>18</v>
      </c>
      <c r="F795">
        <f t="shared" si="197"/>
        <v>0</v>
      </c>
    </row>
    <row r="796" spans="1:6" x14ac:dyDescent="0.25">
      <c r="A796" t="str">
        <f t="shared" si="200"/>
        <v>Jason Rassi</v>
      </c>
      <c r="E796">
        <f t="shared" ref="E796:E798" si="202">E795</f>
        <v>18</v>
      </c>
      <c r="F796">
        <f t="shared" si="197"/>
        <v>0</v>
      </c>
    </row>
    <row r="797" spans="1:6" x14ac:dyDescent="0.25">
      <c r="A797" t="str">
        <f t="shared" si="200"/>
        <v>Jason Rassi</v>
      </c>
      <c r="B797" s="2"/>
      <c r="C797">
        <v>1</v>
      </c>
      <c r="D797" t="s">
        <v>32</v>
      </c>
      <c r="E797">
        <f t="shared" si="202"/>
        <v>18</v>
      </c>
      <c r="F797">
        <f t="shared" si="197"/>
        <v>18</v>
      </c>
    </row>
    <row r="798" spans="1:6" x14ac:dyDescent="0.25">
      <c r="A798" t="str">
        <f t="shared" si="200"/>
        <v>Jason Rassi</v>
      </c>
      <c r="E798">
        <f t="shared" si="202"/>
        <v>18</v>
      </c>
      <c r="F798">
        <f t="shared" si="197"/>
        <v>0</v>
      </c>
    </row>
    <row r="799" spans="1:6" x14ac:dyDescent="0.25">
      <c r="A799" t="str">
        <f t="shared" si="200"/>
        <v>Jason Rassi</v>
      </c>
      <c r="B799" t="s">
        <v>270</v>
      </c>
      <c r="E799">
        <v>147</v>
      </c>
      <c r="F799">
        <f t="shared" si="197"/>
        <v>0</v>
      </c>
    </row>
    <row r="800" spans="1:6" x14ac:dyDescent="0.25">
      <c r="A800" t="str">
        <f t="shared" si="200"/>
        <v>Jason Rassi</v>
      </c>
      <c r="E800">
        <f t="shared" ref="E800:E805" si="203">E799</f>
        <v>147</v>
      </c>
      <c r="F800">
        <f t="shared" si="197"/>
        <v>0</v>
      </c>
    </row>
    <row r="801" spans="1:6" x14ac:dyDescent="0.25">
      <c r="A801" t="str">
        <f t="shared" si="200"/>
        <v>Jason Rassi</v>
      </c>
      <c r="B801" s="2"/>
      <c r="C801">
        <v>0.22600000000000001</v>
      </c>
      <c r="D801" t="s">
        <v>10</v>
      </c>
      <c r="E801">
        <f t="shared" si="203"/>
        <v>147</v>
      </c>
      <c r="F801">
        <f t="shared" si="197"/>
        <v>33.222000000000001</v>
      </c>
    </row>
    <row r="802" spans="1:6" x14ac:dyDescent="0.25">
      <c r="A802" t="str">
        <f t="shared" si="200"/>
        <v>Jason Rassi</v>
      </c>
      <c r="B802" s="2"/>
      <c r="C802">
        <v>6.7000000000000004E-2</v>
      </c>
      <c r="D802" t="s">
        <v>32</v>
      </c>
      <c r="E802">
        <f t="shared" si="203"/>
        <v>147</v>
      </c>
      <c r="F802">
        <f t="shared" si="197"/>
        <v>9.8490000000000002</v>
      </c>
    </row>
    <row r="803" spans="1:6" x14ac:dyDescent="0.25">
      <c r="A803" t="str">
        <f t="shared" si="200"/>
        <v>Jason Rassi</v>
      </c>
      <c r="B803" s="2"/>
      <c r="C803">
        <v>1.0999999999999999E-2</v>
      </c>
      <c r="D803" t="s">
        <v>123</v>
      </c>
      <c r="E803">
        <f t="shared" si="203"/>
        <v>147</v>
      </c>
      <c r="F803">
        <f t="shared" si="197"/>
        <v>1.617</v>
      </c>
    </row>
    <row r="804" spans="1:6" x14ac:dyDescent="0.25">
      <c r="A804" t="str">
        <f t="shared" si="200"/>
        <v>Jason Rassi</v>
      </c>
      <c r="B804" s="2"/>
      <c r="C804">
        <v>0.69299999999999995</v>
      </c>
      <c r="D804" t="s">
        <v>28</v>
      </c>
      <c r="E804">
        <f t="shared" si="203"/>
        <v>147</v>
      </c>
      <c r="F804">
        <f t="shared" si="197"/>
        <v>101.871</v>
      </c>
    </row>
    <row r="805" spans="1:6" x14ac:dyDescent="0.25">
      <c r="A805" t="str">
        <f t="shared" si="200"/>
        <v>Jason Rassi</v>
      </c>
      <c r="E805">
        <f t="shared" si="203"/>
        <v>147</v>
      </c>
      <c r="F805">
        <f t="shared" si="197"/>
        <v>0</v>
      </c>
    </row>
    <row r="806" spans="1:6" x14ac:dyDescent="0.25">
      <c r="A806" t="str">
        <f t="shared" si="200"/>
        <v>Jason Rassi</v>
      </c>
      <c r="B806" t="s">
        <v>271</v>
      </c>
      <c r="E806">
        <v>2</v>
      </c>
      <c r="F806">
        <f t="shared" si="197"/>
        <v>0</v>
      </c>
    </row>
    <row r="807" spans="1:6" x14ac:dyDescent="0.25">
      <c r="A807" t="str">
        <f t="shared" si="200"/>
        <v>Jason Rassi</v>
      </c>
      <c r="E807">
        <f t="shared" ref="E807:E809" si="204">E806</f>
        <v>2</v>
      </c>
      <c r="F807">
        <f t="shared" si="197"/>
        <v>0</v>
      </c>
    </row>
    <row r="808" spans="1:6" x14ac:dyDescent="0.25">
      <c r="A808" t="str">
        <f t="shared" si="200"/>
        <v>Jason Rassi</v>
      </c>
      <c r="B808" s="2"/>
      <c r="C808">
        <v>1</v>
      </c>
      <c r="D808" t="s">
        <v>28</v>
      </c>
      <c r="E808">
        <f t="shared" si="204"/>
        <v>2</v>
      </c>
      <c r="F808">
        <f t="shared" si="197"/>
        <v>2</v>
      </c>
    </row>
    <row r="809" spans="1:6" x14ac:dyDescent="0.25">
      <c r="A809" t="str">
        <f t="shared" si="200"/>
        <v>Jason Rassi</v>
      </c>
      <c r="E809">
        <f t="shared" si="204"/>
        <v>2</v>
      </c>
      <c r="F809">
        <f t="shared" si="197"/>
        <v>0</v>
      </c>
    </row>
    <row r="810" spans="1:6" x14ac:dyDescent="0.25">
      <c r="A810" t="str">
        <f t="shared" si="200"/>
        <v>Jason Rassi</v>
      </c>
      <c r="B810" t="s">
        <v>272</v>
      </c>
      <c r="E810">
        <v>1</v>
      </c>
      <c r="F810">
        <f t="shared" si="197"/>
        <v>0</v>
      </c>
    </row>
    <row r="811" spans="1:6" x14ac:dyDescent="0.25">
      <c r="A811" t="str">
        <f t="shared" si="200"/>
        <v>Jason Rassi</v>
      </c>
      <c r="E811">
        <f t="shared" ref="E811:E813" si="205">E810</f>
        <v>1</v>
      </c>
      <c r="F811">
        <f t="shared" si="197"/>
        <v>0</v>
      </c>
    </row>
    <row r="812" spans="1:6" x14ac:dyDescent="0.25">
      <c r="A812" t="str">
        <f t="shared" si="200"/>
        <v>Jason Rassi</v>
      </c>
      <c r="B812" s="2"/>
      <c r="C812">
        <v>1</v>
      </c>
      <c r="D812" t="s">
        <v>273</v>
      </c>
      <c r="E812">
        <f t="shared" si="205"/>
        <v>1</v>
      </c>
      <c r="F812">
        <f t="shared" si="197"/>
        <v>1</v>
      </c>
    </row>
    <row r="813" spans="1:6" x14ac:dyDescent="0.25">
      <c r="A813" t="s">
        <v>494</v>
      </c>
      <c r="E813">
        <f t="shared" si="205"/>
        <v>1</v>
      </c>
      <c r="F813">
        <f t="shared" si="197"/>
        <v>0</v>
      </c>
    </row>
    <row r="814" spans="1:6" x14ac:dyDescent="0.25">
      <c r="A814" t="str">
        <f t="shared" ref="A814:A816" si="206">A813</f>
        <v>Jonathan Abrahams</v>
      </c>
      <c r="B814" t="s">
        <v>276</v>
      </c>
      <c r="E814">
        <v>1185</v>
      </c>
      <c r="F814">
        <f t="shared" si="197"/>
        <v>0</v>
      </c>
    </row>
    <row r="815" spans="1:6" x14ac:dyDescent="0.25">
      <c r="A815" t="str">
        <f t="shared" si="206"/>
        <v>Jonathan Abrahams</v>
      </c>
      <c r="E815">
        <f t="shared" ref="E815:E817" si="207">E814</f>
        <v>1185</v>
      </c>
      <c r="F815">
        <f t="shared" si="197"/>
        <v>0</v>
      </c>
    </row>
    <row r="816" spans="1:6" x14ac:dyDescent="0.25">
      <c r="A816" t="str">
        <f t="shared" si="206"/>
        <v>Jonathan Abrahams</v>
      </c>
      <c r="B816" s="2"/>
      <c r="C816">
        <v>1</v>
      </c>
      <c r="D816" t="s">
        <v>92</v>
      </c>
      <c r="E816">
        <f t="shared" si="207"/>
        <v>1185</v>
      </c>
      <c r="F816">
        <f t="shared" si="197"/>
        <v>1185</v>
      </c>
    </row>
    <row r="817" spans="1:6" x14ac:dyDescent="0.25">
      <c r="A817" t="s">
        <v>495</v>
      </c>
      <c r="E817">
        <f t="shared" si="207"/>
        <v>1185</v>
      </c>
      <c r="F817">
        <f t="shared" si="197"/>
        <v>0</v>
      </c>
    </row>
    <row r="818" spans="1:6" x14ac:dyDescent="0.25">
      <c r="A818" t="str">
        <f t="shared" ref="A818:A820" si="208">A817</f>
        <v>Jonathan Reams</v>
      </c>
      <c r="B818" t="s">
        <v>278</v>
      </c>
      <c r="E818">
        <v>20</v>
      </c>
      <c r="F818">
        <f t="shared" si="197"/>
        <v>0</v>
      </c>
    </row>
    <row r="819" spans="1:6" x14ac:dyDescent="0.25">
      <c r="A819" t="str">
        <f t="shared" si="208"/>
        <v>Jonathan Reams</v>
      </c>
      <c r="E819">
        <f t="shared" ref="E819:E821" si="209">E818</f>
        <v>20</v>
      </c>
      <c r="F819">
        <f t="shared" si="197"/>
        <v>0</v>
      </c>
    </row>
    <row r="820" spans="1:6" x14ac:dyDescent="0.25">
      <c r="A820" t="str">
        <f t="shared" si="208"/>
        <v>Jonathan Reams</v>
      </c>
      <c r="B820" s="2"/>
      <c r="C820">
        <v>0.754</v>
      </c>
      <c r="D820" t="s">
        <v>136</v>
      </c>
      <c r="E820">
        <f t="shared" si="209"/>
        <v>20</v>
      </c>
      <c r="F820">
        <f t="shared" si="197"/>
        <v>15.08</v>
      </c>
    </row>
    <row r="821" spans="1:6" x14ac:dyDescent="0.25">
      <c r="A821" t="s">
        <v>496</v>
      </c>
      <c r="E821">
        <f t="shared" si="209"/>
        <v>20</v>
      </c>
      <c r="F821">
        <f t="shared" si="197"/>
        <v>0</v>
      </c>
    </row>
    <row r="822" spans="1:6" x14ac:dyDescent="0.25">
      <c r="A822" t="str">
        <f t="shared" ref="A822:A885" si="210">A821</f>
        <v>Kaloian Manassiev</v>
      </c>
      <c r="B822" t="s">
        <v>281</v>
      </c>
      <c r="E822">
        <v>1</v>
      </c>
      <c r="F822">
        <f t="shared" si="197"/>
        <v>0</v>
      </c>
    </row>
    <row r="823" spans="1:6" x14ac:dyDescent="0.25">
      <c r="A823" t="str">
        <f t="shared" si="210"/>
        <v>Kaloian Manassiev</v>
      </c>
      <c r="E823">
        <f t="shared" ref="E823:E825" si="211">E822</f>
        <v>1</v>
      </c>
      <c r="F823">
        <f t="shared" si="197"/>
        <v>0</v>
      </c>
    </row>
    <row r="824" spans="1:6" x14ac:dyDescent="0.25">
      <c r="A824" t="str">
        <f t="shared" si="210"/>
        <v>Kaloian Manassiev</v>
      </c>
      <c r="B824" s="2"/>
      <c r="C824">
        <v>1</v>
      </c>
      <c r="D824" t="s">
        <v>100</v>
      </c>
      <c r="E824">
        <f t="shared" si="211"/>
        <v>1</v>
      </c>
      <c r="F824">
        <f t="shared" si="197"/>
        <v>1</v>
      </c>
    </row>
    <row r="825" spans="1:6" x14ac:dyDescent="0.25">
      <c r="A825" t="str">
        <f t="shared" si="210"/>
        <v>Kaloian Manassiev</v>
      </c>
      <c r="E825">
        <f t="shared" si="211"/>
        <v>1</v>
      </c>
      <c r="F825">
        <f t="shared" si="197"/>
        <v>0</v>
      </c>
    </row>
    <row r="826" spans="1:6" x14ac:dyDescent="0.25">
      <c r="A826" t="str">
        <f t="shared" si="210"/>
        <v>Kaloian Manassiev</v>
      </c>
      <c r="B826" t="s">
        <v>282</v>
      </c>
      <c r="E826">
        <v>62</v>
      </c>
      <c r="F826">
        <f t="shared" si="197"/>
        <v>0</v>
      </c>
    </row>
    <row r="827" spans="1:6" x14ac:dyDescent="0.25">
      <c r="A827" t="str">
        <f t="shared" si="210"/>
        <v>Kaloian Manassiev</v>
      </c>
      <c r="E827">
        <f t="shared" ref="E827:E831" si="212">E826</f>
        <v>62</v>
      </c>
      <c r="F827">
        <f t="shared" si="197"/>
        <v>0</v>
      </c>
    </row>
    <row r="828" spans="1:6" x14ac:dyDescent="0.25">
      <c r="A828" t="str">
        <f t="shared" si="210"/>
        <v>Kaloian Manassiev</v>
      </c>
      <c r="B828" s="2"/>
      <c r="C828">
        <v>0.17100000000000001</v>
      </c>
      <c r="D828" t="s">
        <v>134</v>
      </c>
      <c r="E828">
        <f t="shared" si="212"/>
        <v>62</v>
      </c>
      <c r="F828">
        <f t="shared" si="197"/>
        <v>10.602</v>
      </c>
    </row>
    <row r="829" spans="1:6" x14ac:dyDescent="0.25">
      <c r="A829" t="str">
        <f t="shared" si="210"/>
        <v>Kaloian Manassiev</v>
      </c>
      <c r="B829" s="2"/>
      <c r="C829">
        <v>0.43</v>
      </c>
      <c r="D829" t="s">
        <v>123</v>
      </c>
      <c r="E829">
        <f t="shared" si="212"/>
        <v>62</v>
      </c>
      <c r="F829">
        <f t="shared" si="197"/>
        <v>26.66</v>
      </c>
    </row>
    <row r="830" spans="1:6" x14ac:dyDescent="0.25">
      <c r="A830" t="str">
        <f t="shared" si="210"/>
        <v>Kaloian Manassiev</v>
      </c>
      <c r="B830" s="2"/>
      <c r="C830">
        <v>0.39700000000000002</v>
      </c>
      <c r="D830" t="s">
        <v>28</v>
      </c>
      <c r="E830">
        <f t="shared" si="212"/>
        <v>62</v>
      </c>
      <c r="F830">
        <f t="shared" si="197"/>
        <v>24.614000000000001</v>
      </c>
    </row>
    <row r="831" spans="1:6" x14ac:dyDescent="0.25">
      <c r="A831" t="str">
        <f t="shared" si="210"/>
        <v>Kaloian Manassiev</v>
      </c>
      <c r="E831">
        <f t="shared" si="212"/>
        <v>62</v>
      </c>
      <c r="F831">
        <f t="shared" si="197"/>
        <v>0</v>
      </c>
    </row>
    <row r="832" spans="1:6" x14ac:dyDescent="0.25">
      <c r="A832" t="str">
        <f t="shared" si="210"/>
        <v>Kaloian Manassiev</v>
      </c>
      <c r="B832" t="s">
        <v>283</v>
      </c>
      <c r="E832">
        <v>25</v>
      </c>
      <c r="F832">
        <f t="shared" si="197"/>
        <v>0</v>
      </c>
    </row>
    <row r="833" spans="1:6" x14ac:dyDescent="0.25">
      <c r="A833" t="str">
        <f t="shared" si="210"/>
        <v>Kaloian Manassiev</v>
      </c>
      <c r="E833">
        <f t="shared" ref="E833:E835" si="213">E832</f>
        <v>25</v>
      </c>
      <c r="F833">
        <f t="shared" si="197"/>
        <v>0</v>
      </c>
    </row>
    <row r="834" spans="1:6" x14ac:dyDescent="0.25">
      <c r="A834" t="str">
        <f t="shared" si="210"/>
        <v>Kaloian Manassiev</v>
      </c>
      <c r="B834" s="2"/>
      <c r="C834">
        <v>1</v>
      </c>
      <c r="D834" t="s">
        <v>153</v>
      </c>
      <c r="E834">
        <f t="shared" si="213"/>
        <v>25</v>
      </c>
      <c r="F834">
        <f t="shared" si="197"/>
        <v>25</v>
      </c>
    </row>
    <row r="835" spans="1:6" x14ac:dyDescent="0.25">
      <c r="A835" t="str">
        <f t="shared" si="210"/>
        <v>Kaloian Manassiev</v>
      </c>
      <c r="E835">
        <f t="shared" si="213"/>
        <v>25</v>
      </c>
      <c r="F835">
        <f t="shared" ref="F835:F898" si="214">C835*E835</f>
        <v>0</v>
      </c>
    </row>
    <row r="836" spans="1:6" x14ac:dyDescent="0.25">
      <c r="A836" s="3" t="str">
        <f t="shared" si="210"/>
        <v>Kaloian Manassiev</v>
      </c>
      <c r="B836" t="s">
        <v>284</v>
      </c>
      <c r="E836">
        <v>2</v>
      </c>
      <c r="F836">
        <f t="shared" si="214"/>
        <v>0</v>
      </c>
    </row>
    <row r="837" spans="1:6" x14ac:dyDescent="0.25">
      <c r="A837" t="str">
        <f t="shared" si="210"/>
        <v>Kaloian Manassiev</v>
      </c>
      <c r="E837">
        <f t="shared" ref="E837:E839" si="215">E836</f>
        <v>2</v>
      </c>
      <c r="F837">
        <f t="shared" si="214"/>
        <v>0</v>
      </c>
    </row>
    <row r="838" spans="1:6" x14ac:dyDescent="0.25">
      <c r="A838" t="str">
        <f t="shared" si="210"/>
        <v>Kaloian Manassiev</v>
      </c>
      <c r="B838" s="2"/>
      <c r="C838">
        <v>1</v>
      </c>
      <c r="D838" t="s">
        <v>153</v>
      </c>
      <c r="E838">
        <f t="shared" si="215"/>
        <v>2</v>
      </c>
      <c r="F838">
        <f t="shared" si="214"/>
        <v>2</v>
      </c>
    </row>
    <row r="839" spans="1:6" x14ac:dyDescent="0.25">
      <c r="A839" t="str">
        <f t="shared" si="210"/>
        <v>Kaloian Manassiev</v>
      </c>
      <c r="E839">
        <f t="shared" si="215"/>
        <v>2</v>
      </c>
      <c r="F839">
        <f t="shared" si="214"/>
        <v>0</v>
      </c>
    </row>
    <row r="840" spans="1:6" x14ac:dyDescent="0.25">
      <c r="A840" t="str">
        <f t="shared" si="210"/>
        <v>Kaloian Manassiev</v>
      </c>
      <c r="B840" t="s">
        <v>285</v>
      </c>
      <c r="E840">
        <v>79</v>
      </c>
      <c r="F840">
        <f t="shared" si="214"/>
        <v>0</v>
      </c>
    </row>
    <row r="841" spans="1:6" x14ac:dyDescent="0.25">
      <c r="A841" t="str">
        <f t="shared" si="210"/>
        <v>Kaloian Manassiev</v>
      </c>
      <c r="E841">
        <f t="shared" ref="E841:E843" si="216">E840</f>
        <v>79</v>
      </c>
      <c r="F841">
        <f t="shared" si="214"/>
        <v>0</v>
      </c>
    </row>
    <row r="842" spans="1:6" x14ac:dyDescent="0.25">
      <c r="A842" t="str">
        <f t="shared" si="210"/>
        <v>Kaloian Manassiev</v>
      </c>
      <c r="B842" s="2"/>
      <c r="C842">
        <v>1</v>
      </c>
      <c r="D842" t="s">
        <v>153</v>
      </c>
      <c r="E842">
        <f t="shared" si="216"/>
        <v>79</v>
      </c>
      <c r="F842">
        <f t="shared" si="214"/>
        <v>79</v>
      </c>
    </row>
    <row r="843" spans="1:6" x14ac:dyDescent="0.25">
      <c r="A843" t="str">
        <f t="shared" si="210"/>
        <v>Kaloian Manassiev</v>
      </c>
      <c r="E843">
        <f t="shared" si="216"/>
        <v>79</v>
      </c>
      <c r="F843">
        <f t="shared" si="214"/>
        <v>0</v>
      </c>
    </row>
    <row r="844" spans="1:6" x14ac:dyDescent="0.25">
      <c r="A844" t="str">
        <f t="shared" si="210"/>
        <v>Kaloian Manassiev</v>
      </c>
      <c r="B844" t="s">
        <v>286</v>
      </c>
      <c r="E844">
        <v>28</v>
      </c>
      <c r="F844">
        <f t="shared" si="214"/>
        <v>0</v>
      </c>
    </row>
    <row r="845" spans="1:6" x14ac:dyDescent="0.25">
      <c r="A845" t="str">
        <f t="shared" si="210"/>
        <v>Kaloian Manassiev</v>
      </c>
      <c r="E845">
        <f t="shared" ref="E845:E847" si="217">E844</f>
        <v>28</v>
      </c>
      <c r="F845">
        <f t="shared" si="214"/>
        <v>0</v>
      </c>
    </row>
    <row r="846" spans="1:6" x14ac:dyDescent="0.25">
      <c r="A846" t="str">
        <f t="shared" si="210"/>
        <v>Kaloian Manassiev</v>
      </c>
      <c r="B846" s="2"/>
      <c r="C846">
        <v>1</v>
      </c>
      <c r="D846" t="s">
        <v>51</v>
      </c>
      <c r="E846">
        <f t="shared" si="217"/>
        <v>28</v>
      </c>
      <c r="F846">
        <f t="shared" si="214"/>
        <v>28</v>
      </c>
    </row>
    <row r="847" spans="1:6" x14ac:dyDescent="0.25">
      <c r="A847" t="str">
        <f t="shared" si="210"/>
        <v>Kaloian Manassiev</v>
      </c>
      <c r="E847">
        <f t="shared" si="217"/>
        <v>28</v>
      </c>
      <c r="F847">
        <f t="shared" si="214"/>
        <v>0</v>
      </c>
    </row>
    <row r="848" spans="1:6" x14ac:dyDescent="0.25">
      <c r="A848" t="str">
        <f t="shared" si="210"/>
        <v>Kaloian Manassiev</v>
      </c>
      <c r="B848" t="s">
        <v>287</v>
      </c>
      <c r="E848">
        <v>4</v>
      </c>
      <c r="F848">
        <f t="shared" si="214"/>
        <v>0</v>
      </c>
    </row>
    <row r="849" spans="1:6" x14ac:dyDescent="0.25">
      <c r="A849" t="str">
        <f t="shared" si="210"/>
        <v>Kaloian Manassiev</v>
      </c>
      <c r="E849">
        <f t="shared" ref="E849:E851" si="218">E848</f>
        <v>4</v>
      </c>
      <c r="F849">
        <f t="shared" si="214"/>
        <v>0</v>
      </c>
    </row>
    <row r="850" spans="1:6" x14ac:dyDescent="0.25">
      <c r="A850" t="str">
        <f t="shared" si="210"/>
        <v>Kaloian Manassiev</v>
      </c>
      <c r="B850" s="2"/>
      <c r="C850">
        <v>1</v>
      </c>
      <c r="D850" t="s">
        <v>153</v>
      </c>
      <c r="E850">
        <f t="shared" si="218"/>
        <v>4</v>
      </c>
      <c r="F850">
        <f t="shared" si="214"/>
        <v>4</v>
      </c>
    </row>
    <row r="851" spans="1:6" x14ac:dyDescent="0.25">
      <c r="A851" t="str">
        <f t="shared" si="210"/>
        <v>Kaloian Manassiev</v>
      </c>
      <c r="E851">
        <f t="shared" si="218"/>
        <v>4</v>
      </c>
      <c r="F851">
        <f t="shared" si="214"/>
        <v>0</v>
      </c>
    </row>
    <row r="852" spans="1:6" x14ac:dyDescent="0.25">
      <c r="A852" t="str">
        <f t="shared" si="210"/>
        <v>Kaloian Manassiev</v>
      </c>
      <c r="B852" t="s">
        <v>288</v>
      </c>
      <c r="E852">
        <v>172</v>
      </c>
      <c r="F852">
        <f t="shared" si="214"/>
        <v>0</v>
      </c>
    </row>
    <row r="853" spans="1:6" x14ac:dyDescent="0.25">
      <c r="A853" t="str">
        <f t="shared" si="210"/>
        <v>Kaloian Manassiev</v>
      </c>
      <c r="E853">
        <f t="shared" ref="E853:E855" si="219">E852</f>
        <v>172</v>
      </c>
      <c r="F853">
        <f t="shared" si="214"/>
        <v>0</v>
      </c>
    </row>
    <row r="854" spans="1:6" x14ac:dyDescent="0.25">
      <c r="A854" t="str">
        <f t="shared" si="210"/>
        <v>Kaloian Manassiev</v>
      </c>
      <c r="B854" s="2"/>
      <c r="C854">
        <v>1</v>
      </c>
      <c r="D854" t="s">
        <v>153</v>
      </c>
      <c r="E854">
        <f t="shared" si="219"/>
        <v>172</v>
      </c>
      <c r="F854">
        <f t="shared" si="214"/>
        <v>172</v>
      </c>
    </row>
    <row r="855" spans="1:6" x14ac:dyDescent="0.25">
      <c r="A855" t="str">
        <f t="shared" si="210"/>
        <v>Kaloian Manassiev</v>
      </c>
      <c r="E855">
        <f t="shared" si="219"/>
        <v>172</v>
      </c>
      <c r="F855">
        <f t="shared" si="214"/>
        <v>0</v>
      </c>
    </row>
    <row r="856" spans="1:6" x14ac:dyDescent="0.25">
      <c r="A856" t="str">
        <f t="shared" si="210"/>
        <v>Kaloian Manassiev</v>
      </c>
      <c r="B856" t="s">
        <v>289</v>
      </c>
      <c r="E856">
        <v>422</v>
      </c>
      <c r="F856">
        <f t="shared" si="214"/>
        <v>0</v>
      </c>
    </row>
    <row r="857" spans="1:6" x14ac:dyDescent="0.25">
      <c r="A857" t="str">
        <f t="shared" si="210"/>
        <v>Kaloian Manassiev</v>
      </c>
      <c r="E857">
        <f t="shared" ref="E857:E861" si="220">E856</f>
        <v>422</v>
      </c>
      <c r="F857">
        <f t="shared" si="214"/>
        <v>0</v>
      </c>
    </row>
    <row r="858" spans="1:6" x14ac:dyDescent="0.25">
      <c r="A858" t="str">
        <f t="shared" si="210"/>
        <v>Kaloian Manassiev</v>
      </c>
      <c r="B858" s="2"/>
      <c r="C858">
        <v>9.5000000000000001E-2</v>
      </c>
      <c r="D858" t="s">
        <v>10</v>
      </c>
      <c r="E858">
        <f t="shared" si="220"/>
        <v>422</v>
      </c>
      <c r="F858">
        <f t="shared" si="214"/>
        <v>40.090000000000003</v>
      </c>
    </row>
    <row r="859" spans="1:6" x14ac:dyDescent="0.25">
      <c r="A859" t="str">
        <f t="shared" si="210"/>
        <v>Kaloian Manassiev</v>
      </c>
      <c r="B859" s="2"/>
      <c r="C859">
        <v>1.2999999999999999E-2</v>
      </c>
      <c r="D859" t="s">
        <v>134</v>
      </c>
      <c r="E859">
        <f t="shared" si="220"/>
        <v>422</v>
      </c>
      <c r="F859">
        <f t="shared" si="214"/>
        <v>5.4859999999999998</v>
      </c>
    </row>
    <row r="860" spans="1:6" x14ac:dyDescent="0.25">
      <c r="A860" t="str">
        <f t="shared" si="210"/>
        <v>Kaloian Manassiev</v>
      </c>
      <c r="B860" s="2"/>
      <c r="C860">
        <v>0.89100000000000001</v>
      </c>
      <c r="D860" t="s">
        <v>28</v>
      </c>
      <c r="E860">
        <f t="shared" si="220"/>
        <v>422</v>
      </c>
      <c r="F860">
        <f t="shared" si="214"/>
        <v>376.00200000000001</v>
      </c>
    </row>
    <row r="861" spans="1:6" x14ac:dyDescent="0.25">
      <c r="A861" t="str">
        <f t="shared" si="210"/>
        <v>Kaloian Manassiev</v>
      </c>
      <c r="E861">
        <f t="shared" si="220"/>
        <v>422</v>
      </c>
      <c r="F861">
        <f t="shared" si="214"/>
        <v>0</v>
      </c>
    </row>
    <row r="862" spans="1:6" x14ac:dyDescent="0.25">
      <c r="A862" t="str">
        <f t="shared" si="210"/>
        <v>Kaloian Manassiev</v>
      </c>
      <c r="B862" t="s">
        <v>290</v>
      </c>
      <c r="E862">
        <v>422</v>
      </c>
      <c r="F862">
        <f t="shared" si="214"/>
        <v>0</v>
      </c>
    </row>
    <row r="863" spans="1:6" x14ac:dyDescent="0.25">
      <c r="A863" t="str">
        <f t="shared" si="210"/>
        <v>Kaloian Manassiev</v>
      </c>
      <c r="E863">
        <f t="shared" ref="E863:E867" si="221">E862</f>
        <v>422</v>
      </c>
      <c r="F863">
        <f t="shared" si="214"/>
        <v>0</v>
      </c>
    </row>
    <row r="864" spans="1:6" x14ac:dyDescent="0.25">
      <c r="A864" t="str">
        <f t="shared" si="210"/>
        <v>Kaloian Manassiev</v>
      </c>
      <c r="B864" s="2"/>
      <c r="C864">
        <v>9.5000000000000001E-2</v>
      </c>
      <c r="D864" t="s">
        <v>10</v>
      </c>
      <c r="E864">
        <f t="shared" si="221"/>
        <v>422</v>
      </c>
      <c r="F864">
        <f t="shared" si="214"/>
        <v>40.090000000000003</v>
      </c>
    </row>
    <row r="865" spans="1:6" x14ac:dyDescent="0.25">
      <c r="A865" t="str">
        <f t="shared" si="210"/>
        <v>Kaloian Manassiev</v>
      </c>
      <c r="B865" s="2"/>
      <c r="C865">
        <v>1.2999999999999999E-2</v>
      </c>
      <c r="D865" t="s">
        <v>134</v>
      </c>
      <c r="E865">
        <f t="shared" si="221"/>
        <v>422</v>
      </c>
      <c r="F865">
        <f t="shared" si="214"/>
        <v>5.4859999999999998</v>
      </c>
    </row>
    <row r="866" spans="1:6" x14ac:dyDescent="0.25">
      <c r="A866" t="str">
        <f t="shared" si="210"/>
        <v>Kaloian Manassiev</v>
      </c>
      <c r="B866" s="2"/>
      <c r="C866">
        <v>0.89100000000000001</v>
      </c>
      <c r="D866" t="s">
        <v>28</v>
      </c>
      <c r="E866">
        <f t="shared" si="221"/>
        <v>422</v>
      </c>
      <c r="F866">
        <f t="shared" si="214"/>
        <v>376.00200000000001</v>
      </c>
    </row>
    <row r="867" spans="1:6" x14ac:dyDescent="0.25">
      <c r="A867" t="str">
        <f t="shared" si="210"/>
        <v>Kaloian Manassiev</v>
      </c>
      <c r="E867">
        <f t="shared" si="221"/>
        <v>422</v>
      </c>
      <c r="F867">
        <f t="shared" si="214"/>
        <v>0</v>
      </c>
    </row>
    <row r="868" spans="1:6" x14ac:dyDescent="0.25">
      <c r="A868" t="str">
        <f t="shared" si="210"/>
        <v>Kaloian Manassiev</v>
      </c>
      <c r="B868" t="s">
        <v>291</v>
      </c>
      <c r="E868">
        <v>160</v>
      </c>
      <c r="F868">
        <f t="shared" si="214"/>
        <v>0</v>
      </c>
    </row>
    <row r="869" spans="1:6" x14ac:dyDescent="0.25">
      <c r="A869" t="str">
        <f t="shared" si="210"/>
        <v>Kaloian Manassiev</v>
      </c>
      <c r="E869">
        <f t="shared" ref="E869:E871" si="222">E868</f>
        <v>160</v>
      </c>
      <c r="F869">
        <f t="shared" si="214"/>
        <v>0</v>
      </c>
    </row>
    <row r="870" spans="1:6" x14ac:dyDescent="0.25">
      <c r="A870" t="str">
        <f t="shared" si="210"/>
        <v>Kaloian Manassiev</v>
      </c>
      <c r="B870" s="2"/>
      <c r="C870">
        <v>1</v>
      </c>
      <c r="D870" t="s">
        <v>73</v>
      </c>
      <c r="E870">
        <f t="shared" si="222"/>
        <v>160</v>
      </c>
      <c r="F870">
        <f t="shared" si="214"/>
        <v>160</v>
      </c>
    </row>
    <row r="871" spans="1:6" x14ac:dyDescent="0.25">
      <c r="A871" t="str">
        <f t="shared" si="210"/>
        <v>Kaloian Manassiev</v>
      </c>
      <c r="E871">
        <f t="shared" si="222"/>
        <v>160</v>
      </c>
      <c r="F871">
        <f t="shared" si="214"/>
        <v>0</v>
      </c>
    </row>
    <row r="872" spans="1:6" x14ac:dyDescent="0.25">
      <c r="A872" s="3" t="str">
        <f t="shared" si="210"/>
        <v>Kaloian Manassiev</v>
      </c>
      <c r="B872" t="s">
        <v>292</v>
      </c>
      <c r="E872">
        <v>15</v>
      </c>
      <c r="F872">
        <f t="shared" si="214"/>
        <v>0</v>
      </c>
    </row>
    <row r="873" spans="1:6" x14ac:dyDescent="0.25">
      <c r="A873" t="str">
        <f t="shared" si="210"/>
        <v>Kaloian Manassiev</v>
      </c>
      <c r="E873">
        <f t="shared" ref="E873:E875" si="223">E872</f>
        <v>15</v>
      </c>
      <c r="F873">
        <f t="shared" si="214"/>
        <v>0</v>
      </c>
    </row>
    <row r="874" spans="1:6" x14ac:dyDescent="0.25">
      <c r="A874" t="str">
        <f t="shared" si="210"/>
        <v>Kaloian Manassiev</v>
      </c>
      <c r="B874" s="2"/>
      <c r="C874">
        <v>1</v>
      </c>
      <c r="D874" t="s">
        <v>28</v>
      </c>
      <c r="E874">
        <f t="shared" si="223"/>
        <v>15</v>
      </c>
      <c r="F874">
        <f t="shared" si="214"/>
        <v>15</v>
      </c>
    </row>
    <row r="875" spans="1:6" x14ac:dyDescent="0.25">
      <c r="A875" t="str">
        <f t="shared" si="210"/>
        <v>Kaloian Manassiev</v>
      </c>
      <c r="E875">
        <f t="shared" si="223"/>
        <v>15</v>
      </c>
      <c r="F875">
        <f t="shared" si="214"/>
        <v>0</v>
      </c>
    </row>
    <row r="876" spans="1:6" x14ac:dyDescent="0.25">
      <c r="A876" t="str">
        <f t="shared" si="210"/>
        <v>Kaloian Manassiev</v>
      </c>
      <c r="B876" t="s">
        <v>293</v>
      </c>
      <c r="E876">
        <v>4</v>
      </c>
      <c r="F876">
        <f t="shared" si="214"/>
        <v>0</v>
      </c>
    </row>
    <row r="877" spans="1:6" x14ac:dyDescent="0.25">
      <c r="A877" t="str">
        <f t="shared" si="210"/>
        <v>Kaloian Manassiev</v>
      </c>
      <c r="E877">
        <f t="shared" ref="E877:E879" si="224">E876</f>
        <v>4</v>
      </c>
      <c r="F877">
        <f t="shared" si="214"/>
        <v>0</v>
      </c>
    </row>
    <row r="878" spans="1:6" x14ac:dyDescent="0.25">
      <c r="A878" t="str">
        <f t="shared" si="210"/>
        <v>Kaloian Manassiev</v>
      </c>
      <c r="B878" s="2"/>
      <c r="C878">
        <v>1</v>
      </c>
      <c r="D878" t="s">
        <v>28</v>
      </c>
      <c r="E878">
        <f t="shared" si="224"/>
        <v>4</v>
      </c>
      <c r="F878">
        <f t="shared" si="214"/>
        <v>4</v>
      </c>
    </row>
    <row r="879" spans="1:6" x14ac:dyDescent="0.25">
      <c r="A879" t="str">
        <f t="shared" si="210"/>
        <v>Kaloian Manassiev</v>
      </c>
      <c r="E879">
        <f t="shared" si="224"/>
        <v>4</v>
      </c>
      <c r="F879">
        <f t="shared" si="214"/>
        <v>0</v>
      </c>
    </row>
    <row r="880" spans="1:6" x14ac:dyDescent="0.25">
      <c r="A880" t="str">
        <f t="shared" si="210"/>
        <v>Kaloian Manassiev</v>
      </c>
      <c r="B880" t="s">
        <v>294</v>
      </c>
      <c r="E880">
        <v>24</v>
      </c>
      <c r="F880">
        <f t="shared" si="214"/>
        <v>0</v>
      </c>
    </row>
    <row r="881" spans="1:6" x14ac:dyDescent="0.25">
      <c r="A881" t="str">
        <f t="shared" si="210"/>
        <v>Kaloian Manassiev</v>
      </c>
      <c r="E881">
        <f t="shared" ref="E881:E883" si="225">E880</f>
        <v>24</v>
      </c>
      <c r="F881">
        <f t="shared" si="214"/>
        <v>0</v>
      </c>
    </row>
    <row r="882" spans="1:6" x14ac:dyDescent="0.25">
      <c r="A882" t="str">
        <f t="shared" si="210"/>
        <v>Kaloian Manassiev</v>
      </c>
      <c r="B882" s="2"/>
      <c r="C882">
        <v>1</v>
      </c>
      <c r="D882" t="s">
        <v>173</v>
      </c>
      <c r="E882">
        <f t="shared" si="225"/>
        <v>24</v>
      </c>
      <c r="F882">
        <f t="shared" si="214"/>
        <v>24</v>
      </c>
    </row>
    <row r="883" spans="1:6" x14ac:dyDescent="0.25">
      <c r="A883" t="str">
        <f t="shared" si="210"/>
        <v>Kaloian Manassiev</v>
      </c>
      <c r="E883">
        <f t="shared" si="225"/>
        <v>24</v>
      </c>
      <c r="F883">
        <f t="shared" si="214"/>
        <v>0</v>
      </c>
    </row>
    <row r="884" spans="1:6" x14ac:dyDescent="0.25">
      <c r="A884" t="str">
        <f t="shared" si="210"/>
        <v>Kaloian Manassiev</v>
      </c>
      <c r="B884" t="s">
        <v>295</v>
      </c>
      <c r="E884">
        <v>223</v>
      </c>
      <c r="F884">
        <f t="shared" si="214"/>
        <v>0</v>
      </c>
    </row>
    <row r="885" spans="1:6" x14ac:dyDescent="0.25">
      <c r="A885" t="str">
        <f t="shared" si="210"/>
        <v>Kaloian Manassiev</v>
      </c>
      <c r="E885">
        <f t="shared" ref="E885:E895" si="226">E884</f>
        <v>223</v>
      </c>
      <c r="F885">
        <f t="shared" si="214"/>
        <v>0</v>
      </c>
    </row>
    <row r="886" spans="1:6" x14ac:dyDescent="0.25">
      <c r="A886" t="str">
        <f t="shared" ref="A886:A949" si="227">A885</f>
        <v>Kaloian Manassiev</v>
      </c>
      <c r="B886" s="2"/>
      <c r="C886">
        <v>0.13500000000000001</v>
      </c>
      <c r="D886" t="s">
        <v>10</v>
      </c>
      <c r="E886">
        <f t="shared" si="226"/>
        <v>223</v>
      </c>
      <c r="F886">
        <f t="shared" si="214"/>
        <v>30.105</v>
      </c>
    </row>
    <row r="887" spans="1:6" x14ac:dyDescent="0.25">
      <c r="A887" t="str">
        <f t="shared" si="227"/>
        <v>Kaloian Manassiev</v>
      </c>
      <c r="B887" s="2"/>
      <c r="C887">
        <v>3.6999999999999998E-2</v>
      </c>
      <c r="D887" t="s">
        <v>134</v>
      </c>
      <c r="E887">
        <f t="shared" si="226"/>
        <v>223</v>
      </c>
      <c r="F887">
        <f t="shared" si="214"/>
        <v>8.2509999999999994</v>
      </c>
    </row>
    <row r="888" spans="1:6" x14ac:dyDescent="0.25">
      <c r="A888" t="str">
        <f t="shared" si="227"/>
        <v>Kaloian Manassiev</v>
      </c>
      <c r="B888" s="2"/>
      <c r="C888">
        <v>0.11899999999999999</v>
      </c>
      <c r="D888" t="s">
        <v>32</v>
      </c>
      <c r="E888">
        <f t="shared" si="226"/>
        <v>223</v>
      </c>
      <c r="F888">
        <f t="shared" si="214"/>
        <v>26.536999999999999</v>
      </c>
    </row>
    <row r="889" spans="1:6" x14ac:dyDescent="0.25">
      <c r="A889" t="str">
        <f t="shared" si="227"/>
        <v>Kaloian Manassiev</v>
      </c>
      <c r="B889" s="2"/>
      <c r="C889">
        <v>0.185</v>
      </c>
      <c r="D889" t="s">
        <v>153</v>
      </c>
      <c r="E889">
        <f t="shared" si="226"/>
        <v>223</v>
      </c>
      <c r="F889">
        <f t="shared" si="214"/>
        <v>41.255000000000003</v>
      </c>
    </row>
    <row r="890" spans="1:6" x14ac:dyDescent="0.25">
      <c r="A890" t="str">
        <f t="shared" si="227"/>
        <v>Kaloian Manassiev</v>
      </c>
      <c r="B890" s="2"/>
      <c r="C890">
        <v>0.124</v>
      </c>
      <c r="D890" t="s">
        <v>166</v>
      </c>
      <c r="E890">
        <f t="shared" si="226"/>
        <v>223</v>
      </c>
      <c r="F890">
        <f t="shared" si="214"/>
        <v>27.652000000000001</v>
      </c>
    </row>
    <row r="891" spans="1:6" x14ac:dyDescent="0.25">
      <c r="A891" t="str">
        <f t="shared" si="227"/>
        <v>Kaloian Manassiev</v>
      </c>
      <c r="B891" s="2"/>
      <c r="C891">
        <v>3.5000000000000003E-2</v>
      </c>
      <c r="D891" t="s">
        <v>77</v>
      </c>
      <c r="E891">
        <f t="shared" si="226"/>
        <v>223</v>
      </c>
      <c r="F891">
        <f t="shared" si="214"/>
        <v>7.8050000000000006</v>
      </c>
    </row>
    <row r="892" spans="1:6" x14ac:dyDescent="0.25">
      <c r="A892" t="str">
        <f t="shared" si="227"/>
        <v>Kaloian Manassiev</v>
      </c>
      <c r="B892" s="2"/>
      <c r="C892">
        <v>8.9999999999999993E-3</v>
      </c>
      <c r="D892" t="s">
        <v>28</v>
      </c>
      <c r="E892">
        <f t="shared" si="226"/>
        <v>223</v>
      </c>
      <c r="F892">
        <f t="shared" si="214"/>
        <v>2.0069999999999997</v>
      </c>
    </row>
    <row r="893" spans="1:6" x14ac:dyDescent="0.25">
      <c r="A893" t="str">
        <f t="shared" si="227"/>
        <v>Kaloian Manassiev</v>
      </c>
      <c r="B893" s="2"/>
      <c r="C893">
        <v>0.28000000000000003</v>
      </c>
      <c r="D893" t="s">
        <v>52</v>
      </c>
      <c r="E893">
        <f t="shared" si="226"/>
        <v>223</v>
      </c>
      <c r="F893">
        <f t="shared" si="214"/>
        <v>62.440000000000005</v>
      </c>
    </row>
    <row r="894" spans="1:6" x14ac:dyDescent="0.25">
      <c r="A894" t="str">
        <f t="shared" si="227"/>
        <v>Kaloian Manassiev</v>
      </c>
      <c r="B894" s="2"/>
      <c r="C894">
        <v>7.0000000000000007E-2</v>
      </c>
      <c r="D894" t="s">
        <v>174</v>
      </c>
      <c r="E894">
        <f t="shared" si="226"/>
        <v>223</v>
      </c>
      <c r="F894">
        <f t="shared" si="214"/>
        <v>15.610000000000001</v>
      </c>
    </row>
    <row r="895" spans="1:6" x14ac:dyDescent="0.25">
      <c r="A895" t="str">
        <f t="shared" si="227"/>
        <v>Kaloian Manassiev</v>
      </c>
      <c r="E895">
        <f t="shared" si="226"/>
        <v>223</v>
      </c>
      <c r="F895">
        <f t="shared" si="214"/>
        <v>0</v>
      </c>
    </row>
    <row r="896" spans="1:6" x14ac:dyDescent="0.25">
      <c r="A896" t="str">
        <f t="shared" si="227"/>
        <v>Kaloian Manassiev</v>
      </c>
      <c r="B896" t="s">
        <v>296</v>
      </c>
      <c r="E896">
        <v>50</v>
      </c>
      <c r="F896">
        <f t="shared" si="214"/>
        <v>0</v>
      </c>
    </row>
    <row r="897" spans="1:6" x14ac:dyDescent="0.25">
      <c r="A897" t="str">
        <f t="shared" si="227"/>
        <v>Kaloian Manassiev</v>
      </c>
      <c r="E897">
        <f t="shared" ref="E897:E905" si="228">E896</f>
        <v>50</v>
      </c>
      <c r="F897">
        <f t="shared" si="214"/>
        <v>0</v>
      </c>
    </row>
    <row r="898" spans="1:6" x14ac:dyDescent="0.25">
      <c r="A898" t="str">
        <f t="shared" si="227"/>
        <v>Kaloian Manassiev</v>
      </c>
      <c r="B898" s="2"/>
      <c r="C898">
        <v>1.2999999999999999E-2</v>
      </c>
      <c r="D898" t="s">
        <v>10</v>
      </c>
      <c r="E898">
        <f t="shared" si="228"/>
        <v>50</v>
      </c>
      <c r="F898">
        <f t="shared" si="214"/>
        <v>0.65</v>
      </c>
    </row>
    <row r="899" spans="1:6" x14ac:dyDescent="0.25">
      <c r="A899" t="str">
        <f t="shared" si="227"/>
        <v>Kaloian Manassiev</v>
      </c>
      <c r="B899" s="2"/>
      <c r="C899">
        <v>5.0000000000000001E-3</v>
      </c>
      <c r="D899" t="s">
        <v>32</v>
      </c>
      <c r="E899">
        <f t="shared" si="228"/>
        <v>50</v>
      </c>
      <c r="F899">
        <f t="shared" ref="F899:F962" si="229">C899*E899</f>
        <v>0.25</v>
      </c>
    </row>
    <row r="900" spans="1:6" x14ac:dyDescent="0.25">
      <c r="A900" t="str">
        <f t="shared" si="227"/>
        <v>Kaloian Manassiev</v>
      </c>
      <c r="B900" s="2"/>
      <c r="C900">
        <v>3.9E-2</v>
      </c>
      <c r="D900" t="s">
        <v>123</v>
      </c>
      <c r="E900">
        <f t="shared" si="228"/>
        <v>50</v>
      </c>
      <c r="F900">
        <f t="shared" si="229"/>
        <v>1.95</v>
      </c>
    </row>
    <row r="901" spans="1:6" x14ac:dyDescent="0.25">
      <c r="A901" t="str">
        <f t="shared" si="227"/>
        <v>Kaloian Manassiev</v>
      </c>
      <c r="B901" s="2"/>
      <c r="C901">
        <v>0.125</v>
      </c>
      <c r="D901" t="s">
        <v>164</v>
      </c>
      <c r="E901">
        <f t="shared" si="228"/>
        <v>50</v>
      </c>
      <c r="F901">
        <f t="shared" si="229"/>
        <v>6.25</v>
      </c>
    </row>
    <row r="902" spans="1:6" x14ac:dyDescent="0.25">
      <c r="A902" t="str">
        <f t="shared" si="227"/>
        <v>Kaloian Manassiev</v>
      </c>
      <c r="B902" s="2"/>
      <c r="C902">
        <v>0.69299999999999995</v>
      </c>
      <c r="D902" t="s">
        <v>77</v>
      </c>
      <c r="E902">
        <f t="shared" si="228"/>
        <v>50</v>
      </c>
      <c r="F902">
        <f t="shared" si="229"/>
        <v>34.65</v>
      </c>
    </row>
    <row r="903" spans="1:6" x14ac:dyDescent="0.25">
      <c r="A903" t="str">
        <f t="shared" si="227"/>
        <v>Kaloian Manassiev</v>
      </c>
      <c r="B903" s="2"/>
      <c r="C903">
        <v>6.3E-2</v>
      </c>
      <c r="D903" t="s">
        <v>79</v>
      </c>
      <c r="E903">
        <f t="shared" si="228"/>
        <v>50</v>
      </c>
      <c r="F903">
        <f t="shared" si="229"/>
        <v>3.15</v>
      </c>
    </row>
    <row r="904" spans="1:6" x14ac:dyDescent="0.25">
      <c r="A904" t="str">
        <f t="shared" si="227"/>
        <v>Kaloian Manassiev</v>
      </c>
      <c r="B904" s="2"/>
      <c r="C904">
        <v>5.8999999999999997E-2</v>
      </c>
      <c r="D904" t="s">
        <v>28</v>
      </c>
      <c r="E904">
        <f t="shared" si="228"/>
        <v>50</v>
      </c>
      <c r="F904">
        <f t="shared" si="229"/>
        <v>2.9499999999999997</v>
      </c>
    </row>
    <row r="905" spans="1:6" x14ac:dyDescent="0.25">
      <c r="A905" t="str">
        <f t="shared" si="227"/>
        <v>Kaloian Manassiev</v>
      </c>
      <c r="E905">
        <f t="shared" si="228"/>
        <v>50</v>
      </c>
      <c r="F905">
        <f t="shared" si="229"/>
        <v>0</v>
      </c>
    </row>
    <row r="906" spans="1:6" x14ac:dyDescent="0.25">
      <c r="A906" t="str">
        <f t="shared" si="227"/>
        <v>Kaloian Manassiev</v>
      </c>
      <c r="B906" t="s">
        <v>297</v>
      </c>
      <c r="E906">
        <v>7</v>
      </c>
      <c r="F906">
        <f t="shared" si="229"/>
        <v>0</v>
      </c>
    </row>
    <row r="907" spans="1:6" x14ac:dyDescent="0.25">
      <c r="A907" t="str">
        <f t="shared" si="227"/>
        <v>Kaloian Manassiev</v>
      </c>
      <c r="E907">
        <f t="shared" ref="E907:E909" si="230">E906</f>
        <v>7</v>
      </c>
      <c r="F907">
        <f t="shared" si="229"/>
        <v>0</v>
      </c>
    </row>
    <row r="908" spans="1:6" x14ac:dyDescent="0.25">
      <c r="A908" t="str">
        <f t="shared" si="227"/>
        <v>Kaloian Manassiev</v>
      </c>
      <c r="B908" s="2"/>
      <c r="C908">
        <v>1</v>
      </c>
      <c r="D908" t="s">
        <v>153</v>
      </c>
      <c r="E908">
        <f t="shared" si="230"/>
        <v>7</v>
      </c>
      <c r="F908">
        <f t="shared" si="229"/>
        <v>7</v>
      </c>
    </row>
    <row r="909" spans="1:6" x14ac:dyDescent="0.25">
      <c r="A909" t="str">
        <f t="shared" si="227"/>
        <v>Kaloian Manassiev</v>
      </c>
      <c r="E909">
        <f t="shared" si="230"/>
        <v>7</v>
      </c>
      <c r="F909">
        <f t="shared" si="229"/>
        <v>0</v>
      </c>
    </row>
    <row r="910" spans="1:6" x14ac:dyDescent="0.25">
      <c r="A910" t="str">
        <f t="shared" si="227"/>
        <v>Kaloian Manassiev</v>
      </c>
      <c r="B910" t="s">
        <v>298</v>
      </c>
      <c r="E910">
        <v>147</v>
      </c>
      <c r="F910">
        <f t="shared" si="229"/>
        <v>0</v>
      </c>
    </row>
    <row r="911" spans="1:6" x14ac:dyDescent="0.25">
      <c r="A911" t="str">
        <f t="shared" si="227"/>
        <v>Kaloian Manassiev</v>
      </c>
      <c r="E911">
        <f t="shared" ref="E911:E922" si="231">E910</f>
        <v>147</v>
      </c>
      <c r="F911">
        <f t="shared" si="229"/>
        <v>0</v>
      </c>
    </row>
    <row r="912" spans="1:6" x14ac:dyDescent="0.25">
      <c r="A912" t="str">
        <f t="shared" si="227"/>
        <v>Kaloian Manassiev</v>
      </c>
      <c r="B912" s="2"/>
      <c r="C912">
        <v>0.16600000000000001</v>
      </c>
      <c r="D912" t="s">
        <v>10</v>
      </c>
      <c r="E912">
        <f t="shared" si="231"/>
        <v>147</v>
      </c>
      <c r="F912">
        <f t="shared" si="229"/>
        <v>24.402000000000001</v>
      </c>
    </row>
    <row r="913" spans="1:6" x14ac:dyDescent="0.25">
      <c r="A913" t="str">
        <f t="shared" si="227"/>
        <v>Kaloian Manassiev</v>
      </c>
      <c r="B913" s="2"/>
      <c r="C913">
        <v>5.6000000000000001E-2</v>
      </c>
      <c r="D913" t="s">
        <v>134</v>
      </c>
      <c r="E913">
        <f t="shared" si="231"/>
        <v>147</v>
      </c>
      <c r="F913">
        <f t="shared" si="229"/>
        <v>8.2319999999999993</v>
      </c>
    </row>
    <row r="914" spans="1:6" x14ac:dyDescent="0.25">
      <c r="A914" t="str">
        <f t="shared" si="227"/>
        <v>Kaloian Manassiev</v>
      </c>
      <c r="B914" s="2"/>
      <c r="C914">
        <v>1.7999999999999999E-2</v>
      </c>
      <c r="D914" t="s">
        <v>32</v>
      </c>
      <c r="E914">
        <f t="shared" si="231"/>
        <v>147</v>
      </c>
      <c r="F914">
        <f t="shared" si="229"/>
        <v>2.6459999999999999</v>
      </c>
    </row>
    <row r="915" spans="1:6" x14ac:dyDescent="0.25">
      <c r="A915" t="str">
        <f t="shared" si="227"/>
        <v>Kaloian Manassiev</v>
      </c>
      <c r="B915" s="2"/>
      <c r="C915">
        <v>0.20200000000000001</v>
      </c>
      <c r="D915" t="s">
        <v>153</v>
      </c>
      <c r="E915">
        <f t="shared" si="231"/>
        <v>147</v>
      </c>
      <c r="F915">
        <f t="shared" si="229"/>
        <v>29.694000000000003</v>
      </c>
    </row>
    <row r="916" spans="1:6" x14ac:dyDescent="0.25">
      <c r="A916" t="str">
        <f t="shared" si="227"/>
        <v>Kaloian Manassiev</v>
      </c>
      <c r="B916" s="2"/>
      <c r="C916">
        <v>1.6E-2</v>
      </c>
      <c r="D916" t="s">
        <v>51</v>
      </c>
      <c r="E916">
        <f t="shared" si="231"/>
        <v>147</v>
      </c>
      <c r="F916">
        <f t="shared" si="229"/>
        <v>2.3519999999999999</v>
      </c>
    </row>
    <row r="917" spans="1:6" x14ac:dyDescent="0.25">
      <c r="A917" t="str">
        <f t="shared" si="227"/>
        <v>Kaloian Manassiev</v>
      </c>
      <c r="B917" s="2"/>
      <c r="C917">
        <v>0.157</v>
      </c>
      <c r="D917" t="s">
        <v>166</v>
      </c>
      <c r="E917">
        <f t="shared" si="231"/>
        <v>147</v>
      </c>
      <c r="F917">
        <f t="shared" si="229"/>
        <v>23.079000000000001</v>
      </c>
    </row>
    <row r="918" spans="1:6" x14ac:dyDescent="0.25">
      <c r="A918" t="str">
        <f t="shared" si="227"/>
        <v>Kaloian Manassiev</v>
      </c>
      <c r="B918" s="2"/>
      <c r="C918">
        <v>5.2999999999999999E-2</v>
      </c>
      <c r="D918" t="s">
        <v>77</v>
      </c>
      <c r="E918">
        <f t="shared" si="231"/>
        <v>147</v>
      </c>
      <c r="F918">
        <f t="shared" si="229"/>
        <v>7.7909999999999995</v>
      </c>
    </row>
    <row r="919" spans="1:6" x14ac:dyDescent="0.25">
      <c r="A919" t="str">
        <f t="shared" si="227"/>
        <v>Kaloian Manassiev</v>
      </c>
      <c r="B919" s="2"/>
      <c r="C919">
        <v>1.4E-2</v>
      </c>
      <c r="D919" t="s">
        <v>28</v>
      </c>
      <c r="E919">
        <f t="shared" si="231"/>
        <v>147</v>
      </c>
      <c r="F919">
        <f t="shared" si="229"/>
        <v>2.0579999999999998</v>
      </c>
    </row>
    <row r="920" spans="1:6" x14ac:dyDescent="0.25">
      <c r="A920" t="str">
        <f t="shared" si="227"/>
        <v>Kaloian Manassiev</v>
      </c>
      <c r="B920" s="2"/>
      <c r="C920">
        <v>0.20899999999999999</v>
      </c>
      <c r="D920" t="s">
        <v>52</v>
      </c>
      <c r="E920">
        <f t="shared" si="231"/>
        <v>147</v>
      </c>
      <c r="F920">
        <f t="shared" si="229"/>
        <v>30.722999999999999</v>
      </c>
    </row>
    <row r="921" spans="1:6" x14ac:dyDescent="0.25">
      <c r="A921" t="str">
        <f t="shared" si="227"/>
        <v>Kaloian Manassiev</v>
      </c>
      <c r="B921" s="2"/>
      <c r="C921">
        <v>0.105</v>
      </c>
      <c r="D921" t="s">
        <v>174</v>
      </c>
      <c r="E921">
        <f t="shared" si="231"/>
        <v>147</v>
      </c>
      <c r="F921">
        <f t="shared" si="229"/>
        <v>15.434999999999999</v>
      </c>
    </row>
    <row r="922" spans="1:6" x14ac:dyDescent="0.25">
      <c r="A922" t="str">
        <f t="shared" si="227"/>
        <v>Kaloian Manassiev</v>
      </c>
      <c r="E922">
        <f t="shared" si="231"/>
        <v>147</v>
      </c>
      <c r="F922">
        <f t="shared" si="229"/>
        <v>0</v>
      </c>
    </row>
    <row r="923" spans="1:6" x14ac:dyDescent="0.25">
      <c r="A923" t="str">
        <f t="shared" si="227"/>
        <v>Kaloian Manassiev</v>
      </c>
      <c r="B923" t="s">
        <v>299</v>
      </c>
      <c r="E923">
        <v>147</v>
      </c>
      <c r="F923">
        <f t="shared" si="229"/>
        <v>0</v>
      </c>
    </row>
    <row r="924" spans="1:6" x14ac:dyDescent="0.25">
      <c r="A924" t="str">
        <f t="shared" si="227"/>
        <v>Kaloian Manassiev</v>
      </c>
      <c r="E924">
        <f t="shared" ref="E924:E935" si="232">E923</f>
        <v>147</v>
      </c>
      <c r="F924">
        <f t="shared" si="229"/>
        <v>0</v>
      </c>
    </row>
    <row r="925" spans="1:6" x14ac:dyDescent="0.25">
      <c r="A925" t="str">
        <f t="shared" si="227"/>
        <v>Kaloian Manassiev</v>
      </c>
      <c r="B925" s="2"/>
      <c r="C925">
        <v>0.16600000000000001</v>
      </c>
      <c r="D925" t="s">
        <v>10</v>
      </c>
      <c r="E925">
        <f t="shared" si="232"/>
        <v>147</v>
      </c>
      <c r="F925">
        <f t="shared" si="229"/>
        <v>24.402000000000001</v>
      </c>
    </row>
    <row r="926" spans="1:6" x14ac:dyDescent="0.25">
      <c r="A926" t="str">
        <f t="shared" si="227"/>
        <v>Kaloian Manassiev</v>
      </c>
      <c r="B926" s="2"/>
      <c r="C926">
        <v>5.6000000000000001E-2</v>
      </c>
      <c r="D926" t="s">
        <v>134</v>
      </c>
      <c r="E926">
        <f t="shared" si="232"/>
        <v>147</v>
      </c>
      <c r="F926">
        <f t="shared" si="229"/>
        <v>8.2319999999999993</v>
      </c>
    </row>
    <row r="927" spans="1:6" x14ac:dyDescent="0.25">
      <c r="A927" t="str">
        <f t="shared" si="227"/>
        <v>Kaloian Manassiev</v>
      </c>
      <c r="B927" s="2"/>
      <c r="C927">
        <v>1.7999999999999999E-2</v>
      </c>
      <c r="D927" t="s">
        <v>32</v>
      </c>
      <c r="E927">
        <f t="shared" si="232"/>
        <v>147</v>
      </c>
      <c r="F927">
        <f t="shared" si="229"/>
        <v>2.6459999999999999</v>
      </c>
    </row>
    <row r="928" spans="1:6" x14ac:dyDescent="0.25">
      <c r="A928" t="str">
        <f t="shared" si="227"/>
        <v>Kaloian Manassiev</v>
      </c>
      <c r="B928" s="2"/>
      <c r="C928">
        <v>0.20200000000000001</v>
      </c>
      <c r="D928" t="s">
        <v>153</v>
      </c>
      <c r="E928">
        <f t="shared" si="232"/>
        <v>147</v>
      </c>
      <c r="F928">
        <f t="shared" si="229"/>
        <v>29.694000000000003</v>
      </c>
    </row>
    <row r="929" spans="1:6" x14ac:dyDescent="0.25">
      <c r="A929" t="str">
        <f t="shared" si="227"/>
        <v>Kaloian Manassiev</v>
      </c>
      <c r="B929" s="2"/>
      <c r="C929">
        <v>1.6E-2</v>
      </c>
      <c r="D929" t="s">
        <v>51</v>
      </c>
      <c r="E929">
        <f t="shared" si="232"/>
        <v>147</v>
      </c>
      <c r="F929">
        <f t="shared" si="229"/>
        <v>2.3519999999999999</v>
      </c>
    </row>
    <row r="930" spans="1:6" x14ac:dyDescent="0.25">
      <c r="A930" t="str">
        <f t="shared" si="227"/>
        <v>Kaloian Manassiev</v>
      </c>
      <c r="B930" s="2"/>
      <c r="C930">
        <v>0.157</v>
      </c>
      <c r="D930" t="s">
        <v>166</v>
      </c>
      <c r="E930">
        <f t="shared" si="232"/>
        <v>147</v>
      </c>
      <c r="F930">
        <f t="shared" si="229"/>
        <v>23.079000000000001</v>
      </c>
    </row>
    <row r="931" spans="1:6" x14ac:dyDescent="0.25">
      <c r="A931" t="str">
        <f t="shared" si="227"/>
        <v>Kaloian Manassiev</v>
      </c>
      <c r="B931" s="2"/>
      <c r="C931">
        <v>5.2999999999999999E-2</v>
      </c>
      <c r="D931" t="s">
        <v>77</v>
      </c>
      <c r="E931">
        <f t="shared" si="232"/>
        <v>147</v>
      </c>
      <c r="F931">
        <f t="shared" si="229"/>
        <v>7.7909999999999995</v>
      </c>
    </row>
    <row r="932" spans="1:6" x14ac:dyDescent="0.25">
      <c r="A932" t="str">
        <f t="shared" si="227"/>
        <v>Kaloian Manassiev</v>
      </c>
      <c r="B932" s="2"/>
      <c r="C932">
        <v>1.4E-2</v>
      </c>
      <c r="D932" t="s">
        <v>28</v>
      </c>
      <c r="E932">
        <f t="shared" si="232"/>
        <v>147</v>
      </c>
      <c r="F932">
        <f t="shared" si="229"/>
        <v>2.0579999999999998</v>
      </c>
    </row>
    <row r="933" spans="1:6" x14ac:dyDescent="0.25">
      <c r="A933" t="str">
        <f t="shared" si="227"/>
        <v>Kaloian Manassiev</v>
      </c>
      <c r="B933" s="2"/>
      <c r="C933">
        <v>0.20899999999999999</v>
      </c>
      <c r="D933" t="s">
        <v>52</v>
      </c>
      <c r="E933">
        <f t="shared" si="232"/>
        <v>147</v>
      </c>
      <c r="F933">
        <f t="shared" si="229"/>
        <v>30.722999999999999</v>
      </c>
    </row>
    <row r="934" spans="1:6" x14ac:dyDescent="0.25">
      <c r="A934" t="str">
        <f t="shared" si="227"/>
        <v>Kaloian Manassiev</v>
      </c>
      <c r="B934" s="2"/>
      <c r="C934">
        <v>0.105</v>
      </c>
      <c r="D934" t="s">
        <v>174</v>
      </c>
      <c r="E934">
        <f t="shared" si="232"/>
        <v>147</v>
      </c>
      <c r="F934">
        <f t="shared" si="229"/>
        <v>15.434999999999999</v>
      </c>
    </row>
    <row r="935" spans="1:6" x14ac:dyDescent="0.25">
      <c r="A935" t="str">
        <f t="shared" si="227"/>
        <v>Kaloian Manassiev</v>
      </c>
      <c r="E935">
        <f t="shared" si="232"/>
        <v>147</v>
      </c>
      <c r="F935">
        <f t="shared" si="229"/>
        <v>0</v>
      </c>
    </row>
    <row r="936" spans="1:6" x14ac:dyDescent="0.25">
      <c r="A936" t="str">
        <f t="shared" si="227"/>
        <v>Kaloian Manassiev</v>
      </c>
      <c r="B936" t="s">
        <v>300</v>
      </c>
      <c r="E936">
        <v>273</v>
      </c>
      <c r="F936">
        <f t="shared" si="229"/>
        <v>0</v>
      </c>
    </row>
    <row r="937" spans="1:6" x14ac:dyDescent="0.25">
      <c r="A937" t="str">
        <f t="shared" si="227"/>
        <v>Kaloian Manassiev</v>
      </c>
      <c r="E937">
        <f t="shared" ref="E937:E946" si="233">E936</f>
        <v>273</v>
      </c>
      <c r="F937">
        <f t="shared" si="229"/>
        <v>0</v>
      </c>
    </row>
    <row r="938" spans="1:6" x14ac:dyDescent="0.25">
      <c r="A938" t="str">
        <f t="shared" si="227"/>
        <v>Kaloian Manassiev</v>
      </c>
      <c r="B938" s="2"/>
      <c r="C938">
        <v>4.0000000000000001E-3</v>
      </c>
      <c r="D938" t="s">
        <v>12</v>
      </c>
      <c r="E938">
        <f t="shared" si="233"/>
        <v>273</v>
      </c>
      <c r="F938">
        <f t="shared" si="229"/>
        <v>1.0920000000000001</v>
      </c>
    </row>
    <row r="939" spans="1:6" x14ac:dyDescent="0.25">
      <c r="A939" t="str">
        <f t="shared" si="227"/>
        <v>Kaloian Manassiev</v>
      </c>
      <c r="B939" s="2"/>
      <c r="C939">
        <v>2.1000000000000001E-2</v>
      </c>
      <c r="D939" t="s">
        <v>134</v>
      </c>
      <c r="E939">
        <f t="shared" si="233"/>
        <v>273</v>
      </c>
      <c r="F939">
        <f t="shared" si="229"/>
        <v>5.7330000000000005</v>
      </c>
    </row>
    <row r="940" spans="1:6" x14ac:dyDescent="0.25">
      <c r="A940" t="str">
        <f t="shared" si="227"/>
        <v>Kaloian Manassiev</v>
      </c>
      <c r="B940" s="2"/>
      <c r="C940">
        <v>8.9999999999999993E-3</v>
      </c>
      <c r="D940" t="s">
        <v>32</v>
      </c>
      <c r="E940">
        <f t="shared" si="233"/>
        <v>273</v>
      </c>
      <c r="F940">
        <f t="shared" si="229"/>
        <v>2.4569999999999999</v>
      </c>
    </row>
    <row r="941" spans="1:6" x14ac:dyDescent="0.25">
      <c r="A941" t="str">
        <f t="shared" si="227"/>
        <v>Kaloian Manassiev</v>
      </c>
      <c r="B941" s="2"/>
      <c r="C941">
        <v>0.104</v>
      </c>
      <c r="D941" t="s">
        <v>153</v>
      </c>
      <c r="E941">
        <f t="shared" si="233"/>
        <v>273</v>
      </c>
      <c r="F941">
        <f t="shared" si="229"/>
        <v>28.391999999999999</v>
      </c>
    </row>
    <row r="942" spans="1:6" x14ac:dyDescent="0.25">
      <c r="A942" t="str">
        <f t="shared" si="227"/>
        <v>Kaloian Manassiev</v>
      </c>
      <c r="B942" s="2"/>
      <c r="C942">
        <v>4.0000000000000001E-3</v>
      </c>
      <c r="D942" t="s">
        <v>123</v>
      </c>
      <c r="E942">
        <f t="shared" si="233"/>
        <v>273</v>
      </c>
      <c r="F942">
        <f t="shared" si="229"/>
        <v>1.0920000000000001</v>
      </c>
    </row>
    <row r="943" spans="1:6" x14ac:dyDescent="0.25">
      <c r="A943" t="str">
        <f t="shared" si="227"/>
        <v>Kaloian Manassiev</v>
      </c>
      <c r="B943" s="2"/>
      <c r="C943">
        <v>5.0000000000000001E-3</v>
      </c>
      <c r="D943" t="s">
        <v>51</v>
      </c>
      <c r="E943">
        <f t="shared" si="233"/>
        <v>273</v>
      </c>
      <c r="F943">
        <f t="shared" si="229"/>
        <v>1.365</v>
      </c>
    </row>
    <row r="944" spans="1:6" x14ac:dyDescent="0.25">
      <c r="A944" t="str">
        <f t="shared" si="227"/>
        <v>Kaloian Manassiev</v>
      </c>
      <c r="B944" s="2"/>
      <c r="C944">
        <v>4.2999999999999997E-2</v>
      </c>
      <c r="D944" t="s">
        <v>28</v>
      </c>
      <c r="E944">
        <f t="shared" si="233"/>
        <v>273</v>
      </c>
      <c r="F944">
        <f t="shared" si="229"/>
        <v>11.738999999999999</v>
      </c>
    </row>
    <row r="945" spans="1:6" x14ac:dyDescent="0.25">
      <c r="A945" t="str">
        <f t="shared" si="227"/>
        <v>Kaloian Manassiev</v>
      </c>
      <c r="B945" s="2"/>
      <c r="C945">
        <v>0.80700000000000005</v>
      </c>
      <c r="D945" t="s">
        <v>52</v>
      </c>
      <c r="E945">
        <f t="shared" si="233"/>
        <v>273</v>
      </c>
      <c r="F945">
        <f t="shared" si="229"/>
        <v>220.31100000000001</v>
      </c>
    </row>
    <row r="946" spans="1:6" x14ac:dyDescent="0.25">
      <c r="A946" t="str">
        <f t="shared" si="227"/>
        <v>Kaloian Manassiev</v>
      </c>
      <c r="E946">
        <f t="shared" si="233"/>
        <v>273</v>
      </c>
      <c r="F946">
        <f t="shared" si="229"/>
        <v>0</v>
      </c>
    </row>
    <row r="947" spans="1:6" x14ac:dyDescent="0.25">
      <c r="A947" t="str">
        <f t="shared" si="227"/>
        <v>Kaloian Manassiev</v>
      </c>
      <c r="B947" t="s">
        <v>301</v>
      </c>
      <c r="E947">
        <v>13</v>
      </c>
      <c r="F947">
        <f t="shared" si="229"/>
        <v>0</v>
      </c>
    </row>
    <row r="948" spans="1:6" x14ac:dyDescent="0.25">
      <c r="A948" t="str">
        <f t="shared" si="227"/>
        <v>Kaloian Manassiev</v>
      </c>
      <c r="E948">
        <f t="shared" ref="E948:E951" si="234">E947</f>
        <v>13</v>
      </c>
      <c r="F948">
        <f t="shared" si="229"/>
        <v>0</v>
      </c>
    </row>
    <row r="949" spans="1:6" x14ac:dyDescent="0.25">
      <c r="A949" t="str">
        <f t="shared" si="227"/>
        <v>Kaloian Manassiev</v>
      </c>
      <c r="B949" s="2"/>
      <c r="C949">
        <v>0.85</v>
      </c>
      <c r="D949" t="s">
        <v>32</v>
      </c>
      <c r="E949">
        <f t="shared" si="234"/>
        <v>13</v>
      </c>
      <c r="F949">
        <f t="shared" si="229"/>
        <v>11.049999999999999</v>
      </c>
    </row>
    <row r="950" spans="1:6" x14ac:dyDescent="0.25">
      <c r="A950" t="str">
        <f t="shared" ref="A950:A1013" si="235">A949</f>
        <v>Kaloian Manassiev</v>
      </c>
      <c r="B950" s="2"/>
      <c r="C950">
        <v>0.14899999999999999</v>
      </c>
      <c r="D950" t="s">
        <v>28</v>
      </c>
      <c r="E950">
        <f t="shared" si="234"/>
        <v>13</v>
      </c>
      <c r="F950">
        <f t="shared" si="229"/>
        <v>1.9369999999999998</v>
      </c>
    </row>
    <row r="951" spans="1:6" x14ac:dyDescent="0.25">
      <c r="A951" t="str">
        <f t="shared" si="235"/>
        <v>Kaloian Manassiev</v>
      </c>
      <c r="E951">
        <f t="shared" si="234"/>
        <v>13</v>
      </c>
      <c r="F951">
        <f t="shared" si="229"/>
        <v>0</v>
      </c>
    </row>
    <row r="952" spans="1:6" x14ac:dyDescent="0.25">
      <c r="A952" t="str">
        <f t="shared" si="235"/>
        <v>Kaloian Manassiev</v>
      </c>
      <c r="B952" t="s">
        <v>302</v>
      </c>
      <c r="E952">
        <v>22</v>
      </c>
      <c r="F952">
        <f t="shared" si="229"/>
        <v>0</v>
      </c>
    </row>
    <row r="953" spans="1:6" x14ac:dyDescent="0.25">
      <c r="A953" t="str">
        <f t="shared" si="235"/>
        <v>Kaloian Manassiev</v>
      </c>
      <c r="E953">
        <f t="shared" ref="E953:E955" si="236">E952</f>
        <v>22</v>
      </c>
      <c r="F953">
        <f t="shared" si="229"/>
        <v>0</v>
      </c>
    </row>
    <row r="954" spans="1:6" x14ac:dyDescent="0.25">
      <c r="A954" t="str">
        <f t="shared" si="235"/>
        <v>Kaloian Manassiev</v>
      </c>
      <c r="B954" s="2"/>
      <c r="C954">
        <v>1</v>
      </c>
      <c r="D954" t="s">
        <v>153</v>
      </c>
      <c r="E954">
        <f t="shared" si="236"/>
        <v>22</v>
      </c>
      <c r="F954">
        <f t="shared" si="229"/>
        <v>22</v>
      </c>
    </row>
    <row r="955" spans="1:6" x14ac:dyDescent="0.25">
      <c r="A955" t="str">
        <f t="shared" si="235"/>
        <v>Kaloian Manassiev</v>
      </c>
      <c r="E955">
        <f t="shared" si="236"/>
        <v>22</v>
      </c>
      <c r="F955">
        <f t="shared" si="229"/>
        <v>0</v>
      </c>
    </row>
    <row r="956" spans="1:6" x14ac:dyDescent="0.25">
      <c r="A956" t="str">
        <f t="shared" si="235"/>
        <v>Kaloian Manassiev</v>
      </c>
      <c r="B956" t="s">
        <v>303</v>
      </c>
      <c r="E956">
        <v>18</v>
      </c>
      <c r="F956">
        <f t="shared" si="229"/>
        <v>0</v>
      </c>
    </row>
    <row r="957" spans="1:6" x14ac:dyDescent="0.25">
      <c r="A957" t="str">
        <f t="shared" si="235"/>
        <v>Kaloian Manassiev</v>
      </c>
      <c r="E957">
        <f t="shared" ref="E957:E959" si="237">E956</f>
        <v>18</v>
      </c>
      <c r="F957">
        <f t="shared" si="229"/>
        <v>0</v>
      </c>
    </row>
    <row r="958" spans="1:6" x14ac:dyDescent="0.25">
      <c r="A958" t="str">
        <f t="shared" si="235"/>
        <v>Kaloian Manassiev</v>
      </c>
      <c r="B958" s="2"/>
      <c r="C958">
        <v>1</v>
      </c>
      <c r="D958" t="s">
        <v>153</v>
      </c>
      <c r="E958">
        <f t="shared" si="237"/>
        <v>18</v>
      </c>
      <c r="F958">
        <f t="shared" si="229"/>
        <v>18</v>
      </c>
    </row>
    <row r="959" spans="1:6" x14ac:dyDescent="0.25">
      <c r="A959" t="str">
        <f t="shared" si="235"/>
        <v>Kaloian Manassiev</v>
      </c>
      <c r="E959">
        <f t="shared" si="237"/>
        <v>18</v>
      </c>
      <c r="F959">
        <f t="shared" si="229"/>
        <v>0</v>
      </c>
    </row>
    <row r="960" spans="1:6" x14ac:dyDescent="0.25">
      <c r="A960" t="str">
        <f t="shared" si="235"/>
        <v>Kaloian Manassiev</v>
      </c>
      <c r="B960" t="s">
        <v>304</v>
      </c>
      <c r="E960">
        <v>296</v>
      </c>
      <c r="F960">
        <f t="shared" si="229"/>
        <v>0</v>
      </c>
    </row>
    <row r="961" spans="1:6" x14ac:dyDescent="0.25">
      <c r="A961" t="str">
        <f t="shared" si="235"/>
        <v>Kaloian Manassiev</v>
      </c>
      <c r="E961">
        <f t="shared" ref="E961:E967" si="238">E960</f>
        <v>296</v>
      </c>
      <c r="F961">
        <f t="shared" si="229"/>
        <v>0</v>
      </c>
    </row>
    <row r="962" spans="1:6" x14ac:dyDescent="0.25">
      <c r="A962" t="str">
        <f t="shared" si="235"/>
        <v>Kaloian Manassiev</v>
      </c>
      <c r="B962" s="2"/>
      <c r="C962">
        <v>3.4000000000000002E-2</v>
      </c>
      <c r="D962" t="s">
        <v>32</v>
      </c>
      <c r="E962">
        <f t="shared" si="238"/>
        <v>296</v>
      </c>
      <c r="F962">
        <f t="shared" si="229"/>
        <v>10.064</v>
      </c>
    </row>
    <row r="963" spans="1:6" x14ac:dyDescent="0.25">
      <c r="A963" t="str">
        <f t="shared" si="235"/>
        <v>Kaloian Manassiev</v>
      </c>
      <c r="B963" s="2"/>
      <c r="C963">
        <v>0.92</v>
      </c>
      <c r="D963" t="s">
        <v>153</v>
      </c>
      <c r="E963">
        <f t="shared" si="238"/>
        <v>296</v>
      </c>
      <c r="F963">
        <f t="shared" ref="F963:F1026" si="239">C963*E963</f>
        <v>272.32</v>
      </c>
    </row>
    <row r="964" spans="1:6" x14ac:dyDescent="0.25">
      <c r="A964" t="str">
        <f t="shared" si="235"/>
        <v>Kaloian Manassiev</v>
      </c>
      <c r="B964" s="2"/>
      <c r="C964">
        <v>4.0000000000000001E-3</v>
      </c>
      <c r="D964" t="s">
        <v>51</v>
      </c>
      <c r="E964">
        <f t="shared" si="238"/>
        <v>296</v>
      </c>
      <c r="F964">
        <f t="shared" si="239"/>
        <v>1.1839999999999999</v>
      </c>
    </row>
    <row r="965" spans="1:6" x14ac:dyDescent="0.25">
      <c r="A965" t="str">
        <f t="shared" si="235"/>
        <v>Kaloian Manassiev</v>
      </c>
      <c r="B965" s="2"/>
      <c r="C965">
        <v>4.0000000000000001E-3</v>
      </c>
      <c r="D965" t="s">
        <v>28</v>
      </c>
      <c r="E965">
        <f t="shared" si="238"/>
        <v>296</v>
      </c>
      <c r="F965">
        <f t="shared" si="239"/>
        <v>1.1839999999999999</v>
      </c>
    </row>
    <row r="966" spans="1:6" x14ac:dyDescent="0.25">
      <c r="A966" t="str">
        <f t="shared" si="235"/>
        <v>Kaloian Manassiev</v>
      </c>
      <c r="B966" s="2"/>
      <c r="C966">
        <v>3.5000000000000003E-2</v>
      </c>
      <c r="D966" t="s">
        <v>52</v>
      </c>
      <c r="E966">
        <f t="shared" si="238"/>
        <v>296</v>
      </c>
      <c r="F966">
        <f t="shared" si="239"/>
        <v>10.360000000000001</v>
      </c>
    </row>
    <row r="967" spans="1:6" x14ac:dyDescent="0.25">
      <c r="A967" t="str">
        <f t="shared" si="235"/>
        <v>Kaloian Manassiev</v>
      </c>
      <c r="E967">
        <f t="shared" si="238"/>
        <v>296</v>
      </c>
      <c r="F967">
        <f t="shared" si="239"/>
        <v>0</v>
      </c>
    </row>
    <row r="968" spans="1:6" x14ac:dyDescent="0.25">
      <c r="A968" t="str">
        <f t="shared" si="235"/>
        <v>Kaloian Manassiev</v>
      </c>
      <c r="B968" t="s">
        <v>305</v>
      </c>
      <c r="E968">
        <v>303</v>
      </c>
      <c r="F968">
        <f t="shared" si="239"/>
        <v>0</v>
      </c>
    </row>
    <row r="969" spans="1:6" x14ac:dyDescent="0.25">
      <c r="A969" t="str">
        <f t="shared" si="235"/>
        <v>Kaloian Manassiev</v>
      </c>
      <c r="E969">
        <f t="shared" ref="E969:E971" si="240">E968</f>
        <v>303</v>
      </c>
      <c r="F969">
        <f t="shared" si="239"/>
        <v>0</v>
      </c>
    </row>
    <row r="970" spans="1:6" x14ac:dyDescent="0.25">
      <c r="A970" t="str">
        <f t="shared" si="235"/>
        <v>Kaloian Manassiev</v>
      </c>
      <c r="B970" s="2"/>
      <c r="C970">
        <v>1</v>
      </c>
      <c r="D970" t="s">
        <v>32</v>
      </c>
      <c r="E970">
        <f t="shared" si="240"/>
        <v>303</v>
      </c>
      <c r="F970">
        <f t="shared" si="239"/>
        <v>303</v>
      </c>
    </row>
    <row r="971" spans="1:6" x14ac:dyDescent="0.25">
      <c r="A971" t="str">
        <f t="shared" si="235"/>
        <v>Kaloian Manassiev</v>
      </c>
      <c r="E971">
        <f t="shared" si="240"/>
        <v>303</v>
      </c>
      <c r="F971">
        <f t="shared" si="239"/>
        <v>0</v>
      </c>
    </row>
    <row r="972" spans="1:6" x14ac:dyDescent="0.25">
      <c r="A972" t="str">
        <f t="shared" si="235"/>
        <v>Kaloian Manassiev</v>
      </c>
      <c r="B972" t="s">
        <v>306</v>
      </c>
      <c r="E972">
        <v>618</v>
      </c>
      <c r="F972">
        <f t="shared" si="239"/>
        <v>0</v>
      </c>
    </row>
    <row r="973" spans="1:6" x14ac:dyDescent="0.25">
      <c r="A973" t="str">
        <f t="shared" si="235"/>
        <v>Kaloian Manassiev</v>
      </c>
      <c r="E973">
        <f t="shared" ref="E973:E977" si="241">E972</f>
        <v>618</v>
      </c>
      <c r="F973">
        <f t="shared" si="239"/>
        <v>0</v>
      </c>
    </row>
    <row r="974" spans="1:6" x14ac:dyDescent="0.25">
      <c r="A974" t="str">
        <f t="shared" si="235"/>
        <v>Kaloian Manassiev</v>
      </c>
      <c r="B974" s="2"/>
      <c r="C974">
        <v>0.217</v>
      </c>
      <c r="D974" t="s">
        <v>173</v>
      </c>
      <c r="E974">
        <f t="shared" si="241"/>
        <v>618</v>
      </c>
      <c r="F974">
        <f t="shared" si="239"/>
        <v>134.10599999999999</v>
      </c>
    </row>
    <row r="975" spans="1:6" x14ac:dyDescent="0.25">
      <c r="A975" t="str">
        <f t="shared" si="235"/>
        <v>Kaloian Manassiev</v>
      </c>
      <c r="B975" s="2"/>
      <c r="C975">
        <v>0.74199999999999999</v>
      </c>
      <c r="D975" t="s">
        <v>28</v>
      </c>
      <c r="E975">
        <f t="shared" si="241"/>
        <v>618</v>
      </c>
      <c r="F975">
        <f t="shared" si="239"/>
        <v>458.55599999999998</v>
      </c>
    </row>
    <row r="976" spans="1:6" x14ac:dyDescent="0.25">
      <c r="A976" t="str">
        <f t="shared" si="235"/>
        <v>Kaloian Manassiev</v>
      </c>
      <c r="B976" s="2"/>
      <c r="C976">
        <v>0.04</v>
      </c>
      <c r="D976" t="s">
        <v>52</v>
      </c>
      <c r="E976">
        <f t="shared" si="241"/>
        <v>618</v>
      </c>
      <c r="F976">
        <f t="shared" si="239"/>
        <v>24.72</v>
      </c>
    </row>
    <row r="977" spans="1:6" x14ac:dyDescent="0.25">
      <c r="A977" t="str">
        <f t="shared" si="235"/>
        <v>Kaloian Manassiev</v>
      </c>
      <c r="E977">
        <f t="shared" si="241"/>
        <v>618</v>
      </c>
      <c r="F977">
        <f t="shared" si="239"/>
        <v>0</v>
      </c>
    </row>
    <row r="978" spans="1:6" x14ac:dyDescent="0.25">
      <c r="A978" t="str">
        <f t="shared" si="235"/>
        <v>Kaloian Manassiev</v>
      </c>
      <c r="B978" t="s">
        <v>307</v>
      </c>
      <c r="E978">
        <v>85</v>
      </c>
      <c r="F978">
        <f t="shared" si="239"/>
        <v>0</v>
      </c>
    </row>
    <row r="979" spans="1:6" x14ac:dyDescent="0.25">
      <c r="A979" t="str">
        <f t="shared" si="235"/>
        <v>Kaloian Manassiev</v>
      </c>
      <c r="E979">
        <f t="shared" ref="E979:E990" si="242">E978</f>
        <v>85</v>
      </c>
      <c r="F979">
        <f t="shared" si="239"/>
        <v>0</v>
      </c>
    </row>
    <row r="980" spans="1:6" x14ac:dyDescent="0.25">
      <c r="A980" t="str">
        <f t="shared" si="235"/>
        <v>Kaloian Manassiev</v>
      </c>
      <c r="B980" s="2"/>
      <c r="C980">
        <v>1.9E-2</v>
      </c>
      <c r="D980" t="s">
        <v>32</v>
      </c>
      <c r="E980">
        <f t="shared" si="242"/>
        <v>85</v>
      </c>
      <c r="F980">
        <f t="shared" si="239"/>
        <v>1.615</v>
      </c>
    </row>
    <row r="981" spans="1:6" x14ac:dyDescent="0.25">
      <c r="A981" t="str">
        <f t="shared" si="235"/>
        <v>Kaloian Manassiev</v>
      </c>
      <c r="B981" s="2"/>
      <c r="C981">
        <v>1.0999999999999999E-2</v>
      </c>
      <c r="D981" t="s">
        <v>153</v>
      </c>
      <c r="E981">
        <f t="shared" si="242"/>
        <v>85</v>
      </c>
      <c r="F981">
        <f t="shared" si="239"/>
        <v>0.93499999999999994</v>
      </c>
    </row>
    <row r="982" spans="1:6" x14ac:dyDescent="0.25">
      <c r="A982" t="str">
        <f t="shared" si="235"/>
        <v>Kaloian Manassiev</v>
      </c>
      <c r="B982" s="2"/>
      <c r="C982">
        <v>2.5000000000000001E-2</v>
      </c>
      <c r="D982" t="s">
        <v>75</v>
      </c>
      <c r="E982">
        <f t="shared" si="242"/>
        <v>85</v>
      </c>
      <c r="F982">
        <f t="shared" si="239"/>
        <v>2.125</v>
      </c>
    </row>
    <row r="983" spans="1:6" x14ac:dyDescent="0.25">
      <c r="A983" t="str">
        <f t="shared" si="235"/>
        <v>Kaloian Manassiev</v>
      </c>
      <c r="B983" s="2"/>
      <c r="C983">
        <v>2.5000000000000001E-2</v>
      </c>
      <c r="D983" t="s">
        <v>76</v>
      </c>
      <c r="E983">
        <f t="shared" si="242"/>
        <v>85</v>
      </c>
      <c r="F983">
        <f t="shared" si="239"/>
        <v>2.125</v>
      </c>
    </row>
    <row r="984" spans="1:6" x14ac:dyDescent="0.25">
      <c r="A984" t="str">
        <f t="shared" si="235"/>
        <v>Kaloian Manassiev</v>
      </c>
      <c r="B984" s="2"/>
      <c r="C984">
        <v>9.2999999999999999E-2</v>
      </c>
      <c r="D984" t="s">
        <v>164</v>
      </c>
      <c r="E984">
        <f t="shared" si="242"/>
        <v>85</v>
      </c>
      <c r="F984">
        <f t="shared" si="239"/>
        <v>7.9050000000000002</v>
      </c>
    </row>
    <row r="985" spans="1:6" x14ac:dyDescent="0.25">
      <c r="A985" t="str">
        <f t="shared" si="235"/>
        <v>Kaloian Manassiev</v>
      </c>
      <c r="B985" s="2"/>
      <c r="C985">
        <v>0.36799999999999999</v>
      </c>
      <c r="D985" t="s">
        <v>77</v>
      </c>
      <c r="E985">
        <f t="shared" si="242"/>
        <v>85</v>
      </c>
      <c r="F985">
        <f t="shared" si="239"/>
        <v>31.28</v>
      </c>
    </row>
    <row r="986" spans="1:6" x14ac:dyDescent="0.25">
      <c r="A986" t="str">
        <f t="shared" si="235"/>
        <v>Kaloian Manassiev</v>
      </c>
      <c r="B986" s="2"/>
      <c r="C986">
        <v>2.4E-2</v>
      </c>
      <c r="D986" t="s">
        <v>78</v>
      </c>
      <c r="E986">
        <f t="shared" si="242"/>
        <v>85</v>
      </c>
      <c r="F986">
        <f t="shared" si="239"/>
        <v>2.04</v>
      </c>
    </row>
    <row r="987" spans="1:6" x14ac:dyDescent="0.25">
      <c r="A987" t="str">
        <f t="shared" si="235"/>
        <v>Kaloian Manassiev</v>
      </c>
      <c r="B987" s="2"/>
      <c r="C987">
        <v>0.10199999999999999</v>
      </c>
      <c r="D987" t="s">
        <v>73</v>
      </c>
      <c r="E987">
        <f t="shared" si="242"/>
        <v>85</v>
      </c>
      <c r="F987">
        <f t="shared" si="239"/>
        <v>8.67</v>
      </c>
    </row>
    <row r="988" spans="1:6" x14ac:dyDescent="0.25">
      <c r="A988" t="str">
        <f t="shared" si="235"/>
        <v>Kaloian Manassiev</v>
      </c>
      <c r="B988" s="2"/>
      <c r="C988">
        <v>2.5000000000000001E-2</v>
      </c>
      <c r="D988" t="s">
        <v>79</v>
      </c>
      <c r="E988">
        <f t="shared" si="242"/>
        <v>85</v>
      </c>
      <c r="F988">
        <f t="shared" si="239"/>
        <v>2.125</v>
      </c>
    </row>
    <row r="989" spans="1:6" x14ac:dyDescent="0.25">
      <c r="A989" t="str">
        <f t="shared" si="235"/>
        <v>Kaloian Manassiev</v>
      </c>
      <c r="B989" s="2"/>
      <c r="C989">
        <v>0.30499999999999999</v>
      </c>
      <c r="D989" t="s">
        <v>28</v>
      </c>
      <c r="E989">
        <f t="shared" si="242"/>
        <v>85</v>
      </c>
      <c r="F989">
        <f t="shared" si="239"/>
        <v>25.925000000000001</v>
      </c>
    </row>
    <row r="990" spans="1:6" x14ac:dyDescent="0.25">
      <c r="A990" t="str">
        <f t="shared" si="235"/>
        <v>Kaloian Manassiev</v>
      </c>
      <c r="E990">
        <f t="shared" si="242"/>
        <v>85</v>
      </c>
      <c r="F990">
        <f t="shared" si="239"/>
        <v>0</v>
      </c>
    </row>
    <row r="991" spans="1:6" x14ac:dyDescent="0.25">
      <c r="A991" t="str">
        <f t="shared" si="235"/>
        <v>Kaloian Manassiev</v>
      </c>
      <c r="B991" t="s">
        <v>308</v>
      </c>
      <c r="E991">
        <v>36</v>
      </c>
      <c r="F991">
        <f t="shared" si="239"/>
        <v>0</v>
      </c>
    </row>
    <row r="992" spans="1:6" x14ac:dyDescent="0.25">
      <c r="A992" t="str">
        <f t="shared" si="235"/>
        <v>Kaloian Manassiev</v>
      </c>
      <c r="E992">
        <f t="shared" ref="E992:E995" si="243">E991</f>
        <v>36</v>
      </c>
      <c r="F992">
        <f t="shared" si="239"/>
        <v>0</v>
      </c>
    </row>
    <row r="993" spans="1:6" x14ac:dyDescent="0.25">
      <c r="A993" t="str">
        <f t="shared" si="235"/>
        <v>Kaloian Manassiev</v>
      </c>
      <c r="B993" s="2"/>
      <c r="C993">
        <v>0.83499999999999996</v>
      </c>
      <c r="D993" t="s">
        <v>28</v>
      </c>
      <c r="E993">
        <f t="shared" si="243"/>
        <v>36</v>
      </c>
      <c r="F993">
        <f t="shared" si="239"/>
        <v>30.06</v>
      </c>
    </row>
    <row r="994" spans="1:6" x14ac:dyDescent="0.25">
      <c r="A994" t="str">
        <f t="shared" si="235"/>
        <v>Kaloian Manassiev</v>
      </c>
      <c r="B994" s="2"/>
      <c r="C994">
        <v>0.16400000000000001</v>
      </c>
      <c r="D994" t="s">
        <v>174</v>
      </c>
      <c r="E994">
        <f t="shared" si="243"/>
        <v>36</v>
      </c>
      <c r="F994">
        <f t="shared" si="239"/>
        <v>5.9039999999999999</v>
      </c>
    </row>
    <row r="995" spans="1:6" x14ac:dyDescent="0.25">
      <c r="A995" t="str">
        <f t="shared" si="235"/>
        <v>Kaloian Manassiev</v>
      </c>
      <c r="E995">
        <f t="shared" si="243"/>
        <v>36</v>
      </c>
      <c r="F995">
        <f t="shared" si="239"/>
        <v>0</v>
      </c>
    </row>
    <row r="996" spans="1:6" x14ac:dyDescent="0.25">
      <c r="A996" t="str">
        <f t="shared" si="235"/>
        <v>Kaloian Manassiev</v>
      </c>
      <c r="B996" t="s">
        <v>309</v>
      </c>
      <c r="E996">
        <v>28</v>
      </c>
      <c r="F996">
        <f t="shared" si="239"/>
        <v>0</v>
      </c>
    </row>
    <row r="997" spans="1:6" x14ac:dyDescent="0.25">
      <c r="A997" t="str">
        <f t="shared" si="235"/>
        <v>Kaloian Manassiev</v>
      </c>
      <c r="E997">
        <f t="shared" ref="E997:E999" si="244">E996</f>
        <v>28</v>
      </c>
      <c r="F997">
        <f t="shared" si="239"/>
        <v>0</v>
      </c>
    </row>
    <row r="998" spans="1:6" x14ac:dyDescent="0.25">
      <c r="A998" t="str">
        <f t="shared" si="235"/>
        <v>Kaloian Manassiev</v>
      </c>
      <c r="B998" s="2"/>
      <c r="C998">
        <v>1</v>
      </c>
      <c r="D998" t="s">
        <v>77</v>
      </c>
      <c r="E998">
        <f t="shared" si="244"/>
        <v>28</v>
      </c>
      <c r="F998">
        <f t="shared" si="239"/>
        <v>28</v>
      </c>
    </row>
    <row r="999" spans="1:6" x14ac:dyDescent="0.25">
      <c r="A999" t="str">
        <f t="shared" si="235"/>
        <v>Kaloian Manassiev</v>
      </c>
      <c r="E999">
        <f t="shared" si="244"/>
        <v>28</v>
      </c>
      <c r="F999">
        <f t="shared" si="239"/>
        <v>0</v>
      </c>
    </row>
    <row r="1000" spans="1:6" x14ac:dyDescent="0.25">
      <c r="A1000" t="str">
        <f t="shared" si="235"/>
        <v>Kaloian Manassiev</v>
      </c>
      <c r="B1000" t="s">
        <v>310</v>
      </c>
      <c r="E1000">
        <v>37</v>
      </c>
      <c r="F1000">
        <f t="shared" si="239"/>
        <v>0</v>
      </c>
    </row>
    <row r="1001" spans="1:6" x14ac:dyDescent="0.25">
      <c r="A1001" t="str">
        <f t="shared" si="235"/>
        <v>Kaloian Manassiev</v>
      </c>
      <c r="E1001">
        <f t="shared" ref="E1001:E1004" si="245">E1000</f>
        <v>37</v>
      </c>
      <c r="F1001">
        <f t="shared" si="239"/>
        <v>0</v>
      </c>
    </row>
    <row r="1002" spans="1:6" x14ac:dyDescent="0.25">
      <c r="A1002" t="str">
        <f t="shared" si="235"/>
        <v>Kaloian Manassiev</v>
      </c>
      <c r="B1002" s="2"/>
      <c r="C1002">
        <v>0.26100000000000001</v>
      </c>
      <c r="D1002" t="s">
        <v>92</v>
      </c>
      <c r="E1002">
        <f t="shared" si="245"/>
        <v>37</v>
      </c>
      <c r="F1002">
        <f t="shared" si="239"/>
        <v>9.657</v>
      </c>
    </row>
    <row r="1003" spans="1:6" x14ac:dyDescent="0.25">
      <c r="A1003" t="str">
        <f t="shared" si="235"/>
        <v>Kaloian Manassiev</v>
      </c>
      <c r="B1003" s="2"/>
      <c r="C1003">
        <v>0.73799999999999999</v>
      </c>
      <c r="D1003" t="s">
        <v>32</v>
      </c>
      <c r="E1003">
        <f t="shared" si="245"/>
        <v>37</v>
      </c>
      <c r="F1003">
        <f t="shared" si="239"/>
        <v>27.306000000000001</v>
      </c>
    </row>
    <row r="1004" spans="1:6" x14ac:dyDescent="0.25">
      <c r="A1004" t="str">
        <f t="shared" si="235"/>
        <v>Kaloian Manassiev</v>
      </c>
      <c r="E1004">
        <f t="shared" si="245"/>
        <v>37</v>
      </c>
      <c r="F1004">
        <f t="shared" si="239"/>
        <v>0</v>
      </c>
    </row>
    <row r="1005" spans="1:6" x14ac:dyDescent="0.25">
      <c r="A1005" s="3" t="str">
        <f t="shared" si="235"/>
        <v>Kaloian Manassiev</v>
      </c>
      <c r="B1005" t="s">
        <v>311</v>
      </c>
      <c r="E1005">
        <v>58</v>
      </c>
      <c r="F1005">
        <f t="shared" si="239"/>
        <v>0</v>
      </c>
    </row>
    <row r="1006" spans="1:6" x14ac:dyDescent="0.25">
      <c r="A1006" t="str">
        <f t="shared" si="235"/>
        <v>Kaloian Manassiev</v>
      </c>
      <c r="E1006">
        <f t="shared" ref="E1006:E1008" si="246">E1005</f>
        <v>58</v>
      </c>
      <c r="F1006">
        <f t="shared" si="239"/>
        <v>0</v>
      </c>
    </row>
    <row r="1007" spans="1:6" x14ac:dyDescent="0.25">
      <c r="A1007" t="str">
        <f t="shared" si="235"/>
        <v>Kaloian Manassiev</v>
      </c>
      <c r="B1007" s="2"/>
      <c r="C1007">
        <v>1</v>
      </c>
      <c r="D1007" t="s">
        <v>73</v>
      </c>
      <c r="E1007">
        <f t="shared" si="246"/>
        <v>58</v>
      </c>
      <c r="F1007">
        <f t="shared" si="239"/>
        <v>58</v>
      </c>
    </row>
    <row r="1008" spans="1:6" x14ac:dyDescent="0.25">
      <c r="A1008" t="str">
        <f t="shared" si="235"/>
        <v>Kaloian Manassiev</v>
      </c>
      <c r="E1008">
        <f t="shared" si="246"/>
        <v>58</v>
      </c>
      <c r="F1008">
        <f t="shared" si="239"/>
        <v>0</v>
      </c>
    </row>
    <row r="1009" spans="1:6" x14ac:dyDescent="0.25">
      <c r="A1009" t="str">
        <f t="shared" si="235"/>
        <v>Kaloian Manassiev</v>
      </c>
      <c r="B1009" t="s">
        <v>312</v>
      </c>
      <c r="E1009">
        <v>38</v>
      </c>
      <c r="F1009">
        <f t="shared" si="239"/>
        <v>0</v>
      </c>
    </row>
    <row r="1010" spans="1:6" x14ac:dyDescent="0.25">
      <c r="A1010" t="str">
        <f t="shared" si="235"/>
        <v>Kaloian Manassiev</v>
      </c>
      <c r="E1010">
        <f t="shared" ref="E1010:E1018" si="247">E1009</f>
        <v>38</v>
      </c>
      <c r="F1010">
        <f t="shared" si="239"/>
        <v>0</v>
      </c>
    </row>
    <row r="1011" spans="1:6" x14ac:dyDescent="0.25">
      <c r="A1011" t="str">
        <f t="shared" si="235"/>
        <v>Kaloian Manassiev</v>
      </c>
      <c r="B1011" s="2"/>
      <c r="C1011">
        <v>6.4000000000000001E-2</v>
      </c>
      <c r="D1011" t="s">
        <v>75</v>
      </c>
      <c r="E1011">
        <f t="shared" si="247"/>
        <v>38</v>
      </c>
      <c r="F1011">
        <f t="shared" si="239"/>
        <v>2.4319999999999999</v>
      </c>
    </row>
    <row r="1012" spans="1:6" x14ac:dyDescent="0.25">
      <c r="A1012" t="str">
        <f t="shared" si="235"/>
        <v>Kaloian Manassiev</v>
      </c>
      <c r="B1012" s="2"/>
      <c r="C1012">
        <v>6.4000000000000001E-2</v>
      </c>
      <c r="D1012" t="s">
        <v>76</v>
      </c>
      <c r="E1012">
        <f t="shared" si="247"/>
        <v>38</v>
      </c>
      <c r="F1012">
        <f t="shared" si="239"/>
        <v>2.4319999999999999</v>
      </c>
    </row>
    <row r="1013" spans="1:6" x14ac:dyDescent="0.25">
      <c r="A1013" t="str">
        <f t="shared" si="235"/>
        <v>Kaloian Manassiev</v>
      </c>
      <c r="B1013" s="2"/>
      <c r="C1013">
        <v>0.23899999999999999</v>
      </c>
      <c r="D1013" t="s">
        <v>164</v>
      </c>
      <c r="E1013">
        <f t="shared" si="247"/>
        <v>38</v>
      </c>
      <c r="F1013">
        <f t="shared" si="239"/>
        <v>9.081999999999999</v>
      </c>
    </row>
    <row r="1014" spans="1:6" x14ac:dyDescent="0.25">
      <c r="A1014" t="str">
        <f t="shared" ref="A1014:A1031" si="248">A1013</f>
        <v>Kaloian Manassiev</v>
      </c>
      <c r="B1014" s="2"/>
      <c r="C1014">
        <v>6.3E-2</v>
      </c>
      <c r="D1014" t="s">
        <v>78</v>
      </c>
      <c r="E1014">
        <f t="shared" si="247"/>
        <v>38</v>
      </c>
      <c r="F1014">
        <f t="shared" si="239"/>
        <v>2.3940000000000001</v>
      </c>
    </row>
    <row r="1015" spans="1:6" x14ac:dyDescent="0.25">
      <c r="A1015" t="str">
        <f t="shared" si="248"/>
        <v>Kaloian Manassiev</v>
      </c>
      <c r="B1015" s="2"/>
      <c r="C1015">
        <v>0.26300000000000001</v>
      </c>
      <c r="D1015" t="s">
        <v>73</v>
      </c>
      <c r="E1015">
        <f t="shared" si="247"/>
        <v>38</v>
      </c>
      <c r="F1015">
        <f t="shared" si="239"/>
        <v>9.9939999999999998</v>
      </c>
    </row>
    <row r="1016" spans="1:6" x14ac:dyDescent="0.25">
      <c r="A1016" t="str">
        <f t="shared" si="248"/>
        <v>Kaloian Manassiev</v>
      </c>
      <c r="B1016" s="2"/>
      <c r="C1016">
        <v>6.3E-2</v>
      </c>
      <c r="D1016" t="s">
        <v>79</v>
      </c>
      <c r="E1016">
        <f t="shared" si="247"/>
        <v>38</v>
      </c>
      <c r="F1016">
        <f t="shared" si="239"/>
        <v>2.3940000000000001</v>
      </c>
    </row>
    <row r="1017" spans="1:6" x14ac:dyDescent="0.25">
      <c r="A1017" t="str">
        <f t="shared" si="248"/>
        <v>Kaloian Manassiev</v>
      </c>
      <c r="B1017" s="2"/>
      <c r="C1017">
        <v>0.24</v>
      </c>
      <c r="D1017" t="s">
        <v>28</v>
      </c>
      <c r="E1017">
        <f t="shared" si="247"/>
        <v>38</v>
      </c>
      <c r="F1017">
        <f t="shared" si="239"/>
        <v>9.1199999999999992</v>
      </c>
    </row>
    <row r="1018" spans="1:6" x14ac:dyDescent="0.25">
      <c r="A1018" t="str">
        <f t="shared" si="248"/>
        <v>Kaloian Manassiev</v>
      </c>
      <c r="E1018">
        <f t="shared" si="247"/>
        <v>38</v>
      </c>
      <c r="F1018">
        <f t="shared" si="239"/>
        <v>0</v>
      </c>
    </row>
    <row r="1019" spans="1:6" x14ac:dyDescent="0.25">
      <c r="A1019" t="str">
        <f t="shared" si="248"/>
        <v>Kaloian Manassiev</v>
      </c>
      <c r="B1019" t="s">
        <v>313</v>
      </c>
      <c r="E1019">
        <v>38</v>
      </c>
      <c r="F1019">
        <f t="shared" si="239"/>
        <v>0</v>
      </c>
    </row>
    <row r="1020" spans="1:6" x14ac:dyDescent="0.25">
      <c r="A1020" t="str">
        <f t="shared" si="248"/>
        <v>Kaloian Manassiev</v>
      </c>
      <c r="E1020">
        <f t="shared" ref="E1020:E1028" si="249">E1019</f>
        <v>38</v>
      </c>
      <c r="F1020">
        <f t="shared" si="239"/>
        <v>0</v>
      </c>
    </row>
    <row r="1021" spans="1:6" x14ac:dyDescent="0.25">
      <c r="A1021" t="str">
        <f t="shared" si="248"/>
        <v>Kaloian Manassiev</v>
      </c>
      <c r="B1021" s="2"/>
      <c r="C1021">
        <v>6.4000000000000001E-2</v>
      </c>
      <c r="D1021" t="s">
        <v>75</v>
      </c>
      <c r="E1021">
        <f t="shared" si="249"/>
        <v>38</v>
      </c>
      <c r="F1021">
        <f t="shared" si="239"/>
        <v>2.4319999999999999</v>
      </c>
    </row>
    <row r="1022" spans="1:6" x14ac:dyDescent="0.25">
      <c r="A1022" t="str">
        <f t="shared" si="248"/>
        <v>Kaloian Manassiev</v>
      </c>
      <c r="B1022" s="2"/>
      <c r="C1022">
        <v>6.4000000000000001E-2</v>
      </c>
      <c r="D1022" t="s">
        <v>76</v>
      </c>
      <c r="E1022">
        <f t="shared" si="249"/>
        <v>38</v>
      </c>
      <c r="F1022">
        <f t="shared" si="239"/>
        <v>2.4319999999999999</v>
      </c>
    </row>
    <row r="1023" spans="1:6" x14ac:dyDescent="0.25">
      <c r="A1023" t="str">
        <f t="shared" si="248"/>
        <v>Kaloian Manassiev</v>
      </c>
      <c r="B1023" s="2"/>
      <c r="C1023">
        <v>0.23899999999999999</v>
      </c>
      <c r="D1023" t="s">
        <v>164</v>
      </c>
      <c r="E1023">
        <f t="shared" si="249"/>
        <v>38</v>
      </c>
      <c r="F1023">
        <f t="shared" si="239"/>
        <v>9.081999999999999</v>
      </c>
    </row>
    <row r="1024" spans="1:6" x14ac:dyDescent="0.25">
      <c r="A1024" t="str">
        <f t="shared" si="248"/>
        <v>Kaloian Manassiev</v>
      </c>
      <c r="B1024" s="2"/>
      <c r="C1024">
        <v>6.3E-2</v>
      </c>
      <c r="D1024" t="s">
        <v>78</v>
      </c>
      <c r="E1024">
        <f t="shared" si="249"/>
        <v>38</v>
      </c>
      <c r="F1024">
        <f t="shared" si="239"/>
        <v>2.3940000000000001</v>
      </c>
    </row>
    <row r="1025" spans="1:6" x14ac:dyDescent="0.25">
      <c r="A1025" t="str">
        <f t="shared" si="248"/>
        <v>Kaloian Manassiev</v>
      </c>
      <c r="B1025" s="2"/>
      <c r="C1025">
        <v>0.26300000000000001</v>
      </c>
      <c r="D1025" t="s">
        <v>73</v>
      </c>
      <c r="E1025">
        <f t="shared" si="249"/>
        <v>38</v>
      </c>
      <c r="F1025">
        <f t="shared" si="239"/>
        <v>9.9939999999999998</v>
      </c>
    </row>
    <row r="1026" spans="1:6" x14ac:dyDescent="0.25">
      <c r="A1026" t="str">
        <f t="shared" si="248"/>
        <v>Kaloian Manassiev</v>
      </c>
      <c r="B1026" s="2"/>
      <c r="C1026">
        <v>6.3E-2</v>
      </c>
      <c r="D1026" t="s">
        <v>79</v>
      </c>
      <c r="E1026">
        <f t="shared" si="249"/>
        <v>38</v>
      </c>
      <c r="F1026">
        <f t="shared" si="239"/>
        <v>2.3940000000000001</v>
      </c>
    </row>
    <row r="1027" spans="1:6" x14ac:dyDescent="0.25">
      <c r="A1027" t="str">
        <f t="shared" si="248"/>
        <v>Kaloian Manassiev</v>
      </c>
      <c r="B1027" s="2"/>
      <c r="C1027">
        <v>0.24</v>
      </c>
      <c r="D1027" t="s">
        <v>28</v>
      </c>
      <c r="E1027">
        <f t="shared" si="249"/>
        <v>38</v>
      </c>
      <c r="F1027">
        <f t="shared" ref="F1027:F1090" si="250">C1027*E1027</f>
        <v>9.1199999999999992</v>
      </c>
    </row>
    <row r="1028" spans="1:6" x14ac:dyDescent="0.25">
      <c r="A1028" t="str">
        <f t="shared" si="248"/>
        <v>Kaloian Manassiev</v>
      </c>
      <c r="E1028">
        <f t="shared" si="249"/>
        <v>38</v>
      </c>
      <c r="F1028">
        <f t="shared" si="250"/>
        <v>0</v>
      </c>
    </row>
    <row r="1029" spans="1:6" x14ac:dyDescent="0.25">
      <c r="A1029" t="str">
        <f t="shared" si="248"/>
        <v>Kaloian Manassiev</v>
      </c>
      <c r="B1029" t="s">
        <v>314</v>
      </c>
      <c r="E1029">
        <v>17</v>
      </c>
      <c r="F1029">
        <f t="shared" si="250"/>
        <v>0</v>
      </c>
    </row>
    <row r="1030" spans="1:6" x14ac:dyDescent="0.25">
      <c r="A1030" t="str">
        <f t="shared" si="248"/>
        <v>Kaloian Manassiev</v>
      </c>
      <c r="E1030">
        <f t="shared" ref="E1030:E1032" si="251">E1029</f>
        <v>17</v>
      </c>
      <c r="F1030">
        <f t="shared" si="250"/>
        <v>0</v>
      </c>
    </row>
    <row r="1031" spans="1:6" x14ac:dyDescent="0.25">
      <c r="A1031" t="str">
        <f t="shared" si="248"/>
        <v>Kaloian Manassiev</v>
      </c>
      <c r="B1031" s="2"/>
      <c r="C1031">
        <v>1</v>
      </c>
      <c r="D1031" t="s">
        <v>10</v>
      </c>
      <c r="E1031">
        <f t="shared" si="251"/>
        <v>17</v>
      </c>
      <c r="F1031">
        <f t="shared" si="250"/>
        <v>17</v>
      </c>
    </row>
    <row r="1032" spans="1:6" x14ac:dyDescent="0.25">
      <c r="A1032" t="s">
        <v>497</v>
      </c>
      <c r="E1032">
        <f t="shared" si="251"/>
        <v>17</v>
      </c>
      <c r="F1032">
        <f t="shared" si="250"/>
        <v>0</v>
      </c>
    </row>
    <row r="1033" spans="1:6" x14ac:dyDescent="0.25">
      <c r="A1033" t="str">
        <f t="shared" ref="A1033:A1035" si="252">A1032</f>
        <v>Kyle Erf</v>
      </c>
      <c r="B1033" t="s">
        <v>317</v>
      </c>
      <c r="E1033">
        <v>2</v>
      </c>
      <c r="F1033">
        <f t="shared" si="250"/>
        <v>0</v>
      </c>
    </row>
    <row r="1034" spans="1:6" x14ac:dyDescent="0.25">
      <c r="A1034" t="str">
        <f t="shared" si="252"/>
        <v>Kyle Erf</v>
      </c>
      <c r="E1034">
        <f t="shared" ref="E1034:E1036" si="253">E1033</f>
        <v>2</v>
      </c>
      <c r="F1034">
        <f t="shared" si="250"/>
        <v>0</v>
      </c>
    </row>
    <row r="1035" spans="1:6" x14ac:dyDescent="0.25">
      <c r="A1035" t="str">
        <f t="shared" si="252"/>
        <v>Kyle Erf</v>
      </c>
      <c r="B1035" s="2"/>
      <c r="C1035">
        <v>1</v>
      </c>
      <c r="D1035" t="s">
        <v>230</v>
      </c>
      <c r="E1035">
        <f t="shared" si="253"/>
        <v>2</v>
      </c>
      <c r="F1035">
        <f t="shared" si="250"/>
        <v>2</v>
      </c>
    </row>
    <row r="1036" spans="1:6" x14ac:dyDescent="0.25">
      <c r="A1036" t="s">
        <v>498</v>
      </c>
      <c r="E1036">
        <f t="shared" si="253"/>
        <v>2</v>
      </c>
      <c r="F1036">
        <f t="shared" si="250"/>
        <v>0</v>
      </c>
    </row>
    <row r="1037" spans="1:6" x14ac:dyDescent="0.25">
      <c r="A1037" t="str">
        <f t="shared" ref="A1037:A1081" si="254">A1036</f>
        <v>Mark Benvenuto</v>
      </c>
      <c r="B1037" t="s">
        <v>320</v>
      </c>
      <c r="E1037">
        <v>804</v>
      </c>
      <c r="F1037">
        <f t="shared" si="250"/>
        <v>0</v>
      </c>
    </row>
    <row r="1038" spans="1:6" x14ac:dyDescent="0.25">
      <c r="A1038" t="str">
        <f t="shared" si="254"/>
        <v>Mark Benvenuto</v>
      </c>
      <c r="E1038">
        <f t="shared" ref="E1038:E1044" si="255">E1037</f>
        <v>804</v>
      </c>
      <c r="F1038">
        <f t="shared" si="250"/>
        <v>0</v>
      </c>
    </row>
    <row r="1039" spans="1:6" x14ac:dyDescent="0.25">
      <c r="A1039" t="str">
        <f t="shared" si="254"/>
        <v>Mark Benvenuto</v>
      </c>
      <c r="B1039" s="2"/>
      <c r="C1039">
        <v>2.1999999999999999E-2</v>
      </c>
      <c r="D1039" t="s">
        <v>321</v>
      </c>
      <c r="E1039">
        <f t="shared" si="255"/>
        <v>804</v>
      </c>
      <c r="F1039">
        <f t="shared" si="250"/>
        <v>17.687999999999999</v>
      </c>
    </row>
    <row r="1040" spans="1:6" x14ac:dyDescent="0.25">
      <c r="A1040" t="str">
        <f t="shared" si="254"/>
        <v>Mark Benvenuto</v>
      </c>
      <c r="B1040" s="2"/>
      <c r="C1040">
        <v>0.308</v>
      </c>
      <c r="D1040" t="s">
        <v>92</v>
      </c>
      <c r="E1040">
        <f t="shared" si="255"/>
        <v>804</v>
      </c>
      <c r="F1040">
        <f t="shared" si="250"/>
        <v>247.63200000000001</v>
      </c>
    </row>
    <row r="1041" spans="1:6" x14ac:dyDescent="0.25">
      <c r="A1041" t="str">
        <f t="shared" si="254"/>
        <v>Mark Benvenuto</v>
      </c>
      <c r="B1041" s="2"/>
      <c r="C1041">
        <v>3.5999999999999997E-2</v>
      </c>
      <c r="D1041" t="s">
        <v>273</v>
      </c>
      <c r="E1041">
        <f t="shared" si="255"/>
        <v>804</v>
      </c>
      <c r="F1041">
        <f t="shared" si="250"/>
        <v>28.943999999999999</v>
      </c>
    </row>
    <row r="1042" spans="1:6" x14ac:dyDescent="0.25">
      <c r="A1042" t="str">
        <f t="shared" si="254"/>
        <v>Mark Benvenuto</v>
      </c>
      <c r="B1042" s="2"/>
      <c r="C1042">
        <v>0.03</v>
      </c>
      <c r="D1042" t="s">
        <v>267</v>
      </c>
      <c r="E1042">
        <f t="shared" si="255"/>
        <v>804</v>
      </c>
      <c r="F1042">
        <f t="shared" si="250"/>
        <v>24.119999999999997</v>
      </c>
    </row>
    <row r="1043" spans="1:6" x14ac:dyDescent="0.25">
      <c r="A1043" t="str">
        <f t="shared" si="254"/>
        <v>Mark Benvenuto</v>
      </c>
      <c r="B1043" s="2"/>
      <c r="C1043">
        <v>0.60099999999999998</v>
      </c>
      <c r="D1043" t="s">
        <v>322</v>
      </c>
      <c r="E1043">
        <f t="shared" si="255"/>
        <v>804</v>
      </c>
      <c r="F1043">
        <f t="shared" si="250"/>
        <v>483.20400000000001</v>
      </c>
    </row>
    <row r="1044" spans="1:6" x14ac:dyDescent="0.25">
      <c r="A1044" t="str">
        <f t="shared" si="254"/>
        <v>Mark Benvenuto</v>
      </c>
      <c r="E1044">
        <f t="shared" si="255"/>
        <v>804</v>
      </c>
      <c r="F1044">
        <f t="shared" si="250"/>
        <v>0</v>
      </c>
    </row>
    <row r="1045" spans="1:6" x14ac:dyDescent="0.25">
      <c r="A1045" t="str">
        <f t="shared" si="254"/>
        <v>Mark Benvenuto</v>
      </c>
      <c r="B1045" t="s">
        <v>323</v>
      </c>
      <c r="E1045">
        <v>7</v>
      </c>
      <c r="F1045">
        <f t="shared" si="250"/>
        <v>0</v>
      </c>
    </row>
    <row r="1046" spans="1:6" x14ac:dyDescent="0.25">
      <c r="A1046" t="str">
        <f t="shared" si="254"/>
        <v>Mark Benvenuto</v>
      </c>
      <c r="E1046">
        <f t="shared" ref="E1046:E1048" si="256">E1045</f>
        <v>7</v>
      </c>
      <c r="F1046">
        <f t="shared" si="250"/>
        <v>0</v>
      </c>
    </row>
    <row r="1047" spans="1:6" x14ac:dyDescent="0.25">
      <c r="A1047" t="str">
        <f t="shared" si="254"/>
        <v>Mark Benvenuto</v>
      </c>
      <c r="B1047" s="2"/>
      <c r="C1047">
        <v>1</v>
      </c>
      <c r="D1047" t="s">
        <v>130</v>
      </c>
      <c r="E1047">
        <f t="shared" si="256"/>
        <v>7</v>
      </c>
      <c r="F1047">
        <f t="shared" si="250"/>
        <v>7</v>
      </c>
    </row>
    <row r="1048" spans="1:6" x14ac:dyDescent="0.25">
      <c r="A1048" t="str">
        <f t="shared" si="254"/>
        <v>Mark Benvenuto</v>
      </c>
      <c r="E1048">
        <f t="shared" si="256"/>
        <v>7</v>
      </c>
      <c r="F1048">
        <f t="shared" si="250"/>
        <v>0</v>
      </c>
    </row>
    <row r="1049" spans="1:6" x14ac:dyDescent="0.25">
      <c r="A1049" t="str">
        <f t="shared" si="254"/>
        <v>Mark Benvenuto</v>
      </c>
      <c r="B1049" t="s">
        <v>324</v>
      </c>
      <c r="E1049">
        <v>12</v>
      </c>
      <c r="F1049">
        <f t="shared" si="250"/>
        <v>0</v>
      </c>
    </row>
    <row r="1050" spans="1:6" x14ac:dyDescent="0.25">
      <c r="A1050" t="str">
        <f t="shared" si="254"/>
        <v>Mark Benvenuto</v>
      </c>
      <c r="E1050">
        <f t="shared" ref="E1050:E1052" si="257">E1049</f>
        <v>12</v>
      </c>
      <c r="F1050">
        <f t="shared" si="250"/>
        <v>0</v>
      </c>
    </row>
    <row r="1051" spans="1:6" x14ac:dyDescent="0.25">
      <c r="A1051" t="str">
        <f t="shared" si="254"/>
        <v>Mark Benvenuto</v>
      </c>
      <c r="B1051" s="2"/>
      <c r="C1051">
        <v>1</v>
      </c>
      <c r="D1051" t="s">
        <v>73</v>
      </c>
      <c r="E1051">
        <f t="shared" si="257"/>
        <v>12</v>
      </c>
      <c r="F1051">
        <f t="shared" si="250"/>
        <v>12</v>
      </c>
    </row>
    <row r="1052" spans="1:6" x14ac:dyDescent="0.25">
      <c r="A1052" t="str">
        <f t="shared" si="254"/>
        <v>Mark Benvenuto</v>
      </c>
      <c r="E1052">
        <f t="shared" si="257"/>
        <v>12</v>
      </c>
      <c r="F1052">
        <f t="shared" si="250"/>
        <v>0</v>
      </c>
    </row>
    <row r="1053" spans="1:6" x14ac:dyDescent="0.25">
      <c r="A1053" t="str">
        <f t="shared" si="254"/>
        <v>Mark Benvenuto</v>
      </c>
      <c r="B1053" t="s">
        <v>325</v>
      </c>
      <c r="E1053">
        <v>56</v>
      </c>
      <c r="F1053">
        <f t="shared" si="250"/>
        <v>0</v>
      </c>
    </row>
    <row r="1054" spans="1:6" x14ac:dyDescent="0.25">
      <c r="A1054" t="str">
        <f t="shared" si="254"/>
        <v>Mark Benvenuto</v>
      </c>
      <c r="E1054">
        <f t="shared" ref="E1054:E1058" si="258">E1053</f>
        <v>56</v>
      </c>
      <c r="F1054">
        <f t="shared" si="250"/>
        <v>0</v>
      </c>
    </row>
    <row r="1055" spans="1:6" x14ac:dyDescent="0.25">
      <c r="A1055" t="str">
        <f t="shared" si="254"/>
        <v>Mark Benvenuto</v>
      </c>
      <c r="B1055" s="2"/>
      <c r="C1055">
        <v>9.7000000000000003E-2</v>
      </c>
      <c r="D1055" t="s">
        <v>267</v>
      </c>
      <c r="E1055">
        <f t="shared" si="258"/>
        <v>56</v>
      </c>
      <c r="F1055">
        <f t="shared" si="250"/>
        <v>5.4320000000000004</v>
      </c>
    </row>
    <row r="1056" spans="1:6" x14ac:dyDescent="0.25">
      <c r="A1056" t="str">
        <f t="shared" si="254"/>
        <v>Mark Benvenuto</v>
      </c>
      <c r="B1056" s="2"/>
      <c r="C1056">
        <v>0.19900000000000001</v>
      </c>
      <c r="D1056" t="s">
        <v>230</v>
      </c>
      <c r="E1056">
        <f t="shared" si="258"/>
        <v>56</v>
      </c>
      <c r="F1056">
        <f t="shared" si="250"/>
        <v>11.144</v>
      </c>
    </row>
    <row r="1057" spans="1:6" x14ac:dyDescent="0.25">
      <c r="A1057" t="str">
        <f t="shared" si="254"/>
        <v>Mark Benvenuto</v>
      </c>
      <c r="B1057" s="2"/>
      <c r="C1057">
        <v>0.70199999999999996</v>
      </c>
      <c r="D1057" t="s">
        <v>77</v>
      </c>
      <c r="E1057">
        <f t="shared" si="258"/>
        <v>56</v>
      </c>
      <c r="F1057">
        <f t="shared" si="250"/>
        <v>39.311999999999998</v>
      </c>
    </row>
    <row r="1058" spans="1:6" x14ac:dyDescent="0.25">
      <c r="A1058" t="str">
        <f t="shared" si="254"/>
        <v>Mark Benvenuto</v>
      </c>
      <c r="E1058">
        <f t="shared" si="258"/>
        <v>56</v>
      </c>
      <c r="F1058">
        <f t="shared" si="250"/>
        <v>0</v>
      </c>
    </row>
    <row r="1059" spans="1:6" x14ac:dyDescent="0.25">
      <c r="A1059" t="str">
        <f t="shared" si="254"/>
        <v>Mark Benvenuto</v>
      </c>
      <c r="B1059" t="s">
        <v>326</v>
      </c>
      <c r="E1059">
        <v>400</v>
      </c>
      <c r="F1059">
        <f t="shared" si="250"/>
        <v>0</v>
      </c>
    </row>
    <row r="1060" spans="1:6" x14ac:dyDescent="0.25">
      <c r="A1060" t="str">
        <f t="shared" si="254"/>
        <v>Mark Benvenuto</v>
      </c>
      <c r="E1060">
        <f t="shared" ref="E1060:E1064" si="259">E1059</f>
        <v>400</v>
      </c>
      <c r="F1060">
        <f t="shared" si="250"/>
        <v>0</v>
      </c>
    </row>
    <row r="1061" spans="1:6" x14ac:dyDescent="0.25">
      <c r="A1061" t="str">
        <f t="shared" si="254"/>
        <v>Mark Benvenuto</v>
      </c>
      <c r="B1061" s="2"/>
      <c r="C1061">
        <v>0.58399999999999996</v>
      </c>
      <c r="D1061" t="s">
        <v>77</v>
      </c>
      <c r="E1061">
        <f t="shared" si="259"/>
        <v>400</v>
      </c>
      <c r="F1061">
        <f t="shared" si="250"/>
        <v>233.6</v>
      </c>
    </row>
    <row r="1062" spans="1:6" x14ac:dyDescent="0.25">
      <c r="A1062" t="str">
        <f t="shared" si="254"/>
        <v>Mark Benvenuto</v>
      </c>
      <c r="B1062" s="2"/>
      <c r="C1062">
        <v>1.4999999999999999E-2</v>
      </c>
      <c r="D1062" t="s">
        <v>52</v>
      </c>
      <c r="E1062">
        <f t="shared" si="259"/>
        <v>400</v>
      </c>
      <c r="F1062">
        <f t="shared" si="250"/>
        <v>6</v>
      </c>
    </row>
    <row r="1063" spans="1:6" x14ac:dyDescent="0.25">
      <c r="A1063" t="str">
        <f t="shared" si="254"/>
        <v>Mark Benvenuto</v>
      </c>
      <c r="B1063" s="2"/>
      <c r="C1063">
        <v>0.4</v>
      </c>
      <c r="D1063" t="s">
        <v>100</v>
      </c>
      <c r="E1063">
        <f t="shared" si="259"/>
        <v>400</v>
      </c>
      <c r="F1063">
        <f t="shared" si="250"/>
        <v>160</v>
      </c>
    </row>
    <row r="1064" spans="1:6" x14ac:dyDescent="0.25">
      <c r="A1064" t="str">
        <f t="shared" si="254"/>
        <v>Mark Benvenuto</v>
      </c>
      <c r="E1064">
        <f t="shared" si="259"/>
        <v>400</v>
      </c>
      <c r="F1064">
        <f t="shared" si="250"/>
        <v>0</v>
      </c>
    </row>
    <row r="1065" spans="1:6" x14ac:dyDescent="0.25">
      <c r="A1065" t="str">
        <f t="shared" si="254"/>
        <v>Mark Benvenuto</v>
      </c>
      <c r="B1065" t="s">
        <v>327</v>
      </c>
      <c r="E1065">
        <v>3</v>
      </c>
      <c r="F1065">
        <f t="shared" si="250"/>
        <v>0</v>
      </c>
    </row>
    <row r="1066" spans="1:6" x14ac:dyDescent="0.25">
      <c r="A1066" t="str">
        <f t="shared" si="254"/>
        <v>Mark Benvenuto</v>
      </c>
      <c r="E1066">
        <f t="shared" ref="E1066:E1068" si="260">E1065</f>
        <v>3</v>
      </c>
      <c r="F1066">
        <f t="shared" si="250"/>
        <v>0</v>
      </c>
    </row>
    <row r="1067" spans="1:6" x14ac:dyDescent="0.25">
      <c r="A1067" t="str">
        <f t="shared" si="254"/>
        <v>Mark Benvenuto</v>
      </c>
      <c r="B1067" s="2"/>
      <c r="C1067">
        <v>1</v>
      </c>
      <c r="D1067" t="s">
        <v>77</v>
      </c>
      <c r="E1067">
        <f t="shared" si="260"/>
        <v>3</v>
      </c>
      <c r="F1067">
        <f t="shared" si="250"/>
        <v>3</v>
      </c>
    </row>
    <row r="1068" spans="1:6" x14ac:dyDescent="0.25">
      <c r="A1068" t="str">
        <f t="shared" si="254"/>
        <v>Mark Benvenuto</v>
      </c>
      <c r="E1068">
        <f t="shared" si="260"/>
        <v>3</v>
      </c>
      <c r="F1068">
        <f t="shared" si="250"/>
        <v>0</v>
      </c>
    </row>
    <row r="1069" spans="1:6" x14ac:dyDescent="0.25">
      <c r="A1069" t="str">
        <f t="shared" si="254"/>
        <v>Mark Benvenuto</v>
      </c>
      <c r="B1069" t="s">
        <v>328</v>
      </c>
      <c r="E1069">
        <v>205</v>
      </c>
      <c r="F1069">
        <f t="shared" si="250"/>
        <v>0</v>
      </c>
    </row>
    <row r="1070" spans="1:6" x14ac:dyDescent="0.25">
      <c r="A1070" t="str">
        <f t="shared" si="254"/>
        <v>Mark Benvenuto</v>
      </c>
      <c r="E1070">
        <f t="shared" ref="E1070:E1075" si="261">E1069</f>
        <v>205</v>
      </c>
      <c r="F1070">
        <f t="shared" si="250"/>
        <v>0</v>
      </c>
    </row>
    <row r="1071" spans="1:6" x14ac:dyDescent="0.25">
      <c r="A1071" t="str">
        <f t="shared" si="254"/>
        <v>Mark Benvenuto</v>
      </c>
      <c r="B1071" s="2"/>
      <c r="C1071">
        <v>0.17699999999999999</v>
      </c>
      <c r="D1071" t="s">
        <v>134</v>
      </c>
      <c r="E1071">
        <f t="shared" si="261"/>
        <v>205</v>
      </c>
      <c r="F1071">
        <f t="shared" si="250"/>
        <v>36.284999999999997</v>
      </c>
    </row>
    <row r="1072" spans="1:6" x14ac:dyDescent="0.25">
      <c r="A1072" t="str">
        <f t="shared" si="254"/>
        <v>Mark Benvenuto</v>
      </c>
      <c r="B1072" s="2"/>
      <c r="C1072">
        <v>0.01</v>
      </c>
      <c r="D1072" t="s">
        <v>329</v>
      </c>
      <c r="E1072">
        <f t="shared" si="261"/>
        <v>205</v>
      </c>
      <c r="F1072">
        <f t="shared" si="250"/>
        <v>2.0499999999999998</v>
      </c>
    </row>
    <row r="1073" spans="1:6" x14ac:dyDescent="0.25">
      <c r="A1073" t="str">
        <f t="shared" si="254"/>
        <v>Mark Benvenuto</v>
      </c>
      <c r="B1073" s="2"/>
      <c r="C1073">
        <v>0.77500000000000002</v>
      </c>
      <c r="D1073" t="s">
        <v>330</v>
      </c>
      <c r="E1073">
        <f t="shared" si="261"/>
        <v>205</v>
      </c>
      <c r="F1073">
        <f t="shared" si="250"/>
        <v>158.875</v>
      </c>
    </row>
    <row r="1074" spans="1:6" x14ac:dyDescent="0.25">
      <c r="A1074" t="str">
        <f t="shared" si="254"/>
        <v>Mark Benvenuto</v>
      </c>
      <c r="B1074" s="2"/>
      <c r="C1074">
        <v>3.6999999999999998E-2</v>
      </c>
      <c r="D1074" t="s">
        <v>174</v>
      </c>
      <c r="E1074">
        <f t="shared" si="261"/>
        <v>205</v>
      </c>
      <c r="F1074">
        <f t="shared" si="250"/>
        <v>7.585</v>
      </c>
    </row>
    <row r="1075" spans="1:6" x14ac:dyDescent="0.25">
      <c r="A1075" t="str">
        <f t="shared" si="254"/>
        <v>Mark Benvenuto</v>
      </c>
      <c r="E1075">
        <f t="shared" si="261"/>
        <v>205</v>
      </c>
      <c r="F1075">
        <f t="shared" si="250"/>
        <v>0</v>
      </c>
    </row>
    <row r="1076" spans="1:6" x14ac:dyDescent="0.25">
      <c r="A1076" t="str">
        <f t="shared" si="254"/>
        <v>Mark Benvenuto</v>
      </c>
      <c r="B1076" t="s">
        <v>331</v>
      </c>
      <c r="E1076">
        <v>50</v>
      </c>
      <c r="F1076">
        <f t="shared" si="250"/>
        <v>0</v>
      </c>
    </row>
    <row r="1077" spans="1:6" x14ac:dyDescent="0.25">
      <c r="A1077" t="str">
        <f t="shared" si="254"/>
        <v>Mark Benvenuto</v>
      </c>
      <c r="E1077">
        <f t="shared" ref="E1077:E1082" si="262">E1076</f>
        <v>50</v>
      </c>
      <c r="F1077">
        <f t="shared" si="250"/>
        <v>0</v>
      </c>
    </row>
    <row r="1078" spans="1:6" x14ac:dyDescent="0.25">
      <c r="A1078" t="str">
        <f t="shared" si="254"/>
        <v>Mark Benvenuto</v>
      </c>
      <c r="B1078" s="2"/>
      <c r="C1078">
        <v>6.2E-2</v>
      </c>
      <c r="D1078" t="s">
        <v>332</v>
      </c>
      <c r="E1078">
        <f t="shared" si="262"/>
        <v>50</v>
      </c>
      <c r="F1078">
        <f t="shared" si="250"/>
        <v>3.1</v>
      </c>
    </row>
    <row r="1079" spans="1:6" x14ac:dyDescent="0.25">
      <c r="A1079" t="str">
        <f t="shared" si="254"/>
        <v>Mark Benvenuto</v>
      </c>
      <c r="B1079" s="2"/>
      <c r="C1079">
        <v>0.81599999999999995</v>
      </c>
      <c r="D1079" t="s">
        <v>333</v>
      </c>
      <c r="E1079">
        <f t="shared" si="262"/>
        <v>50</v>
      </c>
      <c r="F1079">
        <f t="shared" si="250"/>
        <v>40.799999999999997</v>
      </c>
    </row>
    <row r="1080" spans="1:6" x14ac:dyDescent="0.25">
      <c r="A1080" t="str">
        <f t="shared" si="254"/>
        <v>Mark Benvenuto</v>
      </c>
      <c r="B1080" s="2"/>
      <c r="C1080">
        <v>7.3999999999999996E-2</v>
      </c>
      <c r="D1080" t="s">
        <v>334</v>
      </c>
      <c r="E1080">
        <f t="shared" si="262"/>
        <v>50</v>
      </c>
      <c r="F1080">
        <f t="shared" si="250"/>
        <v>3.6999999999999997</v>
      </c>
    </row>
    <row r="1081" spans="1:6" x14ac:dyDescent="0.25">
      <c r="A1081" t="str">
        <f t="shared" si="254"/>
        <v>Mark Benvenuto</v>
      </c>
      <c r="B1081" s="2"/>
      <c r="C1081">
        <v>4.7E-2</v>
      </c>
      <c r="D1081" t="s">
        <v>335</v>
      </c>
      <c r="E1081">
        <f t="shared" si="262"/>
        <v>50</v>
      </c>
      <c r="F1081">
        <f t="shared" si="250"/>
        <v>2.35</v>
      </c>
    </row>
    <row r="1082" spans="1:6" x14ac:dyDescent="0.25">
      <c r="A1082" t="s">
        <v>499</v>
      </c>
      <c r="E1082">
        <f t="shared" si="262"/>
        <v>50</v>
      </c>
      <c r="F1082">
        <f t="shared" si="250"/>
        <v>0</v>
      </c>
    </row>
    <row r="1083" spans="1:6" x14ac:dyDescent="0.25">
      <c r="A1083" t="str">
        <f t="shared" ref="A1083:A1114" si="263">A1082</f>
        <v>Mathias Stearn</v>
      </c>
      <c r="B1083" t="s">
        <v>338</v>
      </c>
      <c r="E1083">
        <v>8</v>
      </c>
      <c r="F1083">
        <f t="shared" si="250"/>
        <v>0</v>
      </c>
    </row>
    <row r="1084" spans="1:6" x14ac:dyDescent="0.25">
      <c r="A1084" t="str">
        <f t="shared" si="263"/>
        <v>Mathias Stearn</v>
      </c>
      <c r="E1084">
        <f t="shared" ref="E1084:E1086" si="264">E1083</f>
        <v>8</v>
      </c>
      <c r="F1084">
        <f t="shared" si="250"/>
        <v>0</v>
      </c>
    </row>
    <row r="1085" spans="1:6" x14ac:dyDescent="0.25">
      <c r="A1085" t="str">
        <f t="shared" si="263"/>
        <v>Mathias Stearn</v>
      </c>
      <c r="B1085" s="2"/>
      <c r="C1085">
        <v>1</v>
      </c>
      <c r="D1085" t="s">
        <v>77</v>
      </c>
      <c r="E1085">
        <f t="shared" si="264"/>
        <v>8</v>
      </c>
      <c r="F1085">
        <f t="shared" si="250"/>
        <v>8</v>
      </c>
    </row>
    <row r="1086" spans="1:6" x14ac:dyDescent="0.25">
      <c r="A1086" t="str">
        <f t="shared" si="263"/>
        <v>Mathias Stearn</v>
      </c>
      <c r="E1086">
        <f t="shared" si="264"/>
        <v>8</v>
      </c>
      <c r="F1086">
        <f t="shared" si="250"/>
        <v>0</v>
      </c>
    </row>
    <row r="1087" spans="1:6" x14ac:dyDescent="0.25">
      <c r="A1087" t="str">
        <f t="shared" si="263"/>
        <v>Mathias Stearn</v>
      </c>
      <c r="B1087" t="s">
        <v>339</v>
      </c>
      <c r="E1087">
        <v>49</v>
      </c>
      <c r="F1087">
        <f t="shared" si="250"/>
        <v>0</v>
      </c>
    </row>
    <row r="1088" spans="1:6" x14ac:dyDescent="0.25">
      <c r="A1088" t="str">
        <f t="shared" si="263"/>
        <v>Mathias Stearn</v>
      </c>
      <c r="E1088">
        <f t="shared" ref="E1088:E1090" si="265">E1087</f>
        <v>49</v>
      </c>
      <c r="F1088">
        <f t="shared" si="250"/>
        <v>0</v>
      </c>
    </row>
    <row r="1089" spans="1:6" x14ac:dyDescent="0.25">
      <c r="A1089" t="str">
        <f t="shared" si="263"/>
        <v>Mathias Stearn</v>
      </c>
      <c r="B1089" s="2"/>
      <c r="C1089">
        <v>1</v>
      </c>
      <c r="D1089" t="s">
        <v>100</v>
      </c>
      <c r="E1089">
        <f t="shared" si="265"/>
        <v>49</v>
      </c>
      <c r="F1089">
        <f t="shared" si="250"/>
        <v>49</v>
      </c>
    </row>
    <row r="1090" spans="1:6" x14ac:dyDescent="0.25">
      <c r="A1090" t="str">
        <f t="shared" si="263"/>
        <v>Mathias Stearn</v>
      </c>
      <c r="E1090">
        <f t="shared" si="265"/>
        <v>49</v>
      </c>
      <c r="F1090">
        <f t="shared" si="250"/>
        <v>0</v>
      </c>
    </row>
    <row r="1091" spans="1:6" x14ac:dyDescent="0.25">
      <c r="A1091" t="str">
        <f t="shared" si="263"/>
        <v>Mathias Stearn</v>
      </c>
      <c r="B1091" t="s">
        <v>340</v>
      </c>
      <c r="E1091">
        <v>11</v>
      </c>
      <c r="F1091">
        <f t="shared" ref="F1091:F1154" si="266">C1091*E1091</f>
        <v>0</v>
      </c>
    </row>
    <row r="1092" spans="1:6" x14ac:dyDescent="0.25">
      <c r="A1092" t="str">
        <f t="shared" si="263"/>
        <v>Mathias Stearn</v>
      </c>
      <c r="E1092">
        <f t="shared" ref="E1092:E1094" si="267">E1091</f>
        <v>11</v>
      </c>
      <c r="F1092">
        <f t="shared" si="266"/>
        <v>0</v>
      </c>
    </row>
    <row r="1093" spans="1:6" x14ac:dyDescent="0.25">
      <c r="A1093" t="str">
        <f t="shared" si="263"/>
        <v>Mathias Stearn</v>
      </c>
      <c r="B1093" s="2"/>
      <c r="C1093">
        <v>1</v>
      </c>
      <c r="D1093" t="s">
        <v>73</v>
      </c>
      <c r="E1093">
        <f t="shared" si="267"/>
        <v>11</v>
      </c>
      <c r="F1093">
        <f t="shared" si="266"/>
        <v>11</v>
      </c>
    </row>
    <row r="1094" spans="1:6" x14ac:dyDescent="0.25">
      <c r="A1094" t="str">
        <f t="shared" si="263"/>
        <v>Mathias Stearn</v>
      </c>
      <c r="E1094">
        <f t="shared" si="267"/>
        <v>11</v>
      </c>
      <c r="F1094">
        <f t="shared" si="266"/>
        <v>0</v>
      </c>
    </row>
    <row r="1095" spans="1:6" x14ac:dyDescent="0.25">
      <c r="A1095" t="str">
        <f t="shared" si="263"/>
        <v>Mathias Stearn</v>
      </c>
      <c r="B1095" t="s">
        <v>341</v>
      </c>
      <c r="E1095">
        <v>71</v>
      </c>
      <c r="F1095">
        <f t="shared" si="266"/>
        <v>0</v>
      </c>
    </row>
    <row r="1096" spans="1:6" x14ac:dyDescent="0.25">
      <c r="A1096" t="str">
        <f t="shared" si="263"/>
        <v>Mathias Stearn</v>
      </c>
      <c r="E1096">
        <f t="shared" ref="E1096:E1099" si="268">E1095</f>
        <v>71</v>
      </c>
      <c r="F1096">
        <f t="shared" si="266"/>
        <v>0</v>
      </c>
    </row>
    <row r="1097" spans="1:6" x14ac:dyDescent="0.25">
      <c r="A1097" t="str">
        <f t="shared" si="263"/>
        <v>Mathias Stearn</v>
      </c>
      <c r="B1097" s="2"/>
      <c r="C1097">
        <v>0.22600000000000001</v>
      </c>
      <c r="D1097" t="s">
        <v>55</v>
      </c>
      <c r="E1097">
        <f t="shared" si="268"/>
        <v>71</v>
      </c>
      <c r="F1097">
        <f t="shared" si="266"/>
        <v>16.045999999999999</v>
      </c>
    </row>
    <row r="1098" spans="1:6" x14ac:dyDescent="0.25">
      <c r="A1098" t="str">
        <f t="shared" si="263"/>
        <v>Mathias Stearn</v>
      </c>
      <c r="B1098" s="2"/>
      <c r="C1098">
        <v>0.77300000000000002</v>
      </c>
      <c r="D1098" t="s">
        <v>52</v>
      </c>
      <c r="E1098">
        <f t="shared" si="268"/>
        <v>71</v>
      </c>
      <c r="F1098">
        <f t="shared" si="266"/>
        <v>54.883000000000003</v>
      </c>
    </row>
    <row r="1099" spans="1:6" x14ac:dyDescent="0.25">
      <c r="A1099" t="str">
        <f t="shared" si="263"/>
        <v>Mathias Stearn</v>
      </c>
      <c r="E1099">
        <f t="shared" si="268"/>
        <v>71</v>
      </c>
      <c r="F1099">
        <f t="shared" si="266"/>
        <v>0</v>
      </c>
    </row>
    <row r="1100" spans="1:6" x14ac:dyDescent="0.25">
      <c r="A1100" t="str">
        <f t="shared" si="263"/>
        <v>Mathias Stearn</v>
      </c>
      <c r="B1100" t="s">
        <v>342</v>
      </c>
      <c r="E1100">
        <v>89</v>
      </c>
      <c r="F1100">
        <f t="shared" si="266"/>
        <v>0</v>
      </c>
    </row>
    <row r="1101" spans="1:6" x14ac:dyDescent="0.25">
      <c r="A1101" t="str">
        <f t="shared" si="263"/>
        <v>Mathias Stearn</v>
      </c>
      <c r="E1101">
        <f t="shared" ref="E1101:E1104" si="269">E1100</f>
        <v>89</v>
      </c>
      <c r="F1101">
        <f t="shared" si="266"/>
        <v>0</v>
      </c>
    </row>
    <row r="1102" spans="1:6" x14ac:dyDescent="0.25">
      <c r="A1102" t="str">
        <f t="shared" si="263"/>
        <v>Mathias Stearn</v>
      </c>
      <c r="B1102" s="2"/>
      <c r="C1102">
        <v>8.9999999999999993E-3</v>
      </c>
      <c r="D1102" t="s">
        <v>343</v>
      </c>
      <c r="E1102">
        <f t="shared" si="269"/>
        <v>89</v>
      </c>
      <c r="F1102">
        <f t="shared" si="266"/>
        <v>0.80099999999999993</v>
      </c>
    </row>
    <row r="1103" spans="1:6" x14ac:dyDescent="0.25">
      <c r="A1103" t="str">
        <f t="shared" si="263"/>
        <v>Mathias Stearn</v>
      </c>
      <c r="B1103" s="2"/>
      <c r="C1103">
        <v>0.99</v>
      </c>
      <c r="D1103" t="s">
        <v>77</v>
      </c>
      <c r="E1103">
        <f t="shared" si="269"/>
        <v>89</v>
      </c>
      <c r="F1103">
        <f t="shared" si="266"/>
        <v>88.11</v>
      </c>
    </row>
    <row r="1104" spans="1:6" x14ac:dyDescent="0.25">
      <c r="A1104" t="str">
        <f t="shared" si="263"/>
        <v>Mathias Stearn</v>
      </c>
      <c r="E1104">
        <f t="shared" si="269"/>
        <v>89</v>
      </c>
      <c r="F1104">
        <f t="shared" si="266"/>
        <v>0</v>
      </c>
    </row>
    <row r="1105" spans="1:6" x14ac:dyDescent="0.25">
      <c r="A1105" t="str">
        <f t="shared" si="263"/>
        <v>Mathias Stearn</v>
      </c>
      <c r="B1105" t="s">
        <v>344</v>
      </c>
      <c r="E1105">
        <v>25</v>
      </c>
      <c r="F1105">
        <f t="shared" si="266"/>
        <v>0</v>
      </c>
    </row>
    <row r="1106" spans="1:6" x14ac:dyDescent="0.25">
      <c r="A1106" t="str">
        <f t="shared" si="263"/>
        <v>Mathias Stearn</v>
      </c>
      <c r="E1106">
        <f t="shared" ref="E1106:E1108" si="270">E1105</f>
        <v>25</v>
      </c>
      <c r="F1106">
        <f t="shared" si="266"/>
        <v>0</v>
      </c>
    </row>
    <row r="1107" spans="1:6" x14ac:dyDescent="0.25">
      <c r="A1107" t="str">
        <f t="shared" si="263"/>
        <v>Mathias Stearn</v>
      </c>
      <c r="B1107" s="2"/>
      <c r="C1107">
        <v>1</v>
      </c>
      <c r="D1107" t="s">
        <v>100</v>
      </c>
      <c r="E1107">
        <f t="shared" si="270"/>
        <v>25</v>
      </c>
      <c r="F1107">
        <f t="shared" si="266"/>
        <v>25</v>
      </c>
    </row>
    <row r="1108" spans="1:6" x14ac:dyDescent="0.25">
      <c r="A1108" t="str">
        <f t="shared" si="263"/>
        <v>Mathias Stearn</v>
      </c>
      <c r="E1108">
        <f t="shared" si="270"/>
        <v>25</v>
      </c>
      <c r="F1108">
        <f t="shared" si="266"/>
        <v>0</v>
      </c>
    </row>
    <row r="1109" spans="1:6" x14ac:dyDescent="0.25">
      <c r="A1109" t="str">
        <f t="shared" si="263"/>
        <v>Mathias Stearn</v>
      </c>
      <c r="B1109" t="s">
        <v>345</v>
      </c>
      <c r="E1109">
        <v>81</v>
      </c>
      <c r="F1109">
        <f t="shared" si="266"/>
        <v>0</v>
      </c>
    </row>
    <row r="1110" spans="1:6" x14ac:dyDescent="0.25">
      <c r="A1110" t="str">
        <f t="shared" si="263"/>
        <v>Mathias Stearn</v>
      </c>
      <c r="E1110">
        <f t="shared" ref="E1110:E1116" si="271">E1109</f>
        <v>81</v>
      </c>
      <c r="F1110">
        <f t="shared" si="266"/>
        <v>0</v>
      </c>
    </row>
    <row r="1111" spans="1:6" x14ac:dyDescent="0.25">
      <c r="A1111" t="str">
        <f t="shared" si="263"/>
        <v>Mathias Stearn</v>
      </c>
      <c r="B1111" s="2"/>
      <c r="C1111">
        <v>0.57999999999999996</v>
      </c>
      <c r="D1111" t="s">
        <v>346</v>
      </c>
      <c r="E1111">
        <f t="shared" si="271"/>
        <v>81</v>
      </c>
      <c r="F1111">
        <f t="shared" si="266"/>
        <v>46.98</v>
      </c>
    </row>
    <row r="1112" spans="1:6" x14ac:dyDescent="0.25">
      <c r="A1112" t="str">
        <f t="shared" si="263"/>
        <v>Mathias Stearn</v>
      </c>
      <c r="B1112" s="2"/>
      <c r="C1112">
        <v>0.25600000000000001</v>
      </c>
      <c r="D1112" t="s">
        <v>55</v>
      </c>
      <c r="E1112">
        <f t="shared" si="271"/>
        <v>81</v>
      </c>
      <c r="F1112">
        <f t="shared" si="266"/>
        <v>20.736000000000001</v>
      </c>
    </row>
    <row r="1113" spans="1:6" x14ac:dyDescent="0.25">
      <c r="A1113" t="str">
        <f t="shared" si="263"/>
        <v>Mathias Stearn</v>
      </c>
      <c r="B1113" s="2"/>
      <c r="C1113">
        <v>0.10299999999999999</v>
      </c>
      <c r="D1113" t="s">
        <v>77</v>
      </c>
      <c r="E1113">
        <f t="shared" si="271"/>
        <v>81</v>
      </c>
      <c r="F1113">
        <f t="shared" si="266"/>
        <v>8.343</v>
      </c>
    </row>
    <row r="1114" spans="1:6" x14ac:dyDescent="0.25">
      <c r="A1114" t="str">
        <f t="shared" si="263"/>
        <v>Mathias Stearn</v>
      </c>
      <c r="B1114" s="2"/>
      <c r="C1114">
        <v>7.0000000000000001E-3</v>
      </c>
      <c r="D1114" t="s">
        <v>28</v>
      </c>
      <c r="E1114">
        <f t="shared" si="271"/>
        <v>81</v>
      </c>
      <c r="F1114">
        <f t="shared" si="266"/>
        <v>0.56700000000000006</v>
      </c>
    </row>
    <row r="1115" spans="1:6" x14ac:dyDescent="0.25">
      <c r="A1115" t="str">
        <f t="shared" ref="A1115:A1146" si="272">A1114</f>
        <v>Mathias Stearn</v>
      </c>
      <c r="B1115" s="2"/>
      <c r="C1115">
        <v>5.0999999999999997E-2</v>
      </c>
      <c r="D1115" t="s">
        <v>100</v>
      </c>
      <c r="E1115">
        <f t="shared" si="271"/>
        <v>81</v>
      </c>
      <c r="F1115">
        <f t="shared" si="266"/>
        <v>4.1309999999999993</v>
      </c>
    </row>
    <row r="1116" spans="1:6" x14ac:dyDescent="0.25">
      <c r="A1116" t="str">
        <f t="shared" si="272"/>
        <v>Mathias Stearn</v>
      </c>
      <c r="E1116">
        <f t="shared" si="271"/>
        <v>81</v>
      </c>
      <c r="F1116">
        <f t="shared" si="266"/>
        <v>0</v>
      </c>
    </row>
    <row r="1117" spans="1:6" x14ac:dyDescent="0.25">
      <c r="A1117" t="str">
        <f t="shared" si="272"/>
        <v>Mathias Stearn</v>
      </c>
      <c r="B1117" t="s">
        <v>347</v>
      </c>
      <c r="E1117">
        <v>2</v>
      </c>
      <c r="F1117">
        <f t="shared" si="266"/>
        <v>0</v>
      </c>
    </row>
    <row r="1118" spans="1:6" x14ac:dyDescent="0.25">
      <c r="A1118" t="str">
        <f t="shared" si="272"/>
        <v>Mathias Stearn</v>
      </c>
      <c r="E1118">
        <f t="shared" ref="E1118:E1120" si="273">E1117</f>
        <v>2</v>
      </c>
      <c r="F1118">
        <f t="shared" si="266"/>
        <v>0</v>
      </c>
    </row>
    <row r="1119" spans="1:6" x14ac:dyDescent="0.25">
      <c r="A1119" t="str">
        <f t="shared" si="272"/>
        <v>Mathias Stearn</v>
      </c>
      <c r="B1119" s="2"/>
      <c r="C1119">
        <v>1</v>
      </c>
      <c r="D1119" t="s">
        <v>73</v>
      </c>
      <c r="E1119">
        <f t="shared" si="273"/>
        <v>2</v>
      </c>
      <c r="F1119">
        <f t="shared" si="266"/>
        <v>2</v>
      </c>
    </row>
    <row r="1120" spans="1:6" x14ac:dyDescent="0.25">
      <c r="A1120" t="str">
        <f t="shared" si="272"/>
        <v>Mathias Stearn</v>
      </c>
      <c r="E1120">
        <f t="shared" si="273"/>
        <v>2</v>
      </c>
      <c r="F1120">
        <f t="shared" si="266"/>
        <v>0</v>
      </c>
    </row>
    <row r="1121" spans="1:6" x14ac:dyDescent="0.25">
      <c r="A1121" t="str">
        <f t="shared" si="272"/>
        <v>Mathias Stearn</v>
      </c>
      <c r="B1121" t="s">
        <v>348</v>
      </c>
      <c r="E1121">
        <v>1206</v>
      </c>
      <c r="F1121">
        <f t="shared" si="266"/>
        <v>0</v>
      </c>
    </row>
    <row r="1122" spans="1:6" x14ac:dyDescent="0.25">
      <c r="A1122" t="str">
        <f t="shared" si="272"/>
        <v>Mathias Stearn</v>
      </c>
      <c r="E1122">
        <f t="shared" ref="E1122:E1135" si="274">E1121</f>
        <v>1206</v>
      </c>
      <c r="F1122">
        <f t="shared" si="266"/>
        <v>0</v>
      </c>
    </row>
    <row r="1123" spans="1:6" x14ac:dyDescent="0.25">
      <c r="A1123" t="str">
        <f t="shared" si="272"/>
        <v>Mathias Stearn</v>
      </c>
      <c r="B1123" s="2"/>
      <c r="C1123">
        <v>4.0000000000000001E-3</v>
      </c>
      <c r="D1123" t="s">
        <v>10</v>
      </c>
      <c r="E1123">
        <f t="shared" si="274"/>
        <v>1206</v>
      </c>
      <c r="F1123">
        <f t="shared" si="266"/>
        <v>4.8239999999999998</v>
      </c>
    </row>
    <row r="1124" spans="1:6" x14ac:dyDescent="0.25">
      <c r="A1124" t="str">
        <f t="shared" si="272"/>
        <v>Mathias Stearn</v>
      </c>
      <c r="B1124" s="2"/>
      <c r="C1124">
        <v>7.0000000000000001E-3</v>
      </c>
      <c r="D1124" t="s">
        <v>130</v>
      </c>
      <c r="E1124">
        <f t="shared" si="274"/>
        <v>1206</v>
      </c>
      <c r="F1124">
        <f t="shared" si="266"/>
        <v>8.4420000000000002</v>
      </c>
    </row>
    <row r="1125" spans="1:6" x14ac:dyDescent="0.25">
      <c r="A1125" t="str">
        <f t="shared" si="272"/>
        <v>Mathias Stearn</v>
      </c>
      <c r="B1125" s="2"/>
      <c r="C1125">
        <v>3.0000000000000001E-3</v>
      </c>
      <c r="D1125" t="s">
        <v>159</v>
      </c>
      <c r="E1125">
        <f t="shared" si="274"/>
        <v>1206</v>
      </c>
      <c r="F1125">
        <f t="shared" si="266"/>
        <v>3.6179999999999999</v>
      </c>
    </row>
    <row r="1126" spans="1:6" x14ac:dyDescent="0.25">
      <c r="A1126" t="str">
        <f t="shared" si="272"/>
        <v>Mathias Stearn</v>
      </c>
      <c r="B1126" s="2"/>
      <c r="C1126">
        <v>4.0000000000000001E-3</v>
      </c>
      <c r="D1126" t="s">
        <v>123</v>
      </c>
      <c r="E1126">
        <f t="shared" si="274"/>
        <v>1206</v>
      </c>
      <c r="F1126">
        <f t="shared" si="266"/>
        <v>4.8239999999999998</v>
      </c>
    </row>
    <row r="1127" spans="1:6" x14ac:dyDescent="0.25">
      <c r="A1127" t="str">
        <f t="shared" si="272"/>
        <v>Mathias Stearn</v>
      </c>
      <c r="B1127" s="2"/>
      <c r="C1127">
        <v>2.5000000000000001E-2</v>
      </c>
      <c r="D1127" t="s">
        <v>76</v>
      </c>
      <c r="E1127">
        <f t="shared" si="274"/>
        <v>1206</v>
      </c>
      <c r="F1127">
        <f t="shared" si="266"/>
        <v>30.150000000000002</v>
      </c>
    </row>
    <row r="1128" spans="1:6" x14ac:dyDescent="0.25">
      <c r="A1128" t="str">
        <f t="shared" si="272"/>
        <v>Mathias Stearn</v>
      </c>
      <c r="B1128" s="2"/>
      <c r="C1128">
        <v>0.11899999999999999</v>
      </c>
      <c r="D1128" t="s">
        <v>179</v>
      </c>
      <c r="E1128">
        <f t="shared" si="274"/>
        <v>1206</v>
      </c>
      <c r="F1128">
        <f t="shared" si="266"/>
        <v>143.51399999999998</v>
      </c>
    </row>
    <row r="1129" spans="1:6" x14ac:dyDescent="0.25">
      <c r="A1129" t="str">
        <f t="shared" si="272"/>
        <v>Mathias Stearn</v>
      </c>
      <c r="B1129" s="2"/>
      <c r="C1129">
        <v>4.4999999999999998E-2</v>
      </c>
      <c r="D1129" t="s">
        <v>166</v>
      </c>
      <c r="E1129">
        <f t="shared" si="274"/>
        <v>1206</v>
      </c>
      <c r="F1129">
        <f t="shared" si="266"/>
        <v>54.269999999999996</v>
      </c>
    </row>
    <row r="1130" spans="1:6" x14ac:dyDescent="0.25">
      <c r="A1130" t="str">
        <f t="shared" si="272"/>
        <v>Mathias Stearn</v>
      </c>
      <c r="B1130" s="2"/>
      <c r="C1130">
        <v>0.47799999999999998</v>
      </c>
      <c r="D1130" t="s">
        <v>77</v>
      </c>
      <c r="E1130">
        <f t="shared" si="274"/>
        <v>1206</v>
      </c>
      <c r="F1130">
        <f t="shared" si="266"/>
        <v>576.46799999999996</v>
      </c>
    </row>
    <row r="1131" spans="1:6" x14ac:dyDescent="0.25">
      <c r="A1131" t="str">
        <f t="shared" si="272"/>
        <v>Mathias Stearn</v>
      </c>
      <c r="B1131" s="2"/>
      <c r="C1131">
        <v>1E-3</v>
      </c>
      <c r="D1131" t="s">
        <v>78</v>
      </c>
      <c r="E1131">
        <f t="shared" si="274"/>
        <v>1206</v>
      </c>
      <c r="F1131">
        <f t="shared" si="266"/>
        <v>1.206</v>
      </c>
    </row>
    <row r="1132" spans="1:6" x14ac:dyDescent="0.25">
      <c r="A1132" t="str">
        <f t="shared" si="272"/>
        <v>Mathias Stearn</v>
      </c>
      <c r="B1132" s="2"/>
      <c r="C1132">
        <v>0.14199999999999999</v>
      </c>
      <c r="D1132" t="s">
        <v>73</v>
      </c>
      <c r="E1132">
        <f t="shared" si="274"/>
        <v>1206</v>
      </c>
      <c r="F1132">
        <f t="shared" si="266"/>
        <v>171.25199999999998</v>
      </c>
    </row>
    <row r="1133" spans="1:6" x14ac:dyDescent="0.25">
      <c r="A1133" t="str">
        <f t="shared" si="272"/>
        <v>Mathias Stearn</v>
      </c>
      <c r="B1133" s="2"/>
      <c r="C1133">
        <v>5.3999999999999999E-2</v>
      </c>
      <c r="D1133" t="s">
        <v>79</v>
      </c>
      <c r="E1133">
        <f t="shared" si="274"/>
        <v>1206</v>
      </c>
      <c r="F1133">
        <f t="shared" si="266"/>
        <v>65.123999999999995</v>
      </c>
    </row>
    <row r="1134" spans="1:6" x14ac:dyDescent="0.25">
      <c r="A1134" t="str">
        <f t="shared" si="272"/>
        <v>Mathias Stearn</v>
      </c>
      <c r="B1134" s="2"/>
      <c r="C1134">
        <v>0.111</v>
      </c>
      <c r="D1134" t="s">
        <v>28</v>
      </c>
      <c r="E1134">
        <f t="shared" si="274"/>
        <v>1206</v>
      </c>
      <c r="F1134">
        <f t="shared" si="266"/>
        <v>133.86600000000001</v>
      </c>
    </row>
    <row r="1135" spans="1:6" x14ac:dyDescent="0.25">
      <c r="A1135" t="str">
        <f t="shared" si="272"/>
        <v>Mathias Stearn</v>
      </c>
      <c r="E1135">
        <f t="shared" si="274"/>
        <v>1206</v>
      </c>
      <c r="F1135">
        <f t="shared" si="266"/>
        <v>0</v>
      </c>
    </row>
    <row r="1136" spans="1:6" x14ac:dyDescent="0.25">
      <c r="A1136" t="str">
        <f t="shared" si="272"/>
        <v>Mathias Stearn</v>
      </c>
      <c r="B1136" t="s">
        <v>349</v>
      </c>
      <c r="E1136">
        <v>62</v>
      </c>
      <c r="F1136">
        <f t="shared" si="266"/>
        <v>0</v>
      </c>
    </row>
    <row r="1137" spans="1:6" x14ac:dyDescent="0.25">
      <c r="A1137" t="str">
        <f t="shared" si="272"/>
        <v>Mathias Stearn</v>
      </c>
      <c r="E1137">
        <f t="shared" ref="E1137:E1139" si="275">E1136</f>
        <v>62</v>
      </c>
      <c r="F1137">
        <f t="shared" si="266"/>
        <v>0</v>
      </c>
    </row>
    <row r="1138" spans="1:6" x14ac:dyDescent="0.25">
      <c r="A1138" t="str">
        <f t="shared" si="272"/>
        <v>Mathias Stearn</v>
      </c>
      <c r="B1138" s="2"/>
      <c r="C1138">
        <v>1</v>
      </c>
      <c r="D1138" t="s">
        <v>73</v>
      </c>
      <c r="E1138">
        <f t="shared" si="275"/>
        <v>62</v>
      </c>
      <c r="F1138">
        <f t="shared" si="266"/>
        <v>62</v>
      </c>
    </row>
    <row r="1139" spans="1:6" x14ac:dyDescent="0.25">
      <c r="A1139" t="str">
        <f t="shared" si="272"/>
        <v>Mathias Stearn</v>
      </c>
      <c r="E1139">
        <f t="shared" si="275"/>
        <v>62</v>
      </c>
      <c r="F1139">
        <f t="shared" si="266"/>
        <v>0</v>
      </c>
    </row>
    <row r="1140" spans="1:6" x14ac:dyDescent="0.25">
      <c r="A1140" t="str">
        <f t="shared" si="272"/>
        <v>Mathias Stearn</v>
      </c>
      <c r="B1140" t="s">
        <v>350</v>
      </c>
      <c r="E1140">
        <v>446</v>
      </c>
      <c r="F1140">
        <f t="shared" si="266"/>
        <v>0</v>
      </c>
    </row>
    <row r="1141" spans="1:6" x14ac:dyDescent="0.25">
      <c r="A1141" t="str">
        <f t="shared" si="272"/>
        <v>Mathias Stearn</v>
      </c>
      <c r="E1141">
        <f t="shared" ref="E1141:E1153" si="276">E1140</f>
        <v>446</v>
      </c>
      <c r="F1141">
        <f t="shared" si="266"/>
        <v>0</v>
      </c>
    </row>
    <row r="1142" spans="1:6" x14ac:dyDescent="0.25">
      <c r="A1142" t="str">
        <f t="shared" si="272"/>
        <v>Mathias Stearn</v>
      </c>
      <c r="B1142" s="2"/>
      <c r="C1142">
        <v>4.0000000000000001E-3</v>
      </c>
      <c r="D1142" t="s">
        <v>172</v>
      </c>
      <c r="E1142">
        <f t="shared" si="276"/>
        <v>446</v>
      </c>
      <c r="F1142">
        <f t="shared" si="266"/>
        <v>1.784</v>
      </c>
    </row>
    <row r="1143" spans="1:6" x14ac:dyDescent="0.25">
      <c r="A1143" t="str">
        <f t="shared" si="272"/>
        <v>Mathias Stearn</v>
      </c>
      <c r="B1143" s="2"/>
      <c r="C1143">
        <v>1.6E-2</v>
      </c>
      <c r="D1143" t="s">
        <v>75</v>
      </c>
      <c r="E1143">
        <f t="shared" si="276"/>
        <v>446</v>
      </c>
      <c r="F1143">
        <f t="shared" si="266"/>
        <v>7.1360000000000001</v>
      </c>
    </row>
    <row r="1144" spans="1:6" x14ac:dyDescent="0.25">
      <c r="A1144" t="str">
        <f t="shared" si="272"/>
        <v>Mathias Stearn</v>
      </c>
      <c r="B1144" s="2"/>
      <c r="C1144">
        <v>2.4E-2</v>
      </c>
      <c r="D1144" t="s">
        <v>76</v>
      </c>
      <c r="E1144">
        <f t="shared" si="276"/>
        <v>446</v>
      </c>
      <c r="F1144">
        <f t="shared" si="266"/>
        <v>10.704000000000001</v>
      </c>
    </row>
    <row r="1145" spans="1:6" x14ac:dyDescent="0.25">
      <c r="A1145" t="str">
        <f t="shared" si="272"/>
        <v>Mathias Stearn</v>
      </c>
      <c r="B1145" s="2"/>
      <c r="C1145">
        <v>9.8000000000000004E-2</v>
      </c>
      <c r="D1145" t="s">
        <v>164</v>
      </c>
      <c r="E1145">
        <f t="shared" si="276"/>
        <v>446</v>
      </c>
      <c r="F1145">
        <f t="shared" si="266"/>
        <v>43.707999999999998</v>
      </c>
    </row>
    <row r="1146" spans="1:6" x14ac:dyDescent="0.25">
      <c r="A1146" t="str">
        <f t="shared" si="272"/>
        <v>Mathias Stearn</v>
      </c>
      <c r="B1146" s="2"/>
      <c r="C1146">
        <v>2.9000000000000001E-2</v>
      </c>
      <c r="D1146" t="s">
        <v>77</v>
      </c>
      <c r="E1146">
        <f t="shared" si="276"/>
        <v>446</v>
      </c>
      <c r="F1146">
        <f t="shared" si="266"/>
        <v>12.934000000000001</v>
      </c>
    </row>
    <row r="1147" spans="1:6" x14ac:dyDescent="0.25">
      <c r="A1147" t="str">
        <f t="shared" ref="A1147:A1157" si="277">A1146</f>
        <v>Mathias Stearn</v>
      </c>
      <c r="B1147" s="2"/>
      <c r="C1147">
        <v>1.9E-2</v>
      </c>
      <c r="D1147" t="s">
        <v>78</v>
      </c>
      <c r="E1147">
        <f t="shared" si="276"/>
        <v>446</v>
      </c>
      <c r="F1147">
        <f t="shared" si="266"/>
        <v>8.4740000000000002</v>
      </c>
    </row>
    <row r="1148" spans="1:6" x14ac:dyDescent="0.25">
      <c r="A1148" t="str">
        <f t="shared" si="277"/>
        <v>Mathias Stearn</v>
      </c>
      <c r="B1148" s="2"/>
      <c r="C1148">
        <v>0.154</v>
      </c>
      <c r="D1148" t="s">
        <v>73</v>
      </c>
      <c r="E1148">
        <f t="shared" si="276"/>
        <v>446</v>
      </c>
      <c r="F1148">
        <f t="shared" si="266"/>
        <v>68.683999999999997</v>
      </c>
    </row>
    <row r="1149" spans="1:6" x14ac:dyDescent="0.25">
      <c r="A1149" t="str">
        <f t="shared" si="277"/>
        <v>Mathias Stearn</v>
      </c>
      <c r="B1149" s="2"/>
      <c r="C1149">
        <v>4.2000000000000003E-2</v>
      </c>
      <c r="D1149" t="s">
        <v>79</v>
      </c>
      <c r="E1149">
        <f t="shared" si="276"/>
        <v>446</v>
      </c>
      <c r="F1149">
        <f t="shared" si="266"/>
        <v>18.732000000000003</v>
      </c>
    </row>
    <row r="1150" spans="1:6" x14ac:dyDescent="0.25">
      <c r="A1150" t="str">
        <f t="shared" si="277"/>
        <v>Mathias Stearn</v>
      </c>
      <c r="B1150" s="2"/>
      <c r="C1150">
        <v>0.60299999999999998</v>
      </c>
      <c r="D1150" t="s">
        <v>28</v>
      </c>
      <c r="E1150">
        <f t="shared" si="276"/>
        <v>446</v>
      </c>
      <c r="F1150">
        <f t="shared" si="266"/>
        <v>268.93799999999999</v>
      </c>
    </row>
    <row r="1151" spans="1:6" x14ac:dyDescent="0.25">
      <c r="A1151" t="str">
        <f t="shared" si="277"/>
        <v>Mathias Stearn</v>
      </c>
      <c r="B1151" s="2"/>
      <c r="C1151">
        <v>4.0000000000000001E-3</v>
      </c>
      <c r="D1151" t="s">
        <v>100</v>
      </c>
      <c r="E1151">
        <f t="shared" si="276"/>
        <v>446</v>
      </c>
      <c r="F1151">
        <f t="shared" si="266"/>
        <v>1.784</v>
      </c>
    </row>
    <row r="1152" spans="1:6" x14ac:dyDescent="0.25">
      <c r="A1152" t="str">
        <f t="shared" si="277"/>
        <v>Mathias Stearn</v>
      </c>
      <c r="B1152" s="2"/>
      <c r="C1152">
        <v>2E-3</v>
      </c>
      <c r="D1152" t="s">
        <v>136</v>
      </c>
      <c r="E1152">
        <f t="shared" si="276"/>
        <v>446</v>
      </c>
      <c r="F1152">
        <f t="shared" si="266"/>
        <v>0.89200000000000002</v>
      </c>
    </row>
    <row r="1153" spans="1:6" x14ac:dyDescent="0.25">
      <c r="A1153" t="str">
        <f t="shared" si="277"/>
        <v>Mathias Stearn</v>
      </c>
      <c r="E1153">
        <f t="shared" si="276"/>
        <v>446</v>
      </c>
      <c r="F1153">
        <f t="shared" si="266"/>
        <v>0</v>
      </c>
    </row>
    <row r="1154" spans="1:6" x14ac:dyDescent="0.25">
      <c r="A1154" t="str">
        <f t="shared" si="277"/>
        <v>Mathias Stearn</v>
      </c>
      <c r="B1154" t="s">
        <v>351</v>
      </c>
      <c r="E1154">
        <v>37</v>
      </c>
      <c r="F1154">
        <f t="shared" si="266"/>
        <v>0</v>
      </c>
    </row>
    <row r="1155" spans="1:6" x14ac:dyDescent="0.25">
      <c r="A1155" t="str">
        <f t="shared" si="277"/>
        <v>Mathias Stearn</v>
      </c>
      <c r="E1155">
        <f t="shared" ref="E1155:E1158" si="278">E1154</f>
        <v>37</v>
      </c>
      <c r="F1155">
        <f t="shared" ref="F1155:F1218" si="279">C1155*E1155</f>
        <v>0</v>
      </c>
    </row>
    <row r="1156" spans="1:6" x14ac:dyDescent="0.25">
      <c r="A1156" t="str">
        <f t="shared" si="277"/>
        <v>Mathias Stearn</v>
      </c>
      <c r="B1156" s="2"/>
      <c r="C1156">
        <v>0.17799999999999999</v>
      </c>
      <c r="D1156" t="s">
        <v>15</v>
      </c>
      <c r="E1156">
        <f t="shared" si="278"/>
        <v>37</v>
      </c>
      <c r="F1156">
        <f t="shared" si="279"/>
        <v>6.5859999999999994</v>
      </c>
    </row>
    <row r="1157" spans="1:6" x14ac:dyDescent="0.25">
      <c r="A1157" t="str">
        <f t="shared" si="277"/>
        <v>Mathias Stearn</v>
      </c>
      <c r="B1157" s="2"/>
      <c r="C1157">
        <v>0.82099999999999995</v>
      </c>
      <c r="D1157" t="s">
        <v>100</v>
      </c>
      <c r="E1157">
        <f t="shared" si="278"/>
        <v>37</v>
      </c>
      <c r="F1157">
        <f t="shared" si="279"/>
        <v>30.376999999999999</v>
      </c>
    </row>
    <row r="1158" spans="1:6" x14ac:dyDescent="0.25">
      <c r="A1158" t="s">
        <v>500</v>
      </c>
      <c r="E1158">
        <f t="shared" si="278"/>
        <v>37</v>
      </c>
      <c r="F1158">
        <f t="shared" si="279"/>
        <v>0</v>
      </c>
    </row>
    <row r="1159" spans="1:6" x14ac:dyDescent="0.25">
      <c r="A1159" t="str">
        <f t="shared" ref="A1159:A1190" si="280">A1158</f>
        <v>matt dannenberg</v>
      </c>
      <c r="B1159" t="s">
        <v>354</v>
      </c>
      <c r="E1159">
        <v>2</v>
      </c>
      <c r="F1159">
        <f t="shared" si="279"/>
        <v>0</v>
      </c>
    </row>
    <row r="1160" spans="1:6" x14ac:dyDescent="0.25">
      <c r="A1160" t="str">
        <f t="shared" si="280"/>
        <v>matt dannenberg</v>
      </c>
      <c r="E1160">
        <f t="shared" ref="E1160:E1162" si="281">E1159</f>
        <v>2</v>
      </c>
      <c r="F1160">
        <f t="shared" si="279"/>
        <v>0</v>
      </c>
    </row>
    <row r="1161" spans="1:6" x14ac:dyDescent="0.25">
      <c r="A1161" t="str">
        <f t="shared" si="280"/>
        <v>matt dannenberg</v>
      </c>
      <c r="B1161" s="2"/>
      <c r="C1161">
        <v>1</v>
      </c>
      <c r="D1161" t="s">
        <v>235</v>
      </c>
      <c r="E1161">
        <f t="shared" si="281"/>
        <v>2</v>
      </c>
      <c r="F1161">
        <f t="shared" si="279"/>
        <v>2</v>
      </c>
    </row>
    <row r="1162" spans="1:6" x14ac:dyDescent="0.25">
      <c r="A1162" t="str">
        <f t="shared" si="280"/>
        <v>matt dannenberg</v>
      </c>
      <c r="E1162">
        <f t="shared" si="281"/>
        <v>2</v>
      </c>
      <c r="F1162">
        <f t="shared" si="279"/>
        <v>0</v>
      </c>
    </row>
    <row r="1163" spans="1:6" x14ac:dyDescent="0.25">
      <c r="A1163" t="str">
        <f t="shared" si="280"/>
        <v>matt dannenberg</v>
      </c>
      <c r="B1163" t="s">
        <v>355</v>
      </c>
      <c r="E1163">
        <v>2</v>
      </c>
      <c r="F1163">
        <f t="shared" si="279"/>
        <v>0</v>
      </c>
    </row>
    <row r="1164" spans="1:6" x14ac:dyDescent="0.25">
      <c r="A1164" t="str">
        <f t="shared" si="280"/>
        <v>matt dannenberg</v>
      </c>
      <c r="E1164">
        <f t="shared" ref="E1164:E1166" si="282">E1163</f>
        <v>2</v>
      </c>
      <c r="F1164">
        <f t="shared" si="279"/>
        <v>0</v>
      </c>
    </row>
    <row r="1165" spans="1:6" x14ac:dyDescent="0.25">
      <c r="A1165" t="str">
        <f t="shared" si="280"/>
        <v>matt dannenberg</v>
      </c>
      <c r="B1165" s="2"/>
      <c r="C1165">
        <v>1</v>
      </c>
      <c r="D1165" t="s">
        <v>51</v>
      </c>
      <c r="E1165">
        <f t="shared" si="282"/>
        <v>2</v>
      </c>
      <c r="F1165">
        <f t="shared" si="279"/>
        <v>2</v>
      </c>
    </row>
    <row r="1166" spans="1:6" x14ac:dyDescent="0.25">
      <c r="A1166" t="str">
        <f t="shared" si="280"/>
        <v>matt dannenberg</v>
      </c>
      <c r="E1166">
        <f t="shared" si="282"/>
        <v>2</v>
      </c>
      <c r="F1166">
        <f t="shared" si="279"/>
        <v>0</v>
      </c>
    </row>
    <row r="1167" spans="1:6" x14ac:dyDescent="0.25">
      <c r="A1167" t="str">
        <f t="shared" si="280"/>
        <v>matt dannenberg</v>
      </c>
      <c r="B1167" t="s">
        <v>356</v>
      </c>
      <c r="E1167">
        <v>23</v>
      </c>
      <c r="F1167">
        <f t="shared" si="279"/>
        <v>0</v>
      </c>
    </row>
    <row r="1168" spans="1:6" x14ac:dyDescent="0.25">
      <c r="A1168" t="str">
        <f t="shared" si="280"/>
        <v>matt dannenberg</v>
      </c>
      <c r="E1168">
        <f t="shared" ref="E1168:E1171" si="283">E1167</f>
        <v>23</v>
      </c>
      <c r="F1168">
        <f t="shared" si="279"/>
        <v>0</v>
      </c>
    </row>
    <row r="1169" spans="1:6" x14ac:dyDescent="0.25">
      <c r="A1169" t="str">
        <f t="shared" si="280"/>
        <v>matt dannenberg</v>
      </c>
      <c r="B1169" s="2"/>
      <c r="C1169">
        <v>0.82699999999999996</v>
      </c>
      <c r="D1169" t="s">
        <v>39</v>
      </c>
      <c r="E1169">
        <f t="shared" si="283"/>
        <v>23</v>
      </c>
      <c r="F1169">
        <f t="shared" si="279"/>
        <v>19.021000000000001</v>
      </c>
    </row>
    <row r="1170" spans="1:6" x14ac:dyDescent="0.25">
      <c r="A1170" t="str">
        <f t="shared" si="280"/>
        <v>matt dannenberg</v>
      </c>
      <c r="B1170" s="2"/>
      <c r="C1170">
        <v>0.17199999999999999</v>
      </c>
      <c r="D1170" t="s">
        <v>51</v>
      </c>
      <c r="E1170">
        <f t="shared" si="283"/>
        <v>23</v>
      </c>
      <c r="F1170">
        <f t="shared" si="279"/>
        <v>3.9559999999999995</v>
      </c>
    </row>
    <row r="1171" spans="1:6" x14ac:dyDescent="0.25">
      <c r="A1171" t="str">
        <f t="shared" si="280"/>
        <v>matt dannenberg</v>
      </c>
      <c r="E1171">
        <f t="shared" si="283"/>
        <v>23</v>
      </c>
      <c r="F1171">
        <f t="shared" si="279"/>
        <v>0</v>
      </c>
    </row>
    <row r="1172" spans="1:6" x14ac:dyDescent="0.25">
      <c r="A1172" t="str">
        <f t="shared" si="280"/>
        <v>matt dannenberg</v>
      </c>
      <c r="B1172" t="s">
        <v>357</v>
      </c>
      <c r="E1172">
        <v>13</v>
      </c>
      <c r="F1172">
        <f t="shared" si="279"/>
        <v>0</v>
      </c>
    </row>
    <row r="1173" spans="1:6" x14ac:dyDescent="0.25">
      <c r="A1173" t="str">
        <f t="shared" si="280"/>
        <v>matt dannenberg</v>
      </c>
      <c r="E1173">
        <f t="shared" ref="E1173:E1176" si="284">E1172</f>
        <v>13</v>
      </c>
      <c r="F1173">
        <f t="shared" si="279"/>
        <v>0</v>
      </c>
    </row>
    <row r="1174" spans="1:6" x14ac:dyDescent="0.25">
      <c r="A1174" t="str">
        <f t="shared" si="280"/>
        <v>matt dannenberg</v>
      </c>
      <c r="B1174" s="2"/>
      <c r="C1174">
        <v>0.189</v>
      </c>
      <c r="D1174" t="s">
        <v>38</v>
      </c>
      <c r="E1174">
        <f t="shared" si="284"/>
        <v>13</v>
      </c>
      <c r="F1174">
        <f t="shared" si="279"/>
        <v>2.4569999999999999</v>
      </c>
    </row>
    <row r="1175" spans="1:6" x14ac:dyDescent="0.25">
      <c r="A1175" t="str">
        <f t="shared" si="280"/>
        <v>matt dannenberg</v>
      </c>
      <c r="B1175" s="2"/>
      <c r="C1175">
        <v>0.81</v>
      </c>
      <c r="D1175" t="s">
        <v>39</v>
      </c>
      <c r="E1175">
        <f t="shared" si="284"/>
        <v>13</v>
      </c>
      <c r="F1175">
        <f t="shared" si="279"/>
        <v>10.530000000000001</v>
      </c>
    </row>
    <row r="1176" spans="1:6" x14ac:dyDescent="0.25">
      <c r="A1176" t="str">
        <f t="shared" si="280"/>
        <v>matt dannenberg</v>
      </c>
      <c r="E1176">
        <f t="shared" si="284"/>
        <v>13</v>
      </c>
      <c r="F1176">
        <f t="shared" si="279"/>
        <v>0</v>
      </c>
    </row>
    <row r="1177" spans="1:6" x14ac:dyDescent="0.25">
      <c r="A1177" t="str">
        <f t="shared" si="280"/>
        <v>matt dannenberg</v>
      </c>
      <c r="B1177" t="s">
        <v>358</v>
      </c>
      <c r="E1177">
        <v>102</v>
      </c>
      <c r="F1177">
        <f t="shared" si="279"/>
        <v>0</v>
      </c>
    </row>
    <row r="1178" spans="1:6" x14ac:dyDescent="0.25">
      <c r="A1178" t="str">
        <f t="shared" si="280"/>
        <v>matt dannenberg</v>
      </c>
      <c r="E1178">
        <f t="shared" ref="E1178:E1180" si="285">E1177</f>
        <v>102</v>
      </c>
      <c r="F1178">
        <f t="shared" si="279"/>
        <v>0</v>
      </c>
    </row>
    <row r="1179" spans="1:6" x14ac:dyDescent="0.25">
      <c r="A1179" t="str">
        <f t="shared" si="280"/>
        <v>matt dannenberg</v>
      </c>
      <c r="B1179" s="2"/>
      <c r="C1179">
        <v>1</v>
      </c>
      <c r="D1179" t="s">
        <v>35</v>
      </c>
      <c r="E1179">
        <f t="shared" si="285"/>
        <v>102</v>
      </c>
      <c r="F1179">
        <f t="shared" si="279"/>
        <v>102</v>
      </c>
    </row>
    <row r="1180" spans="1:6" x14ac:dyDescent="0.25">
      <c r="A1180" t="str">
        <f t="shared" si="280"/>
        <v>matt dannenberg</v>
      </c>
      <c r="E1180">
        <f t="shared" si="285"/>
        <v>102</v>
      </c>
      <c r="F1180">
        <f t="shared" si="279"/>
        <v>0</v>
      </c>
    </row>
    <row r="1181" spans="1:6" x14ac:dyDescent="0.25">
      <c r="A1181" t="str">
        <f t="shared" si="280"/>
        <v>matt dannenberg</v>
      </c>
      <c r="B1181" t="s">
        <v>359</v>
      </c>
      <c r="E1181">
        <v>2</v>
      </c>
      <c r="F1181">
        <f t="shared" si="279"/>
        <v>0</v>
      </c>
    </row>
    <row r="1182" spans="1:6" x14ac:dyDescent="0.25">
      <c r="A1182" t="str">
        <f t="shared" si="280"/>
        <v>matt dannenberg</v>
      </c>
      <c r="E1182">
        <f t="shared" ref="E1182:E1184" si="286">E1181</f>
        <v>2</v>
      </c>
      <c r="F1182">
        <f t="shared" si="279"/>
        <v>0</v>
      </c>
    </row>
    <row r="1183" spans="1:6" x14ac:dyDescent="0.25">
      <c r="A1183" t="str">
        <f t="shared" si="280"/>
        <v>matt dannenberg</v>
      </c>
      <c r="B1183" s="2"/>
      <c r="C1183">
        <v>1</v>
      </c>
      <c r="D1183" t="s">
        <v>39</v>
      </c>
      <c r="E1183">
        <f t="shared" si="286"/>
        <v>2</v>
      </c>
      <c r="F1183">
        <f t="shared" si="279"/>
        <v>2</v>
      </c>
    </row>
    <row r="1184" spans="1:6" x14ac:dyDescent="0.25">
      <c r="A1184" t="str">
        <f t="shared" si="280"/>
        <v>matt dannenberg</v>
      </c>
      <c r="E1184">
        <f t="shared" si="286"/>
        <v>2</v>
      </c>
      <c r="F1184">
        <f t="shared" si="279"/>
        <v>0</v>
      </c>
    </row>
    <row r="1185" spans="1:6" x14ac:dyDescent="0.25">
      <c r="A1185" t="str">
        <f t="shared" si="280"/>
        <v>matt dannenberg</v>
      </c>
      <c r="B1185" t="s">
        <v>360</v>
      </c>
      <c r="E1185">
        <v>37</v>
      </c>
      <c r="F1185">
        <f t="shared" si="279"/>
        <v>0</v>
      </c>
    </row>
    <row r="1186" spans="1:6" x14ac:dyDescent="0.25">
      <c r="A1186" t="str">
        <f t="shared" si="280"/>
        <v>matt dannenberg</v>
      </c>
      <c r="E1186">
        <f t="shared" ref="E1186:E1188" si="287">E1185</f>
        <v>37</v>
      </c>
      <c r="F1186">
        <f t="shared" si="279"/>
        <v>0</v>
      </c>
    </row>
    <row r="1187" spans="1:6" x14ac:dyDescent="0.25">
      <c r="A1187" t="str">
        <f t="shared" si="280"/>
        <v>matt dannenberg</v>
      </c>
      <c r="B1187" s="2"/>
      <c r="C1187">
        <v>1</v>
      </c>
      <c r="D1187" t="s">
        <v>210</v>
      </c>
      <c r="E1187">
        <f t="shared" si="287"/>
        <v>37</v>
      </c>
      <c r="F1187">
        <f t="shared" si="279"/>
        <v>37</v>
      </c>
    </row>
    <row r="1188" spans="1:6" x14ac:dyDescent="0.25">
      <c r="A1188" t="str">
        <f t="shared" si="280"/>
        <v>matt dannenberg</v>
      </c>
      <c r="E1188">
        <f t="shared" si="287"/>
        <v>37</v>
      </c>
      <c r="F1188">
        <f t="shared" si="279"/>
        <v>0</v>
      </c>
    </row>
    <row r="1189" spans="1:6" x14ac:dyDescent="0.25">
      <c r="A1189" t="str">
        <f t="shared" si="280"/>
        <v>matt dannenberg</v>
      </c>
      <c r="B1189" t="s">
        <v>361</v>
      </c>
      <c r="E1189">
        <v>28</v>
      </c>
      <c r="F1189">
        <f t="shared" si="279"/>
        <v>0</v>
      </c>
    </row>
    <row r="1190" spans="1:6" x14ac:dyDescent="0.25">
      <c r="A1190" t="str">
        <f t="shared" si="280"/>
        <v>matt dannenberg</v>
      </c>
      <c r="E1190">
        <f t="shared" ref="E1190:E1192" si="288">E1189</f>
        <v>28</v>
      </c>
      <c r="F1190">
        <f t="shared" si="279"/>
        <v>0</v>
      </c>
    </row>
    <row r="1191" spans="1:6" x14ac:dyDescent="0.25">
      <c r="A1191" t="str">
        <f t="shared" ref="A1191:A1209" si="289">A1190</f>
        <v>matt dannenberg</v>
      </c>
      <c r="B1191" s="2"/>
      <c r="C1191">
        <v>1</v>
      </c>
      <c r="D1191" t="s">
        <v>51</v>
      </c>
      <c r="E1191">
        <f t="shared" si="288"/>
        <v>28</v>
      </c>
      <c r="F1191">
        <f t="shared" si="279"/>
        <v>28</v>
      </c>
    </row>
    <row r="1192" spans="1:6" x14ac:dyDescent="0.25">
      <c r="A1192" t="str">
        <f t="shared" si="289"/>
        <v>matt dannenberg</v>
      </c>
      <c r="E1192">
        <f t="shared" si="288"/>
        <v>28</v>
      </c>
      <c r="F1192">
        <f t="shared" si="279"/>
        <v>0</v>
      </c>
    </row>
    <row r="1193" spans="1:6" x14ac:dyDescent="0.25">
      <c r="A1193" t="str">
        <f t="shared" si="289"/>
        <v>matt dannenberg</v>
      </c>
      <c r="B1193" t="s">
        <v>362</v>
      </c>
      <c r="E1193">
        <v>157</v>
      </c>
      <c r="F1193">
        <f t="shared" si="279"/>
        <v>0</v>
      </c>
    </row>
    <row r="1194" spans="1:6" x14ac:dyDescent="0.25">
      <c r="A1194" t="str">
        <f t="shared" si="289"/>
        <v>matt dannenberg</v>
      </c>
      <c r="E1194">
        <f t="shared" ref="E1194:E1197" si="290">E1193</f>
        <v>157</v>
      </c>
      <c r="F1194">
        <f t="shared" si="279"/>
        <v>0</v>
      </c>
    </row>
    <row r="1195" spans="1:6" x14ac:dyDescent="0.25">
      <c r="A1195" t="str">
        <f t="shared" si="289"/>
        <v>matt dannenberg</v>
      </c>
      <c r="B1195" s="2"/>
      <c r="C1195">
        <v>0.96599999999999997</v>
      </c>
      <c r="D1195" t="s">
        <v>39</v>
      </c>
      <c r="E1195">
        <f t="shared" si="290"/>
        <v>157</v>
      </c>
      <c r="F1195">
        <f t="shared" si="279"/>
        <v>151.66200000000001</v>
      </c>
    </row>
    <row r="1196" spans="1:6" x14ac:dyDescent="0.25">
      <c r="A1196" t="str">
        <f t="shared" si="289"/>
        <v>matt dannenberg</v>
      </c>
      <c r="B1196" s="2"/>
      <c r="C1196">
        <v>3.3000000000000002E-2</v>
      </c>
      <c r="D1196" t="s">
        <v>35</v>
      </c>
      <c r="E1196">
        <f t="shared" si="290"/>
        <v>157</v>
      </c>
      <c r="F1196">
        <f t="shared" si="279"/>
        <v>5.181</v>
      </c>
    </row>
    <row r="1197" spans="1:6" x14ac:dyDescent="0.25">
      <c r="A1197" t="str">
        <f t="shared" si="289"/>
        <v>matt dannenberg</v>
      </c>
      <c r="E1197">
        <f t="shared" si="290"/>
        <v>157</v>
      </c>
      <c r="F1197">
        <f t="shared" si="279"/>
        <v>0</v>
      </c>
    </row>
    <row r="1198" spans="1:6" x14ac:dyDescent="0.25">
      <c r="A1198" t="str">
        <f t="shared" si="289"/>
        <v>matt dannenberg</v>
      </c>
      <c r="B1198" t="s">
        <v>363</v>
      </c>
      <c r="E1198">
        <v>146</v>
      </c>
      <c r="F1198">
        <f t="shared" si="279"/>
        <v>0</v>
      </c>
    </row>
    <row r="1199" spans="1:6" x14ac:dyDescent="0.25">
      <c r="A1199" t="str">
        <f t="shared" si="289"/>
        <v>matt dannenberg</v>
      </c>
      <c r="E1199">
        <f t="shared" ref="E1199:E1202" si="291">E1198</f>
        <v>146</v>
      </c>
      <c r="F1199">
        <f t="shared" si="279"/>
        <v>0</v>
      </c>
    </row>
    <row r="1200" spans="1:6" x14ac:dyDescent="0.25">
      <c r="A1200" t="str">
        <f t="shared" si="289"/>
        <v>matt dannenberg</v>
      </c>
      <c r="B1200" s="2"/>
      <c r="C1200">
        <v>0.98899999999999999</v>
      </c>
      <c r="D1200" t="s">
        <v>39</v>
      </c>
      <c r="E1200">
        <f t="shared" si="291"/>
        <v>146</v>
      </c>
      <c r="F1200">
        <f t="shared" si="279"/>
        <v>144.39400000000001</v>
      </c>
    </row>
    <row r="1201" spans="1:6" x14ac:dyDescent="0.25">
      <c r="A1201" t="str">
        <f t="shared" si="289"/>
        <v>matt dannenberg</v>
      </c>
      <c r="B1201" s="2"/>
      <c r="C1201">
        <v>0.01</v>
      </c>
      <c r="D1201" t="s">
        <v>41</v>
      </c>
      <c r="E1201">
        <f t="shared" si="291"/>
        <v>146</v>
      </c>
      <c r="F1201">
        <f t="shared" si="279"/>
        <v>1.46</v>
      </c>
    </row>
    <row r="1202" spans="1:6" x14ac:dyDescent="0.25">
      <c r="A1202" t="str">
        <f t="shared" si="289"/>
        <v>matt dannenberg</v>
      </c>
      <c r="E1202">
        <f t="shared" si="291"/>
        <v>146</v>
      </c>
      <c r="F1202">
        <f t="shared" si="279"/>
        <v>0</v>
      </c>
    </row>
    <row r="1203" spans="1:6" x14ac:dyDescent="0.25">
      <c r="A1203" t="str">
        <f t="shared" si="289"/>
        <v>matt dannenberg</v>
      </c>
      <c r="B1203" t="s">
        <v>364</v>
      </c>
      <c r="E1203">
        <v>282</v>
      </c>
      <c r="F1203">
        <f t="shared" si="279"/>
        <v>0</v>
      </c>
    </row>
    <row r="1204" spans="1:6" x14ac:dyDescent="0.25">
      <c r="A1204" t="str">
        <f t="shared" si="289"/>
        <v>matt dannenberg</v>
      </c>
      <c r="E1204">
        <f t="shared" ref="E1204:E1206" si="292">E1203</f>
        <v>282</v>
      </c>
      <c r="F1204">
        <f t="shared" si="279"/>
        <v>0</v>
      </c>
    </row>
    <row r="1205" spans="1:6" x14ac:dyDescent="0.25">
      <c r="A1205" t="str">
        <f t="shared" si="289"/>
        <v>matt dannenberg</v>
      </c>
      <c r="B1205" s="2"/>
      <c r="C1205">
        <v>1</v>
      </c>
      <c r="D1205" t="s">
        <v>39</v>
      </c>
      <c r="E1205">
        <f t="shared" si="292"/>
        <v>282</v>
      </c>
      <c r="F1205">
        <f t="shared" si="279"/>
        <v>282</v>
      </c>
    </row>
    <row r="1206" spans="1:6" x14ac:dyDescent="0.25">
      <c r="A1206" t="str">
        <f t="shared" si="289"/>
        <v>matt dannenberg</v>
      </c>
      <c r="E1206">
        <f t="shared" si="292"/>
        <v>282</v>
      </c>
      <c r="F1206">
        <f t="shared" si="279"/>
        <v>0</v>
      </c>
    </row>
    <row r="1207" spans="1:6" x14ac:dyDescent="0.25">
      <c r="A1207" t="str">
        <f t="shared" si="289"/>
        <v>matt dannenberg</v>
      </c>
      <c r="B1207" t="s">
        <v>365</v>
      </c>
      <c r="E1207">
        <v>6</v>
      </c>
      <c r="F1207">
        <f t="shared" si="279"/>
        <v>0</v>
      </c>
    </row>
    <row r="1208" spans="1:6" x14ac:dyDescent="0.25">
      <c r="A1208" t="str">
        <f t="shared" si="289"/>
        <v>matt dannenberg</v>
      </c>
      <c r="E1208">
        <f t="shared" ref="E1208:E1210" si="293">E1207</f>
        <v>6</v>
      </c>
      <c r="F1208">
        <f t="shared" si="279"/>
        <v>0</v>
      </c>
    </row>
    <row r="1209" spans="1:6" x14ac:dyDescent="0.25">
      <c r="A1209" t="str">
        <f t="shared" si="289"/>
        <v>matt dannenberg</v>
      </c>
      <c r="B1209" s="2"/>
      <c r="C1209">
        <v>1</v>
      </c>
      <c r="D1209" t="s">
        <v>51</v>
      </c>
      <c r="E1209">
        <f t="shared" si="293"/>
        <v>6</v>
      </c>
      <c r="F1209">
        <f t="shared" si="279"/>
        <v>6</v>
      </c>
    </row>
    <row r="1210" spans="1:6" x14ac:dyDescent="0.25">
      <c r="A1210" t="s">
        <v>501</v>
      </c>
      <c r="E1210">
        <f t="shared" si="293"/>
        <v>6</v>
      </c>
      <c r="F1210">
        <f t="shared" si="279"/>
        <v>0</v>
      </c>
    </row>
    <row r="1211" spans="1:6" x14ac:dyDescent="0.25">
      <c r="A1211" t="str">
        <f t="shared" ref="A1211:A1242" si="294">A1210</f>
        <v>Matt Kangas</v>
      </c>
      <c r="B1211" t="s">
        <v>368</v>
      </c>
      <c r="E1211">
        <v>4</v>
      </c>
      <c r="F1211">
        <f t="shared" si="279"/>
        <v>0</v>
      </c>
    </row>
    <row r="1212" spans="1:6" x14ac:dyDescent="0.25">
      <c r="A1212" t="str">
        <f t="shared" si="294"/>
        <v>Matt Kangas</v>
      </c>
      <c r="E1212">
        <f t="shared" ref="E1212:E1214" si="295">E1211</f>
        <v>4</v>
      </c>
      <c r="F1212">
        <f t="shared" si="279"/>
        <v>0</v>
      </c>
    </row>
    <row r="1213" spans="1:6" x14ac:dyDescent="0.25">
      <c r="A1213" t="str">
        <f t="shared" si="294"/>
        <v>Matt Kangas</v>
      </c>
      <c r="B1213" s="2"/>
      <c r="C1213">
        <v>1</v>
      </c>
      <c r="D1213" t="s">
        <v>174</v>
      </c>
      <c r="E1213">
        <f t="shared" si="295"/>
        <v>4</v>
      </c>
      <c r="F1213">
        <f t="shared" si="279"/>
        <v>4</v>
      </c>
    </row>
    <row r="1214" spans="1:6" x14ac:dyDescent="0.25">
      <c r="A1214" t="str">
        <f t="shared" si="294"/>
        <v>Matt Kangas</v>
      </c>
      <c r="E1214">
        <f t="shared" si="295"/>
        <v>4</v>
      </c>
      <c r="F1214">
        <f t="shared" si="279"/>
        <v>0</v>
      </c>
    </row>
    <row r="1215" spans="1:6" x14ac:dyDescent="0.25">
      <c r="A1215" t="str">
        <f t="shared" si="294"/>
        <v>Matt Kangas</v>
      </c>
      <c r="B1215" t="s">
        <v>369</v>
      </c>
      <c r="E1215">
        <v>2</v>
      </c>
      <c r="F1215">
        <f t="shared" si="279"/>
        <v>0</v>
      </c>
    </row>
    <row r="1216" spans="1:6" x14ac:dyDescent="0.25">
      <c r="A1216" t="str">
        <f t="shared" si="294"/>
        <v>Matt Kangas</v>
      </c>
      <c r="E1216">
        <f t="shared" ref="E1216:E1218" si="296">E1215</f>
        <v>2</v>
      </c>
      <c r="F1216">
        <f t="shared" si="279"/>
        <v>0</v>
      </c>
    </row>
    <row r="1217" spans="1:6" x14ac:dyDescent="0.25">
      <c r="A1217" t="str">
        <f t="shared" si="294"/>
        <v>Matt Kangas</v>
      </c>
      <c r="B1217" s="2"/>
      <c r="C1217">
        <v>1</v>
      </c>
      <c r="D1217" t="s">
        <v>370</v>
      </c>
      <c r="E1217">
        <f t="shared" si="296"/>
        <v>2</v>
      </c>
      <c r="F1217">
        <f t="shared" si="279"/>
        <v>2</v>
      </c>
    </row>
    <row r="1218" spans="1:6" x14ac:dyDescent="0.25">
      <c r="A1218" t="str">
        <f t="shared" si="294"/>
        <v>Matt Kangas</v>
      </c>
      <c r="E1218">
        <f t="shared" si="296"/>
        <v>2</v>
      </c>
      <c r="F1218">
        <f t="shared" si="279"/>
        <v>0</v>
      </c>
    </row>
    <row r="1219" spans="1:6" x14ac:dyDescent="0.25">
      <c r="A1219" t="str">
        <f t="shared" si="294"/>
        <v>Matt Kangas</v>
      </c>
      <c r="B1219" t="s">
        <v>371</v>
      </c>
      <c r="E1219">
        <v>1134</v>
      </c>
      <c r="F1219">
        <f t="shared" ref="F1219:F1282" si="297">C1219*E1219</f>
        <v>0</v>
      </c>
    </row>
    <row r="1220" spans="1:6" x14ac:dyDescent="0.25">
      <c r="A1220" t="str">
        <f t="shared" si="294"/>
        <v>Matt Kangas</v>
      </c>
      <c r="E1220">
        <f t="shared" ref="E1220:E1239" si="298">E1219</f>
        <v>1134</v>
      </c>
      <c r="F1220">
        <f t="shared" si="297"/>
        <v>0</v>
      </c>
    </row>
    <row r="1221" spans="1:6" x14ac:dyDescent="0.25">
      <c r="A1221" t="str">
        <f t="shared" si="294"/>
        <v>Matt Kangas</v>
      </c>
      <c r="B1221" s="2"/>
      <c r="C1221">
        <v>4.0000000000000001E-3</v>
      </c>
      <c r="D1221" t="s">
        <v>372</v>
      </c>
      <c r="E1221">
        <f t="shared" si="298"/>
        <v>1134</v>
      </c>
      <c r="F1221">
        <f t="shared" si="297"/>
        <v>4.5360000000000005</v>
      </c>
    </row>
    <row r="1222" spans="1:6" x14ac:dyDescent="0.25">
      <c r="A1222" t="str">
        <f t="shared" si="294"/>
        <v>Matt Kangas</v>
      </c>
      <c r="B1222" s="2"/>
      <c r="C1222">
        <v>0.111</v>
      </c>
      <c r="D1222" t="s">
        <v>373</v>
      </c>
      <c r="E1222">
        <f t="shared" si="298"/>
        <v>1134</v>
      </c>
      <c r="F1222">
        <f t="shared" si="297"/>
        <v>125.874</v>
      </c>
    </row>
    <row r="1223" spans="1:6" x14ac:dyDescent="0.25">
      <c r="A1223" t="str">
        <f t="shared" si="294"/>
        <v>Matt Kangas</v>
      </c>
      <c r="B1223" s="2"/>
      <c r="C1223">
        <v>0.20899999999999999</v>
      </c>
      <c r="D1223" t="s">
        <v>374</v>
      </c>
      <c r="E1223">
        <f t="shared" si="298"/>
        <v>1134</v>
      </c>
      <c r="F1223">
        <f t="shared" si="297"/>
        <v>237.006</v>
      </c>
    </row>
    <row r="1224" spans="1:6" x14ac:dyDescent="0.25">
      <c r="A1224" t="str">
        <f t="shared" si="294"/>
        <v>Matt Kangas</v>
      </c>
      <c r="B1224" s="2"/>
      <c r="C1224">
        <v>0.112</v>
      </c>
      <c r="D1224" t="s">
        <v>375</v>
      </c>
      <c r="E1224">
        <f t="shared" si="298"/>
        <v>1134</v>
      </c>
      <c r="F1224">
        <f t="shared" si="297"/>
        <v>127.008</v>
      </c>
    </row>
    <row r="1225" spans="1:6" x14ac:dyDescent="0.25">
      <c r="A1225" t="str">
        <f t="shared" si="294"/>
        <v>Matt Kangas</v>
      </c>
      <c r="B1225" s="2"/>
      <c r="C1225">
        <v>3.5999999999999997E-2</v>
      </c>
      <c r="D1225" t="s">
        <v>376</v>
      </c>
      <c r="E1225">
        <f t="shared" si="298"/>
        <v>1134</v>
      </c>
      <c r="F1225">
        <f t="shared" si="297"/>
        <v>40.823999999999998</v>
      </c>
    </row>
    <row r="1226" spans="1:6" x14ac:dyDescent="0.25">
      <c r="A1226" t="str">
        <f t="shared" si="294"/>
        <v>Matt Kangas</v>
      </c>
      <c r="B1226" s="2"/>
      <c r="C1226">
        <v>5.1999999999999998E-2</v>
      </c>
      <c r="D1226" t="s">
        <v>333</v>
      </c>
      <c r="E1226">
        <f t="shared" si="298"/>
        <v>1134</v>
      </c>
      <c r="F1226">
        <f t="shared" si="297"/>
        <v>58.967999999999996</v>
      </c>
    </row>
    <row r="1227" spans="1:6" x14ac:dyDescent="0.25">
      <c r="A1227" t="str">
        <f t="shared" si="294"/>
        <v>Matt Kangas</v>
      </c>
      <c r="B1227" s="2"/>
      <c r="C1227">
        <v>4.5999999999999999E-2</v>
      </c>
      <c r="D1227" t="s">
        <v>334</v>
      </c>
      <c r="E1227">
        <f t="shared" si="298"/>
        <v>1134</v>
      </c>
      <c r="F1227">
        <f t="shared" si="297"/>
        <v>52.164000000000001</v>
      </c>
    </row>
    <row r="1228" spans="1:6" x14ac:dyDescent="0.25">
      <c r="A1228" t="str">
        <f t="shared" si="294"/>
        <v>Matt Kangas</v>
      </c>
      <c r="B1228" s="2"/>
      <c r="C1228">
        <v>0.14000000000000001</v>
      </c>
      <c r="D1228" t="s">
        <v>377</v>
      </c>
      <c r="E1228">
        <f t="shared" si="298"/>
        <v>1134</v>
      </c>
      <c r="F1228">
        <f t="shared" si="297"/>
        <v>158.76000000000002</v>
      </c>
    </row>
    <row r="1229" spans="1:6" x14ac:dyDescent="0.25">
      <c r="A1229" t="str">
        <f t="shared" si="294"/>
        <v>Matt Kangas</v>
      </c>
      <c r="B1229" s="2"/>
      <c r="C1229">
        <v>9.0999999999999998E-2</v>
      </c>
      <c r="D1229" t="s">
        <v>378</v>
      </c>
      <c r="E1229">
        <f t="shared" si="298"/>
        <v>1134</v>
      </c>
      <c r="F1229">
        <f t="shared" si="297"/>
        <v>103.194</v>
      </c>
    </row>
    <row r="1230" spans="1:6" x14ac:dyDescent="0.25">
      <c r="A1230" t="str">
        <f t="shared" si="294"/>
        <v>Matt Kangas</v>
      </c>
      <c r="B1230" s="2"/>
      <c r="C1230">
        <v>0.08</v>
      </c>
      <c r="D1230" t="s">
        <v>335</v>
      </c>
      <c r="E1230">
        <f t="shared" si="298"/>
        <v>1134</v>
      </c>
      <c r="F1230">
        <f t="shared" si="297"/>
        <v>90.72</v>
      </c>
    </row>
    <row r="1231" spans="1:6" x14ac:dyDescent="0.25">
      <c r="A1231" t="str">
        <f t="shared" si="294"/>
        <v>Matt Kangas</v>
      </c>
      <c r="B1231" s="2"/>
      <c r="C1231">
        <v>3.0000000000000001E-3</v>
      </c>
      <c r="D1231" t="s">
        <v>379</v>
      </c>
      <c r="E1231">
        <f t="shared" si="298"/>
        <v>1134</v>
      </c>
      <c r="F1231">
        <f t="shared" si="297"/>
        <v>3.4020000000000001</v>
      </c>
    </row>
    <row r="1232" spans="1:6" x14ac:dyDescent="0.25">
      <c r="A1232" t="str">
        <f t="shared" si="294"/>
        <v>Matt Kangas</v>
      </c>
      <c r="B1232" s="2"/>
      <c r="C1232">
        <v>1.4E-2</v>
      </c>
      <c r="D1232" t="s">
        <v>380</v>
      </c>
      <c r="E1232">
        <f t="shared" si="298"/>
        <v>1134</v>
      </c>
      <c r="F1232">
        <f t="shared" si="297"/>
        <v>15.875999999999999</v>
      </c>
    </row>
    <row r="1233" spans="1:6" x14ac:dyDescent="0.25">
      <c r="A1233" t="str">
        <f t="shared" si="294"/>
        <v>Matt Kangas</v>
      </c>
      <c r="B1233" s="2"/>
      <c r="C1233">
        <v>5.7000000000000002E-2</v>
      </c>
      <c r="D1233" t="s">
        <v>381</v>
      </c>
      <c r="E1233">
        <f t="shared" si="298"/>
        <v>1134</v>
      </c>
      <c r="F1233">
        <f t="shared" si="297"/>
        <v>64.638000000000005</v>
      </c>
    </row>
    <row r="1234" spans="1:6" x14ac:dyDescent="0.25">
      <c r="A1234" t="str">
        <f t="shared" si="294"/>
        <v>Matt Kangas</v>
      </c>
      <c r="B1234" s="2"/>
      <c r="C1234">
        <v>6.0000000000000001E-3</v>
      </c>
      <c r="D1234" t="s">
        <v>382</v>
      </c>
      <c r="E1234">
        <f t="shared" si="298"/>
        <v>1134</v>
      </c>
      <c r="F1234">
        <f t="shared" si="297"/>
        <v>6.8040000000000003</v>
      </c>
    </row>
    <row r="1235" spans="1:6" x14ac:dyDescent="0.25">
      <c r="A1235" t="str">
        <f t="shared" si="294"/>
        <v>Matt Kangas</v>
      </c>
      <c r="B1235" s="2"/>
      <c r="C1235">
        <v>1.0999999999999999E-2</v>
      </c>
      <c r="D1235" t="s">
        <v>383</v>
      </c>
      <c r="E1235">
        <f t="shared" si="298"/>
        <v>1134</v>
      </c>
      <c r="F1235">
        <f t="shared" si="297"/>
        <v>12.473999999999998</v>
      </c>
    </row>
    <row r="1236" spans="1:6" x14ac:dyDescent="0.25">
      <c r="A1236" t="str">
        <f t="shared" si="294"/>
        <v>Matt Kangas</v>
      </c>
      <c r="B1236" s="2"/>
      <c r="C1236">
        <v>1.4999999999999999E-2</v>
      </c>
      <c r="D1236" t="s">
        <v>384</v>
      </c>
      <c r="E1236">
        <f t="shared" si="298"/>
        <v>1134</v>
      </c>
      <c r="F1236">
        <f t="shared" si="297"/>
        <v>17.009999999999998</v>
      </c>
    </row>
    <row r="1237" spans="1:6" x14ac:dyDescent="0.25">
      <c r="A1237" t="str">
        <f t="shared" si="294"/>
        <v>Matt Kangas</v>
      </c>
      <c r="B1237" s="2"/>
      <c r="C1237">
        <v>1E-3</v>
      </c>
      <c r="D1237" t="s">
        <v>385</v>
      </c>
      <c r="E1237">
        <f t="shared" si="298"/>
        <v>1134</v>
      </c>
      <c r="F1237">
        <f t="shared" si="297"/>
        <v>1.1340000000000001</v>
      </c>
    </row>
    <row r="1238" spans="1:6" x14ac:dyDescent="0.25">
      <c r="A1238" t="str">
        <f t="shared" si="294"/>
        <v>Matt Kangas</v>
      </c>
      <c r="B1238" s="2"/>
      <c r="C1238">
        <v>2E-3</v>
      </c>
      <c r="D1238" t="s">
        <v>370</v>
      </c>
      <c r="E1238">
        <f t="shared" si="298"/>
        <v>1134</v>
      </c>
      <c r="F1238">
        <f t="shared" si="297"/>
        <v>2.2680000000000002</v>
      </c>
    </row>
    <row r="1239" spans="1:6" x14ac:dyDescent="0.25">
      <c r="A1239" t="str">
        <f t="shared" si="294"/>
        <v>Matt Kangas</v>
      </c>
      <c r="E1239">
        <f t="shared" si="298"/>
        <v>1134</v>
      </c>
      <c r="F1239">
        <f t="shared" si="297"/>
        <v>0</v>
      </c>
    </row>
    <row r="1240" spans="1:6" x14ac:dyDescent="0.25">
      <c r="A1240" t="str">
        <f t="shared" si="294"/>
        <v>Matt Kangas</v>
      </c>
      <c r="B1240" t="s">
        <v>386</v>
      </c>
      <c r="E1240">
        <v>55</v>
      </c>
      <c r="F1240">
        <f t="shared" si="297"/>
        <v>0</v>
      </c>
    </row>
    <row r="1241" spans="1:6" x14ac:dyDescent="0.25">
      <c r="A1241" t="str">
        <f t="shared" si="294"/>
        <v>Matt Kangas</v>
      </c>
      <c r="E1241">
        <f t="shared" ref="E1241:E1243" si="299">E1240</f>
        <v>55</v>
      </c>
      <c r="F1241">
        <f t="shared" si="297"/>
        <v>0</v>
      </c>
    </row>
    <row r="1242" spans="1:6" x14ac:dyDescent="0.25">
      <c r="A1242" t="str">
        <f t="shared" si="294"/>
        <v>Matt Kangas</v>
      </c>
      <c r="B1242" s="2"/>
      <c r="C1242">
        <v>0.98399999999999999</v>
      </c>
      <c r="D1242" t="s">
        <v>136</v>
      </c>
      <c r="E1242">
        <f t="shared" si="299"/>
        <v>55</v>
      </c>
      <c r="F1242">
        <f t="shared" si="297"/>
        <v>54.12</v>
      </c>
    </row>
    <row r="1243" spans="1:6" x14ac:dyDescent="0.25">
      <c r="A1243" t="str">
        <f t="shared" ref="A1243:A1274" si="300">A1242</f>
        <v>Matt Kangas</v>
      </c>
      <c r="E1243">
        <f t="shared" si="299"/>
        <v>55</v>
      </c>
      <c r="F1243">
        <f t="shared" si="297"/>
        <v>0</v>
      </c>
    </row>
    <row r="1244" spans="1:6" x14ac:dyDescent="0.25">
      <c r="A1244" t="str">
        <f t="shared" si="300"/>
        <v>Matt Kangas</v>
      </c>
      <c r="B1244" t="s">
        <v>387</v>
      </c>
      <c r="E1244">
        <v>1</v>
      </c>
      <c r="F1244">
        <f t="shared" si="297"/>
        <v>0</v>
      </c>
    </row>
    <row r="1245" spans="1:6" x14ac:dyDescent="0.25">
      <c r="A1245" t="str">
        <f t="shared" si="300"/>
        <v>Matt Kangas</v>
      </c>
      <c r="E1245">
        <f t="shared" ref="E1245:E1247" si="301">E1244</f>
        <v>1</v>
      </c>
      <c r="F1245">
        <f t="shared" si="297"/>
        <v>0</v>
      </c>
    </row>
    <row r="1246" spans="1:6" x14ac:dyDescent="0.25">
      <c r="A1246" t="str">
        <f t="shared" si="300"/>
        <v>Matt Kangas</v>
      </c>
      <c r="B1246" s="2"/>
      <c r="C1246">
        <v>1</v>
      </c>
      <c r="D1246" t="s">
        <v>73</v>
      </c>
      <c r="E1246">
        <f t="shared" si="301"/>
        <v>1</v>
      </c>
      <c r="F1246">
        <f t="shared" si="297"/>
        <v>1</v>
      </c>
    </row>
    <row r="1247" spans="1:6" x14ac:dyDescent="0.25">
      <c r="A1247" t="str">
        <f t="shared" si="300"/>
        <v>Matt Kangas</v>
      </c>
      <c r="E1247">
        <f t="shared" si="301"/>
        <v>1</v>
      </c>
      <c r="F1247">
        <f t="shared" si="297"/>
        <v>0</v>
      </c>
    </row>
    <row r="1248" spans="1:6" x14ac:dyDescent="0.25">
      <c r="A1248" t="str">
        <f t="shared" si="300"/>
        <v>Matt Kangas</v>
      </c>
      <c r="B1248" t="s">
        <v>388</v>
      </c>
      <c r="E1248">
        <v>1715</v>
      </c>
      <c r="F1248">
        <f t="shared" si="297"/>
        <v>0</v>
      </c>
    </row>
    <row r="1249" spans="1:6" x14ac:dyDescent="0.25">
      <c r="A1249" t="str">
        <f t="shared" si="300"/>
        <v>Matt Kangas</v>
      </c>
      <c r="E1249">
        <f t="shared" ref="E1249:E1272" si="302">E1248</f>
        <v>1715</v>
      </c>
      <c r="F1249">
        <f t="shared" si="297"/>
        <v>0</v>
      </c>
    </row>
    <row r="1250" spans="1:6" x14ac:dyDescent="0.25">
      <c r="A1250" t="str">
        <f t="shared" si="300"/>
        <v>Matt Kangas</v>
      </c>
      <c r="B1250" s="2"/>
      <c r="C1250">
        <v>7.0000000000000007E-2</v>
      </c>
      <c r="D1250" t="s">
        <v>374</v>
      </c>
      <c r="E1250">
        <f t="shared" si="302"/>
        <v>1715</v>
      </c>
      <c r="F1250">
        <f t="shared" si="297"/>
        <v>120.05000000000001</v>
      </c>
    </row>
    <row r="1251" spans="1:6" x14ac:dyDescent="0.25">
      <c r="A1251" t="str">
        <f t="shared" si="300"/>
        <v>Matt Kangas</v>
      </c>
      <c r="B1251" s="2"/>
      <c r="C1251">
        <v>3.0000000000000001E-3</v>
      </c>
      <c r="D1251" t="s">
        <v>389</v>
      </c>
      <c r="E1251">
        <f t="shared" si="302"/>
        <v>1715</v>
      </c>
      <c r="F1251">
        <f t="shared" si="297"/>
        <v>5.1450000000000005</v>
      </c>
    </row>
    <row r="1252" spans="1:6" x14ac:dyDescent="0.25">
      <c r="A1252" t="str">
        <f t="shared" si="300"/>
        <v>Matt Kangas</v>
      </c>
      <c r="B1252" s="2"/>
      <c r="C1252">
        <v>3.0000000000000001E-3</v>
      </c>
      <c r="D1252" t="s">
        <v>376</v>
      </c>
      <c r="E1252">
        <f t="shared" si="302"/>
        <v>1715</v>
      </c>
      <c r="F1252">
        <f t="shared" si="297"/>
        <v>5.1450000000000005</v>
      </c>
    </row>
    <row r="1253" spans="1:6" x14ac:dyDescent="0.25">
      <c r="A1253" t="str">
        <f t="shared" si="300"/>
        <v>Matt Kangas</v>
      </c>
      <c r="B1253" s="2"/>
      <c r="C1253">
        <v>1E-3</v>
      </c>
      <c r="D1253" t="s">
        <v>390</v>
      </c>
      <c r="E1253">
        <f t="shared" si="302"/>
        <v>1715</v>
      </c>
      <c r="F1253">
        <f t="shared" si="297"/>
        <v>1.7150000000000001</v>
      </c>
    </row>
    <row r="1254" spans="1:6" x14ac:dyDescent="0.25">
      <c r="A1254" t="str">
        <f t="shared" si="300"/>
        <v>Matt Kangas</v>
      </c>
      <c r="B1254" s="2"/>
      <c r="C1254">
        <v>0.16900000000000001</v>
      </c>
      <c r="D1254" t="s">
        <v>333</v>
      </c>
      <c r="E1254">
        <f t="shared" si="302"/>
        <v>1715</v>
      </c>
      <c r="F1254">
        <f t="shared" si="297"/>
        <v>289.83500000000004</v>
      </c>
    </row>
    <row r="1255" spans="1:6" x14ac:dyDescent="0.25">
      <c r="A1255" t="str">
        <f t="shared" si="300"/>
        <v>Matt Kangas</v>
      </c>
      <c r="B1255" s="2"/>
      <c r="C1255">
        <v>5.3999999999999999E-2</v>
      </c>
      <c r="D1255" t="s">
        <v>334</v>
      </c>
      <c r="E1255">
        <f t="shared" si="302"/>
        <v>1715</v>
      </c>
      <c r="F1255">
        <f t="shared" si="297"/>
        <v>92.61</v>
      </c>
    </row>
    <row r="1256" spans="1:6" x14ac:dyDescent="0.25">
      <c r="A1256" t="str">
        <f t="shared" si="300"/>
        <v>Matt Kangas</v>
      </c>
      <c r="B1256" s="2"/>
      <c r="C1256">
        <v>4.9000000000000002E-2</v>
      </c>
      <c r="D1256" t="s">
        <v>377</v>
      </c>
      <c r="E1256">
        <f t="shared" si="302"/>
        <v>1715</v>
      </c>
      <c r="F1256">
        <f t="shared" si="297"/>
        <v>84.034999999999997</v>
      </c>
    </row>
    <row r="1257" spans="1:6" x14ac:dyDescent="0.25">
      <c r="A1257" t="str">
        <f t="shared" si="300"/>
        <v>Matt Kangas</v>
      </c>
      <c r="B1257" s="2"/>
      <c r="C1257">
        <v>1.9E-2</v>
      </c>
      <c r="D1257" t="s">
        <v>391</v>
      </c>
      <c r="E1257">
        <f t="shared" si="302"/>
        <v>1715</v>
      </c>
      <c r="F1257">
        <f t="shared" si="297"/>
        <v>32.585000000000001</v>
      </c>
    </row>
    <row r="1258" spans="1:6" x14ac:dyDescent="0.25">
      <c r="A1258" t="str">
        <f t="shared" si="300"/>
        <v>Matt Kangas</v>
      </c>
      <c r="B1258" s="2"/>
      <c r="C1258">
        <v>1E-3</v>
      </c>
      <c r="D1258" t="s">
        <v>378</v>
      </c>
      <c r="E1258">
        <f t="shared" si="302"/>
        <v>1715</v>
      </c>
      <c r="F1258">
        <f t="shared" si="297"/>
        <v>1.7150000000000001</v>
      </c>
    </row>
    <row r="1259" spans="1:6" x14ac:dyDescent="0.25">
      <c r="A1259" t="str">
        <f t="shared" si="300"/>
        <v>Matt Kangas</v>
      </c>
      <c r="B1259" s="2"/>
      <c r="C1259">
        <v>0.24099999999999999</v>
      </c>
      <c r="D1259" t="s">
        <v>335</v>
      </c>
      <c r="E1259">
        <f t="shared" si="302"/>
        <v>1715</v>
      </c>
      <c r="F1259">
        <f t="shared" si="297"/>
        <v>413.315</v>
      </c>
    </row>
    <row r="1260" spans="1:6" x14ac:dyDescent="0.25">
      <c r="A1260" t="str">
        <f t="shared" si="300"/>
        <v>Matt Kangas</v>
      </c>
      <c r="B1260" s="2"/>
      <c r="C1260">
        <v>2.5999999999999999E-2</v>
      </c>
      <c r="D1260" t="s">
        <v>392</v>
      </c>
      <c r="E1260">
        <f t="shared" si="302"/>
        <v>1715</v>
      </c>
      <c r="F1260">
        <f t="shared" si="297"/>
        <v>44.589999999999996</v>
      </c>
    </row>
    <row r="1261" spans="1:6" x14ac:dyDescent="0.25">
      <c r="A1261" t="str">
        <f t="shared" si="300"/>
        <v>Matt Kangas</v>
      </c>
      <c r="B1261" s="2"/>
      <c r="C1261">
        <v>2.5999999999999999E-2</v>
      </c>
      <c r="D1261" t="s">
        <v>379</v>
      </c>
      <c r="E1261">
        <f t="shared" si="302"/>
        <v>1715</v>
      </c>
      <c r="F1261">
        <f t="shared" si="297"/>
        <v>44.589999999999996</v>
      </c>
    </row>
    <row r="1262" spans="1:6" x14ac:dyDescent="0.25">
      <c r="A1262" t="str">
        <f t="shared" si="300"/>
        <v>Matt Kangas</v>
      </c>
      <c r="B1262" s="2"/>
      <c r="C1262">
        <v>1.0999999999999999E-2</v>
      </c>
      <c r="D1262" t="s">
        <v>393</v>
      </c>
      <c r="E1262">
        <f t="shared" si="302"/>
        <v>1715</v>
      </c>
      <c r="F1262">
        <f t="shared" si="297"/>
        <v>18.864999999999998</v>
      </c>
    </row>
    <row r="1263" spans="1:6" x14ac:dyDescent="0.25">
      <c r="A1263" t="str">
        <f t="shared" si="300"/>
        <v>Matt Kangas</v>
      </c>
      <c r="B1263" s="2"/>
      <c r="C1263">
        <v>5.0000000000000001E-3</v>
      </c>
      <c r="D1263" t="s">
        <v>380</v>
      </c>
      <c r="E1263">
        <f t="shared" si="302"/>
        <v>1715</v>
      </c>
      <c r="F1263">
        <f t="shared" si="297"/>
        <v>8.5750000000000011</v>
      </c>
    </row>
    <row r="1264" spans="1:6" x14ac:dyDescent="0.25">
      <c r="A1264" t="str">
        <f t="shared" si="300"/>
        <v>Matt Kangas</v>
      </c>
      <c r="B1264" s="2"/>
      <c r="C1264">
        <v>6.0000000000000001E-3</v>
      </c>
      <c r="D1264" t="s">
        <v>381</v>
      </c>
      <c r="E1264">
        <f t="shared" si="302"/>
        <v>1715</v>
      </c>
      <c r="F1264">
        <f t="shared" si="297"/>
        <v>10.290000000000001</v>
      </c>
    </row>
    <row r="1265" spans="1:6" x14ac:dyDescent="0.25">
      <c r="A1265" t="str">
        <f t="shared" si="300"/>
        <v>Matt Kangas</v>
      </c>
      <c r="B1265" s="2"/>
      <c r="C1265">
        <v>1E-3</v>
      </c>
      <c r="D1265" t="s">
        <v>394</v>
      </c>
      <c r="E1265">
        <f t="shared" si="302"/>
        <v>1715</v>
      </c>
      <c r="F1265">
        <f t="shared" si="297"/>
        <v>1.7150000000000001</v>
      </c>
    </row>
    <row r="1266" spans="1:6" x14ac:dyDescent="0.25">
      <c r="A1266" t="str">
        <f t="shared" si="300"/>
        <v>Matt Kangas</v>
      </c>
      <c r="B1266" s="2"/>
      <c r="C1266">
        <v>0.26300000000000001</v>
      </c>
      <c r="D1266" t="s">
        <v>382</v>
      </c>
      <c r="E1266">
        <f t="shared" si="302"/>
        <v>1715</v>
      </c>
      <c r="F1266">
        <f t="shared" si="297"/>
        <v>451.04500000000002</v>
      </c>
    </row>
    <row r="1267" spans="1:6" x14ac:dyDescent="0.25">
      <c r="A1267" t="str">
        <f t="shared" si="300"/>
        <v>Matt Kangas</v>
      </c>
      <c r="B1267" s="2"/>
      <c r="C1267">
        <v>8.9999999999999993E-3</v>
      </c>
      <c r="D1267" t="s">
        <v>383</v>
      </c>
      <c r="E1267">
        <f t="shared" si="302"/>
        <v>1715</v>
      </c>
      <c r="F1267">
        <f t="shared" si="297"/>
        <v>15.434999999999999</v>
      </c>
    </row>
    <row r="1268" spans="1:6" x14ac:dyDescent="0.25">
      <c r="A1268" t="str">
        <f t="shared" si="300"/>
        <v>Matt Kangas</v>
      </c>
      <c r="B1268" s="2"/>
      <c r="C1268">
        <v>1E-3</v>
      </c>
      <c r="D1268" t="s">
        <v>384</v>
      </c>
      <c r="E1268">
        <f t="shared" si="302"/>
        <v>1715</v>
      </c>
      <c r="F1268">
        <f t="shared" si="297"/>
        <v>1.7150000000000001</v>
      </c>
    </row>
    <row r="1269" spans="1:6" x14ac:dyDescent="0.25">
      <c r="A1269" t="str">
        <f t="shared" si="300"/>
        <v>Matt Kangas</v>
      </c>
      <c r="B1269" s="2"/>
      <c r="C1269">
        <v>1.9E-2</v>
      </c>
      <c r="D1269" t="s">
        <v>395</v>
      </c>
      <c r="E1269">
        <f t="shared" si="302"/>
        <v>1715</v>
      </c>
      <c r="F1269">
        <f t="shared" si="297"/>
        <v>32.585000000000001</v>
      </c>
    </row>
    <row r="1270" spans="1:6" x14ac:dyDescent="0.25">
      <c r="A1270" t="str">
        <f t="shared" si="300"/>
        <v>Matt Kangas</v>
      </c>
      <c r="B1270" s="2"/>
      <c r="C1270">
        <v>0.01</v>
      </c>
      <c r="D1270" t="s">
        <v>385</v>
      </c>
      <c r="E1270">
        <f t="shared" si="302"/>
        <v>1715</v>
      </c>
      <c r="F1270">
        <f t="shared" si="297"/>
        <v>17.150000000000002</v>
      </c>
    </row>
    <row r="1271" spans="1:6" x14ac:dyDescent="0.25">
      <c r="A1271" t="str">
        <f t="shared" si="300"/>
        <v>Matt Kangas</v>
      </c>
      <c r="B1271" s="2"/>
      <c r="C1271">
        <v>3.0000000000000001E-3</v>
      </c>
      <c r="D1271" t="s">
        <v>396</v>
      </c>
      <c r="E1271">
        <f t="shared" si="302"/>
        <v>1715</v>
      </c>
      <c r="F1271">
        <f t="shared" si="297"/>
        <v>5.1450000000000005</v>
      </c>
    </row>
    <row r="1272" spans="1:6" x14ac:dyDescent="0.25">
      <c r="A1272" t="str">
        <f t="shared" si="300"/>
        <v>Matt Kangas</v>
      </c>
      <c r="E1272">
        <f t="shared" si="302"/>
        <v>1715</v>
      </c>
      <c r="F1272">
        <f t="shared" si="297"/>
        <v>0</v>
      </c>
    </row>
    <row r="1273" spans="1:6" x14ac:dyDescent="0.25">
      <c r="A1273" t="str">
        <f t="shared" si="300"/>
        <v>Matt Kangas</v>
      </c>
      <c r="B1273" t="s">
        <v>397</v>
      </c>
      <c r="E1273">
        <v>22</v>
      </c>
      <c r="F1273">
        <f t="shared" si="297"/>
        <v>0</v>
      </c>
    </row>
    <row r="1274" spans="1:6" x14ac:dyDescent="0.25">
      <c r="A1274" t="str">
        <f t="shared" si="300"/>
        <v>Matt Kangas</v>
      </c>
      <c r="E1274">
        <f t="shared" ref="E1274:E1277" si="303">E1273</f>
        <v>22</v>
      </c>
      <c r="F1274">
        <f t="shared" si="297"/>
        <v>0</v>
      </c>
    </row>
    <row r="1275" spans="1:6" x14ac:dyDescent="0.25">
      <c r="A1275" t="str">
        <f t="shared" ref="A1275:A1306" si="304">A1274</f>
        <v>Matt Kangas</v>
      </c>
      <c r="B1275" s="2"/>
      <c r="C1275">
        <v>4.2999999999999997E-2</v>
      </c>
      <c r="D1275" t="s">
        <v>235</v>
      </c>
      <c r="E1275">
        <f t="shared" si="303"/>
        <v>22</v>
      </c>
      <c r="F1275">
        <f t="shared" si="297"/>
        <v>0.94599999999999995</v>
      </c>
    </row>
    <row r="1276" spans="1:6" x14ac:dyDescent="0.25">
      <c r="A1276" t="str">
        <f t="shared" si="304"/>
        <v>Matt Kangas</v>
      </c>
      <c r="B1276" s="2"/>
      <c r="C1276">
        <v>0.95599999999999996</v>
      </c>
      <c r="D1276" t="s">
        <v>73</v>
      </c>
      <c r="E1276">
        <f t="shared" si="303"/>
        <v>22</v>
      </c>
      <c r="F1276">
        <f t="shared" si="297"/>
        <v>21.032</v>
      </c>
    </row>
    <row r="1277" spans="1:6" x14ac:dyDescent="0.25">
      <c r="A1277" t="str">
        <f t="shared" si="304"/>
        <v>Matt Kangas</v>
      </c>
      <c r="E1277">
        <f t="shared" si="303"/>
        <v>22</v>
      </c>
      <c r="F1277">
        <f t="shared" si="297"/>
        <v>0</v>
      </c>
    </row>
    <row r="1278" spans="1:6" x14ac:dyDescent="0.25">
      <c r="A1278" t="str">
        <f t="shared" si="304"/>
        <v>Matt Kangas</v>
      </c>
      <c r="B1278" t="s">
        <v>398</v>
      </c>
      <c r="E1278">
        <v>7</v>
      </c>
      <c r="F1278">
        <f t="shared" si="297"/>
        <v>0</v>
      </c>
    </row>
    <row r="1279" spans="1:6" x14ac:dyDescent="0.25">
      <c r="A1279" t="str">
        <f t="shared" si="304"/>
        <v>Matt Kangas</v>
      </c>
      <c r="E1279">
        <f t="shared" ref="E1279:E1281" si="305">E1278</f>
        <v>7</v>
      </c>
      <c r="F1279">
        <f t="shared" si="297"/>
        <v>0</v>
      </c>
    </row>
    <row r="1280" spans="1:6" x14ac:dyDescent="0.25">
      <c r="A1280" t="str">
        <f t="shared" si="304"/>
        <v>Matt Kangas</v>
      </c>
      <c r="B1280" s="2"/>
      <c r="C1280">
        <v>1</v>
      </c>
      <c r="D1280" t="s">
        <v>28</v>
      </c>
      <c r="E1280">
        <f t="shared" si="305"/>
        <v>7</v>
      </c>
      <c r="F1280">
        <f t="shared" si="297"/>
        <v>7</v>
      </c>
    </row>
    <row r="1281" spans="1:6" x14ac:dyDescent="0.25">
      <c r="A1281" t="str">
        <f t="shared" si="304"/>
        <v>Matt Kangas</v>
      </c>
      <c r="E1281">
        <f t="shared" si="305"/>
        <v>7</v>
      </c>
      <c r="F1281">
        <f t="shared" si="297"/>
        <v>0</v>
      </c>
    </row>
    <row r="1282" spans="1:6" x14ac:dyDescent="0.25">
      <c r="A1282" t="str">
        <f t="shared" si="304"/>
        <v>Matt Kangas</v>
      </c>
      <c r="B1282" t="s">
        <v>399</v>
      </c>
      <c r="E1282">
        <v>25780</v>
      </c>
      <c r="F1282">
        <f t="shared" si="297"/>
        <v>0</v>
      </c>
    </row>
    <row r="1283" spans="1:6" x14ac:dyDescent="0.25">
      <c r="A1283" t="str">
        <f t="shared" si="304"/>
        <v>Matt Kangas</v>
      </c>
      <c r="E1283">
        <f t="shared" ref="E1283:E1302" si="306">E1282</f>
        <v>25780</v>
      </c>
      <c r="F1283">
        <f t="shared" ref="F1283:F1346" si="307">C1283*E1283</f>
        <v>0</v>
      </c>
    </row>
    <row r="1284" spans="1:6" x14ac:dyDescent="0.25">
      <c r="A1284" t="str">
        <f t="shared" si="304"/>
        <v>Matt Kangas</v>
      </c>
      <c r="B1284" s="2"/>
      <c r="C1284">
        <v>1E-3</v>
      </c>
      <c r="D1284" t="s">
        <v>332</v>
      </c>
      <c r="E1284">
        <f t="shared" si="306"/>
        <v>25780</v>
      </c>
      <c r="F1284">
        <f t="shared" si="307"/>
        <v>25.78</v>
      </c>
    </row>
    <row r="1285" spans="1:6" x14ac:dyDescent="0.25">
      <c r="A1285" t="str">
        <f t="shared" si="304"/>
        <v>Matt Kangas</v>
      </c>
      <c r="B1285" s="2"/>
      <c r="C1285">
        <v>0.14000000000000001</v>
      </c>
      <c r="D1285" t="s">
        <v>374</v>
      </c>
      <c r="E1285">
        <f t="shared" si="306"/>
        <v>25780</v>
      </c>
      <c r="F1285">
        <f t="shared" si="307"/>
        <v>3609.2000000000003</v>
      </c>
    </row>
    <row r="1286" spans="1:6" x14ac:dyDescent="0.25">
      <c r="A1286" t="str">
        <f t="shared" si="304"/>
        <v>Matt Kangas</v>
      </c>
      <c r="B1286" s="2"/>
      <c r="C1286">
        <v>1.4E-2</v>
      </c>
      <c r="D1286" t="s">
        <v>375</v>
      </c>
      <c r="E1286">
        <f t="shared" si="306"/>
        <v>25780</v>
      </c>
      <c r="F1286">
        <f t="shared" si="307"/>
        <v>360.92</v>
      </c>
    </row>
    <row r="1287" spans="1:6" x14ac:dyDescent="0.25">
      <c r="A1287" t="str">
        <f t="shared" si="304"/>
        <v>Matt Kangas</v>
      </c>
      <c r="B1287" s="2"/>
      <c r="C1287">
        <v>0.435</v>
      </c>
      <c r="D1287" t="s">
        <v>333</v>
      </c>
      <c r="E1287">
        <f t="shared" si="306"/>
        <v>25780</v>
      </c>
      <c r="F1287">
        <f t="shared" si="307"/>
        <v>11214.3</v>
      </c>
    </row>
    <row r="1288" spans="1:6" x14ac:dyDescent="0.25">
      <c r="A1288" t="str">
        <f t="shared" si="304"/>
        <v>Matt Kangas</v>
      </c>
      <c r="B1288" s="2"/>
      <c r="C1288">
        <v>3.0000000000000001E-3</v>
      </c>
      <c r="D1288" t="s">
        <v>334</v>
      </c>
      <c r="E1288">
        <f t="shared" si="306"/>
        <v>25780</v>
      </c>
      <c r="F1288">
        <f t="shared" si="307"/>
        <v>77.34</v>
      </c>
    </row>
    <row r="1289" spans="1:6" x14ac:dyDescent="0.25">
      <c r="A1289" t="str">
        <f t="shared" si="304"/>
        <v>Matt Kangas</v>
      </c>
      <c r="B1289" s="2"/>
      <c r="C1289">
        <v>1.7000000000000001E-2</v>
      </c>
      <c r="D1289" t="s">
        <v>377</v>
      </c>
      <c r="E1289">
        <f t="shared" si="306"/>
        <v>25780</v>
      </c>
      <c r="F1289">
        <f t="shared" si="307"/>
        <v>438.26000000000005</v>
      </c>
    </row>
    <row r="1290" spans="1:6" x14ac:dyDescent="0.25">
      <c r="A1290" t="str">
        <f t="shared" si="304"/>
        <v>Matt Kangas</v>
      </c>
      <c r="B1290" s="2"/>
      <c r="C1290">
        <v>1E-3</v>
      </c>
      <c r="D1290" t="s">
        <v>391</v>
      </c>
      <c r="E1290">
        <f t="shared" si="306"/>
        <v>25780</v>
      </c>
      <c r="F1290">
        <f t="shared" si="307"/>
        <v>25.78</v>
      </c>
    </row>
    <row r="1291" spans="1:6" x14ac:dyDescent="0.25">
      <c r="A1291" t="str">
        <f t="shared" si="304"/>
        <v>Matt Kangas</v>
      </c>
      <c r="B1291" s="2"/>
      <c r="C1291">
        <v>7.0000000000000007E-2</v>
      </c>
      <c r="D1291" t="s">
        <v>378</v>
      </c>
      <c r="E1291">
        <f t="shared" si="306"/>
        <v>25780</v>
      </c>
      <c r="F1291">
        <f t="shared" si="307"/>
        <v>1804.6000000000001</v>
      </c>
    </row>
    <row r="1292" spans="1:6" x14ac:dyDescent="0.25">
      <c r="A1292" t="str">
        <f t="shared" si="304"/>
        <v>Matt Kangas</v>
      </c>
      <c r="B1292" s="2"/>
      <c r="C1292">
        <v>2.1000000000000001E-2</v>
      </c>
      <c r="D1292" t="s">
        <v>335</v>
      </c>
      <c r="E1292">
        <f t="shared" si="306"/>
        <v>25780</v>
      </c>
      <c r="F1292">
        <f t="shared" si="307"/>
        <v>541.38</v>
      </c>
    </row>
    <row r="1293" spans="1:6" x14ac:dyDescent="0.25">
      <c r="A1293" t="str">
        <f t="shared" si="304"/>
        <v>Matt Kangas</v>
      </c>
      <c r="B1293" s="2"/>
      <c r="C1293">
        <v>2.5999999999999999E-2</v>
      </c>
      <c r="D1293" t="s">
        <v>392</v>
      </c>
      <c r="E1293">
        <f t="shared" si="306"/>
        <v>25780</v>
      </c>
      <c r="F1293">
        <f t="shared" si="307"/>
        <v>670.28</v>
      </c>
    </row>
    <row r="1294" spans="1:6" x14ac:dyDescent="0.25">
      <c r="A1294" t="str">
        <f t="shared" si="304"/>
        <v>Matt Kangas</v>
      </c>
      <c r="B1294" s="2"/>
      <c r="C1294">
        <v>1.7000000000000001E-2</v>
      </c>
      <c r="D1294" t="s">
        <v>379</v>
      </c>
      <c r="E1294">
        <f t="shared" si="306"/>
        <v>25780</v>
      </c>
      <c r="F1294">
        <f t="shared" si="307"/>
        <v>438.26000000000005</v>
      </c>
    </row>
    <row r="1295" spans="1:6" x14ac:dyDescent="0.25">
      <c r="A1295" t="str">
        <f t="shared" si="304"/>
        <v>Matt Kangas</v>
      </c>
      <c r="B1295" s="2"/>
      <c r="C1295">
        <v>0</v>
      </c>
      <c r="D1295" t="s">
        <v>393</v>
      </c>
      <c r="E1295">
        <f t="shared" si="306"/>
        <v>25780</v>
      </c>
      <c r="F1295">
        <f t="shared" si="307"/>
        <v>0</v>
      </c>
    </row>
    <row r="1296" spans="1:6" x14ac:dyDescent="0.25">
      <c r="A1296" t="str">
        <f t="shared" si="304"/>
        <v>Matt Kangas</v>
      </c>
      <c r="B1296" s="2"/>
      <c r="C1296">
        <v>0.23899999999999999</v>
      </c>
      <c r="D1296" t="s">
        <v>382</v>
      </c>
      <c r="E1296">
        <f t="shared" si="306"/>
        <v>25780</v>
      </c>
      <c r="F1296">
        <f t="shared" si="307"/>
        <v>6161.42</v>
      </c>
    </row>
    <row r="1297" spans="1:6" x14ac:dyDescent="0.25">
      <c r="A1297" t="str">
        <f t="shared" si="304"/>
        <v>Matt Kangas</v>
      </c>
      <c r="B1297" s="2"/>
      <c r="C1297">
        <v>4.0000000000000001E-3</v>
      </c>
      <c r="D1297" t="s">
        <v>383</v>
      </c>
      <c r="E1297">
        <f t="shared" si="306"/>
        <v>25780</v>
      </c>
      <c r="F1297">
        <f t="shared" si="307"/>
        <v>103.12</v>
      </c>
    </row>
    <row r="1298" spans="1:6" x14ac:dyDescent="0.25">
      <c r="A1298" t="str">
        <f t="shared" si="304"/>
        <v>Matt Kangas</v>
      </c>
      <c r="B1298" s="2"/>
      <c r="C1298">
        <v>3.0000000000000001E-3</v>
      </c>
      <c r="D1298" t="s">
        <v>384</v>
      </c>
      <c r="E1298">
        <f t="shared" si="306"/>
        <v>25780</v>
      </c>
      <c r="F1298">
        <f t="shared" si="307"/>
        <v>77.34</v>
      </c>
    </row>
    <row r="1299" spans="1:6" x14ac:dyDescent="0.25">
      <c r="A1299" t="str">
        <f t="shared" si="304"/>
        <v>Matt Kangas</v>
      </c>
      <c r="B1299" s="2"/>
      <c r="C1299">
        <v>1E-3</v>
      </c>
      <c r="D1299" t="s">
        <v>395</v>
      </c>
      <c r="E1299">
        <f t="shared" si="306"/>
        <v>25780</v>
      </c>
      <c r="F1299">
        <f t="shared" si="307"/>
        <v>25.78</v>
      </c>
    </row>
    <row r="1300" spans="1:6" x14ac:dyDescent="0.25">
      <c r="A1300" t="str">
        <f t="shared" si="304"/>
        <v>Matt Kangas</v>
      </c>
      <c r="B1300" s="2"/>
      <c r="C1300">
        <v>2E-3</v>
      </c>
      <c r="D1300" t="s">
        <v>385</v>
      </c>
      <c r="E1300">
        <f t="shared" si="306"/>
        <v>25780</v>
      </c>
      <c r="F1300">
        <f t="shared" si="307"/>
        <v>51.56</v>
      </c>
    </row>
    <row r="1301" spans="1:6" x14ac:dyDescent="0.25">
      <c r="A1301" t="str">
        <f t="shared" si="304"/>
        <v>Matt Kangas</v>
      </c>
      <c r="B1301" s="2"/>
      <c r="C1301">
        <v>0</v>
      </c>
      <c r="D1301" t="s">
        <v>396</v>
      </c>
      <c r="E1301">
        <f t="shared" si="306"/>
        <v>25780</v>
      </c>
      <c r="F1301">
        <f t="shared" si="307"/>
        <v>0</v>
      </c>
    </row>
    <row r="1302" spans="1:6" x14ac:dyDescent="0.25">
      <c r="A1302" t="str">
        <f t="shared" si="304"/>
        <v>Matt Kangas</v>
      </c>
      <c r="E1302">
        <f t="shared" si="306"/>
        <v>25780</v>
      </c>
      <c r="F1302">
        <f t="shared" si="307"/>
        <v>0</v>
      </c>
    </row>
    <row r="1303" spans="1:6" x14ac:dyDescent="0.25">
      <c r="A1303" t="str">
        <f t="shared" si="304"/>
        <v>Matt Kangas</v>
      </c>
      <c r="B1303" t="s">
        <v>400</v>
      </c>
      <c r="E1303">
        <v>106</v>
      </c>
      <c r="F1303">
        <f t="shared" si="307"/>
        <v>0</v>
      </c>
    </row>
    <row r="1304" spans="1:6" x14ac:dyDescent="0.25">
      <c r="A1304" t="str">
        <f t="shared" si="304"/>
        <v>Matt Kangas</v>
      </c>
      <c r="E1304">
        <f t="shared" ref="E1304:E1306" si="308">E1303</f>
        <v>106</v>
      </c>
      <c r="F1304">
        <f t="shared" si="307"/>
        <v>0</v>
      </c>
    </row>
    <row r="1305" spans="1:6" x14ac:dyDescent="0.25">
      <c r="A1305" t="str">
        <f t="shared" si="304"/>
        <v>Matt Kangas</v>
      </c>
      <c r="B1305" s="2"/>
      <c r="C1305">
        <v>1</v>
      </c>
      <c r="D1305" t="s">
        <v>230</v>
      </c>
      <c r="E1305">
        <f t="shared" si="308"/>
        <v>106</v>
      </c>
      <c r="F1305">
        <f t="shared" si="307"/>
        <v>106</v>
      </c>
    </row>
    <row r="1306" spans="1:6" x14ac:dyDescent="0.25">
      <c r="A1306" t="str">
        <f t="shared" si="304"/>
        <v>Matt Kangas</v>
      </c>
      <c r="E1306">
        <f t="shared" si="308"/>
        <v>106</v>
      </c>
      <c r="F1306">
        <f t="shared" si="307"/>
        <v>0</v>
      </c>
    </row>
    <row r="1307" spans="1:6" x14ac:dyDescent="0.25">
      <c r="A1307" t="str">
        <f t="shared" ref="A1307:A1324" si="309">A1306</f>
        <v>Matt Kangas</v>
      </c>
      <c r="B1307" t="s">
        <v>401</v>
      </c>
      <c r="E1307">
        <v>1646</v>
      </c>
      <c r="F1307">
        <f t="shared" si="307"/>
        <v>0</v>
      </c>
    </row>
    <row r="1308" spans="1:6" x14ac:dyDescent="0.25">
      <c r="A1308" t="str">
        <f t="shared" si="309"/>
        <v>Matt Kangas</v>
      </c>
      <c r="E1308">
        <f t="shared" ref="E1308:E1321" si="310">E1307</f>
        <v>1646</v>
      </c>
      <c r="F1308">
        <f t="shared" si="307"/>
        <v>0</v>
      </c>
    </row>
    <row r="1309" spans="1:6" x14ac:dyDescent="0.25">
      <c r="A1309" t="str">
        <f t="shared" si="309"/>
        <v>Matt Kangas</v>
      </c>
      <c r="B1309" s="2"/>
      <c r="C1309">
        <v>3.5000000000000003E-2</v>
      </c>
      <c r="D1309" t="s">
        <v>332</v>
      </c>
      <c r="E1309">
        <f t="shared" si="310"/>
        <v>1646</v>
      </c>
      <c r="F1309">
        <f t="shared" si="307"/>
        <v>57.610000000000007</v>
      </c>
    </row>
    <row r="1310" spans="1:6" x14ac:dyDescent="0.25">
      <c r="A1310" t="str">
        <f t="shared" si="309"/>
        <v>Matt Kangas</v>
      </c>
      <c r="B1310" s="2"/>
      <c r="C1310">
        <v>2E-3</v>
      </c>
      <c r="D1310" t="s">
        <v>402</v>
      </c>
      <c r="E1310">
        <f t="shared" si="310"/>
        <v>1646</v>
      </c>
      <c r="F1310">
        <f t="shared" si="307"/>
        <v>3.2920000000000003</v>
      </c>
    </row>
    <row r="1311" spans="1:6" x14ac:dyDescent="0.25">
      <c r="A1311" t="str">
        <f t="shared" si="309"/>
        <v>Matt Kangas</v>
      </c>
      <c r="B1311" s="2"/>
      <c r="C1311">
        <v>6.6000000000000003E-2</v>
      </c>
      <c r="D1311" t="s">
        <v>374</v>
      </c>
      <c r="E1311">
        <f t="shared" si="310"/>
        <v>1646</v>
      </c>
      <c r="F1311">
        <f t="shared" si="307"/>
        <v>108.63600000000001</v>
      </c>
    </row>
    <row r="1312" spans="1:6" x14ac:dyDescent="0.25">
      <c r="A1312" t="str">
        <f t="shared" si="309"/>
        <v>Matt Kangas</v>
      </c>
      <c r="B1312" s="2"/>
      <c r="C1312">
        <v>0.02</v>
      </c>
      <c r="D1312" t="s">
        <v>376</v>
      </c>
      <c r="E1312">
        <f t="shared" si="310"/>
        <v>1646</v>
      </c>
      <c r="F1312">
        <f t="shared" si="307"/>
        <v>32.92</v>
      </c>
    </row>
    <row r="1313" spans="1:6" x14ac:dyDescent="0.25">
      <c r="A1313" t="str">
        <f t="shared" si="309"/>
        <v>Matt Kangas</v>
      </c>
      <c r="B1313" s="2"/>
      <c r="C1313">
        <v>0.46600000000000003</v>
      </c>
      <c r="D1313" t="s">
        <v>333</v>
      </c>
      <c r="E1313">
        <f t="shared" si="310"/>
        <v>1646</v>
      </c>
      <c r="F1313">
        <f t="shared" si="307"/>
        <v>767.03600000000006</v>
      </c>
    </row>
    <row r="1314" spans="1:6" x14ac:dyDescent="0.25">
      <c r="A1314" t="str">
        <f t="shared" si="309"/>
        <v>Matt Kangas</v>
      </c>
      <c r="B1314" s="2"/>
      <c r="C1314">
        <v>2E-3</v>
      </c>
      <c r="D1314" t="s">
        <v>391</v>
      </c>
      <c r="E1314">
        <f t="shared" si="310"/>
        <v>1646</v>
      </c>
      <c r="F1314">
        <f t="shared" si="307"/>
        <v>3.2920000000000003</v>
      </c>
    </row>
    <row r="1315" spans="1:6" x14ac:dyDescent="0.25">
      <c r="A1315" t="str">
        <f t="shared" si="309"/>
        <v>Matt Kangas</v>
      </c>
      <c r="B1315" s="2"/>
      <c r="C1315">
        <v>0.23300000000000001</v>
      </c>
      <c r="D1315" t="s">
        <v>335</v>
      </c>
      <c r="E1315">
        <f t="shared" si="310"/>
        <v>1646</v>
      </c>
      <c r="F1315">
        <f t="shared" si="307"/>
        <v>383.51800000000003</v>
      </c>
    </row>
    <row r="1316" spans="1:6" x14ac:dyDescent="0.25">
      <c r="A1316" t="str">
        <f t="shared" si="309"/>
        <v>Matt Kangas</v>
      </c>
      <c r="B1316" s="2"/>
      <c r="C1316">
        <v>5.0999999999999997E-2</v>
      </c>
      <c r="D1316" t="s">
        <v>379</v>
      </c>
      <c r="E1316">
        <f t="shared" si="310"/>
        <v>1646</v>
      </c>
      <c r="F1316">
        <f t="shared" si="307"/>
        <v>83.945999999999998</v>
      </c>
    </row>
    <row r="1317" spans="1:6" x14ac:dyDescent="0.25">
      <c r="A1317" t="str">
        <f t="shared" si="309"/>
        <v>Matt Kangas</v>
      </c>
      <c r="B1317" s="2"/>
      <c r="C1317">
        <v>2.3E-2</v>
      </c>
      <c r="D1317" t="s">
        <v>395</v>
      </c>
      <c r="E1317">
        <f t="shared" si="310"/>
        <v>1646</v>
      </c>
      <c r="F1317">
        <f t="shared" si="307"/>
        <v>37.857999999999997</v>
      </c>
    </row>
    <row r="1318" spans="1:6" x14ac:dyDescent="0.25">
      <c r="A1318" t="str">
        <f t="shared" si="309"/>
        <v>Matt Kangas</v>
      </c>
      <c r="B1318" s="2"/>
      <c r="C1318">
        <v>1.4E-2</v>
      </c>
      <c r="D1318" t="s">
        <v>385</v>
      </c>
      <c r="E1318">
        <f t="shared" si="310"/>
        <v>1646</v>
      </c>
      <c r="F1318">
        <f t="shared" si="307"/>
        <v>23.044</v>
      </c>
    </row>
    <row r="1319" spans="1:6" x14ac:dyDescent="0.25">
      <c r="A1319" t="str">
        <f t="shared" si="309"/>
        <v>Matt Kangas</v>
      </c>
      <c r="B1319" s="2"/>
      <c r="C1319">
        <v>7.5999999999999998E-2</v>
      </c>
      <c r="D1319" t="s">
        <v>396</v>
      </c>
      <c r="E1319">
        <f t="shared" si="310"/>
        <v>1646</v>
      </c>
      <c r="F1319">
        <f t="shared" si="307"/>
        <v>125.096</v>
      </c>
    </row>
    <row r="1320" spans="1:6" x14ac:dyDescent="0.25">
      <c r="A1320" t="str">
        <f t="shared" si="309"/>
        <v>Matt Kangas</v>
      </c>
      <c r="B1320" s="2"/>
      <c r="C1320">
        <v>5.0000000000000001E-3</v>
      </c>
      <c r="D1320" t="s">
        <v>370</v>
      </c>
      <c r="E1320">
        <f t="shared" si="310"/>
        <v>1646</v>
      </c>
      <c r="F1320">
        <f t="shared" si="307"/>
        <v>8.23</v>
      </c>
    </row>
    <row r="1321" spans="1:6" x14ac:dyDescent="0.25">
      <c r="A1321" t="str">
        <f t="shared" si="309"/>
        <v>Matt Kangas</v>
      </c>
      <c r="E1321">
        <f t="shared" si="310"/>
        <v>1646</v>
      </c>
      <c r="F1321">
        <f t="shared" si="307"/>
        <v>0</v>
      </c>
    </row>
    <row r="1322" spans="1:6" x14ac:dyDescent="0.25">
      <c r="A1322" t="str">
        <f t="shared" si="309"/>
        <v>Matt Kangas</v>
      </c>
      <c r="B1322" t="s">
        <v>403</v>
      </c>
      <c r="E1322">
        <v>56</v>
      </c>
      <c r="F1322">
        <f t="shared" si="307"/>
        <v>0</v>
      </c>
    </row>
    <row r="1323" spans="1:6" x14ac:dyDescent="0.25">
      <c r="A1323" t="str">
        <f t="shared" si="309"/>
        <v>Matt Kangas</v>
      </c>
      <c r="E1323">
        <f t="shared" ref="E1323:E1325" si="311">E1322</f>
        <v>56</v>
      </c>
      <c r="F1323">
        <f t="shared" si="307"/>
        <v>0</v>
      </c>
    </row>
    <row r="1324" spans="1:6" x14ac:dyDescent="0.25">
      <c r="A1324" t="str">
        <f t="shared" si="309"/>
        <v>Matt Kangas</v>
      </c>
      <c r="B1324" s="2"/>
      <c r="C1324">
        <v>1</v>
      </c>
      <c r="D1324" t="s">
        <v>78</v>
      </c>
      <c r="E1324">
        <f t="shared" si="311"/>
        <v>56</v>
      </c>
      <c r="F1324">
        <f t="shared" si="307"/>
        <v>56</v>
      </c>
    </row>
    <row r="1325" spans="1:6" x14ac:dyDescent="0.25">
      <c r="A1325" t="s">
        <v>502</v>
      </c>
      <c r="E1325">
        <f t="shared" si="311"/>
        <v>56</v>
      </c>
      <c r="F1325">
        <f t="shared" si="307"/>
        <v>0</v>
      </c>
    </row>
    <row r="1326" spans="1:6" x14ac:dyDescent="0.25">
      <c r="A1326" t="str">
        <f t="shared" ref="A1326:A1328" si="312">A1325</f>
        <v>Max Hirschhorn</v>
      </c>
      <c r="B1326" t="s">
        <v>406</v>
      </c>
      <c r="E1326">
        <v>21</v>
      </c>
      <c r="F1326">
        <f t="shared" si="307"/>
        <v>0</v>
      </c>
    </row>
    <row r="1327" spans="1:6" x14ac:dyDescent="0.25">
      <c r="A1327" t="str">
        <f t="shared" si="312"/>
        <v>Max Hirschhorn</v>
      </c>
      <c r="E1327">
        <f t="shared" ref="E1327:E1329" si="313">E1326</f>
        <v>21</v>
      </c>
      <c r="F1327">
        <f t="shared" si="307"/>
        <v>0</v>
      </c>
    </row>
    <row r="1328" spans="1:6" x14ac:dyDescent="0.25">
      <c r="A1328" t="str">
        <f t="shared" si="312"/>
        <v>Max Hirschhorn</v>
      </c>
      <c r="B1328" s="2"/>
      <c r="C1328">
        <v>1</v>
      </c>
      <c r="D1328" t="s">
        <v>23</v>
      </c>
      <c r="E1328">
        <f t="shared" si="313"/>
        <v>21</v>
      </c>
      <c r="F1328">
        <f t="shared" si="307"/>
        <v>21</v>
      </c>
    </row>
    <row r="1329" spans="1:6" x14ac:dyDescent="0.25">
      <c r="A1329" t="s">
        <v>503</v>
      </c>
      <c r="E1329">
        <f t="shared" si="313"/>
        <v>21</v>
      </c>
      <c r="F1329">
        <f t="shared" si="307"/>
        <v>0</v>
      </c>
    </row>
    <row r="1330" spans="1:6" x14ac:dyDescent="0.25">
      <c r="A1330" t="str">
        <f t="shared" ref="A1330:A1332" si="314">A1329</f>
        <v>mike o'brien</v>
      </c>
      <c r="B1330" t="s">
        <v>409</v>
      </c>
      <c r="E1330">
        <v>4</v>
      </c>
      <c r="F1330">
        <f t="shared" si="307"/>
        <v>0</v>
      </c>
    </row>
    <row r="1331" spans="1:6" x14ac:dyDescent="0.25">
      <c r="A1331" t="str">
        <f t="shared" si="314"/>
        <v>mike o'brien</v>
      </c>
      <c r="E1331">
        <f t="shared" ref="E1331:E1333" si="315">E1330</f>
        <v>4</v>
      </c>
      <c r="F1331">
        <f t="shared" si="307"/>
        <v>0</v>
      </c>
    </row>
    <row r="1332" spans="1:6" x14ac:dyDescent="0.25">
      <c r="A1332" t="str">
        <f t="shared" si="314"/>
        <v>mike o'brien</v>
      </c>
      <c r="B1332" s="2"/>
      <c r="C1332">
        <v>1</v>
      </c>
      <c r="D1332" t="s">
        <v>230</v>
      </c>
      <c r="E1332">
        <f t="shared" si="315"/>
        <v>4</v>
      </c>
      <c r="F1332">
        <f t="shared" si="307"/>
        <v>4</v>
      </c>
    </row>
    <row r="1333" spans="1:6" x14ac:dyDescent="0.25">
      <c r="A1333" t="s">
        <v>504</v>
      </c>
      <c r="E1333">
        <f t="shared" si="315"/>
        <v>4</v>
      </c>
      <c r="F1333">
        <f t="shared" si="307"/>
        <v>0</v>
      </c>
    </row>
    <row r="1334" spans="1:6" x14ac:dyDescent="0.25">
      <c r="A1334" t="str">
        <f t="shared" ref="A1334:A1379" si="316">A1333</f>
        <v>Randolph Tan</v>
      </c>
      <c r="B1334" t="s">
        <v>412</v>
      </c>
      <c r="E1334">
        <v>53</v>
      </c>
      <c r="F1334">
        <f t="shared" si="307"/>
        <v>0</v>
      </c>
    </row>
    <row r="1335" spans="1:6" x14ac:dyDescent="0.25">
      <c r="A1335" t="str">
        <f t="shared" si="316"/>
        <v>Randolph Tan</v>
      </c>
      <c r="E1335">
        <f t="shared" ref="E1335:E1337" si="317">E1334</f>
        <v>53</v>
      </c>
      <c r="F1335">
        <f t="shared" si="307"/>
        <v>0</v>
      </c>
    </row>
    <row r="1336" spans="1:6" x14ac:dyDescent="0.25">
      <c r="A1336" t="str">
        <f t="shared" si="316"/>
        <v>Randolph Tan</v>
      </c>
      <c r="B1336" s="2"/>
      <c r="C1336">
        <v>1</v>
      </c>
      <c r="D1336" t="s">
        <v>28</v>
      </c>
      <c r="E1336">
        <f t="shared" si="317"/>
        <v>53</v>
      </c>
      <c r="F1336">
        <f t="shared" si="307"/>
        <v>53</v>
      </c>
    </row>
    <row r="1337" spans="1:6" x14ac:dyDescent="0.25">
      <c r="A1337" t="str">
        <f t="shared" si="316"/>
        <v>Randolph Tan</v>
      </c>
      <c r="E1337">
        <f t="shared" si="317"/>
        <v>53</v>
      </c>
      <c r="F1337">
        <f t="shared" si="307"/>
        <v>0</v>
      </c>
    </row>
    <row r="1338" spans="1:6" x14ac:dyDescent="0.25">
      <c r="A1338" t="str">
        <f t="shared" si="316"/>
        <v>Randolph Tan</v>
      </c>
      <c r="B1338" t="s">
        <v>413</v>
      </c>
      <c r="E1338">
        <v>8</v>
      </c>
      <c r="F1338">
        <f t="shared" si="307"/>
        <v>0</v>
      </c>
    </row>
    <row r="1339" spans="1:6" x14ac:dyDescent="0.25">
      <c r="A1339" t="str">
        <f t="shared" si="316"/>
        <v>Randolph Tan</v>
      </c>
      <c r="E1339">
        <f t="shared" ref="E1339:E1341" si="318">E1338</f>
        <v>8</v>
      </c>
      <c r="F1339">
        <f t="shared" si="307"/>
        <v>0</v>
      </c>
    </row>
    <row r="1340" spans="1:6" x14ac:dyDescent="0.25">
      <c r="A1340" t="str">
        <f t="shared" si="316"/>
        <v>Randolph Tan</v>
      </c>
      <c r="B1340" s="2"/>
      <c r="C1340">
        <v>1</v>
      </c>
      <c r="D1340" t="s">
        <v>28</v>
      </c>
      <c r="E1340">
        <f t="shared" si="318"/>
        <v>8</v>
      </c>
      <c r="F1340">
        <f t="shared" si="307"/>
        <v>8</v>
      </c>
    </row>
    <row r="1341" spans="1:6" x14ac:dyDescent="0.25">
      <c r="A1341" t="str">
        <f t="shared" si="316"/>
        <v>Randolph Tan</v>
      </c>
      <c r="E1341">
        <f t="shared" si="318"/>
        <v>8</v>
      </c>
      <c r="F1341">
        <f t="shared" si="307"/>
        <v>0</v>
      </c>
    </row>
    <row r="1342" spans="1:6" x14ac:dyDescent="0.25">
      <c r="A1342" t="str">
        <f t="shared" si="316"/>
        <v>Randolph Tan</v>
      </c>
      <c r="B1342" t="s">
        <v>414</v>
      </c>
      <c r="E1342">
        <v>252</v>
      </c>
      <c r="F1342">
        <f t="shared" si="307"/>
        <v>0</v>
      </c>
    </row>
    <row r="1343" spans="1:6" x14ac:dyDescent="0.25">
      <c r="A1343" t="str">
        <f t="shared" si="316"/>
        <v>Randolph Tan</v>
      </c>
      <c r="E1343">
        <f t="shared" ref="E1343:E1347" si="319">E1342</f>
        <v>252</v>
      </c>
      <c r="F1343">
        <f t="shared" si="307"/>
        <v>0</v>
      </c>
    </row>
    <row r="1344" spans="1:6" x14ac:dyDescent="0.25">
      <c r="A1344" t="str">
        <f t="shared" si="316"/>
        <v>Randolph Tan</v>
      </c>
      <c r="B1344" s="2"/>
      <c r="C1344">
        <v>0.30099999999999999</v>
      </c>
      <c r="D1344" t="s">
        <v>235</v>
      </c>
      <c r="E1344">
        <f t="shared" si="319"/>
        <v>252</v>
      </c>
      <c r="F1344">
        <f t="shared" si="307"/>
        <v>75.852000000000004</v>
      </c>
    </row>
    <row r="1345" spans="1:6" x14ac:dyDescent="0.25">
      <c r="A1345" t="str">
        <f t="shared" si="316"/>
        <v>Randolph Tan</v>
      </c>
      <c r="B1345" s="2"/>
      <c r="C1345">
        <v>0.67800000000000005</v>
      </c>
      <c r="D1345" t="s">
        <v>174</v>
      </c>
      <c r="E1345">
        <f t="shared" si="319"/>
        <v>252</v>
      </c>
      <c r="F1345">
        <f t="shared" si="307"/>
        <v>170.85600000000002</v>
      </c>
    </row>
    <row r="1346" spans="1:6" x14ac:dyDescent="0.25">
      <c r="A1346" t="str">
        <f t="shared" si="316"/>
        <v>Randolph Tan</v>
      </c>
      <c r="B1346" s="2"/>
      <c r="C1346">
        <v>1.9E-2</v>
      </c>
      <c r="D1346" t="s">
        <v>41</v>
      </c>
      <c r="E1346">
        <f t="shared" si="319"/>
        <v>252</v>
      </c>
      <c r="F1346">
        <f t="shared" si="307"/>
        <v>4.7880000000000003</v>
      </c>
    </row>
    <row r="1347" spans="1:6" x14ac:dyDescent="0.25">
      <c r="A1347" t="str">
        <f t="shared" si="316"/>
        <v>Randolph Tan</v>
      </c>
      <c r="E1347">
        <f t="shared" si="319"/>
        <v>252</v>
      </c>
      <c r="F1347">
        <f t="shared" ref="F1347:F1410" si="320">C1347*E1347</f>
        <v>0</v>
      </c>
    </row>
    <row r="1348" spans="1:6" x14ac:dyDescent="0.25">
      <c r="A1348" t="str">
        <f t="shared" si="316"/>
        <v>Randolph Tan</v>
      </c>
      <c r="B1348" t="s">
        <v>415</v>
      </c>
      <c r="E1348">
        <v>330</v>
      </c>
      <c r="F1348">
        <f t="shared" si="320"/>
        <v>0</v>
      </c>
    </row>
    <row r="1349" spans="1:6" x14ac:dyDescent="0.25">
      <c r="A1349" t="str">
        <f t="shared" si="316"/>
        <v>Randolph Tan</v>
      </c>
      <c r="E1349">
        <f t="shared" ref="E1349:E1352" si="321">E1348</f>
        <v>330</v>
      </c>
      <c r="F1349">
        <f t="shared" si="320"/>
        <v>0</v>
      </c>
    </row>
    <row r="1350" spans="1:6" x14ac:dyDescent="0.25">
      <c r="A1350" t="str">
        <f t="shared" si="316"/>
        <v>Randolph Tan</v>
      </c>
      <c r="B1350" s="2"/>
      <c r="C1350">
        <v>3.0000000000000001E-3</v>
      </c>
      <c r="D1350" t="s">
        <v>343</v>
      </c>
      <c r="E1350">
        <f t="shared" si="321"/>
        <v>330</v>
      </c>
      <c r="F1350">
        <f t="shared" si="320"/>
        <v>0.99</v>
      </c>
    </row>
    <row r="1351" spans="1:6" x14ac:dyDescent="0.25">
      <c r="A1351" t="str">
        <f t="shared" si="316"/>
        <v>Randolph Tan</v>
      </c>
      <c r="B1351" s="2"/>
      <c r="C1351">
        <v>0.996</v>
      </c>
      <c r="D1351" t="s">
        <v>174</v>
      </c>
      <c r="E1351">
        <f t="shared" si="321"/>
        <v>330</v>
      </c>
      <c r="F1351">
        <f t="shared" si="320"/>
        <v>328.68</v>
      </c>
    </row>
    <row r="1352" spans="1:6" x14ac:dyDescent="0.25">
      <c r="A1352" t="str">
        <f t="shared" si="316"/>
        <v>Randolph Tan</v>
      </c>
      <c r="E1352">
        <f t="shared" si="321"/>
        <v>330</v>
      </c>
      <c r="F1352">
        <f t="shared" si="320"/>
        <v>0</v>
      </c>
    </row>
    <row r="1353" spans="1:6" x14ac:dyDescent="0.25">
      <c r="A1353" t="str">
        <f t="shared" si="316"/>
        <v>Randolph Tan</v>
      </c>
      <c r="B1353" t="s">
        <v>416</v>
      </c>
      <c r="E1353">
        <v>111</v>
      </c>
      <c r="F1353">
        <f t="shared" si="320"/>
        <v>0</v>
      </c>
    </row>
    <row r="1354" spans="1:6" x14ac:dyDescent="0.25">
      <c r="A1354" t="str">
        <f t="shared" si="316"/>
        <v>Randolph Tan</v>
      </c>
      <c r="E1354">
        <f t="shared" ref="E1354:E1358" si="322">E1353</f>
        <v>111</v>
      </c>
      <c r="F1354">
        <f t="shared" si="320"/>
        <v>0</v>
      </c>
    </row>
    <row r="1355" spans="1:6" x14ac:dyDescent="0.25">
      <c r="A1355" t="str">
        <f t="shared" si="316"/>
        <v>Randolph Tan</v>
      </c>
      <c r="B1355" s="2"/>
      <c r="C1355">
        <v>0.129</v>
      </c>
      <c r="D1355" t="s">
        <v>12</v>
      </c>
      <c r="E1355">
        <f t="shared" si="322"/>
        <v>111</v>
      </c>
      <c r="F1355">
        <f t="shared" si="320"/>
        <v>14.319000000000001</v>
      </c>
    </row>
    <row r="1356" spans="1:6" x14ac:dyDescent="0.25">
      <c r="A1356" t="str">
        <f t="shared" si="316"/>
        <v>Randolph Tan</v>
      </c>
      <c r="B1356" s="2"/>
      <c r="C1356">
        <v>0.04</v>
      </c>
      <c r="D1356" t="s">
        <v>32</v>
      </c>
      <c r="E1356">
        <f t="shared" si="322"/>
        <v>111</v>
      </c>
      <c r="F1356">
        <f t="shared" si="320"/>
        <v>4.4400000000000004</v>
      </c>
    </row>
    <row r="1357" spans="1:6" x14ac:dyDescent="0.25">
      <c r="A1357" t="str">
        <f t="shared" si="316"/>
        <v>Randolph Tan</v>
      </c>
      <c r="B1357" s="2"/>
      <c r="C1357">
        <v>0.83</v>
      </c>
      <c r="D1357" t="s">
        <v>174</v>
      </c>
      <c r="E1357">
        <f t="shared" si="322"/>
        <v>111</v>
      </c>
      <c r="F1357">
        <f t="shared" si="320"/>
        <v>92.13</v>
      </c>
    </row>
    <row r="1358" spans="1:6" x14ac:dyDescent="0.25">
      <c r="A1358" t="str">
        <f t="shared" si="316"/>
        <v>Randolph Tan</v>
      </c>
      <c r="E1358">
        <f t="shared" si="322"/>
        <v>111</v>
      </c>
      <c r="F1358">
        <f t="shared" si="320"/>
        <v>0</v>
      </c>
    </row>
    <row r="1359" spans="1:6" x14ac:dyDescent="0.25">
      <c r="A1359" t="str">
        <f t="shared" si="316"/>
        <v>Randolph Tan</v>
      </c>
      <c r="B1359" t="s">
        <v>417</v>
      </c>
      <c r="E1359">
        <v>437</v>
      </c>
      <c r="F1359">
        <f t="shared" si="320"/>
        <v>0</v>
      </c>
    </row>
    <row r="1360" spans="1:6" x14ac:dyDescent="0.25">
      <c r="A1360" t="str">
        <f t="shared" si="316"/>
        <v>Randolph Tan</v>
      </c>
      <c r="E1360">
        <f t="shared" ref="E1360:E1362" si="323">E1359</f>
        <v>437</v>
      </c>
      <c r="F1360">
        <f t="shared" si="320"/>
        <v>0</v>
      </c>
    </row>
    <row r="1361" spans="1:6" x14ac:dyDescent="0.25">
      <c r="A1361" t="str">
        <f t="shared" si="316"/>
        <v>Randolph Tan</v>
      </c>
      <c r="B1361" s="2"/>
      <c r="C1361">
        <v>1</v>
      </c>
      <c r="D1361" t="s">
        <v>174</v>
      </c>
      <c r="E1361">
        <f t="shared" si="323"/>
        <v>437</v>
      </c>
      <c r="F1361">
        <f t="shared" si="320"/>
        <v>437</v>
      </c>
    </row>
    <row r="1362" spans="1:6" x14ac:dyDescent="0.25">
      <c r="A1362" t="str">
        <f t="shared" si="316"/>
        <v>Randolph Tan</v>
      </c>
      <c r="E1362">
        <f t="shared" si="323"/>
        <v>437</v>
      </c>
      <c r="F1362">
        <f t="shared" si="320"/>
        <v>0</v>
      </c>
    </row>
    <row r="1363" spans="1:6" x14ac:dyDescent="0.25">
      <c r="A1363" t="str">
        <f t="shared" si="316"/>
        <v>Randolph Tan</v>
      </c>
      <c r="B1363" t="s">
        <v>418</v>
      </c>
      <c r="E1363">
        <v>45</v>
      </c>
      <c r="F1363">
        <f t="shared" si="320"/>
        <v>0</v>
      </c>
    </row>
    <row r="1364" spans="1:6" x14ac:dyDescent="0.25">
      <c r="A1364" t="str">
        <f t="shared" si="316"/>
        <v>Randolph Tan</v>
      </c>
      <c r="E1364">
        <f t="shared" ref="E1364:E1367" si="324">E1363</f>
        <v>45</v>
      </c>
      <c r="F1364">
        <f t="shared" si="320"/>
        <v>0</v>
      </c>
    </row>
    <row r="1365" spans="1:6" x14ac:dyDescent="0.25">
      <c r="A1365" t="str">
        <f t="shared" si="316"/>
        <v>Randolph Tan</v>
      </c>
      <c r="B1365" s="2"/>
      <c r="C1365">
        <v>0.65800000000000003</v>
      </c>
      <c r="D1365" t="s">
        <v>140</v>
      </c>
      <c r="E1365">
        <f t="shared" si="324"/>
        <v>45</v>
      </c>
      <c r="F1365">
        <f t="shared" si="320"/>
        <v>29.610000000000003</v>
      </c>
    </row>
    <row r="1366" spans="1:6" x14ac:dyDescent="0.25">
      <c r="A1366" t="str">
        <f t="shared" si="316"/>
        <v>Randolph Tan</v>
      </c>
      <c r="B1366" s="2"/>
      <c r="C1366">
        <v>0.34100000000000003</v>
      </c>
      <c r="D1366" t="s">
        <v>174</v>
      </c>
      <c r="E1366">
        <f t="shared" si="324"/>
        <v>45</v>
      </c>
      <c r="F1366">
        <f t="shared" si="320"/>
        <v>15.345000000000001</v>
      </c>
    </row>
    <row r="1367" spans="1:6" x14ac:dyDescent="0.25">
      <c r="A1367" t="str">
        <f t="shared" si="316"/>
        <v>Randolph Tan</v>
      </c>
      <c r="E1367">
        <f t="shared" si="324"/>
        <v>45</v>
      </c>
      <c r="F1367">
        <f t="shared" si="320"/>
        <v>0</v>
      </c>
    </row>
    <row r="1368" spans="1:6" x14ac:dyDescent="0.25">
      <c r="A1368" t="str">
        <f t="shared" si="316"/>
        <v>Randolph Tan</v>
      </c>
      <c r="B1368" t="s">
        <v>419</v>
      </c>
      <c r="E1368">
        <v>16</v>
      </c>
      <c r="F1368">
        <f t="shared" si="320"/>
        <v>0</v>
      </c>
    </row>
    <row r="1369" spans="1:6" x14ac:dyDescent="0.25">
      <c r="A1369" t="str">
        <f t="shared" si="316"/>
        <v>Randolph Tan</v>
      </c>
      <c r="E1369">
        <f t="shared" ref="E1369:E1371" si="325">E1368</f>
        <v>16</v>
      </c>
      <c r="F1369">
        <f t="shared" si="320"/>
        <v>0</v>
      </c>
    </row>
    <row r="1370" spans="1:6" x14ac:dyDescent="0.25">
      <c r="A1370" t="str">
        <f t="shared" si="316"/>
        <v>Randolph Tan</v>
      </c>
      <c r="B1370" s="2"/>
      <c r="C1370">
        <v>1</v>
      </c>
      <c r="D1370" t="s">
        <v>174</v>
      </c>
      <c r="E1370">
        <f t="shared" si="325"/>
        <v>16</v>
      </c>
      <c r="F1370">
        <f t="shared" si="320"/>
        <v>16</v>
      </c>
    </row>
    <row r="1371" spans="1:6" x14ac:dyDescent="0.25">
      <c r="A1371" t="str">
        <f t="shared" si="316"/>
        <v>Randolph Tan</v>
      </c>
      <c r="E1371">
        <f t="shared" si="325"/>
        <v>16</v>
      </c>
      <c r="F1371">
        <f t="shared" si="320"/>
        <v>0</v>
      </c>
    </row>
    <row r="1372" spans="1:6" x14ac:dyDescent="0.25">
      <c r="A1372" t="str">
        <f t="shared" si="316"/>
        <v>Randolph Tan</v>
      </c>
      <c r="B1372" t="s">
        <v>420</v>
      </c>
      <c r="E1372">
        <v>194</v>
      </c>
      <c r="F1372">
        <f t="shared" si="320"/>
        <v>0</v>
      </c>
    </row>
    <row r="1373" spans="1:6" x14ac:dyDescent="0.25">
      <c r="A1373" t="str">
        <f t="shared" si="316"/>
        <v>Randolph Tan</v>
      </c>
      <c r="E1373">
        <f t="shared" ref="E1373:E1376" si="326">E1372</f>
        <v>194</v>
      </c>
      <c r="F1373">
        <f t="shared" si="320"/>
        <v>0</v>
      </c>
    </row>
    <row r="1374" spans="1:6" x14ac:dyDescent="0.25">
      <c r="A1374" t="str">
        <f t="shared" si="316"/>
        <v>Randolph Tan</v>
      </c>
      <c r="B1374" s="2"/>
      <c r="C1374">
        <v>0.161</v>
      </c>
      <c r="D1374" t="s">
        <v>140</v>
      </c>
      <c r="E1374">
        <f t="shared" si="326"/>
        <v>194</v>
      </c>
      <c r="F1374">
        <f t="shared" si="320"/>
        <v>31.234000000000002</v>
      </c>
    </row>
    <row r="1375" spans="1:6" x14ac:dyDescent="0.25">
      <c r="A1375" t="str">
        <f t="shared" si="316"/>
        <v>Randolph Tan</v>
      </c>
      <c r="B1375" s="2"/>
      <c r="C1375">
        <v>0.83799999999999997</v>
      </c>
      <c r="D1375" t="s">
        <v>174</v>
      </c>
      <c r="E1375">
        <f t="shared" si="326"/>
        <v>194</v>
      </c>
      <c r="F1375">
        <f t="shared" si="320"/>
        <v>162.572</v>
      </c>
    </row>
    <row r="1376" spans="1:6" x14ac:dyDescent="0.25">
      <c r="A1376" t="str">
        <f t="shared" si="316"/>
        <v>Randolph Tan</v>
      </c>
      <c r="E1376">
        <f t="shared" si="326"/>
        <v>194</v>
      </c>
      <c r="F1376">
        <f t="shared" si="320"/>
        <v>0</v>
      </c>
    </row>
    <row r="1377" spans="1:6" x14ac:dyDescent="0.25">
      <c r="A1377" t="str">
        <f t="shared" si="316"/>
        <v>Randolph Tan</v>
      </c>
      <c r="B1377" t="s">
        <v>421</v>
      </c>
      <c r="E1377">
        <v>27</v>
      </c>
      <c r="F1377">
        <f t="shared" si="320"/>
        <v>0</v>
      </c>
    </row>
    <row r="1378" spans="1:6" x14ac:dyDescent="0.25">
      <c r="A1378" t="str">
        <f t="shared" si="316"/>
        <v>Randolph Tan</v>
      </c>
      <c r="E1378">
        <f t="shared" ref="E1378:E1380" si="327">E1377</f>
        <v>27</v>
      </c>
      <c r="F1378">
        <f t="shared" si="320"/>
        <v>0</v>
      </c>
    </row>
    <row r="1379" spans="1:6" x14ac:dyDescent="0.25">
      <c r="A1379" t="str">
        <f t="shared" si="316"/>
        <v>Randolph Tan</v>
      </c>
      <c r="B1379" s="2"/>
      <c r="C1379">
        <v>1</v>
      </c>
      <c r="D1379" t="s">
        <v>210</v>
      </c>
      <c r="E1379">
        <f t="shared" si="327"/>
        <v>27</v>
      </c>
      <c r="F1379">
        <f t="shared" si="320"/>
        <v>27</v>
      </c>
    </row>
    <row r="1380" spans="1:6" x14ac:dyDescent="0.25">
      <c r="A1380" t="s">
        <v>505</v>
      </c>
      <c r="E1380">
        <f t="shared" si="327"/>
        <v>27</v>
      </c>
      <c r="F1380">
        <f t="shared" si="320"/>
        <v>0</v>
      </c>
    </row>
    <row r="1381" spans="1:6" x14ac:dyDescent="0.25">
      <c r="A1381" t="str">
        <f t="shared" ref="A1381:A1383" si="328">A1380</f>
        <v>Robert Guo</v>
      </c>
      <c r="B1381" t="s">
        <v>424</v>
      </c>
      <c r="E1381">
        <v>2</v>
      </c>
      <c r="F1381">
        <f t="shared" si="320"/>
        <v>0</v>
      </c>
    </row>
    <row r="1382" spans="1:6" x14ac:dyDescent="0.25">
      <c r="A1382" t="str">
        <f t="shared" si="328"/>
        <v>Robert Guo</v>
      </c>
      <c r="E1382">
        <f t="shared" ref="E1382:E1384" si="329">E1381</f>
        <v>2</v>
      </c>
      <c r="F1382">
        <f t="shared" si="320"/>
        <v>0</v>
      </c>
    </row>
    <row r="1383" spans="1:6" x14ac:dyDescent="0.25">
      <c r="A1383" t="str">
        <f t="shared" si="328"/>
        <v>Robert Guo</v>
      </c>
      <c r="B1383" s="2"/>
      <c r="C1383">
        <v>1</v>
      </c>
      <c r="D1383" t="s">
        <v>172</v>
      </c>
      <c r="E1383">
        <f t="shared" si="329"/>
        <v>2</v>
      </c>
      <c r="F1383">
        <f t="shared" si="320"/>
        <v>2</v>
      </c>
    </row>
    <row r="1384" spans="1:6" x14ac:dyDescent="0.25">
      <c r="A1384" t="s">
        <v>506</v>
      </c>
      <c r="E1384">
        <f t="shared" si="329"/>
        <v>2</v>
      </c>
      <c r="F1384">
        <f t="shared" si="320"/>
        <v>0</v>
      </c>
    </row>
    <row r="1385" spans="1:6" x14ac:dyDescent="0.25">
      <c r="A1385" t="str">
        <f t="shared" ref="A1385:A1391" si="330">A1384</f>
        <v>Sam Helman</v>
      </c>
      <c r="B1385" t="s">
        <v>427</v>
      </c>
      <c r="E1385">
        <v>106</v>
      </c>
      <c r="F1385">
        <f t="shared" si="320"/>
        <v>0</v>
      </c>
    </row>
    <row r="1386" spans="1:6" x14ac:dyDescent="0.25">
      <c r="A1386" t="str">
        <f t="shared" si="330"/>
        <v>Sam Helman</v>
      </c>
      <c r="E1386">
        <f t="shared" ref="E1386:E1388" si="331">E1385</f>
        <v>106</v>
      </c>
      <c r="F1386">
        <f t="shared" si="320"/>
        <v>0</v>
      </c>
    </row>
    <row r="1387" spans="1:6" x14ac:dyDescent="0.25">
      <c r="A1387" t="str">
        <f t="shared" si="330"/>
        <v>Sam Helman</v>
      </c>
      <c r="B1387" s="2"/>
      <c r="C1387">
        <v>1</v>
      </c>
      <c r="D1387" t="s">
        <v>230</v>
      </c>
      <c r="E1387">
        <f t="shared" si="331"/>
        <v>106</v>
      </c>
      <c r="F1387">
        <f t="shared" si="320"/>
        <v>106</v>
      </c>
    </row>
    <row r="1388" spans="1:6" x14ac:dyDescent="0.25">
      <c r="A1388" t="str">
        <f t="shared" si="330"/>
        <v>Sam Helman</v>
      </c>
      <c r="E1388">
        <f t="shared" si="331"/>
        <v>106</v>
      </c>
      <c r="F1388">
        <f t="shared" si="320"/>
        <v>0</v>
      </c>
    </row>
    <row r="1389" spans="1:6" x14ac:dyDescent="0.25">
      <c r="A1389" t="str">
        <f t="shared" si="330"/>
        <v>Sam Helman</v>
      </c>
      <c r="B1389" t="s">
        <v>428</v>
      </c>
      <c r="E1389">
        <v>237</v>
      </c>
      <c r="F1389">
        <f t="shared" si="320"/>
        <v>0</v>
      </c>
    </row>
    <row r="1390" spans="1:6" x14ac:dyDescent="0.25">
      <c r="A1390" t="str">
        <f t="shared" si="330"/>
        <v>Sam Helman</v>
      </c>
      <c r="E1390">
        <f t="shared" ref="E1390:E1392" si="332">E1389</f>
        <v>237</v>
      </c>
      <c r="F1390">
        <f t="shared" si="320"/>
        <v>0</v>
      </c>
    </row>
    <row r="1391" spans="1:6" x14ac:dyDescent="0.25">
      <c r="A1391" t="str">
        <f t="shared" si="330"/>
        <v>Sam Helman</v>
      </c>
      <c r="B1391" s="2"/>
      <c r="C1391">
        <v>1</v>
      </c>
      <c r="D1391" t="s">
        <v>230</v>
      </c>
      <c r="E1391">
        <f t="shared" si="332"/>
        <v>237</v>
      </c>
      <c r="F1391">
        <f t="shared" si="320"/>
        <v>237</v>
      </c>
    </row>
    <row r="1392" spans="1:6" x14ac:dyDescent="0.25">
      <c r="A1392" t="s">
        <v>507</v>
      </c>
      <c r="E1392">
        <f t="shared" si="332"/>
        <v>237</v>
      </c>
      <c r="F1392">
        <f t="shared" si="320"/>
        <v>0</v>
      </c>
    </row>
    <row r="1393" spans="1:6" x14ac:dyDescent="0.25">
      <c r="A1393" t="str">
        <f t="shared" ref="A1393:A1421" si="333">A1392</f>
        <v>Scott Hernandez</v>
      </c>
      <c r="B1393" t="s">
        <v>431</v>
      </c>
      <c r="E1393">
        <v>40</v>
      </c>
      <c r="F1393">
        <f t="shared" si="320"/>
        <v>0</v>
      </c>
    </row>
    <row r="1394" spans="1:6" x14ac:dyDescent="0.25">
      <c r="A1394" t="str">
        <f t="shared" si="333"/>
        <v>Scott Hernandez</v>
      </c>
      <c r="E1394">
        <f t="shared" ref="E1394:E1396" si="334">E1393</f>
        <v>40</v>
      </c>
      <c r="F1394">
        <f t="shared" si="320"/>
        <v>0</v>
      </c>
    </row>
    <row r="1395" spans="1:6" x14ac:dyDescent="0.25">
      <c r="A1395" t="str">
        <f t="shared" si="333"/>
        <v>Scott Hernandez</v>
      </c>
      <c r="B1395" s="2"/>
      <c r="C1395">
        <v>1</v>
      </c>
      <c r="D1395" t="s">
        <v>130</v>
      </c>
      <c r="E1395">
        <f t="shared" si="334"/>
        <v>40</v>
      </c>
      <c r="F1395">
        <f t="shared" si="320"/>
        <v>40</v>
      </c>
    </row>
    <row r="1396" spans="1:6" x14ac:dyDescent="0.25">
      <c r="A1396" t="str">
        <f t="shared" si="333"/>
        <v>Scott Hernandez</v>
      </c>
      <c r="E1396">
        <f t="shared" si="334"/>
        <v>40</v>
      </c>
      <c r="F1396">
        <f t="shared" si="320"/>
        <v>0</v>
      </c>
    </row>
    <row r="1397" spans="1:6" x14ac:dyDescent="0.25">
      <c r="A1397" t="str">
        <f t="shared" si="333"/>
        <v>Scott Hernandez</v>
      </c>
      <c r="B1397" t="s">
        <v>432</v>
      </c>
      <c r="E1397">
        <v>1</v>
      </c>
      <c r="F1397">
        <f t="shared" si="320"/>
        <v>0</v>
      </c>
    </row>
    <row r="1398" spans="1:6" x14ac:dyDescent="0.25">
      <c r="A1398" t="str">
        <f t="shared" si="333"/>
        <v>Scott Hernandez</v>
      </c>
      <c r="E1398">
        <f t="shared" ref="E1398:E1400" si="335">E1397</f>
        <v>1</v>
      </c>
      <c r="F1398">
        <f t="shared" si="320"/>
        <v>0</v>
      </c>
    </row>
    <row r="1399" spans="1:6" x14ac:dyDescent="0.25">
      <c r="A1399" t="str">
        <f t="shared" si="333"/>
        <v>Scott Hernandez</v>
      </c>
      <c r="B1399" s="2"/>
      <c r="C1399">
        <v>1</v>
      </c>
      <c r="D1399" t="s">
        <v>210</v>
      </c>
      <c r="E1399">
        <f t="shared" si="335"/>
        <v>1</v>
      </c>
      <c r="F1399">
        <f t="shared" si="320"/>
        <v>1</v>
      </c>
    </row>
    <row r="1400" spans="1:6" x14ac:dyDescent="0.25">
      <c r="A1400" t="str">
        <f t="shared" si="333"/>
        <v>Scott Hernandez</v>
      </c>
      <c r="E1400">
        <f t="shared" si="335"/>
        <v>1</v>
      </c>
      <c r="F1400">
        <f t="shared" si="320"/>
        <v>0</v>
      </c>
    </row>
    <row r="1401" spans="1:6" x14ac:dyDescent="0.25">
      <c r="A1401" t="str">
        <f t="shared" si="333"/>
        <v>Scott Hernandez</v>
      </c>
      <c r="B1401" t="s">
        <v>433</v>
      </c>
      <c r="E1401">
        <v>16</v>
      </c>
      <c r="F1401">
        <f t="shared" si="320"/>
        <v>0</v>
      </c>
    </row>
    <row r="1402" spans="1:6" x14ac:dyDescent="0.25">
      <c r="A1402" t="str">
        <f t="shared" si="333"/>
        <v>Scott Hernandez</v>
      </c>
      <c r="E1402">
        <f t="shared" ref="E1402:E1405" si="336">E1401</f>
        <v>16</v>
      </c>
      <c r="F1402">
        <f t="shared" si="320"/>
        <v>0</v>
      </c>
    </row>
    <row r="1403" spans="1:6" x14ac:dyDescent="0.25">
      <c r="A1403" t="str">
        <f t="shared" si="333"/>
        <v>Scott Hernandez</v>
      </c>
      <c r="B1403" s="2"/>
      <c r="C1403">
        <v>0.85699999999999998</v>
      </c>
      <c r="D1403" t="s">
        <v>35</v>
      </c>
      <c r="E1403">
        <f t="shared" si="336"/>
        <v>16</v>
      </c>
      <c r="F1403">
        <f t="shared" si="320"/>
        <v>13.712</v>
      </c>
    </row>
    <row r="1404" spans="1:6" x14ac:dyDescent="0.25">
      <c r="A1404" t="str">
        <f t="shared" si="333"/>
        <v>Scott Hernandez</v>
      </c>
      <c r="B1404" s="2"/>
      <c r="C1404">
        <v>0.14199999999999999</v>
      </c>
      <c r="D1404" t="s">
        <v>51</v>
      </c>
      <c r="E1404">
        <f t="shared" si="336"/>
        <v>16</v>
      </c>
      <c r="F1404">
        <f t="shared" si="320"/>
        <v>2.2719999999999998</v>
      </c>
    </row>
    <row r="1405" spans="1:6" x14ac:dyDescent="0.25">
      <c r="A1405" t="str">
        <f t="shared" si="333"/>
        <v>Scott Hernandez</v>
      </c>
      <c r="E1405">
        <f t="shared" si="336"/>
        <v>16</v>
      </c>
      <c r="F1405">
        <f t="shared" si="320"/>
        <v>0</v>
      </c>
    </row>
    <row r="1406" spans="1:6" x14ac:dyDescent="0.25">
      <c r="A1406" t="str">
        <f t="shared" si="333"/>
        <v>Scott Hernandez</v>
      </c>
      <c r="B1406" t="s">
        <v>434</v>
      </c>
      <c r="E1406">
        <v>2</v>
      </c>
      <c r="F1406">
        <f t="shared" si="320"/>
        <v>0</v>
      </c>
    </row>
    <row r="1407" spans="1:6" x14ac:dyDescent="0.25">
      <c r="A1407" t="str">
        <f t="shared" si="333"/>
        <v>Scott Hernandez</v>
      </c>
      <c r="E1407">
        <f t="shared" ref="E1407:E1409" si="337">E1406</f>
        <v>2</v>
      </c>
      <c r="F1407">
        <f t="shared" si="320"/>
        <v>0</v>
      </c>
    </row>
    <row r="1408" spans="1:6" x14ac:dyDescent="0.25">
      <c r="A1408" t="str">
        <f t="shared" si="333"/>
        <v>Scott Hernandez</v>
      </c>
      <c r="B1408" s="2"/>
      <c r="C1408">
        <v>1</v>
      </c>
      <c r="D1408" t="s">
        <v>51</v>
      </c>
      <c r="E1408">
        <f t="shared" si="337"/>
        <v>2</v>
      </c>
      <c r="F1408">
        <f t="shared" si="320"/>
        <v>2</v>
      </c>
    </row>
    <row r="1409" spans="1:6" x14ac:dyDescent="0.25">
      <c r="A1409" t="str">
        <f t="shared" si="333"/>
        <v>Scott Hernandez</v>
      </c>
      <c r="E1409">
        <f t="shared" si="337"/>
        <v>2</v>
      </c>
      <c r="F1409">
        <f t="shared" si="320"/>
        <v>0</v>
      </c>
    </row>
    <row r="1410" spans="1:6" x14ac:dyDescent="0.25">
      <c r="A1410" t="str">
        <f t="shared" si="333"/>
        <v>Scott Hernandez</v>
      </c>
      <c r="B1410" t="s">
        <v>435</v>
      </c>
      <c r="E1410">
        <v>32</v>
      </c>
      <c r="F1410">
        <f t="shared" si="320"/>
        <v>0</v>
      </c>
    </row>
    <row r="1411" spans="1:6" x14ac:dyDescent="0.25">
      <c r="A1411" t="str">
        <f t="shared" si="333"/>
        <v>Scott Hernandez</v>
      </c>
      <c r="E1411">
        <f t="shared" ref="E1411:E1414" si="338">E1410</f>
        <v>32</v>
      </c>
      <c r="F1411">
        <f t="shared" ref="F1411:F1474" si="339">C1411*E1411</f>
        <v>0</v>
      </c>
    </row>
    <row r="1412" spans="1:6" x14ac:dyDescent="0.25">
      <c r="A1412" t="str">
        <f t="shared" si="333"/>
        <v>Scott Hernandez</v>
      </c>
      <c r="B1412" s="2"/>
      <c r="C1412">
        <v>7.2999999999999995E-2</v>
      </c>
      <c r="D1412" t="s">
        <v>92</v>
      </c>
      <c r="E1412">
        <f t="shared" si="338"/>
        <v>32</v>
      </c>
      <c r="F1412">
        <f t="shared" si="339"/>
        <v>2.3359999999999999</v>
      </c>
    </row>
    <row r="1413" spans="1:6" x14ac:dyDescent="0.25">
      <c r="A1413" t="str">
        <f t="shared" si="333"/>
        <v>Scott Hernandez</v>
      </c>
      <c r="B1413" s="2"/>
      <c r="C1413">
        <v>0.92600000000000005</v>
      </c>
      <c r="D1413" t="s">
        <v>130</v>
      </c>
      <c r="E1413">
        <f t="shared" si="338"/>
        <v>32</v>
      </c>
      <c r="F1413">
        <f t="shared" si="339"/>
        <v>29.632000000000001</v>
      </c>
    </row>
    <row r="1414" spans="1:6" x14ac:dyDescent="0.25">
      <c r="A1414" t="str">
        <f t="shared" si="333"/>
        <v>Scott Hernandez</v>
      </c>
      <c r="E1414">
        <f t="shared" si="338"/>
        <v>32</v>
      </c>
      <c r="F1414">
        <f t="shared" si="339"/>
        <v>0</v>
      </c>
    </row>
    <row r="1415" spans="1:6" x14ac:dyDescent="0.25">
      <c r="A1415" t="str">
        <f t="shared" si="333"/>
        <v>Scott Hernandez</v>
      </c>
      <c r="B1415" t="s">
        <v>436</v>
      </c>
      <c r="E1415">
        <v>11</v>
      </c>
      <c r="F1415">
        <f t="shared" si="339"/>
        <v>0</v>
      </c>
    </row>
    <row r="1416" spans="1:6" x14ac:dyDescent="0.25">
      <c r="A1416" t="str">
        <f t="shared" si="333"/>
        <v>Scott Hernandez</v>
      </c>
      <c r="E1416">
        <f t="shared" ref="E1416:E1418" si="340">E1415</f>
        <v>11</v>
      </c>
      <c r="F1416">
        <f t="shared" si="339"/>
        <v>0</v>
      </c>
    </row>
    <row r="1417" spans="1:6" x14ac:dyDescent="0.25">
      <c r="A1417" t="str">
        <f t="shared" si="333"/>
        <v>Scott Hernandez</v>
      </c>
      <c r="B1417" s="2"/>
      <c r="C1417">
        <v>1</v>
      </c>
      <c r="D1417" t="s">
        <v>51</v>
      </c>
      <c r="E1417">
        <f t="shared" si="340"/>
        <v>11</v>
      </c>
      <c r="F1417">
        <f t="shared" si="339"/>
        <v>11</v>
      </c>
    </row>
    <row r="1418" spans="1:6" x14ac:dyDescent="0.25">
      <c r="A1418" t="str">
        <f t="shared" si="333"/>
        <v>Scott Hernandez</v>
      </c>
      <c r="E1418">
        <f t="shared" si="340"/>
        <v>11</v>
      </c>
      <c r="F1418">
        <f t="shared" si="339"/>
        <v>0</v>
      </c>
    </row>
    <row r="1419" spans="1:6" x14ac:dyDescent="0.25">
      <c r="A1419" t="str">
        <f t="shared" si="333"/>
        <v>Scott Hernandez</v>
      </c>
      <c r="B1419" t="s">
        <v>437</v>
      </c>
      <c r="E1419">
        <v>6</v>
      </c>
      <c r="F1419">
        <f t="shared" si="339"/>
        <v>0</v>
      </c>
    </row>
    <row r="1420" spans="1:6" x14ac:dyDescent="0.25">
      <c r="A1420" t="str">
        <f t="shared" si="333"/>
        <v>Scott Hernandez</v>
      </c>
      <c r="E1420">
        <f t="shared" ref="E1420:E1422" si="341">E1419</f>
        <v>6</v>
      </c>
      <c r="F1420">
        <f t="shared" si="339"/>
        <v>0</v>
      </c>
    </row>
    <row r="1421" spans="1:6" x14ac:dyDescent="0.25">
      <c r="A1421" t="str">
        <f t="shared" si="333"/>
        <v>Scott Hernandez</v>
      </c>
      <c r="B1421" s="2"/>
      <c r="C1421">
        <v>1</v>
      </c>
      <c r="D1421" t="s">
        <v>51</v>
      </c>
      <c r="E1421">
        <f t="shared" si="341"/>
        <v>6</v>
      </c>
      <c r="F1421">
        <f t="shared" si="339"/>
        <v>6</v>
      </c>
    </row>
    <row r="1422" spans="1:6" x14ac:dyDescent="0.25">
      <c r="A1422" t="s">
        <v>508</v>
      </c>
      <c r="E1422">
        <f t="shared" si="341"/>
        <v>6</v>
      </c>
      <c r="F1422">
        <f t="shared" si="339"/>
        <v>0</v>
      </c>
    </row>
    <row r="1423" spans="1:6" x14ac:dyDescent="0.25">
      <c r="A1423" t="str">
        <f t="shared" ref="A1423:A1434" si="342">A1422</f>
        <v>Siyuan Zhou</v>
      </c>
      <c r="B1423" t="s">
        <v>440</v>
      </c>
      <c r="E1423">
        <v>71</v>
      </c>
      <c r="F1423">
        <f t="shared" si="339"/>
        <v>0</v>
      </c>
    </row>
    <row r="1424" spans="1:6" x14ac:dyDescent="0.25">
      <c r="A1424" t="str">
        <f t="shared" si="342"/>
        <v>Siyuan Zhou</v>
      </c>
      <c r="E1424">
        <f t="shared" ref="E1424:E1427" si="343">E1423</f>
        <v>71</v>
      </c>
      <c r="F1424">
        <f t="shared" si="339"/>
        <v>0</v>
      </c>
    </row>
    <row r="1425" spans="1:6" x14ac:dyDescent="0.25">
      <c r="A1425" t="str">
        <f t="shared" si="342"/>
        <v>Siyuan Zhou</v>
      </c>
      <c r="B1425" s="2"/>
      <c r="C1425">
        <v>0.69699999999999995</v>
      </c>
      <c r="D1425" t="s">
        <v>140</v>
      </c>
      <c r="E1425">
        <f t="shared" si="343"/>
        <v>71</v>
      </c>
      <c r="F1425">
        <f t="shared" si="339"/>
        <v>49.486999999999995</v>
      </c>
    </row>
    <row r="1426" spans="1:6" x14ac:dyDescent="0.25">
      <c r="A1426" t="str">
        <f t="shared" si="342"/>
        <v>Siyuan Zhou</v>
      </c>
      <c r="B1426" s="2"/>
      <c r="C1426">
        <v>0.30199999999999999</v>
      </c>
      <c r="D1426" t="s">
        <v>174</v>
      </c>
      <c r="E1426">
        <f t="shared" si="343"/>
        <v>71</v>
      </c>
      <c r="F1426">
        <f t="shared" si="339"/>
        <v>21.442</v>
      </c>
    </row>
    <row r="1427" spans="1:6" x14ac:dyDescent="0.25">
      <c r="A1427" t="str">
        <f t="shared" si="342"/>
        <v>Siyuan Zhou</v>
      </c>
      <c r="E1427">
        <f t="shared" si="343"/>
        <v>71</v>
      </c>
      <c r="F1427">
        <f t="shared" si="339"/>
        <v>0</v>
      </c>
    </row>
    <row r="1428" spans="1:6" x14ac:dyDescent="0.25">
      <c r="A1428" t="str">
        <f t="shared" si="342"/>
        <v>Siyuan Zhou</v>
      </c>
      <c r="B1428" t="s">
        <v>441</v>
      </c>
      <c r="E1428">
        <v>4</v>
      </c>
      <c r="F1428">
        <f t="shared" si="339"/>
        <v>0</v>
      </c>
    </row>
    <row r="1429" spans="1:6" x14ac:dyDescent="0.25">
      <c r="A1429" t="str">
        <f t="shared" si="342"/>
        <v>Siyuan Zhou</v>
      </c>
      <c r="E1429">
        <f t="shared" ref="E1429:E1431" si="344">E1428</f>
        <v>4</v>
      </c>
      <c r="F1429">
        <f t="shared" si="339"/>
        <v>0</v>
      </c>
    </row>
    <row r="1430" spans="1:6" x14ac:dyDescent="0.25">
      <c r="A1430" t="str">
        <f t="shared" si="342"/>
        <v>Siyuan Zhou</v>
      </c>
      <c r="B1430" s="2"/>
      <c r="C1430">
        <v>1</v>
      </c>
      <c r="D1430" t="s">
        <v>130</v>
      </c>
      <c r="E1430">
        <f t="shared" si="344"/>
        <v>4</v>
      </c>
      <c r="F1430">
        <f t="shared" si="339"/>
        <v>4</v>
      </c>
    </row>
    <row r="1431" spans="1:6" x14ac:dyDescent="0.25">
      <c r="A1431" t="str">
        <f t="shared" si="342"/>
        <v>Siyuan Zhou</v>
      </c>
      <c r="E1431">
        <f t="shared" si="344"/>
        <v>4</v>
      </c>
      <c r="F1431">
        <f t="shared" si="339"/>
        <v>0</v>
      </c>
    </row>
    <row r="1432" spans="1:6" x14ac:dyDescent="0.25">
      <c r="A1432" t="str">
        <f t="shared" si="342"/>
        <v>Siyuan Zhou</v>
      </c>
      <c r="B1432" t="s">
        <v>442</v>
      </c>
      <c r="E1432">
        <v>2</v>
      </c>
      <c r="F1432">
        <f t="shared" si="339"/>
        <v>0</v>
      </c>
    </row>
    <row r="1433" spans="1:6" x14ac:dyDescent="0.25">
      <c r="A1433" t="str">
        <f t="shared" si="342"/>
        <v>Siyuan Zhou</v>
      </c>
      <c r="E1433">
        <f t="shared" ref="E1433:E1435" si="345">E1432</f>
        <v>2</v>
      </c>
      <c r="F1433">
        <f t="shared" si="339"/>
        <v>0</v>
      </c>
    </row>
    <row r="1434" spans="1:6" x14ac:dyDescent="0.25">
      <c r="A1434" t="str">
        <f t="shared" si="342"/>
        <v>Siyuan Zhou</v>
      </c>
      <c r="B1434" s="2"/>
      <c r="C1434">
        <v>1</v>
      </c>
      <c r="D1434" t="s">
        <v>235</v>
      </c>
      <c r="E1434">
        <f t="shared" si="345"/>
        <v>2</v>
      </c>
      <c r="F1434">
        <f t="shared" si="339"/>
        <v>2</v>
      </c>
    </row>
    <row r="1435" spans="1:6" x14ac:dyDescent="0.25">
      <c r="A1435" t="s">
        <v>509</v>
      </c>
      <c r="E1435">
        <f t="shared" si="345"/>
        <v>2</v>
      </c>
      <c r="F1435">
        <f t="shared" si="339"/>
        <v>0</v>
      </c>
    </row>
    <row r="1436" spans="1:6" x14ac:dyDescent="0.25">
      <c r="A1436" t="str">
        <f t="shared" ref="A1436:A1438" si="346">A1435</f>
        <v>Slawomir Pawlowski</v>
      </c>
      <c r="B1436" t="s">
        <v>445</v>
      </c>
      <c r="E1436">
        <v>2</v>
      </c>
      <c r="F1436">
        <f t="shared" si="339"/>
        <v>0</v>
      </c>
    </row>
    <row r="1437" spans="1:6" x14ac:dyDescent="0.25">
      <c r="A1437" t="str">
        <f t="shared" si="346"/>
        <v>Slawomir Pawlowski</v>
      </c>
      <c r="E1437">
        <f t="shared" ref="E1437:E1439" si="347">E1436</f>
        <v>2</v>
      </c>
      <c r="F1437">
        <f t="shared" si="339"/>
        <v>0</v>
      </c>
    </row>
    <row r="1438" spans="1:6" x14ac:dyDescent="0.25">
      <c r="A1438" t="str">
        <f t="shared" si="346"/>
        <v>Slawomir Pawlowski</v>
      </c>
      <c r="B1438" s="2"/>
      <c r="C1438">
        <v>1</v>
      </c>
      <c r="D1438" t="s">
        <v>446</v>
      </c>
      <c r="E1438">
        <f t="shared" si="347"/>
        <v>2</v>
      </c>
      <c r="F1438">
        <f t="shared" si="339"/>
        <v>2</v>
      </c>
    </row>
    <row r="1439" spans="1:6" x14ac:dyDescent="0.25">
      <c r="A1439" t="s">
        <v>510</v>
      </c>
      <c r="E1439">
        <f t="shared" si="347"/>
        <v>2</v>
      </c>
      <c r="F1439">
        <f t="shared" si="339"/>
        <v>0</v>
      </c>
    </row>
    <row r="1440" spans="1:6" x14ac:dyDescent="0.25">
      <c r="A1440" t="str">
        <f t="shared" ref="A1440:A1443" si="348">A1439</f>
        <v>Spencer Jackson</v>
      </c>
      <c r="B1440" t="s">
        <v>449</v>
      </c>
      <c r="E1440">
        <v>36</v>
      </c>
      <c r="F1440">
        <f t="shared" si="339"/>
        <v>0</v>
      </c>
    </row>
    <row r="1441" spans="1:6" x14ac:dyDescent="0.25">
      <c r="A1441" t="str">
        <f t="shared" si="348"/>
        <v>Spencer Jackson</v>
      </c>
      <c r="E1441">
        <f t="shared" ref="E1441:E1444" si="349">E1440</f>
        <v>36</v>
      </c>
      <c r="F1441">
        <f t="shared" si="339"/>
        <v>0</v>
      </c>
    </row>
    <row r="1442" spans="1:6" x14ac:dyDescent="0.25">
      <c r="A1442" t="str">
        <f t="shared" si="348"/>
        <v>Spencer Jackson</v>
      </c>
      <c r="B1442" s="2"/>
      <c r="C1442">
        <v>0.77900000000000003</v>
      </c>
      <c r="D1442" t="s">
        <v>104</v>
      </c>
      <c r="E1442">
        <f t="shared" si="349"/>
        <v>36</v>
      </c>
      <c r="F1442">
        <f t="shared" si="339"/>
        <v>28.044</v>
      </c>
    </row>
    <row r="1443" spans="1:6" x14ac:dyDescent="0.25">
      <c r="A1443" t="str">
        <f t="shared" si="348"/>
        <v>Spencer Jackson</v>
      </c>
      <c r="B1443" s="2"/>
      <c r="C1443">
        <v>0.22</v>
      </c>
      <c r="D1443" t="s">
        <v>77</v>
      </c>
      <c r="E1443">
        <f t="shared" si="349"/>
        <v>36</v>
      </c>
      <c r="F1443">
        <f t="shared" si="339"/>
        <v>7.92</v>
      </c>
    </row>
    <row r="1444" spans="1:6" x14ac:dyDescent="0.25">
      <c r="A1444" t="s">
        <v>511</v>
      </c>
      <c r="E1444">
        <f t="shared" si="349"/>
        <v>36</v>
      </c>
      <c r="F1444">
        <f t="shared" si="339"/>
        <v>0</v>
      </c>
    </row>
    <row r="1445" spans="1:6" x14ac:dyDescent="0.25">
      <c r="A1445" t="str">
        <f t="shared" ref="A1445:A1476" si="350">A1444</f>
        <v>Spencer T</v>
      </c>
      <c r="B1445" t="s">
        <v>452</v>
      </c>
      <c r="E1445">
        <v>17</v>
      </c>
      <c r="F1445">
        <f t="shared" si="339"/>
        <v>0</v>
      </c>
    </row>
    <row r="1446" spans="1:6" x14ac:dyDescent="0.25">
      <c r="A1446" t="str">
        <f t="shared" si="350"/>
        <v>Spencer T</v>
      </c>
      <c r="E1446">
        <f t="shared" ref="E1446:E1448" si="351">E1445</f>
        <v>17</v>
      </c>
      <c r="F1446">
        <f t="shared" si="339"/>
        <v>0</v>
      </c>
    </row>
    <row r="1447" spans="1:6" x14ac:dyDescent="0.25">
      <c r="A1447" t="str">
        <f t="shared" si="350"/>
        <v>Spencer T</v>
      </c>
      <c r="B1447" s="2"/>
      <c r="C1447">
        <v>1</v>
      </c>
      <c r="D1447" t="s">
        <v>140</v>
      </c>
      <c r="E1447">
        <f t="shared" si="351"/>
        <v>17</v>
      </c>
      <c r="F1447">
        <f t="shared" si="339"/>
        <v>17</v>
      </c>
    </row>
    <row r="1448" spans="1:6" x14ac:dyDescent="0.25">
      <c r="A1448" t="str">
        <f t="shared" si="350"/>
        <v>Spencer T</v>
      </c>
      <c r="E1448">
        <f t="shared" si="351"/>
        <v>17</v>
      </c>
      <c r="F1448">
        <f t="shared" si="339"/>
        <v>0</v>
      </c>
    </row>
    <row r="1449" spans="1:6" x14ac:dyDescent="0.25">
      <c r="A1449" t="str">
        <f t="shared" si="350"/>
        <v>Spencer T</v>
      </c>
      <c r="B1449" t="s">
        <v>453</v>
      </c>
      <c r="E1449">
        <v>88</v>
      </c>
      <c r="F1449">
        <f t="shared" si="339"/>
        <v>0</v>
      </c>
    </row>
    <row r="1450" spans="1:6" x14ac:dyDescent="0.25">
      <c r="A1450" t="str">
        <f t="shared" si="350"/>
        <v>Spencer T</v>
      </c>
      <c r="E1450">
        <f t="shared" ref="E1450:E1452" si="352">E1449</f>
        <v>88</v>
      </c>
      <c r="F1450">
        <f t="shared" si="339"/>
        <v>0</v>
      </c>
    </row>
    <row r="1451" spans="1:6" x14ac:dyDescent="0.25">
      <c r="A1451" t="str">
        <f t="shared" si="350"/>
        <v>Spencer T</v>
      </c>
      <c r="B1451" s="2"/>
      <c r="C1451">
        <v>1</v>
      </c>
      <c r="D1451" t="s">
        <v>140</v>
      </c>
      <c r="E1451">
        <f t="shared" si="352"/>
        <v>88</v>
      </c>
      <c r="F1451">
        <f t="shared" si="339"/>
        <v>88</v>
      </c>
    </row>
    <row r="1452" spans="1:6" x14ac:dyDescent="0.25">
      <c r="A1452" t="str">
        <f t="shared" si="350"/>
        <v>Spencer T</v>
      </c>
      <c r="E1452">
        <f t="shared" si="352"/>
        <v>88</v>
      </c>
      <c r="F1452">
        <f t="shared" si="339"/>
        <v>0</v>
      </c>
    </row>
    <row r="1453" spans="1:6" x14ac:dyDescent="0.25">
      <c r="A1453" t="str">
        <f t="shared" si="350"/>
        <v>Spencer T</v>
      </c>
      <c r="B1453" t="s">
        <v>454</v>
      </c>
      <c r="E1453">
        <v>14</v>
      </c>
      <c r="F1453">
        <f t="shared" si="339"/>
        <v>0</v>
      </c>
    </row>
    <row r="1454" spans="1:6" x14ac:dyDescent="0.25">
      <c r="A1454" t="str">
        <f t="shared" si="350"/>
        <v>Spencer T</v>
      </c>
      <c r="E1454">
        <f t="shared" ref="E1454:E1456" si="353">E1453</f>
        <v>14</v>
      </c>
      <c r="F1454">
        <f t="shared" si="339"/>
        <v>0</v>
      </c>
    </row>
    <row r="1455" spans="1:6" x14ac:dyDescent="0.25">
      <c r="A1455" t="str">
        <f t="shared" si="350"/>
        <v>Spencer T</v>
      </c>
      <c r="B1455" s="2"/>
      <c r="C1455">
        <v>1</v>
      </c>
      <c r="D1455" t="s">
        <v>140</v>
      </c>
      <c r="E1455">
        <f t="shared" si="353"/>
        <v>14</v>
      </c>
      <c r="F1455">
        <f t="shared" si="339"/>
        <v>14</v>
      </c>
    </row>
    <row r="1456" spans="1:6" x14ac:dyDescent="0.25">
      <c r="A1456" t="str">
        <f t="shared" si="350"/>
        <v>Spencer T</v>
      </c>
      <c r="E1456">
        <f t="shared" si="353"/>
        <v>14</v>
      </c>
      <c r="F1456">
        <f t="shared" si="339"/>
        <v>0</v>
      </c>
    </row>
    <row r="1457" spans="1:6" x14ac:dyDescent="0.25">
      <c r="A1457" t="str">
        <f t="shared" si="350"/>
        <v>Spencer T</v>
      </c>
      <c r="B1457" t="s">
        <v>455</v>
      </c>
      <c r="E1457">
        <v>34</v>
      </c>
      <c r="F1457">
        <f t="shared" si="339"/>
        <v>0</v>
      </c>
    </row>
    <row r="1458" spans="1:6" x14ac:dyDescent="0.25">
      <c r="A1458" t="str">
        <f t="shared" si="350"/>
        <v>Spencer T</v>
      </c>
      <c r="E1458">
        <f t="shared" ref="E1458:E1460" si="354">E1457</f>
        <v>34</v>
      </c>
      <c r="F1458">
        <f t="shared" si="339"/>
        <v>0</v>
      </c>
    </row>
    <row r="1459" spans="1:6" x14ac:dyDescent="0.25">
      <c r="A1459" t="str">
        <f t="shared" si="350"/>
        <v>Spencer T</v>
      </c>
      <c r="B1459" s="2"/>
      <c r="C1459">
        <v>1</v>
      </c>
      <c r="D1459" t="s">
        <v>172</v>
      </c>
      <c r="E1459">
        <f t="shared" si="354"/>
        <v>34</v>
      </c>
      <c r="F1459">
        <f t="shared" si="339"/>
        <v>34</v>
      </c>
    </row>
    <row r="1460" spans="1:6" x14ac:dyDescent="0.25">
      <c r="A1460" t="str">
        <f t="shared" si="350"/>
        <v>Spencer T</v>
      </c>
      <c r="E1460">
        <f t="shared" si="354"/>
        <v>34</v>
      </c>
      <c r="F1460">
        <f t="shared" si="339"/>
        <v>0</v>
      </c>
    </row>
    <row r="1461" spans="1:6" x14ac:dyDescent="0.25">
      <c r="A1461" t="str">
        <f t="shared" si="350"/>
        <v>Spencer T</v>
      </c>
      <c r="B1461" t="s">
        <v>456</v>
      </c>
      <c r="E1461">
        <v>5</v>
      </c>
      <c r="F1461">
        <f t="shared" si="339"/>
        <v>0</v>
      </c>
    </row>
    <row r="1462" spans="1:6" x14ac:dyDescent="0.25">
      <c r="A1462" t="str">
        <f t="shared" si="350"/>
        <v>Spencer T</v>
      </c>
      <c r="E1462">
        <f t="shared" ref="E1462:E1464" si="355">E1461</f>
        <v>5</v>
      </c>
      <c r="F1462">
        <f t="shared" si="339"/>
        <v>0</v>
      </c>
    </row>
    <row r="1463" spans="1:6" x14ac:dyDescent="0.25">
      <c r="A1463" t="str">
        <f t="shared" si="350"/>
        <v>Spencer T</v>
      </c>
      <c r="B1463" s="2"/>
      <c r="C1463">
        <v>1</v>
      </c>
      <c r="D1463" t="s">
        <v>140</v>
      </c>
      <c r="E1463">
        <f t="shared" si="355"/>
        <v>5</v>
      </c>
      <c r="F1463">
        <f t="shared" si="339"/>
        <v>5</v>
      </c>
    </row>
    <row r="1464" spans="1:6" x14ac:dyDescent="0.25">
      <c r="A1464" t="str">
        <f t="shared" si="350"/>
        <v>Spencer T</v>
      </c>
      <c r="E1464">
        <f t="shared" si="355"/>
        <v>5</v>
      </c>
      <c r="F1464">
        <f t="shared" si="339"/>
        <v>0</v>
      </c>
    </row>
    <row r="1465" spans="1:6" x14ac:dyDescent="0.25">
      <c r="A1465" t="str">
        <f t="shared" si="350"/>
        <v>Spencer T</v>
      </c>
      <c r="B1465" t="s">
        <v>457</v>
      </c>
      <c r="E1465">
        <v>62</v>
      </c>
      <c r="F1465">
        <f t="shared" si="339"/>
        <v>0</v>
      </c>
    </row>
    <row r="1466" spans="1:6" x14ac:dyDescent="0.25">
      <c r="A1466" t="str">
        <f t="shared" si="350"/>
        <v>Spencer T</v>
      </c>
      <c r="E1466">
        <f t="shared" ref="E1466:E1470" si="356">E1465</f>
        <v>62</v>
      </c>
      <c r="F1466">
        <f t="shared" si="339"/>
        <v>0</v>
      </c>
    </row>
    <row r="1467" spans="1:6" x14ac:dyDescent="0.25">
      <c r="A1467" t="str">
        <f t="shared" si="350"/>
        <v>Spencer T</v>
      </c>
      <c r="B1467" s="2"/>
      <c r="C1467">
        <v>0.78</v>
      </c>
      <c r="D1467" t="s">
        <v>140</v>
      </c>
      <c r="E1467">
        <f t="shared" si="356"/>
        <v>62</v>
      </c>
      <c r="F1467">
        <f t="shared" si="339"/>
        <v>48.36</v>
      </c>
    </row>
    <row r="1468" spans="1:6" x14ac:dyDescent="0.25">
      <c r="A1468" t="str">
        <f t="shared" si="350"/>
        <v>Spencer T</v>
      </c>
      <c r="B1468" s="2"/>
      <c r="C1468">
        <v>0.127</v>
      </c>
      <c r="D1468" t="s">
        <v>172</v>
      </c>
      <c r="E1468">
        <f t="shared" si="356"/>
        <v>62</v>
      </c>
      <c r="F1468">
        <f t="shared" si="339"/>
        <v>7.8740000000000006</v>
      </c>
    </row>
    <row r="1469" spans="1:6" x14ac:dyDescent="0.25">
      <c r="A1469" t="str">
        <f t="shared" si="350"/>
        <v>Spencer T</v>
      </c>
      <c r="B1469" s="2"/>
      <c r="C1469">
        <v>9.1999999999999998E-2</v>
      </c>
      <c r="D1469" t="s">
        <v>174</v>
      </c>
      <c r="E1469">
        <f t="shared" si="356"/>
        <v>62</v>
      </c>
      <c r="F1469">
        <f t="shared" si="339"/>
        <v>5.7039999999999997</v>
      </c>
    </row>
    <row r="1470" spans="1:6" x14ac:dyDescent="0.25">
      <c r="A1470" t="str">
        <f t="shared" si="350"/>
        <v>Spencer T</v>
      </c>
      <c r="E1470">
        <f t="shared" si="356"/>
        <v>62</v>
      </c>
      <c r="F1470">
        <f t="shared" si="339"/>
        <v>0</v>
      </c>
    </row>
    <row r="1471" spans="1:6" x14ac:dyDescent="0.25">
      <c r="A1471" t="str">
        <f t="shared" si="350"/>
        <v>Spencer T</v>
      </c>
      <c r="B1471" t="s">
        <v>458</v>
      </c>
      <c r="E1471">
        <v>4</v>
      </c>
      <c r="F1471">
        <f t="shared" si="339"/>
        <v>0</v>
      </c>
    </row>
    <row r="1472" spans="1:6" x14ac:dyDescent="0.25">
      <c r="A1472" t="str">
        <f t="shared" si="350"/>
        <v>Spencer T</v>
      </c>
      <c r="E1472">
        <f t="shared" ref="E1472:E1474" si="357">E1471</f>
        <v>4</v>
      </c>
      <c r="F1472">
        <f t="shared" si="339"/>
        <v>0</v>
      </c>
    </row>
    <row r="1473" spans="1:6" x14ac:dyDescent="0.25">
      <c r="A1473" t="str">
        <f t="shared" si="350"/>
        <v>Spencer T</v>
      </c>
      <c r="B1473" s="2"/>
      <c r="C1473">
        <v>1</v>
      </c>
      <c r="D1473" t="s">
        <v>51</v>
      </c>
      <c r="E1473">
        <f t="shared" si="357"/>
        <v>4</v>
      </c>
      <c r="F1473">
        <f t="shared" si="339"/>
        <v>4</v>
      </c>
    </row>
    <row r="1474" spans="1:6" x14ac:dyDescent="0.25">
      <c r="A1474" t="str">
        <f t="shared" si="350"/>
        <v>Spencer T</v>
      </c>
      <c r="E1474">
        <f t="shared" si="357"/>
        <v>4</v>
      </c>
      <c r="F1474">
        <f t="shared" si="339"/>
        <v>0</v>
      </c>
    </row>
    <row r="1475" spans="1:6" x14ac:dyDescent="0.25">
      <c r="A1475" t="str">
        <f t="shared" si="350"/>
        <v>Spencer T</v>
      </c>
      <c r="B1475" t="s">
        <v>459</v>
      </c>
      <c r="E1475">
        <v>269</v>
      </c>
      <c r="F1475">
        <f t="shared" ref="F1475:F1528" si="358">C1475*E1475</f>
        <v>0</v>
      </c>
    </row>
    <row r="1476" spans="1:6" x14ac:dyDescent="0.25">
      <c r="A1476" t="str">
        <f t="shared" si="350"/>
        <v>Spencer T</v>
      </c>
      <c r="E1476">
        <f t="shared" ref="E1476:E1479" si="359">E1475</f>
        <v>269</v>
      </c>
      <c r="F1476">
        <f t="shared" si="358"/>
        <v>0</v>
      </c>
    </row>
    <row r="1477" spans="1:6" x14ac:dyDescent="0.25">
      <c r="A1477" t="str">
        <f t="shared" ref="A1477:A1508" si="360">A1476</f>
        <v>Spencer T</v>
      </c>
      <c r="B1477" s="2"/>
      <c r="C1477">
        <v>0.97099999999999997</v>
      </c>
      <c r="D1477" t="s">
        <v>51</v>
      </c>
      <c r="E1477">
        <f t="shared" si="359"/>
        <v>269</v>
      </c>
      <c r="F1477">
        <f t="shared" si="358"/>
        <v>261.19900000000001</v>
      </c>
    </row>
    <row r="1478" spans="1:6" x14ac:dyDescent="0.25">
      <c r="A1478" t="str">
        <f t="shared" si="360"/>
        <v>Spencer T</v>
      </c>
      <c r="B1478" s="2"/>
      <c r="C1478">
        <v>2.8000000000000001E-2</v>
      </c>
      <c r="D1478" t="s">
        <v>28</v>
      </c>
      <c r="E1478">
        <f t="shared" si="359"/>
        <v>269</v>
      </c>
      <c r="F1478">
        <f t="shared" si="358"/>
        <v>7.532</v>
      </c>
    </row>
    <row r="1479" spans="1:6" x14ac:dyDescent="0.25">
      <c r="A1479" t="str">
        <f t="shared" si="360"/>
        <v>Spencer T</v>
      </c>
      <c r="E1479">
        <f t="shared" si="359"/>
        <v>269</v>
      </c>
      <c r="F1479">
        <f t="shared" si="358"/>
        <v>0</v>
      </c>
    </row>
    <row r="1480" spans="1:6" x14ac:dyDescent="0.25">
      <c r="A1480" t="str">
        <f t="shared" si="360"/>
        <v>Spencer T</v>
      </c>
      <c r="B1480" t="s">
        <v>460</v>
      </c>
      <c r="E1480">
        <v>46</v>
      </c>
      <c r="F1480">
        <f t="shared" si="358"/>
        <v>0</v>
      </c>
    </row>
    <row r="1481" spans="1:6" x14ac:dyDescent="0.25">
      <c r="A1481" t="str">
        <f t="shared" si="360"/>
        <v>Spencer T</v>
      </c>
      <c r="E1481">
        <f t="shared" ref="E1481:E1484" si="361">E1480</f>
        <v>46</v>
      </c>
      <c r="F1481">
        <f t="shared" si="358"/>
        <v>0</v>
      </c>
    </row>
    <row r="1482" spans="1:6" x14ac:dyDescent="0.25">
      <c r="A1482" t="str">
        <f t="shared" si="360"/>
        <v>Spencer T</v>
      </c>
      <c r="B1482" s="2"/>
      <c r="C1482">
        <v>0.48299999999999998</v>
      </c>
      <c r="D1482" t="s">
        <v>35</v>
      </c>
      <c r="E1482">
        <f t="shared" si="361"/>
        <v>46</v>
      </c>
      <c r="F1482">
        <f t="shared" si="358"/>
        <v>22.218</v>
      </c>
    </row>
    <row r="1483" spans="1:6" x14ac:dyDescent="0.25">
      <c r="A1483" t="str">
        <f t="shared" si="360"/>
        <v>Spencer T</v>
      </c>
      <c r="B1483" s="2"/>
      <c r="C1483">
        <v>0.51600000000000001</v>
      </c>
      <c r="D1483" t="s">
        <v>41</v>
      </c>
      <c r="E1483">
        <f t="shared" si="361"/>
        <v>46</v>
      </c>
      <c r="F1483">
        <f t="shared" si="358"/>
        <v>23.736000000000001</v>
      </c>
    </row>
    <row r="1484" spans="1:6" x14ac:dyDescent="0.25">
      <c r="A1484" t="str">
        <f t="shared" si="360"/>
        <v>Spencer T</v>
      </c>
      <c r="E1484">
        <f t="shared" si="361"/>
        <v>46</v>
      </c>
      <c r="F1484">
        <f t="shared" si="358"/>
        <v>0</v>
      </c>
    </row>
    <row r="1485" spans="1:6" x14ac:dyDescent="0.25">
      <c r="A1485" t="str">
        <f t="shared" si="360"/>
        <v>Spencer T</v>
      </c>
      <c r="B1485" t="s">
        <v>461</v>
      </c>
      <c r="E1485">
        <v>6</v>
      </c>
      <c r="F1485">
        <f t="shared" si="358"/>
        <v>0</v>
      </c>
    </row>
    <row r="1486" spans="1:6" x14ac:dyDescent="0.25">
      <c r="A1486" t="str">
        <f t="shared" si="360"/>
        <v>Spencer T</v>
      </c>
      <c r="E1486">
        <f t="shared" ref="E1486:E1488" si="362">E1485</f>
        <v>6</v>
      </c>
      <c r="F1486">
        <f t="shared" si="358"/>
        <v>0</v>
      </c>
    </row>
    <row r="1487" spans="1:6" x14ac:dyDescent="0.25">
      <c r="A1487" t="str">
        <f t="shared" si="360"/>
        <v>Spencer T</v>
      </c>
      <c r="B1487" s="2"/>
      <c r="C1487">
        <v>1</v>
      </c>
      <c r="D1487" t="s">
        <v>69</v>
      </c>
      <c r="E1487">
        <f t="shared" si="362"/>
        <v>6</v>
      </c>
      <c r="F1487">
        <f t="shared" si="358"/>
        <v>6</v>
      </c>
    </row>
    <row r="1488" spans="1:6" x14ac:dyDescent="0.25">
      <c r="A1488" t="str">
        <f t="shared" si="360"/>
        <v>Spencer T</v>
      </c>
      <c r="E1488">
        <f t="shared" si="362"/>
        <v>6</v>
      </c>
      <c r="F1488">
        <f t="shared" si="358"/>
        <v>0</v>
      </c>
    </row>
    <row r="1489" spans="1:6" x14ac:dyDescent="0.25">
      <c r="A1489" t="str">
        <f t="shared" si="360"/>
        <v>Spencer T</v>
      </c>
      <c r="B1489" t="s">
        <v>462</v>
      </c>
      <c r="E1489">
        <v>15</v>
      </c>
      <c r="F1489">
        <f t="shared" si="358"/>
        <v>0</v>
      </c>
    </row>
    <row r="1490" spans="1:6" x14ac:dyDescent="0.25">
      <c r="A1490" t="str">
        <f t="shared" si="360"/>
        <v>Spencer T</v>
      </c>
      <c r="E1490">
        <f t="shared" ref="E1490:E1492" si="363">E1489</f>
        <v>15</v>
      </c>
      <c r="F1490">
        <f t="shared" si="358"/>
        <v>0</v>
      </c>
    </row>
    <row r="1491" spans="1:6" x14ac:dyDescent="0.25">
      <c r="A1491" t="str">
        <f t="shared" si="360"/>
        <v>Spencer T</v>
      </c>
      <c r="B1491" s="2"/>
      <c r="C1491">
        <v>1</v>
      </c>
      <c r="D1491" t="s">
        <v>35</v>
      </c>
      <c r="E1491">
        <f t="shared" si="363"/>
        <v>15</v>
      </c>
      <c r="F1491">
        <f t="shared" si="358"/>
        <v>15</v>
      </c>
    </row>
    <row r="1492" spans="1:6" x14ac:dyDescent="0.25">
      <c r="A1492" t="str">
        <f t="shared" si="360"/>
        <v>Spencer T</v>
      </c>
      <c r="E1492">
        <f t="shared" si="363"/>
        <v>15</v>
      </c>
      <c r="F1492">
        <f t="shared" si="358"/>
        <v>0</v>
      </c>
    </row>
    <row r="1493" spans="1:6" x14ac:dyDescent="0.25">
      <c r="A1493" t="str">
        <f t="shared" si="360"/>
        <v>Spencer T</v>
      </c>
      <c r="B1493" t="s">
        <v>463</v>
      </c>
      <c r="E1493">
        <v>2</v>
      </c>
      <c r="F1493">
        <f t="shared" si="358"/>
        <v>0</v>
      </c>
    </row>
    <row r="1494" spans="1:6" x14ac:dyDescent="0.25">
      <c r="A1494" t="str">
        <f t="shared" si="360"/>
        <v>Spencer T</v>
      </c>
      <c r="E1494">
        <f t="shared" ref="E1494:E1496" si="364">E1493</f>
        <v>2</v>
      </c>
      <c r="F1494">
        <f t="shared" si="358"/>
        <v>0</v>
      </c>
    </row>
    <row r="1495" spans="1:6" x14ac:dyDescent="0.25">
      <c r="A1495" t="str">
        <f t="shared" si="360"/>
        <v>Spencer T</v>
      </c>
      <c r="B1495" s="2"/>
      <c r="C1495">
        <v>1</v>
      </c>
      <c r="D1495" t="s">
        <v>51</v>
      </c>
      <c r="E1495">
        <f t="shared" si="364"/>
        <v>2</v>
      </c>
      <c r="F1495">
        <f t="shared" si="358"/>
        <v>2</v>
      </c>
    </row>
    <row r="1496" spans="1:6" x14ac:dyDescent="0.25">
      <c r="A1496" t="str">
        <f t="shared" si="360"/>
        <v>Spencer T</v>
      </c>
      <c r="E1496">
        <f t="shared" si="364"/>
        <v>2</v>
      </c>
      <c r="F1496">
        <f t="shared" si="358"/>
        <v>0</v>
      </c>
    </row>
    <row r="1497" spans="1:6" x14ac:dyDescent="0.25">
      <c r="A1497" t="str">
        <f t="shared" si="360"/>
        <v>Spencer T</v>
      </c>
      <c r="B1497" t="s">
        <v>464</v>
      </c>
      <c r="E1497">
        <v>16</v>
      </c>
      <c r="F1497">
        <f t="shared" si="358"/>
        <v>0</v>
      </c>
    </row>
    <row r="1498" spans="1:6" x14ac:dyDescent="0.25">
      <c r="A1498" t="str">
        <f t="shared" si="360"/>
        <v>Spencer T</v>
      </c>
      <c r="E1498">
        <f t="shared" ref="E1498:E1500" si="365">E1497</f>
        <v>16</v>
      </c>
      <c r="F1498">
        <f t="shared" si="358"/>
        <v>0</v>
      </c>
    </row>
    <row r="1499" spans="1:6" x14ac:dyDescent="0.25">
      <c r="A1499" t="str">
        <f t="shared" si="360"/>
        <v>Spencer T</v>
      </c>
      <c r="B1499" s="2"/>
      <c r="C1499">
        <v>1</v>
      </c>
      <c r="D1499" t="s">
        <v>51</v>
      </c>
      <c r="E1499">
        <f t="shared" si="365"/>
        <v>16</v>
      </c>
      <c r="F1499">
        <f t="shared" si="358"/>
        <v>16</v>
      </c>
    </row>
    <row r="1500" spans="1:6" x14ac:dyDescent="0.25">
      <c r="A1500" t="str">
        <f t="shared" si="360"/>
        <v>Spencer T</v>
      </c>
      <c r="E1500">
        <f t="shared" si="365"/>
        <v>16</v>
      </c>
      <c r="F1500">
        <f t="shared" si="358"/>
        <v>0</v>
      </c>
    </row>
    <row r="1501" spans="1:6" x14ac:dyDescent="0.25">
      <c r="A1501" t="str">
        <f t="shared" si="360"/>
        <v>Spencer T</v>
      </c>
      <c r="B1501" t="s">
        <v>465</v>
      </c>
      <c r="E1501">
        <v>88</v>
      </c>
      <c r="F1501">
        <f t="shared" si="358"/>
        <v>0</v>
      </c>
    </row>
    <row r="1502" spans="1:6" x14ac:dyDescent="0.25">
      <c r="A1502" t="str">
        <f t="shared" si="360"/>
        <v>Spencer T</v>
      </c>
      <c r="E1502">
        <f t="shared" ref="E1502:E1504" si="366">E1501</f>
        <v>88</v>
      </c>
      <c r="F1502">
        <f t="shared" si="358"/>
        <v>0</v>
      </c>
    </row>
    <row r="1503" spans="1:6" x14ac:dyDescent="0.25">
      <c r="A1503" t="str">
        <f t="shared" si="360"/>
        <v>Spencer T</v>
      </c>
      <c r="B1503" s="2"/>
      <c r="C1503">
        <v>1</v>
      </c>
      <c r="D1503" t="s">
        <v>51</v>
      </c>
      <c r="E1503">
        <f t="shared" si="366"/>
        <v>88</v>
      </c>
      <c r="F1503">
        <f t="shared" si="358"/>
        <v>88</v>
      </c>
    </row>
    <row r="1504" spans="1:6" x14ac:dyDescent="0.25">
      <c r="A1504" t="str">
        <f t="shared" si="360"/>
        <v>Spencer T</v>
      </c>
      <c r="E1504">
        <f t="shared" si="366"/>
        <v>88</v>
      </c>
      <c r="F1504">
        <f t="shared" si="358"/>
        <v>0</v>
      </c>
    </row>
    <row r="1505" spans="1:6" x14ac:dyDescent="0.25">
      <c r="A1505" t="str">
        <f t="shared" si="360"/>
        <v>Spencer T</v>
      </c>
      <c r="B1505" t="s">
        <v>466</v>
      </c>
      <c r="E1505">
        <v>3</v>
      </c>
      <c r="F1505">
        <f t="shared" si="358"/>
        <v>0</v>
      </c>
    </row>
    <row r="1506" spans="1:6" x14ac:dyDescent="0.25">
      <c r="A1506" t="str">
        <f t="shared" si="360"/>
        <v>Spencer T</v>
      </c>
      <c r="E1506">
        <f t="shared" ref="E1506:E1508" si="367">E1505</f>
        <v>3</v>
      </c>
      <c r="F1506">
        <f t="shared" si="358"/>
        <v>0</v>
      </c>
    </row>
    <row r="1507" spans="1:6" x14ac:dyDescent="0.25">
      <c r="A1507" t="str">
        <f t="shared" si="360"/>
        <v>Spencer T</v>
      </c>
      <c r="B1507" s="2"/>
      <c r="C1507">
        <v>1</v>
      </c>
      <c r="D1507" t="s">
        <v>51</v>
      </c>
      <c r="E1507">
        <f t="shared" si="367"/>
        <v>3</v>
      </c>
      <c r="F1507">
        <f t="shared" si="358"/>
        <v>3</v>
      </c>
    </row>
    <row r="1508" spans="1:6" x14ac:dyDescent="0.25">
      <c r="A1508" t="str">
        <f t="shared" si="360"/>
        <v>Spencer T</v>
      </c>
      <c r="E1508">
        <f t="shared" si="367"/>
        <v>3</v>
      </c>
      <c r="F1508">
        <f t="shared" si="358"/>
        <v>0</v>
      </c>
    </row>
    <row r="1509" spans="1:6" x14ac:dyDescent="0.25">
      <c r="A1509" t="str">
        <f t="shared" ref="A1509:A1520" si="368">A1508</f>
        <v>Spencer T</v>
      </c>
      <c r="B1509" t="s">
        <v>467</v>
      </c>
      <c r="E1509">
        <v>64</v>
      </c>
      <c r="F1509">
        <f t="shared" si="358"/>
        <v>0</v>
      </c>
    </row>
    <row r="1510" spans="1:6" x14ac:dyDescent="0.25">
      <c r="A1510" t="str">
        <f t="shared" si="368"/>
        <v>Spencer T</v>
      </c>
      <c r="E1510">
        <f t="shared" ref="E1510:E1513" si="369">E1509</f>
        <v>64</v>
      </c>
      <c r="F1510">
        <f t="shared" si="358"/>
        <v>0</v>
      </c>
    </row>
    <row r="1511" spans="1:6" x14ac:dyDescent="0.25">
      <c r="A1511" t="str">
        <f t="shared" si="368"/>
        <v>Spencer T</v>
      </c>
      <c r="B1511" s="2"/>
      <c r="C1511">
        <v>0.65300000000000002</v>
      </c>
      <c r="D1511" t="s">
        <v>51</v>
      </c>
      <c r="E1511">
        <f t="shared" si="369"/>
        <v>64</v>
      </c>
      <c r="F1511">
        <f t="shared" si="358"/>
        <v>41.792000000000002</v>
      </c>
    </row>
    <row r="1512" spans="1:6" x14ac:dyDescent="0.25">
      <c r="A1512" t="str">
        <f t="shared" si="368"/>
        <v>Spencer T</v>
      </c>
      <c r="B1512" s="2"/>
      <c r="C1512">
        <v>0.34599999999999997</v>
      </c>
      <c r="D1512" t="s">
        <v>28</v>
      </c>
      <c r="E1512">
        <f t="shared" si="369"/>
        <v>64</v>
      </c>
      <c r="F1512">
        <f t="shared" si="358"/>
        <v>22.143999999999998</v>
      </c>
    </row>
    <row r="1513" spans="1:6" x14ac:dyDescent="0.25">
      <c r="A1513" t="str">
        <f t="shared" si="368"/>
        <v>Spencer T</v>
      </c>
      <c r="E1513">
        <f t="shared" si="369"/>
        <v>64</v>
      </c>
      <c r="F1513">
        <f t="shared" si="358"/>
        <v>0</v>
      </c>
    </row>
    <row r="1514" spans="1:6" x14ac:dyDescent="0.25">
      <c r="A1514" t="str">
        <f t="shared" si="368"/>
        <v>Spencer T</v>
      </c>
      <c r="B1514" t="s">
        <v>468</v>
      </c>
      <c r="E1514">
        <v>98</v>
      </c>
      <c r="F1514">
        <f t="shared" si="358"/>
        <v>0</v>
      </c>
    </row>
    <row r="1515" spans="1:6" x14ac:dyDescent="0.25">
      <c r="A1515" t="str">
        <f t="shared" si="368"/>
        <v>Spencer T</v>
      </c>
      <c r="E1515">
        <f t="shared" ref="E1515:E1517" si="370">E1514</f>
        <v>98</v>
      </c>
      <c r="F1515">
        <f t="shared" si="358"/>
        <v>0</v>
      </c>
    </row>
    <row r="1516" spans="1:6" x14ac:dyDescent="0.25">
      <c r="A1516" t="str">
        <f t="shared" si="368"/>
        <v>Spencer T</v>
      </c>
      <c r="B1516" s="2"/>
      <c r="C1516">
        <v>1</v>
      </c>
      <c r="D1516" t="s">
        <v>51</v>
      </c>
      <c r="E1516">
        <f t="shared" si="370"/>
        <v>98</v>
      </c>
      <c r="F1516">
        <f t="shared" si="358"/>
        <v>98</v>
      </c>
    </row>
    <row r="1517" spans="1:6" x14ac:dyDescent="0.25">
      <c r="A1517" t="str">
        <f t="shared" si="368"/>
        <v>Spencer T</v>
      </c>
      <c r="E1517">
        <f t="shared" si="370"/>
        <v>98</v>
      </c>
      <c r="F1517">
        <f t="shared" si="358"/>
        <v>0</v>
      </c>
    </row>
    <row r="1518" spans="1:6" x14ac:dyDescent="0.25">
      <c r="A1518" t="str">
        <f t="shared" si="368"/>
        <v>Spencer T</v>
      </c>
      <c r="B1518" t="s">
        <v>469</v>
      </c>
      <c r="E1518">
        <v>37</v>
      </c>
      <c r="F1518">
        <f t="shared" si="358"/>
        <v>0</v>
      </c>
    </row>
    <row r="1519" spans="1:6" x14ac:dyDescent="0.25">
      <c r="A1519" t="str">
        <f t="shared" si="368"/>
        <v>Spencer T</v>
      </c>
      <c r="E1519">
        <f t="shared" ref="E1519:E1521" si="371">E1518</f>
        <v>37</v>
      </c>
      <c r="F1519">
        <f t="shared" si="358"/>
        <v>0</v>
      </c>
    </row>
    <row r="1520" spans="1:6" x14ac:dyDescent="0.25">
      <c r="A1520" t="str">
        <f t="shared" si="368"/>
        <v>Spencer T</v>
      </c>
      <c r="B1520" s="2"/>
      <c r="C1520">
        <v>1</v>
      </c>
      <c r="D1520" t="s">
        <v>51</v>
      </c>
      <c r="E1520">
        <f t="shared" si="371"/>
        <v>37</v>
      </c>
      <c r="F1520">
        <f t="shared" si="358"/>
        <v>37</v>
      </c>
    </row>
    <row r="1521" spans="1:6" x14ac:dyDescent="0.25">
      <c r="A1521" t="s">
        <v>512</v>
      </c>
      <c r="E1521">
        <f t="shared" si="371"/>
        <v>37</v>
      </c>
      <c r="F1521">
        <f t="shared" si="358"/>
        <v>0</v>
      </c>
    </row>
    <row r="1522" spans="1:6" x14ac:dyDescent="0.25">
      <c r="A1522" t="str">
        <f t="shared" ref="A1522:A1528" si="372">A1521</f>
        <v>Tyler Brock</v>
      </c>
      <c r="B1522" t="s">
        <v>472</v>
      </c>
      <c r="E1522">
        <v>57</v>
      </c>
      <c r="F1522">
        <f t="shared" si="358"/>
        <v>0</v>
      </c>
    </row>
    <row r="1523" spans="1:6" x14ac:dyDescent="0.25">
      <c r="A1523" t="str">
        <f t="shared" si="372"/>
        <v>Tyler Brock</v>
      </c>
      <c r="E1523">
        <f t="shared" ref="E1523:E1528" si="373">E1522</f>
        <v>57</v>
      </c>
      <c r="F1523">
        <f t="shared" si="358"/>
        <v>0</v>
      </c>
    </row>
    <row r="1524" spans="1:6" x14ac:dyDescent="0.25">
      <c r="A1524" t="str">
        <f t="shared" si="372"/>
        <v>Tyler Brock</v>
      </c>
      <c r="B1524" s="2"/>
      <c r="C1524">
        <v>6.5000000000000002E-2</v>
      </c>
      <c r="D1524" t="s">
        <v>321</v>
      </c>
      <c r="E1524">
        <f t="shared" si="373"/>
        <v>57</v>
      </c>
      <c r="F1524">
        <f t="shared" si="358"/>
        <v>3.7050000000000001</v>
      </c>
    </row>
    <row r="1525" spans="1:6" x14ac:dyDescent="0.25">
      <c r="A1525" t="str">
        <f t="shared" si="372"/>
        <v>Tyler Brock</v>
      </c>
      <c r="B1525" s="2"/>
      <c r="C1525">
        <v>0.28000000000000003</v>
      </c>
      <c r="D1525" t="s">
        <v>92</v>
      </c>
      <c r="E1525">
        <f t="shared" si="373"/>
        <v>57</v>
      </c>
      <c r="F1525">
        <f t="shared" si="358"/>
        <v>15.96</v>
      </c>
    </row>
    <row r="1526" spans="1:6" x14ac:dyDescent="0.25">
      <c r="A1526" t="str">
        <f t="shared" si="372"/>
        <v>Tyler Brock</v>
      </c>
      <c r="B1526" s="2"/>
      <c r="C1526">
        <v>0.314</v>
      </c>
      <c r="D1526" t="s">
        <v>172</v>
      </c>
      <c r="E1526">
        <f t="shared" si="373"/>
        <v>57</v>
      </c>
      <c r="F1526">
        <f t="shared" si="358"/>
        <v>17.898</v>
      </c>
    </row>
    <row r="1527" spans="1:6" x14ac:dyDescent="0.25">
      <c r="A1527" t="str">
        <f t="shared" si="372"/>
        <v>Tyler Brock</v>
      </c>
      <c r="B1527" s="2"/>
      <c r="C1527">
        <v>0.27200000000000002</v>
      </c>
      <c r="D1527" t="s">
        <v>32</v>
      </c>
      <c r="E1527">
        <f t="shared" si="373"/>
        <v>57</v>
      </c>
      <c r="F1527">
        <f t="shared" si="358"/>
        <v>15.504000000000001</v>
      </c>
    </row>
    <row r="1528" spans="1:6" x14ac:dyDescent="0.25">
      <c r="A1528" t="str">
        <f t="shared" si="372"/>
        <v>Tyler Brock</v>
      </c>
      <c r="B1528" s="2"/>
      <c r="C1528">
        <v>6.6000000000000003E-2</v>
      </c>
      <c r="D1528" t="s">
        <v>41</v>
      </c>
      <c r="E1528">
        <f t="shared" si="373"/>
        <v>57</v>
      </c>
      <c r="F1528">
        <f t="shared" si="358"/>
        <v>3.762</v>
      </c>
    </row>
  </sheetData>
  <autoFilter ref="A1:F152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1527"/>
  <sheetViews>
    <sheetView topLeftCell="A1506" workbookViewId="0">
      <selection sqref="A1:E1527"/>
    </sheetView>
  </sheetViews>
  <sheetFormatPr defaultRowHeight="15" x14ac:dyDescent="0.25"/>
  <cols>
    <col min="1" max="1" width="43.5703125" bestFit="1" customWidth="1"/>
    <col min="2" max="2" width="9.42578125" bestFit="1" customWidth="1"/>
    <col min="3" max="3" width="48.28515625" bestFit="1" customWidth="1"/>
    <col min="4" max="4" width="6.140625" bestFit="1" customWidth="1"/>
  </cols>
  <sheetData>
    <row r="1" spans="1:293" x14ac:dyDescent="0.25">
      <c r="A1" t="s">
        <v>6</v>
      </c>
      <c r="B1" t="s">
        <v>7</v>
      </c>
      <c r="C1" t="s">
        <v>8</v>
      </c>
    </row>
    <row r="2" spans="1:293" x14ac:dyDescent="0.25">
      <c r="A2" t="s">
        <v>9</v>
      </c>
      <c r="E2" s="1">
        <f>IFERROR(HLOOKUP($A2,$F$2:$OL$3,2,FALSE),"")</f>
        <v>7</v>
      </c>
      <c r="F2" t="s">
        <v>144</v>
      </c>
      <c r="G2" t="s">
        <v>145</v>
      </c>
      <c r="H2" t="s">
        <v>146</v>
      </c>
      <c r="I2" t="s">
        <v>14</v>
      </c>
      <c r="J2" t="s">
        <v>147</v>
      </c>
      <c r="K2" t="s">
        <v>121</v>
      </c>
      <c r="L2" t="s">
        <v>122</v>
      </c>
      <c r="M2" t="s">
        <v>281</v>
      </c>
      <c r="N2" t="s">
        <v>171</v>
      </c>
      <c r="O2" t="s">
        <v>45</v>
      </c>
      <c r="P2" t="s">
        <v>320</v>
      </c>
      <c r="Q2" t="s">
        <v>175</v>
      </c>
      <c r="R2" t="s">
        <v>60</v>
      </c>
      <c r="S2" t="s">
        <v>61</v>
      </c>
      <c r="T2" t="s">
        <v>282</v>
      </c>
      <c r="U2" t="s">
        <v>449</v>
      </c>
      <c r="V2" t="s">
        <v>245</v>
      </c>
      <c r="W2" t="s">
        <v>452</v>
      </c>
      <c r="X2" t="s">
        <v>453</v>
      </c>
      <c r="Y2" t="s">
        <v>72</v>
      </c>
      <c r="Z2" t="s">
        <v>74</v>
      </c>
      <c r="AA2" t="s">
        <v>9</v>
      </c>
      <c r="AB2" t="s">
        <v>224</v>
      </c>
      <c r="AC2" t="s">
        <v>255</v>
      </c>
      <c r="AD2" t="s">
        <v>98</v>
      </c>
      <c r="AE2" t="s">
        <v>256</v>
      </c>
      <c r="AF2" t="s">
        <v>257</v>
      </c>
      <c r="AG2" t="s">
        <v>258</v>
      </c>
      <c r="AH2" t="s">
        <v>259</v>
      </c>
      <c r="AI2" t="s">
        <v>260</v>
      </c>
      <c r="AJ2" t="s">
        <v>261</v>
      </c>
      <c r="AK2" t="s">
        <v>225</v>
      </c>
      <c r="AL2" t="s">
        <v>176</v>
      </c>
      <c r="AM2" t="s">
        <v>229</v>
      </c>
      <c r="AN2" t="s">
        <v>431</v>
      </c>
      <c r="AO2" t="s">
        <v>454</v>
      </c>
      <c r="AP2" t="s">
        <v>177</v>
      </c>
      <c r="AQ2" t="s">
        <v>368</v>
      </c>
      <c r="AR2" t="s">
        <v>178</v>
      </c>
      <c r="AS2" t="s">
        <v>180</v>
      </c>
      <c r="AT2" t="s">
        <v>276</v>
      </c>
      <c r="AU2" t="s">
        <v>440</v>
      </c>
      <c r="AV2" t="s">
        <v>24</v>
      </c>
      <c r="AW2" t="s">
        <v>369</v>
      </c>
      <c r="AX2" t="s">
        <v>371</v>
      </c>
      <c r="AY2" t="s">
        <v>181</v>
      </c>
      <c r="AZ2" t="s">
        <v>182</v>
      </c>
      <c r="BA2" t="s">
        <v>183</v>
      </c>
      <c r="BB2" t="s">
        <v>184</v>
      </c>
      <c r="BC2" t="s">
        <v>185</v>
      </c>
      <c r="BD2" t="s">
        <v>455</v>
      </c>
      <c r="BE2" t="s">
        <v>456</v>
      </c>
      <c r="BF2" t="s">
        <v>386</v>
      </c>
      <c r="BG2" t="s">
        <v>283</v>
      </c>
      <c r="BH2" t="s">
        <v>262</v>
      </c>
      <c r="BI2" t="s">
        <v>323</v>
      </c>
      <c r="BJ2" t="s">
        <v>412</v>
      </c>
      <c r="BK2" t="s">
        <v>413</v>
      </c>
      <c r="BL2" t="s">
        <v>441</v>
      </c>
      <c r="BM2" t="s">
        <v>101</v>
      </c>
      <c r="BN2" t="s">
        <v>354</v>
      </c>
      <c r="BO2" s="3" t="s">
        <v>284</v>
      </c>
      <c r="BP2" t="s">
        <v>285</v>
      </c>
      <c r="BQ2" t="s">
        <v>186</v>
      </c>
      <c r="BR2" t="s">
        <v>414</v>
      </c>
      <c r="BS2" t="s">
        <v>248</v>
      </c>
      <c r="BT2" t="s">
        <v>249</v>
      </c>
      <c r="BU2" t="s">
        <v>445</v>
      </c>
      <c r="BV2" t="s">
        <v>286</v>
      </c>
      <c r="BW2" t="s">
        <v>287</v>
      </c>
      <c r="BX2" t="s">
        <v>288</v>
      </c>
      <c r="BY2" t="s">
        <v>457</v>
      </c>
      <c r="BZ2" t="s">
        <v>415</v>
      </c>
      <c r="CA2" t="s">
        <v>226</v>
      </c>
      <c r="CB2" t="s">
        <v>187</v>
      </c>
      <c r="CC2" t="s">
        <v>188</v>
      </c>
      <c r="CD2" t="s">
        <v>102</v>
      </c>
      <c r="CE2" t="s">
        <v>103</v>
      </c>
      <c r="CF2" t="s">
        <v>105</v>
      </c>
      <c r="CG2" t="s">
        <v>324</v>
      </c>
      <c r="CH2" t="s">
        <v>355</v>
      </c>
      <c r="CI2" t="s">
        <v>189</v>
      </c>
      <c r="CJ2" t="s">
        <v>289</v>
      </c>
      <c r="CK2" t="s">
        <v>263</v>
      </c>
      <c r="CL2" t="s">
        <v>416</v>
      </c>
      <c r="CM2" t="s">
        <v>264</v>
      </c>
      <c r="CN2" t="s">
        <v>148</v>
      </c>
      <c r="CO2" t="s">
        <v>149</v>
      </c>
      <c r="CP2" t="s">
        <v>387</v>
      </c>
      <c r="CQ2" t="s">
        <v>356</v>
      </c>
      <c r="CR2" t="s">
        <v>290</v>
      </c>
      <c r="CS2" t="s">
        <v>31</v>
      </c>
      <c r="CT2" t="s">
        <v>33</v>
      </c>
      <c r="CU2" t="s">
        <v>150</v>
      </c>
      <c r="CV2" t="s">
        <v>48</v>
      </c>
      <c r="CW2" t="s">
        <v>291</v>
      </c>
      <c r="CX2" s="3" t="s">
        <v>292</v>
      </c>
      <c r="CY2" t="s">
        <v>388</v>
      </c>
      <c r="CZ2" t="s">
        <v>11</v>
      </c>
      <c r="DA2" t="s">
        <v>317</v>
      </c>
      <c r="DB2" t="s">
        <v>265</v>
      </c>
      <c r="DC2" t="s">
        <v>472</v>
      </c>
      <c r="DD2" t="s">
        <v>266</v>
      </c>
      <c r="DE2" t="s">
        <v>151</v>
      </c>
      <c r="DF2" t="s">
        <v>233</v>
      </c>
      <c r="DG2" t="s">
        <v>293</v>
      </c>
      <c r="DH2" t="s">
        <v>152</v>
      </c>
      <c r="DI2" t="s">
        <v>154</v>
      </c>
      <c r="DJ2" t="s">
        <v>155</v>
      </c>
      <c r="DK2" t="s">
        <v>156</v>
      </c>
      <c r="DL2" t="s">
        <v>157</v>
      </c>
      <c r="DM2" t="s">
        <v>158</v>
      </c>
      <c r="DN2" t="s">
        <v>160</v>
      </c>
      <c r="DO2" t="s">
        <v>234</v>
      </c>
      <c r="DP2" t="s">
        <v>236</v>
      </c>
      <c r="DQ2" t="s">
        <v>397</v>
      </c>
      <c r="DR2" t="s">
        <v>398</v>
      </c>
      <c r="DS2" t="s">
        <v>325</v>
      </c>
      <c r="DT2" t="s">
        <v>417</v>
      </c>
      <c r="DU2" t="s">
        <v>237</v>
      </c>
      <c r="DV2" t="s">
        <v>124</v>
      </c>
      <c r="DW2" t="s">
        <v>409</v>
      </c>
      <c r="DX2" t="s">
        <v>91</v>
      </c>
      <c r="DY2" t="s">
        <v>357</v>
      </c>
      <c r="DZ2" t="s">
        <v>358</v>
      </c>
      <c r="EA2" t="s">
        <v>117</v>
      </c>
      <c r="EB2" t="s">
        <v>106</v>
      </c>
      <c r="EC2" t="s">
        <v>125</v>
      </c>
      <c r="ED2" t="s">
        <v>126</v>
      </c>
      <c r="EE2" t="s">
        <v>127</v>
      </c>
      <c r="EF2" t="s">
        <v>399</v>
      </c>
      <c r="EG2" t="s">
        <v>294</v>
      </c>
      <c r="EH2" t="s">
        <v>432</v>
      </c>
      <c r="EI2" t="s">
        <v>433</v>
      </c>
      <c r="EJ2" t="s">
        <v>295</v>
      </c>
      <c r="EK2" t="s">
        <v>434</v>
      </c>
      <c r="EL2" t="s">
        <v>435</v>
      </c>
      <c r="EM2" t="s">
        <v>436</v>
      </c>
      <c r="EN2" t="s">
        <v>437</v>
      </c>
      <c r="EO2" t="s">
        <v>238</v>
      </c>
      <c r="EP2" t="s">
        <v>239</v>
      </c>
      <c r="EQ2" t="s">
        <v>296</v>
      </c>
      <c r="ER2" t="s">
        <v>297</v>
      </c>
      <c r="ES2" t="s">
        <v>359</v>
      </c>
      <c r="ET2" t="s">
        <v>360</v>
      </c>
      <c r="EU2" t="s">
        <v>361</v>
      </c>
      <c r="EV2" t="s">
        <v>191</v>
      </c>
      <c r="EW2" t="s">
        <v>93</v>
      </c>
      <c r="EX2" t="s">
        <v>115</v>
      </c>
      <c r="EY2" t="s">
        <v>418</v>
      </c>
      <c r="EZ2" t="s">
        <v>250</v>
      </c>
      <c r="FA2" t="s">
        <v>192</v>
      </c>
      <c r="FB2" t="s">
        <v>419</v>
      </c>
      <c r="FC2" t="s">
        <v>427</v>
      </c>
      <c r="FD2" t="s">
        <v>193</v>
      </c>
      <c r="FE2" t="s">
        <v>400</v>
      </c>
      <c r="FF2" t="s">
        <v>62</v>
      </c>
      <c r="FG2" t="s">
        <v>298</v>
      </c>
      <c r="FH2" t="s">
        <v>95</v>
      </c>
      <c r="FI2" t="s">
        <v>424</v>
      </c>
      <c r="FJ2" t="s">
        <v>299</v>
      </c>
      <c r="FK2" t="s">
        <v>300</v>
      </c>
      <c r="FL2" t="s">
        <v>428</v>
      </c>
      <c r="FM2" t="s">
        <v>194</v>
      </c>
      <c r="FN2" t="s">
        <v>195</v>
      </c>
      <c r="FO2" t="s">
        <v>119</v>
      </c>
      <c r="FP2" t="s">
        <v>301</v>
      </c>
      <c r="FQ2" t="s">
        <v>302</v>
      </c>
      <c r="FR2" t="s">
        <v>268</v>
      </c>
      <c r="FS2" t="s">
        <v>269</v>
      </c>
      <c r="FT2" t="s">
        <v>240</v>
      </c>
      <c r="FU2" t="s">
        <v>111</v>
      </c>
      <c r="FV2" t="s">
        <v>338</v>
      </c>
      <c r="FW2" t="s">
        <v>49</v>
      </c>
      <c r="FX2" t="s">
        <v>458</v>
      </c>
      <c r="FY2" t="s">
        <v>63</v>
      </c>
      <c r="FZ2" t="s">
        <v>128</v>
      </c>
      <c r="GA2" t="s">
        <v>339</v>
      </c>
      <c r="GB2" t="s">
        <v>459</v>
      </c>
      <c r="GC2" t="s">
        <v>460</v>
      </c>
      <c r="GD2" s="3" t="s">
        <v>34</v>
      </c>
      <c r="GE2" t="s">
        <v>251</v>
      </c>
      <c r="GF2" t="s">
        <v>196</v>
      </c>
      <c r="GG2" t="s">
        <v>197</v>
      </c>
      <c r="GH2" s="3" t="s">
        <v>64</v>
      </c>
      <c r="GI2" t="s">
        <v>65</v>
      </c>
      <c r="GJ2" t="s">
        <v>340</v>
      </c>
      <c r="GK2" t="s">
        <v>66</v>
      </c>
      <c r="GL2" t="s">
        <v>341</v>
      </c>
      <c r="GM2" t="s">
        <v>342</v>
      </c>
      <c r="GN2" t="s">
        <v>344</v>
      </c>
      <c r="GO2" t="s">
        <v>345</v>
      </c>
      <c r="GP2" t="s">
        <v>347</v>
      </c>
      <c r="GQ2" t="s">
        <v>348</v>
      </c>
      <c r="GR2" t="s">
        <v>349</v>
      </c>
      <c r="GS2" t="s">
        <v>350</v>
      </c>
      <c r="GT2" t="s">
        <v>351</v>
      </c>
      <c r="GU2" t="s">
        <v>326</v>
      </c>
      <c r="GV2" t="s">
        <v>327</v>
      </c>
      <c r="GW2" t="s">
        <v>54</v>
      </c>
      <c r="GX2" t="s">
        <v>80</v>
      </c>
      <c r="GY2" t="s">
        <v>56</v>
      </c>
      <c r="GZ2" t="s">
        <v>303</v>
      </c>
      <c r="HA2" t="s">
        <v>362</v>
      </c>
      <c r="HB2" t="s">
        <v>363</v>
      </c>
      <c r="HC2" t="s">
        <v>304</v>
      </c>
      <c r="HD2" t="s">
        <v>305</v>
      </c>
      <c r="HE2" t="s">
        <v>198</v>
      </c>
      <c r="HF2" t="s">
        <v>199</v>
      </c>
      <c r="HG2" t="s">
        <v>200</v>
      </c>
      <c r="HH2" t="s">
        <v>57</v>
      </c>
      <c r="HI2" t="s">
        <v>420</v>
      </c>
      <c r="HJ2" t="s">
        <v>36</v>
      </c>
      <c r="HK2" t="s">
        <v>129</v>
      </c>
      <c r="HL2" t="s">
        <v>81</v>
      </c>
      <c r="HM2" t="s">
        <v>201</v>
      </c>
      <c r="HN2" t="s">
        <v>131</v>
      </c>
      <c r="HO2" t="s">
        <v>270</v>
      </c>
      <c r="HP2" t="s">
        <v>271</v>
      </c>
      <c r="HQ2" t="s">
        <v>461</v>
      </c>
      <c r="HR2" t="s">
        <v>462</v>
      </c>
      <c r="HS2" t="s">
        <v>328</v>
      </c>
      <c r="HT2" t="s">
        <v>133</v>
      </c>
      <c r="HU2" t="s">
        <v>137</v>
      </c>
      <c r="HV2" t="s">
        <v>202</v>
      </c>
      <c r="HW2" t="s">
        <v>442</v>
      </c>
      <c r="HX2" t="s">
        <v>364</v>
      </c>
      <c r="HY2" t="s">
        <v>203</v>
      </c>
      <c r="HZ2" t="s">
        <v>204</v>
      </c>
      <c r="IA2" t="s">
        <v>272</v>
      </c>
      <c r="IB2" t="s">
        <v>40</v>
      </c>
      <c r="IC2" t="s">
        <v>365</v>
      </c>
      <c r="ID2" t="s">
        <v>205</v>
      </c>
      <c r="IE2" t="s">
        <v>278</v>
      </c>
      <c r="IF2" t="s">
        <v>107</v>
      </c>
      <c r="IG2" t="s">
        <v>108</v>
      </c>
      <c r="IH2" t="s">
        <v>306</v>
      </c>
      <c r="II2" t="s">
        <v>463</v>
      </c>
      <c r="IJ2" t="s">
        <v>464</v>
      </c>
      <c r="IK2" t="s">
        <v>465</v>
      </c>
      <c r="IL2" t="s">
        <v>466</v>
      </c>
      <c r="IM2" t="s">
        <v>241</v>
      </c>
      <c r="IN2" t="s">
        <v>138</v>
      </c>
      <c r="IO2" t="s">
        <v>206</v>
      </c>
      <c r="IP2" t="s">
        <v>307</v>
      </c>
      <c r="IQ2" t="s">
        <v>207</v>
      </c>
      <c r="IR2" t="s">
        <v>27</v>
      </c>
      <c r="IS2" t="s">
        <v>208</v>
      </c>
      <c r="IT2" t="s">
        <v>82</v>
      </c>
      <c r="IU2" t="s">
        <v>83</v>
      </c>
      <c r="IV2" t="s">
        <v>84</v>
      </c>
      <c r="IW2" t="s">
        <v>85</v>
      </c>
      <c r="IX2" t="s">
        <v>308</v>
      </c>
      <c r="IY2" t="s">
        <v>309</v>
      </c>
      <c r="IZ2" t="s">
        <v>421</v>
      </c>
      <c r="JA2" t="s">
        <v>67</v>
      </c>
      <c r="JB2" t="s">
        <v>331</v>
      </c>
      <c r="JC2" t="s">
        <v>310</v>
      </c>
      <c r="JD2" t="s">
        <v>467</v>
      </c>
      <c r="JE2" t="s">
        <v>242</v>
      </c>
      <c r="JF2" s="3" t="s">
        <v>311</v>
      </c>
      <c r="JG2" s="3" t="s">
        <v>211</v>
      </c>
      <c r="JH2" t="s">
        <v>406</v>
      </c>
      <c r="JI2" t="s">
        <v>42</v>
      </c>
      <c r="JJ2" t="s">
        <v>312</v>
      </c>
      <c r="JK2" t="s">
        <v>139</v>
      </c>
      <c r="JL2" t="s">
        <v>401</v>
      </c>
      <c r="JM2" t="s">
        <v>313</v>
      </c>
      <c r="JN2" t="s">
        <v>314</v>
      </c>
      <c r="JO2" t="s">
        <v>109</v>
      </c>
      <c r="JP2" t="s">
        <v>403</v>
      </c>
      <c r="JQ2" t="s">
        <v>68</v>
      </c>
      <c r="JR2" t="s">
        <v>212</v>
      </c>
      <c r="JS2" t="s">
        <v>252</v>
      </c>
      <c r="JT2" t="s">
        <v>88</v>
      </c>
      <c r="JU2" t="s">
        <v>213</v>
      </c>
      <c r="JV2" t="s">
        <v>141</v>
      </c>
      <c r="JW2" t="s">
        <v>161</v>
      </c>
      <c r="JX2" t="s">
        <v>162</v>
      </c>
      <c r="JY2" t="s">
        <v>165</v>
      </c>
      <c r="JZ2" t="s">
        <v>168</v>
      </c>
      <c r="KA2" t="s">
        <v>214</v>
      </c>
      <c r="KB2" t="s">
        <v>215</v>
      </c>
      <c r="KC2" t="s">
        <v>219</v>
      </c>
      <c r="KD2" t="s">
        <v>220</v>
      </c>
      <c r="KE2" t="s">
        <v>221</v>
      </c>
      <c r="KF2" t="s">
        <v>468</v>
      </c>
      <c r="KG2" t="s">
        <v>469</v>
      </c>
    </row>
    <row r="3" spans="1:293" x14ac:dyDescent="0.25">
      <c r="E3" s="1" t="str">
        <f t="shared" ref="E3:E66" si="0">IFERROR(HLOOKUP($A3,$F$2:$OL$3,2,FALSE),"")</f>
        <v/>
      </c>
      <c r="F3">
        <v>4</v>
      </c>
      <c r="G3">
        <v>338</v>
      </c>
      <c r="H3">
        <v>1548</v>
      </c>
      <c r="I3">
        <v>3352</v>
      </c>
      <c r="J3">
        <v>27</v>
      </c>
      <c r="K3">
        <v>46</v>
      </c>
      <c r="L3">
        <v>43</v>
      </c>
      <c r="M3">
        <v>1</v>
      </c>
      <c r="N3">
        <v>45</v>
      </c>
      <c r="O3">
        <v>43</v>
      </c>
      <c r="P3">
        <v>804</v>
      </c>
      <c r="Q3">
        <v>33</v>
      </c>
      <c r="R3">
        <v>81</v>
      </c>
      <c r="S3">
        <v>29</v>
      </c>
      <c r="T3">
        <v>62</v>
      </c>
      <c r="U3">
        <v>36</v>
      </c>
      <c r="V3">
        <v>1</v>
      </c>
      <c r="W3">
        <v>17</v>
      </c>
      <c r="X3">
        <v>88</v>
      </c>
      <c r="Y3">
        <v>181</v>
      </c>
      <c r="Z3">
        <v>24</v>
      </c>
      <c r="AA3">
        <v>7</v>
      </c>
      <c r="AB3">
        <v>14</v>
      </c>
      <c r="AC3">
        <v>4</v>
      </c>
      <c r="AD3">
        <v>14</v>
      </c>
      <c r="AE3">
        <v>95</v>
      </c>
      <c r="AF3">
        <v>112</v>
      </c>
      <c r="AG3">
        <v>14</v>
      </c>
      <c r="AH3">
        <v>96</v>
      </c>
      <c r="AI3">
        <v>1465</v>
      </c>
      <c r="AJ3">
        <v>88</v>
      </c>
      <c r="AK3">
        <v>2</v>
      </c>
      <c r="AL3">
        <v>1</v>
      </c>
      <c r="AM3">
        <v>6</v>
      </c>
      <c r="AN3">
        <v>40</v>
      </c>
      <c r="AO3">
        <v>14</v>
      </c>
      <c r="AP3">
        <v>2</v>
      </c>
      <c r="AQ3">
        <v>4</v>
      </c>
      <c r="AR3">
        <v>59</v>
      </c>
      <c r="AS3">
        <v>4</v>
      </c>
      <c r="AT3">
        <v>1185</v>
      </c>
      <c r="AU3">
        <v>71</v>
      </c>
      <c r="AV3">
        <v>7</v>
      </c>
      <c r="AW3">
        <v>2</v>
      </c>
      <c r="AX3">
        <v>1134</v>
      </c>
      <c r="AY3">
        <v>6</v>
      </c>
      <c r="AZ3">
        <v>151</v>
      </c>
      <c r="BA3">
        <v>94</v>
      </c>
      <c r="BB3">
        <v>2</v>
      </c>
      <c r="BC3">
        <v>476</v>
      </c>
      <c r="BD3">
        <v>34</v>
      </c>
      <c r="BE3">
        <v>5</v>
      </c>
      <c r="BF3">
        <v>55</v>
      </c>
      <c r="BG3">
        <v>25</v>
      </c>
      <c r="BH3">
        <v>153</v>
      </c>
      <c r="BI3">
        <v>7</v>
      </c>
      <c r="BJ3">
        <v>53</v>
      </c>
      <c r="BK3">
        <v>8</v>
      </c>
      <c r="BL3">
        <v>4</v>
      </c>
      <c r="BM3">
        <v>2</v>
      </c>
      <c r="BN3">
        <v>2</v>
      </c>
      <c r="BO3">
        <v>2</v>
      </c>
      <c r="BP3">
        <v>79</v>
      </c>
      <c r="BQ3">
        <v>47</v>
      </c>
      <c r="BR3">
        <v>252</v>
      </c>
      <c r="BS3">
        <v>25</v>
      </c>
      <c r="BT3">
        <v>1</v>
      </c>
      <c r="BU3">
        <v>2</v>
      </c>
      <c r="BV3">
        <v>28</v>
      </c>
      <c r="BW3">
        <v>4</v>
      </c>
      <c r="BX3">
        <v>172</v>
      </c>
      <c r="BY3">
        <v>62</v>
      </c>
      <c r="BZ3">
        <v>330</v>
      </c>
      <c r="CA3">
        <v>14</v>
      </c>
      <c r="CB3">
        <v>8</v>
      </c>
      <c r="CC3">
        <v>23</v>
      </c>
      <c r="CD3">
        <v>14</v>
      </c>
      <c r="CE3">
        <v>31</v>
      </c>
      <c r="CF3">
        <v>94</v>
      </c>
      <c r="CG3">
        <v>12</v>
      </c>
      <c r="CH3">
        <v>2</v>
      </c>
      <c r="CI3">
        <v>305</v>
      </c>
      <c r="CJ3">
        <v>422</v>
      </c>
      <c r="CK3">
        <v>1</v>
      </c>
      <c r="CL3">
        <v>111</v>
      </c>
      <c r="CM3">
        <v>13</v>
      </c>
      <c r="CN3">
        <v>1</v>
      </c>
      <c r="CO3">
        <v>2</v>
      </c>
      <c r="CP3">
        <v>1</v>
      </c>
      <c r="CQ3">
        <v>23</v>
      </c>
      <c r="CR3">
        <v>422</v>
      </c>
      <c r="CS3">
        <v>57</v>
      </c>
      <c r="CT3">
        <v>27</v>
      </c>
      <c r="CU3">
        <v>18</v>
      </c>
      <c r="CV3">
        <v>7</v>
      </c>
      <c r="CW3">
        <v>160</v>
      </c>
      <c r="CX3">
        <v>15</v>
      </c>
      <c r="CY3">
        <v>1715</v>
      </c>
      <c r="CZ3">
        <v>2</v>
      </c>
      <c r="DA3">
        <v>2</v>
      </c>
      <c r="DB3">
        <v>153</v>
      </c>
      <c r="DC3">
        <v>57</v>
      </c>
      <c r="DD3">
        <v>270</v>
      </c>
      <c r="DE3">
        <v>2</v>
      </c>
      <c r="DF3">
        <v>5380</v>
      </c>
      <c r="DG3">
        <v>4</v>
      </c>
      <c r="DH3">
        <v>22</v>
      </c>
      <c r="DI3">
        <v>54</v>
      </c>
      <c r="DJ3">
        <v>29</v>
      </c>
      <c r="DK3">
        <v>2</v>
      </c>
      <c r="DL3">
        <v>4</v>
      </c>
      <c r="DM3">
        <v>20</v>
      </c>
      <c r="DN3">
        <v>26</v>
      </c>
      <c r="DO3">
        <v>71</v>
      </c>
      <c r="DP3">
        <v>24</v>
      </c>
      <c r="DQ3">
        <v>22</v>
      </c>
      <c r="DR3">
        <v>7</v>
      </c>
      <c r="DS3">
        <v>56</v>
      </c>
      <c r="DT3">
        <v>437</v>
      </c>
      <c r="DU3">
        <v>316</v>
      </c>
      <c r="DV3">
        <v>42</v>
      </c>
      <c r="DW3">
        <v>4</v>
      </c>
      <c r="DX3">
        <v>434</v>
      </c>
      <c r="DY3">
        <v>13</v>
      </c>
      <c r="DZ3">
        <v>102</v>
      </c>
      <c r="EA3">
        <v>136</v>
      </c>
      <c r="EB3">
        <v>2</v>
      </c>
      <c r="EC3">
        <v>2</v>
      </c>
      <c r="ED3">
        <v>12</v>
      </c>
      <c r="EE3">
        <v>84</v>
      </c>
      <c r="EF3">
        <v>25780</v>
      </c>
      <c r="EG3">
        <v>24</v>
      </c>
      <c r="EH3">
        <v>1</v>
      </c>
      <c r="EI3">
        <v>16</v>
      </c>
      <c r="EJ3">
        <v>223</v>
      </c>
      <c r="EK3">
        <v>2</v>
      </c>
      <c r="EL3">
        <v>32</v>
      </c>
      <c r="EM3">
        <v>11</v>
      </c>
      <c r="EN3">
        <v>6</v>
      </c>
      <c r="EO3">
        <v>39</v>
      </c>
      <c r="EP3">
        <v>61</v>
      </c>
      <c r="EQ3">
        <v>50</v>
      </c>
      <c r="ER3">
        <v>7</v>
      </c>
      <c r="ES3">
        <v>2</v>
      </c>
      <c r="ET3">
        <v>37</v>
      </c>
      <c r="EU3">
        <v>28</v>
      </c>
      <c r="EV3">
        <v>148</v>
      </c>
      <c r="EW3">
        <v>601</v>
      </c>
      <c r="EX3">
        <v>14</v>
      </c>
      <c r="EY3">
        <v>45</v>
      </c>
      <c r="EZ3">
        <v>540</v>
      </c>
      <c r="FA3">
        <v>19</v>
      </c>
      <c r="FB3">
        <v>16</v>
      </c>
      <c r="FC3">
        <v>106</v>
      </c>
      <c r="FD3">
        <v>94</v>
      </c>
      <c r="FE3">
        <v>106</v>
      </c>
      <c r="FF3">
        <v>208</v>
      </c>
      <c r="FG3">
        <v>147</v>
      </c>
      <c r="FH3">
        <v>122</v>
      </c>
      <c r="FI3">
        <v>2</v>
      </c>
      <c r="FJ3">
        <v>147</v>
      </c>
      <c r="FK3">
        <v>273</v>
      </c>
      <c r="FL3">
        <v>237</v>
      </c>
      <c r="FM3">
        <v>21</v>
      </c>
      <c r="FN3">
        <v>1</v>
      </c>
      <c r="FO3">
        <v>266</v>
      </c>
      <c r="FP3">
        <v>13</v>
      </c>
      <c r="FQ3">
        <v>22</v>
      </c>
      <c r="FR3">
        <v>52</v>
      </c>
      <c r="FS3">
        <v>18</v>
      </c>
      <c r="FT3">
        <v>59</v>
      </c>
      <c r="FU3">
        <v>12</v>
      </c>
      <c r="FV3">
        <v>8</v>
      </c>
      <c r="FW3">
        <v>179</v>
      </c>
      <c r="FX3">
        <v>4</v>
      </c>
      <c r="FY3">
        <v>30</v>
      </c>
      <c r="FZ3">
        <v>63</v>
      </c>
      <c r="GA3">
        <v>49</v>
      </c>
      <c r="GB3">
        <v>269</v>
      </c>
      <c r="GC3">
        <v>46</v>
      </c>
      <c r="GD3">
        <v>2</v>
      </c>
      <c r="GE3">
        <v>459</v>
      </c>
      <c r="GF3">
        <v>2</v>
      </c>
      <c r="GG3">
        <v>85</v>
      </c>
      <c r="GH3">
        <v>65</v>
      </c>
      <c r="GI3">
        <v>151</v>
      </c>
      <c r="GJ3">
        <v>11</v>
      </c>
      <c r="GK3">
        <v>148</v>
      </c>
      <c r="GL3">
        <v>71</v>
      </c>
      <c r="GM3">
        <v>89</v>
      </c>
      <c r="GN3">
        <v>25</v>
      </c>
      <c r="GO3">
        <v>81</v>
      </c>
      <c r="GP3">
        <v>2</v>
      </c>
      <c r="GQ3">
        <v>1206</v>
      </c>
      <c r="GR3">
        <v>62</v>
      </c>
      <c r="GS3">
        <v>446</v>
      </c>
      <c r="GT3">
        <v>37</v>
      </c>
      <c r="GU3">
        <v>400</v>
      </c>
      <c r="GV3">
        <v>3</v>
      </c>
      <c r="GW3">
        <v>6</v>
      </c>
      <c r="GX3">
        <v>21</v>
      </c>
      <c r="GY3">
        <v>7</v>
      </c>
      <c r="GZ3">
        <v>18</v>
      </c>
      <c r="HA3">
        <v>157</v>
      </c>
      <c r="HB3">
        <v>146</v>
      </c>
      <c r="HC3">
        <v>296</v>
      </c>
      <c r="HD3">
        <v>303</v>
      </c>
      <c r="HE3">
        <v>8</v>
      </c>
      <c r="HF3">
        <v>11</v>
      </c>
      <c r="HG3">
        <v>100</v>
      </c>
      <c r="HH3">
        <v>7</v>
      </c>
      <c r="HI3">
        <v>194</v>
      </c>
      <c r="HJ3">
        <v>445</v>
      </c>
      <c r="HK3">
        <v>18</v>
      </c>
      <c r="HL3">
        <v>386</v>
      </c>
      <c r="HM3">
        <v>10</v>
      </c>
      <c r="HN3">
        <v>34</v>
      </c>
      <c r="HO3">
        <v>147</v>
      </c>
      <c r="HP3">
        <v>2</v>
      </c>
      <c r="HQ3">
        <v>6</v>
      </c>
      <c r="HR3">
        <v>15</v>
      </c>
      <c r="HS3">
        <v>205</v>
      </c>
      <c r="HT3">
        <v>853</v>
      </c>
      <c r="HU3">
        <v>1132</v>
      </c>
      <c r="HV3">
        <v>9</v>
      </c>
      <c r="HW3">
        <v>2</v>
      </c>
      <c r="HX3">
        <v>282</v>
      </c>
      <c r="HY3">
        <v>5</v>
      </c>
      <c r="HZ3">
        <v>148</v>
      </c>
      <c r="IA3">
        <v>1</v>
      </c>
      <c r="IB3">
        <v>2</v>
      </c>
      <c r="IC3">
        <v>6</v>
      </c>
      <c r="ID3">
        <v>114</v>
      </c>
      <c r="IE3">
        <v>20</v>
      </c>
      <c r="IF3">
        <v>14</v>
      </c>
      <c r="IG3">
        <v>14</v>
      </c>
      <c r="IH3">
        <v>618</v>
      </c>
      <c r="II3">
        <v>2</v>
      </c>
      <c r="IJ3">
        <v>16</v>
      </c>
      <c r="IK3">
        <v>88</v>
      </c>
      <c r="IL3">
        <v>3</v>
      </c>
      <c r="IM3">
        <v>1</v>
      </c>
      <c r="IN3">
        <v>1988</v>
      </c>
      <c r="IO3">
        <v>4</v>
      </c>
      <c r="IP3">
        <v>85</v>
      </c>
      <c r="IQ3">
        <v>44</v>
      </c>
      <c r="IR3">
        <v>12</v>
      </c>
      <c r="IS3">
        <v>276</v>
      </c>
      <c r="IT3">
        <v>68</v>
      </c>
      <c r="IU3">
        <v>95</v>
      </c>
      <c r="IV3">
        <v>28</v>
      </c>
      <c r="IW3">
        <v>166</v>
      </c>
      <c r="IX3">
        <v>36</v>
      </c>
      <c r="IY3">
        <v>28</v>
      </c>
      <c r="IZ3">
        <v>27</v>
      </c>
      <c r="JA3">
        <v>47</v>
      </c>
      <c r="JB3">
        <v>50</v>
      </c>
      <c r="JC3">
        <v>37</v>
      </c>
      <c r="JD3">
        <v>64</v>
      </c>
      <c r="JE3">
        <v>403</v>
      </c>
      <c r="JF3">
        <v>58</v>
      </c>
      <c r="JG3">
        <v>80</v>
      </c>
      <c r="JH3">
        <v>21</v>
      </c>
      <c r="JI3">
        <v>445</v>
      </c>
      <c r="JJ3">
        <v>38</v>
      </c>
      <c r="JK3">
        <v>210</v>
      </c>
      <c r="JL3">
        <v>1646</v>
      </c>
      <c r="JM3">
        <v>38</v>
      </c>
      <c r="JN3">
        <v>17</v>
      </c>
      <c r="JO3">
        <v>2</v>
      </c>
      <c r="JP3">
        <v>56</v>
      </c>
      <c r="JQ3">
        <v>13</v>
      </c>
      <c r="JR3">
        <v>4</v>
      </c>
      <c r="JS3">
        <v>551</v>
      </c>
      <c r="JT3">
        <v>445</v>
      </c>
      <c r="JU3">
        <v>2</v>
      </c>
      <c r="JV3">
        <v>455</v>
      </c>
      <c r="JW3">
        <v>46</v>
      </c>
      <c r="JX3">
        <v>96</v>
      </c>
      <c r="JY3">
        <v>291</v>
      </c>
      <c r="JZ3">
        <v>13</v>
      </c>
      <c r="KA3">
        <v>10</v>
      </c>
      <c r="KB3">
        <v>36</v>
      </c>
      <c r="KC3">
        <v>4</v>
      </c>
      <c r="KD3">
        <v>280</v>
      </c>
      <c r="KE3">
        <v>227</v>
      </c>
      <c r="KF3">
        <v>98</v>
      </c>
      <c r="KG3">
        <v>37</v>
      </c>
    </row>
    <row r="4" spans="1:293" x14ac:dyDescent="0.25">
      <c r="B4" s="2">
        <v>1</v>
      </c>
      <c r="C4" t="s">
        <v>10</v>
      </c>
      <c r="E4" s="1" t="str">
        <f t="shared" si="0"/>
        <v/>
      </c>
    </row>
    <row r="5" spans="1:293" x14ac:dyDescent="0.25">
      <c r="E5" s="1" t="str">
        <f t="shared" si="0"/>
        <v/>
      </c>
    </row>
    <row r="6" spans="1:293" x14ac:dyDescent="0.25">
      <c r="A6" t="s">
        <v>11</v>
      </c>
      <c r="E6" s="1">
        <f t="shared" si="0"/>
        <v>2</v>
      </c>
    </row>
    <row r="7" spans="1:293" x14ac:dyDescent="0.25">
      <c r="E7" s="1" t="str">
        <f t="shared" si="0"/>
        <v/>
      </c>
    </row>
    <row r="8" spans="1:293" x14ac:dyDescent="0.25">
      <c r="B8" s="2">
        <v>1</v>
      </c>
      <c r="C8" t="s">
        <v>12</v>
      </c>
      <c r="E8" s="1" t="str">
        <f t="shared" si="0"/>
        <v/>
      </c>
    </row>
    <row r="9" spans="1:293" x14ac:dyDescent="0.25">
      <c r="A9" t="s">
        <v>6</v>
      </c>
      <c r="B9" t="s">
        <v>13</v>
      </c>
      <c r="E9" s="1" t="str">
        <f t="shared" si="0"/>
        <v/>
      </c>
    </row>
    <row r="10" spans="1:293" x14ac:dyDescent="0.25">
      <c r="A10" t="s">
        <v>14</v>
      </c>
      <c r="E10" s="1">
        <f t="shared" si="0"/>
        <v>3352</v>
      </c>
    </row>
    <row r="11" spans="1:293" x14ac:dyDescent="0.25">
      <c r="E11" s="1" t="str">
        <f t="shared" si="0"/>
        <v/>
      </c>
    </row>
    <row r="12" spans="1:293" x14ac:dyDescent="0.25">
      <c r="B12" s="2">
        <v>1E-3</v>
      </c>
      <c r="C12" t="s">
        <v>15</v>
      </c>
      <c r="E12" s="1" t="str">
        <f t="shared" si="0"/>
        <v/>
      </c>
    </row>
    <row r="13" spans="1:293" x14ac:dyDescent="0.25">
      <c r="B13" s="2">
        <v>0.27600000000000002</v>
      </c>
      <c r="C13" t="s">
        <v>16</v>
      </c>
      <c r="E13" s="1" t="str">
        <f t="shared" si="0"/>
        <v/>
      </c>
    </row>
    <row r="14" spans="1:293" x14ac:dyDescent="0.25">
      <c r="B14" s="2">
        <v>4.0000000000000001E-3</v>
      </c>
      <c r="C14" t="s">
        <v>17</v>
      </c>
      <c r="E14" s="1" t="str">
        <f t="shared" si="0"/>
        <v/>
      </c>
    </row>
    <row r="15" spans="1:293" x14ac:dyDescent="0.25">
      <c r="B15" s="2">
        <v>0.14899999999999999</v>
      </c>
      <c r="C15" t="s">
        <v>18</v>
      </c>
      <c r="E15" s="1" t="str">
        <f t="shared" si="0"/>
        <v/>
      </c>
    </row>
    <row r="16" spans="1:293" x14ac:dyDescent="0.25">
      <c r="B16" s="2">
        <v>6.9000000000000006E-2</v>
      </c>
      <c r="C16" t="s">
        <v>19</v>
      </c>
      <c r="E16" s="1" t="str">
        <f t="shared" si="0"/>
        <v/>
      </c>
    </row>
    <row r="17" spans="1:5" x14ac:dyDescent="0.25">
      <c r="B17" s="2">
        <v>0.27600000000000002</v>
      </c>
      <c r="C17" t="s">
        <v>20</v>
      </c>
      <c r="E17" s="1" t="str">
        <f t="shared" si="0"/>
        <v/>
      </c>
    </row>
    <row r="18" spans="1:5" x14ac:dyDescent="0.25">
      <c r="B18" s="2">
        <v>4.0000000000000001E-3</v>
      </c>
      <c r="C18" t="s">
        <v>21</v>
      </c>
      <c r="E18" s="1" t="str">
        <f t="shared" si="0"/>
        <v/>
      </c>
    </row>
    <row r="19" spans="1:5" x14ac:dyDescent="0.25">
      <c r="B19" s="2">
        <v>0.14799999999999999</v>
      </c>
      <c r="C19" t="s">
        <v>22</v>
      </c>
      <c r="E19" s="1" t="str">
        <f t="shared" si="0"/>
        <v/>
      </c>
    </row>
    <row r="20" spans="1:5" x14ac:dyDescent="0.25">
      <c r="B20" s="2">
        <v>6.9000000000000006E-2</v>
      </c>
      <c r="C20" t="s">
        <v>23</v>
      </c>
      <c r="E20" s="1" t="str">
        <f t="shared" si="0"/>
        <v/>
      </c>
    </row>
    <row r="21" spans="1:5" x14ac:dyDescent="0.25">
      <c r="E21" s="1" t="str">
        <f t="shared" si="0"/>
        <v/>
      </c>
    </row>
    <row r="22" spans="1:5" x14ac:dyDescent="0.25">
      <c r="A22" t="s">
        <v>24</v>
      </c>
      <c r="E22" s="1">
        <f t="shared" si="0"/>
        <v>7</v>
      </c>
    </row>
    <row r="23" spans="1:5" x14ac:dyDescent="0.25">
      <c r="E23" s="1" t="str">
        <f t="shared" si="0"/>
        <v/>
      </c>
    </row>
    <row r="24" spans="1:5" x14ac:dyDescent="0.25">
      <c r="B24" s="2">
        <v>1</v>
      </c>
      <c r="C24" t="s">
        <v>23</v>
      </c>
      <c r="E24" s="1" t="str">
        <f t="shared" si="0"/>
        <v/>
      </c>
    </row>
    <row r="25" spans="1:5" x14ac:dyDescent="0.25">
      <c r="A25" t="s">
        <v>6</v>
      </c>
      <c r="B25" t="s">
        <v>25</v>
      </c>
      <c r="C25" t="s">
        <v>26</v>
      </c>
      <c r="E25" s="1" t="str">
        <f t="shared" si="0"/>
        <v/>
      </c>
    </row>
    <row r="26" spans="1:5" x14ac:dyDescent="0.25">
      <c r="A26" t="s">
        <v>27</v>
      </c>
      <c r="E26" s="1">
        <f t="shared" si="0"/>
        <v>12</v>
      </c>
    </row>
    <row r="27" spans="1:5" x14ac:dyDescent="0.25">
      <c r="E27" s="1" t="str">
        <f t="shared" si="0"/>
        <v/>
      </c>
    </row>
    <row r="28" spans="1:5" x14ac:dyDescent="0.25">
      <c r="B28" s="2">
        <v>1</v>
      </c>
      <c r="C28" t="s">
        <v>28</v>
      </c>
      <c r="E28" s="1" t="str">
        <f t="shared" si="0"/>
        <v/>
      </c>
    </row>
    <row r="29" spans="1:5" x14ac:dyDescent="0.25">
      <c r="A29" t="s">
        <v>6</v>
      </c>
      <c r="B29" t="s">
        <v>29</v>
      </c>
      <c r="C29" t="s">
        <v>30</v>
      </c>
      <c r="E29" s="1" t="str">
        <f t="shared" si="0"/>
        <v/>
      </c>
    </row>
    <row r="30" spans="1:5" x14ac:dyDescent="0.25">
      <c r="A30" t="s">
        <v>31</v>
      </c>
      <c r="E30" s="1">
        <f t="shared" si="0"/>
        <v>57</v>
      </c>
    </row>
    <row r="31" spans="1:5" x14ac:dyDescent="0.25">
      <c r="E31" s="1" t="str">
        <f t="shared" si="0"/>
        <v/>
      </c>
    </row>
    <row r="32" spans="1:5" x14ac:dyDescent="0.25">
      <c r="B32" s="2">
        <v>0.114</v>
      </c>
      <c r="C32" t="s">
        <v>12</v>
      </c>
      <c r="E32" s="1" t="str">
        <f t="shared" si="0"/>
        <v/>
      </c>
    </row>
    <row r="33" spans="1:5" x14ac:dyDescent="0.25">
      <c r="B33" s="2">
        <v>0.88500000000000001</v>
      </c>
      <c r="C33" t="s">
        <v>32</v>
      </c>
      <c r="E33" s="1" t="str">
        <f t="shared" si="0"/>
        <v/>
      </c>
    </row>
    <row r="34" spans="1:5" x14ac:dyDescent="0.25">
      <c r="E34" s="1" t="str">
        <f t="shared" si="0"/>
        <v/>
      </c>
    </row>
    <row r="35" spans="1:5" x14ac:dyDescent="0.25">
      <c r="A35" t="s">
        <v>33</v>
      </c>
      <c r="E35" s="1">
        <f t="shared" si="0"/>
        <v>27</v>
      </c>
    </row>
    <row r="36" spans="1:5" x14ac:dyDescent="0.25">
      <c r="E36" s="1" t="str">
        <f t="shared" si="0"/>
        <v/>
      </c>
    </row>
    <row r="37" spans="1:5" x14ac:dyDescent="0.25">
      <c r="B37" s="2">
        <v>1</v>
      </c>
      <c r="C37" t="s">
        <v>12</v>
      </c>
      <c r="E37" s="1" t="str">
        <f t="shared" si="0"/>
        <v/>
      </c>
    </row>
    <row r="38" spans="1:5" x14ac:dyDescent="0.25">
      <c r="E38" s="1" t="str">
        <f t="shared" si="0"/>
        <v/>
      </c>
    </row>
    <row r="39" spans="1:5" x14ac:dyDescent="0.25">
      <c r="A39" s="3" t="s">
        <v>34</v>
      </c>
      <c r="E39" s="1">
        <f t="shared" si="0"/>
        <v>2</v>
      </c>
    </row>
    <row r="40" spans="1:5" x14ac:dyDescent="0.25">
      <c r="E40" s="1" t="str">
        <f t="shared" si="0"/>
        <v/>
      </c>
    </row>
    <row r="41" spans="1:5" x14ac:dyDescent="0.25">
      <c r="B41" s="2">
        <v>1</v>
      </c>
      <c r="C41" t="s">
        <v>35</v>
      </c>
      <c r="E41" s="1" t="str">
        <f t="shared" si="0"/>
        <v/>
      </c>
    </row>
    <row r="42" spans="1:5" x14ac:dyDescent="0.25">
      <c r="E42" s="1" t="str">
        <f t="shared" si="0"/>
        <v/>
      </c>
    </row>
    <row r="43" spans="1:5" x14ac:dyDescent="0.25">
      <c r="A43" t="s">
        <v>36</v>
      </c>
      <c r="E43" s="1">
        <f t="shared" si="0"/>
        <v>445</v>
      </c>
    </row>
    <row r="44" spans="1:5" x14ac:dyDescent="0.25">
      <c r="E44" s="1" t="str">
        <f t="shared" si="0"/>
        <v/>
      </c>
    </row>
    <row r="45" spans="1:5" x14ac:dyDescent="0.25">
      <c r="B45" s="2">
        <v>8.0000000000000002E-3</v>
      </c>
      <c r="C45" t="s">
        <v>15</v>
      </c>
      <c r="E45" s="1" t="str">
        <f t="shared" si="0"/>
        <v/>
      </c>
    </row>
    <row r="46" spans="1:5" x14ac:dyDescent="0.25">
      <c r="B46" s="2">
        <v>0.125</v>
      </c>
      <c r="C46" t="s">
        <v>37</v>
      </c>
      <c r="E46" s="1" t="str">
        <f t="shared" si="0"/>
        <v/>
      </c>
    </row>
    <row r="47" spans="1:5" x14ac:dyDescent="0.25">
      <c r="B47" s="2">
        <v>5.8999999999999997E-2</v>
      </c>
      <c r="C47" t="s">
        <v>38</v>
      </c>
      <c r="E47" s="1" t="str">
        <f t="shared" si="0"/>
        <v/>
      </c>
    </row>
    <row r="48" spans="1:5" x14ac:dyDescent="0.25">
      <c r="B48" s="2">
        <v>0.80500000000000005</v>
      </c>
      <c r="C48" t="s">
        <v>39</v>
      </c>
      <c r="E48" s="1" t="str">
        <f t="shared" si="0"/>
        <v/>
      </c>
    </row>
    <row r="49" spans="1:5" x14ac:dyDescent="0.25">
      <c r="E49" s="1" t="str">
        <f t="shared" si="0"/>
        <v/>
      </c>
    </row>
    <row r="50" spans="1:5" x14ac:dyDescent="0.25">
      <c r="A50" t="s">
        <v>40</v>
      </c>
      <c r="E50" s="1">
        <f t="shared" si="0"/>
        <v>2</v>
      </c>
    </row>
    <row r="51" spans="1:5" x14ac:dyDescent="0.25">
      <c r="E51" s="1" t="str">
        <f t="shared" si="0"/>
        <v/>
      </c>
    </row>
    <row r="52" spans="1:5" x14ac:dyDescent="0.25">
      <c r="B52" s="2">
        <v>1</v>
      </c>
      <c r="C52" t="s">
        <v>41</v>
      </c>
      <c r="E52" s="1" t="str">
        <f t="shared" si="0"/>
        <v/>
      </c>
    </row>
    <row r="53" spans="1:5" x14ac:dyDescent="0.25">
      <c r="E53" s="1" t="str">
        <f t="shared" si="0"/>
        <v/>
      </c>
    </row>
    <row r="54" spans="1:5" x14ac:dyDescent="0.25">
      <c r="A54" t="s">
        <v>42</v>
      </c>
      <c r="E54" s="1">
        <f t="shared" si="0"/>
        <v>445</v>
      </c>
    </row>
    <row r="55" spans="1:5" x14ac:dyDescent="0.25">
      <c r="E55" s="1" t="str">
        <f t="shared" si="0"/>
        <v/>
      </c>
    </row>
    <row r="56" spans="1:5" x14ac:dyDescent="0.25">
      <c r="B56" s="2">
        <v>8.0000000000000002E-3</v>
      </c>
      <c r="C56" t="s">
        <v>15</v>
      </c>
      <c r="E56" s="1" t="str">
        <f t="shared" si="0"/>
        <v/>
      </c>
    </row>
    <row r="57" spans="1:5" x14ac:dyDescent="0.25">
      <c r="B57" s="2">
        <v>0.125</v>
      </c>
      <c r="C57" t="s">
        <v>37</v>
      </c>
      <c r="E57" s="1" t="str">
        <f t="shared" si="0"/>
        <v/>
      </c>
    </row>
    <row r="58" spans="1:5" x14ac:dyDescent="0.25">
      <c r="B58" s="2">
        <v>5.8999999999999997E-2</v>
      </c>
      <c r="C58" t="s">
        <v>38</v>
      </c>
      <c r="E58" s="1" t="str">
        <f t="shared" si="0"/>
        <v/>
      </c>
    </row>
    <row r="59" spans="1:5" x14ac:dyDescent="0.25">
      <c r="B59" s="2">
        <v>0.80500000000000005</v>
      </c>
      <c r="C59" t="s">
        <v>39</v>
      </c>
      <c r="E59" s="1" t="str">
        <f t="shared" si="0"/>
        <v/>
      </c>
    </row>
    <row r="60" spans="1:5" x14ac:dyDescent="0.25">
      <c r="A60" t="s">
        <v>6</v>
      </c>
      <c r="B60" t="s">
        <v>43</v>
      </c>
      <c r="C60" t="s">
        <v>44</v>
      </c>
      <c r="E60" s="1" t="str">
        <f t="shared" si="0"/>
        <v/>
      </c>
    </row>
    <row r="61" spans="1:5" x14ac:dyDescent="0.25">
      <c r="A61" t="s">
        <v>45</v>
      </c>
      <c r="E61" s="1">
        <f t="shared" si="0"/>
        <v>43</v>
      </c>
    </row>
    <row r="62" spans="1:5" x14ac:dyDescent="0.25">
      <c r="E62" s="1" t="str">
        <f t="shared" si="0"/>
        <v/>
      </c>
    </row>
    <row r="63" spans="1:5" x14ac:dyDescent="0.25">
      <c r="B63" s="2">
        <v>0.14599999999999999</v>
      </c>
      <c r="C63" t="s">
        <v>46</v>
      </c>
      <c r="E63" s="1" t="str">
        <f t="shared" si="0"/>
        <v/>
      </c>
    </row>
    <row r="64" spans="1:5" x14ac:dyDescent="0.25">
      <c r="B64" s="2">
        <v>0.14599999999999999</v>
      </c>
      <c r="C64" t="s">
        <v>47</v>
      </c>
      <c r="E64" s="1" t="str">
        <f t="shared" si="0"/>
        <v/>
      </c>
    </row>
    <row r="65" spans="1:5" x14ac:dyDescent="0.25">
      <c r="E65" s="1" t="str">
        <f t="shared" si="0"/>
        <v/>
      </c>
    </row>
    <row r="66" spans="1:5" x14ac:dyDescent="0.25">
      <c r="A66" t="s">
        <v>48</v>
      </c>
      <c r="E66" s="1">
        <f t="shared" si="0"/>
        <v>7</v>
      </c>
    </row>
    <row r="67" spans="1:5" x14ac:dyDescent="0.25">
      <c r="E67" s="1" t="str">
        <f t="shared" ref="E67:E130" si="1">IFERROR(HLOOKUP($A67,$F$2:$OL$3,2,FALSE),"")</f>
        <v/>
      </c>
    </row>
    <row r="68" spans="1:5" x14ac:dyDescent="0.25">
      <c r="E68" s="1" t="str">
        <f t="shared" si="1"/>
        <v/>
      </c>
    </row>
    <row r="69" spans="1:5" x14ac:dyDescent="0.25">
      <c r="A69" t="s">
        <v>49</v>
      </c>
      <c r="E69" s="1">
        <f t="shared" si="1"/>
        <v>179</v>
      </c>
    </row>
    <row r="70" spans="1:5" x14ac:dyDescent="0.25">
      <c r="E70" s="1" t="str">
        <f t="shared" si="1"/>
        <v/>
      </c>
    </row>
    <row r="71" spans="1:5" x14ac:dyDescent="0.25">
      <c r="B71" s="2">
        <v>1.2E-2</v>
      </c>
      <c r="C71" t="s">
        <v>50</v>
      </c>
      <c r="E71" s="1" t="str">
        <f t="shared" si="1"/>
        <v/>
      </c>
    </row>
    <row r="72" spans="1:5" x14ac:dyDescent="0.25">
      <c r="B72" s="2">
        <v>7.0000000000000001E-3</v>
      </c>
      <c r="C72" t="s">
        <v>51</v>
      </c>
      <c r="E72" s="1" t="str">
        <f t="shared" si="1"/>
        <v/>
      </c>
    </row>
    <row r="73" spans="1:5" x14ac:dyDescent="0.25">
      <c r="B73" s="2">
        <v>0.34899999999999998</v>
      </c>
      <c r="C73" t="s">
        <v>52</v>
      </c>
      <c r="E73" s="1" t="str">
        <f t="shared" si="1"/>
        <v/>
      </c>
    </row>
    <row r="74" spans="1:5" x14ac:dyDescent="0.25">
      <c r="B74" s="2">
        <v>0.629</v>
      </c>
      <c r="C74" t="s">
        <v>53</v>
      </c>
      <c r="E74" s="1" t="str">
        <f t="shared" si="1"/>
        <v/>
      </c>
    </row>
    <row r="75" spans="1:5" x14ac:dyDescent="0.25">
      <c r="E75" s="1" t="str">
        <f t="shared" si="1"/>
        <v/>
      </c>
    </row>
    <row r="76" spans="1:5" x14ac:dyDescent="0.25">
      <c r="A76" t="s">
        <v>54</v>
      </c>
      <c r="E76" s="1">
        <f t="shared" si="1"/>
        <v>6</v>
      </c>
    </row>
    <row r="77" spans="1:5" x14ac:dyDescent="0.25">
      <c r="E77" s="1" t="str">
        <f t="shared" si="1"/>
        <v/>
      </c>
    </row>
    <row r="78" spans="1:5" x14ac:dyDescent="0.25">
      <c r="B78" s="2">
        <v>1</v>
      </c>
      <c r="C78" t="s">
        <v>55</v>
      </c>
      <c r="E78" s="1" t="str">
        <f t="shared" si="1"/>
        <v/>
      </c>
    </row>
    <row r="79" spans="1:5" x14ac:dyDescent="0.25">
      <c r="E79" s="1" t="str">
        <f t="shared" si="1"/>
        <v/>
      </c>
    </row>
    <row r="80" spans="1:5" x14ac:dyDescent="0.25">
      <c r="A80" t="s">
        <v>56</v>
      </c>
      <c r="E80" s="1">
        <f t="shared" si="1"/>
        <v>7</v>
      </c>
    </row>
    <row r="81" spans="1:5" x14ac:dyDescent="0.25">
      <c r="E81" s="1" t="str">
        <f t="shared" si="1"/>
        <v/>
      </c>
    </row>
    <row r="82" spans="1:5" x14ac:dyDescent="0.25">
      <c r="E82" s="1" t="str">
        <f t="shared" si="1"/>
        <v/>
      </c>
    </row>
    <row r="83" spans="1:5" x14ac:dyDescent="0.25">
      <c r="A83" t="s">
        <v>57</v>
      </c>
      <c r="E83" s="1">
        <f t="shared" si="1"/>
        <v>7</v>
      </c>
    </row>
    <row r="84" spans="1:5" x14ac:dyDescent="0.25">
      <c r="E84" s="1" t="str">
        <f t="shared" si="1"/>
        <v/>
      </c>
    </row>
    <row r="85" spans="1:5" x14ac:dyDescent="0.25">
      <c r="A85" t="s">
        <v>6</v>
      </c>
      <c r="B85" t="s">
        <v>58</v>
      </c>
      <c r="C85" t="s">
        <v>59</v>
      </c>
      <c r="E85" s="1" t="str">
        <f t="shared" si="1"/>
        <v/>
      </c>
    </row>
    <row r="86" spans="1:5" x14ac:dyDescent="0.25">
      <c r="A86" t="s">
        <v>60</v>
      </c>
      <c r="E86" s="1">
        <f t="shared" si="1"/>
        <v>81</v>
      </c>
    </row>
    <row r="87" spans="1:5" x14ac:dyDescent="0.25">
      <c r="E87" s="1" t="str">
        <f t="shared" si="1"/>
        <v/>
      </c>
    </row>
    <row r="88" spans="1:5" x14ac:dyDescent="0.25">
      <c r="B88" s="2">
        <v>1</v>
      </c>
      <c r="C88" t="s">
        <v>51</v>
      </c>
      <c r="E88" s="1" t="str">
        <f t="shared" si="1"/>
        <v/>
      </c>
    </row>
    <row r="89" spans="1:5" x14ac:dyDescent="0.25">
      <c r="E89" s="1" t="str">
        <f t="shared" si="1"/>
        <v/>
      </c>
    </row>
    <row r="90" spans="1:5" x14ac:dyDescent="0.25">
      <c r="A90" t="s">
        <v>61</v>
      </c>
      <c r="E90" s="1">
        <f t="shared" si="1"/>
        <v>29</v>
      </c>
    </row>
    <row r="91" spans="1:5" x14ac:dyDescent="0.25">
      <c r="E91" s="1" t="str">
        <f t="shared" si="1"/>
        <v/>
      </c>
    </row>
    <row r="92" spans="1:5" x14ac:dyDescent="0.25">
      <c r="B92" s="2">
        <v>1</v>
      </c>
      <c r="C92" t="s">
        <v>51</v>
      </c>
      <c r="E92" s="1" t="str">
        <f t="shared" si="1"/>
        <v/>
      </c>
    </row>
    <row r="93" spans="1:5" x14ac:dyDescent="0.25">
      <c r="E93" s="1" t="str">
        <f t="shared" si="1"/>
        <v/>
      </c>
    </row>
    <row r="94" spans="1:5" x14ac:dyDescent="0.25">
      <c r="A94" t="s">
        <v>62</v>
      </c>
      <c r="E94" s="1">
        <f t="shared" si="1"/>
        <v>208</v>
      </c>
    </row>
    <row r="95" spans="1:5" x14ac:dyDescent="0.25">
      <c r="E95" s="1" t="str">
        <f t="shared" si="1"/>
        <v/>
      </c>
    </row>
    <row r="96" spans="1:5" x14ac:dyDescent="0.25">
      <c r="B96" s="2">
        <v>0.03</v>
      </c>
      <c r="C96" t="s">
        <v>10</v>
      </c>
      <c r="E96" s="1" t="str">
        <f t="shared" si="1"/>
        <v/>
      </c>
    </row>
    <row r="97" spans="1:5" x14ac:dyDescent="0.25">
      <c r="B97" s="2">
        <v>6.2E-2</v>
      </c>
      <c r="C97" t="s">
        <v>32</v>
      </c>
      <c r="E97" s="1" t="str">
        <f t="shared" si="1"/>
        <v/>
      </c>
    </row>
    <row r="98" spans="1:5" x14ac:dyDescent="0.25">
      <c r="B98" s="2">
        <v>0.70099999999999996</v>
      </c>
      <c r="C98" t="s">
        <v>51</v>
      </c>
      <c r="E98" s="1" t="str">
        <f t="shared" si="1"/>
        <v/>
      </c>
    </row>
    <row r="99" spans="1:5" x14ac:dyDescent="0.25">
      <c r="B99" s="2">
        <v>0.20499999999999999</v>
      </c>
      <c r="C99" t="s">
        <v>28</v>
      </c>
      <c r="E99" s="1" t="str">
        <f t="shared" si="1"/>
        <v/>
      </c>
    </row>
    <row r="100" spans="1:5" x14ac:dyDescent="0.25">
      <c r="E100" s="1" t="str">
        <f t="shared" si="1"/>
        <v/>
      </c>
    </row>
    <row r="101" spans="1:5" x14ac:dyDescent="0.25">
      <c r="A101" t="s">
        <v>63</v>
      </c>
      <c r="E101" s="1">
        <f t="shared" si="1"/>
        <v>30</v>
      </c>
    </row>
    <row r="102" spans="1:5" x14ac:dyDescent="0.25">
      <c r="E102" s="1" t="str">
        <f t="shared" si="1"/>
        <v/>
      </c>
    </row>
    <row r="103" spans="1:5" x14ac:dyDescent="0.25">
      <c r="B103" s="2">
        <v>1</v>
      </c>
      <c r="C103" t="s">
        <v>51</v>
      </c>
      <c r="E103" s="1" t="str">
        <f t="shared" si="1"/>
        <v/>
      </c>
    </row>
    <row r="104" spans="1:5" x14ac:dyDescent="0.25">
      <c r="E104" s="1" t="str">
        <f t="shared" si="1"/>
        <v/>
      </c>
    </row>
    <row r="105" spans="1:5" x14ac:dyDescent="0.25">
      <c r="A105" s="3" t="s">
        <v>64</v>
      </c>
      <c r="E105" s="1">
        <f t="shared" si="1"/>
        <v>65</v>
      </c>
    </row>
    <row r="106" spans="1:5" x14ac:dyDescent="0.25">
      <c r="E106" s="1" t="str">
        <f t="shared" si="1"/>
        <v/>
      </c>
    </row>
    <row r="107" spans="1:5" x14ac:dyDescent="0.25">
      <c r="B107" s="2">
        <v>1</v>
      </c>
      <c r="C107" t="s">
        <v>51</v>
      </c>
      <c r="E107" s="1" t="str">
        <f t="shared" si="1"/>
        <v/>
      </c>
    </row>
    <row r="108" spans="1:5" x14ac:dyDescent="0.25">
      <c r="E108" s="1" t="str">
        <f t="shared" si="1"/>
        <v/>
      </c>
    </row>
    <row r="109" spans="1:5" x14ac:dyDescent="0.25">
      <c r="A109" t="s">
        <v>65</v>
      </c>
      <c r="E109" s="1">
        <f t="shared" si="1"/>
        <v>151</v>
      </c>
    </row>
    <row r="110" spans="1:5" x14ac:dyDescent="0.25">
      <c r="E110" s="1" t="str">
        <f t="shared" si="1"/>
        <v/>
      </c>
    </row>
    <row r="111" spans="1:5" x14ac:dyDescent="0.25">
      <c r="B111" s="2">
        <v>1</v>
      </c>
      <c r="C111" t="s">
        <v>51</v>
      </c>
      <c r="E111" s="1" t="str">
        <f t="shared" si="1"/>
        <v/>
      </c>
    </row>
    <row r="112" spans="1:5" x14ac:dyDescent="0.25">
      <c r="E112" s="1" t="str">
        <f t="shared" si="1"/>
        <v/>
      </c>
    </row>
    <row r="113" spans="1:5" x14ac:dyDescent="0.25">
      <c r="A113" t="s">
        <v>66</v>
      </c>
      <c r="E113" s="1">
        <f t="shared" si="1"/>
        <v>148</v>
      </c>
    </row>
    <row r="114" spans="1:5" x14ac:dyDescent="0.25">
      <c r="E114" s="1" t="str">
        <f t="shared" si="1"/>
        <v/>
      </c>
    </row>
    <row r="115" spans="1:5" x14ac:dyDescent="0.25">
      <c r="B115" s="2">
        <v>1</v>
      </c>
      <c r="C115" t="s">
        <v>51</v>
      </c>
      <c r="E115" s="1" t="str">
        <f t="shared" si="1"/>
        <v/>
      </c>
    </row>
    <row r="116" spans="1:5" x14ac:dyDescent="0.25">
      <c r="E116" s="1" t="str">
        <f t="shared" si="1"/>
        <v/>
      </c>
    </row>
    <row r="117" spans="1:5" x14ac:dyDescent="0.25">
      <c r="A117" t="s">
        <v>67</v>
      </c>
      <c r="E117" s="1">
        <f t="shared" si="1"/>
        <v>47</v>
      </c>
    </row>
    <row r="118" spans="1:5" x14ac:dyDescent="0.25">
      <c r="E118" s="1" t="str">
        <f t="shared" si="1"/>
        <v/>
      </c>
    </row>
    <row r="119" spans="1:5" x14ac:dyDescent="0.25">
      <c r="B119" s="2">
        <v>1</v>
      </c>
      <c r="C119" t="s">
        <v>51</v>
      </c>
      <c r="E119" s="1" t="str">
        <f t="shared" si="1"/>
        <v/>
      </c>
    </row>
    <row r="120" spans="1:5" x14ac:dyDescent="0.25">
      <c r="E120" s="1" t="str">
        <f t="shared" si="1"/>
        <v/>
      </c>
    </row>
    <row r="121" spans="1:5" x14ac:dyDescent="0.25">
      <c r="A121" t="s">
        <v>68</v>
      </c>
      <c r="E121" s="1">
        <f t="shared" si="1"/>
        <v>13</v>
      </c>
    </row>
    <row r="122" spans="1:5" x14ac:dyDescent="0.25">
      <c r="E122" s="1" t="str">
        <f t="shared" si="1"/>
        <v/>
      </c>
    </row>
    <row r="123" spans="1:5" x14ac:dyDescent="0.25">
      <c r="B123" s="2">
        <v>1</v>
      </c>
      <c r="C123" t="s">
        <v>69</v>
      </c>
      <c r="E123" s="1" t="str">
        <f t="shared" si="1"/>
        <v/>
      </c>
    </row>
    <row r="124" spans="1:5" x14ac:dyDescent="0.25">
      <c r="A124" t="s">
        <v>6</v>
      </c>
      <c r="B124" t="s">
        <v>70</v>
      </c>
      <c r="C124" t="s">
        <v>71</v>
      </c>
      <c r="E124" s="1" t="str">
        <f t="shared" si="1"/>
        <v/>
      </c>
    </row>
    <row r="125" spans="1:5" x14ac:dyDescent="0.25">
      <c r="A125" t="s">
        <v>72</v>
      </c>
      <c r="E125" s="1">
        <f t="shared" si="1"/>
        <v>181</v>
      </c>
    </row>
    <row r="126" spans="1:5" x14ac:dyDescent="0.25">
      <c r="E126" s="1" t="str">
        <f t="shared" si="1"/>
        <v/>
      </c>
    </row>
    <row r="127" spans="1:5" x14ac:dyDescent="0.25">
      <c r="B127" s="2">
        <v>1</v>
      </c>
      <c r="C127" t="s">
        <v>73</v>
      </c>
      <c r="E127" s="1" t="str">
        <f t="shared" si="1"/>
        <v/>
      </c>
    </row>
    <row r="128" spans="1:5" x14ac:dyDescent="0.25">
      <c r="E128" s="1" t="str">
        <f t="shared" si="1"/>
        <v/>
      </c>
    </row>
    <row r="129" spans="1:5" x14ac:dyDescent="0.25">
      <c r="A129" t="s">
        <v>74</v>
      </c>
      <c r="E129" s="1">
        <f t="shared" si="1"/>
        <v>24</v>
      </c>
    </row>
    <row r="130" spans="1:5" x14ac:dyDescent="0.25">
      <c r="E130" s="1" t="str">
        <f t="shared" si="1"/>
        <v/>
      </c>
    </row>
    <row r="131" spans="1:5" x14ac:dyDescent="0.25">
      <c r="B131" s="2">
        <v>7.6999999999999999E-2</v>
      </c>
      <c r="C131" t="s">
        <v>75</v>
      </c>
      <c r="E131" s="1" t="str">
        <f t="shared" ref="E131:E194" si="2">IFERROR(HLOOKUP($A131,$F$2:$OL$3,2,FALSE),"")</f>
        <v/>
      </c>
    </row>
    <row r="132" spans="1:5" x14ac:dyDescent="0.25">
      <c r="B132" s="2">
        <v>9.2999999999999999E-2</v>
      </c>
      <c r="C132" t="s">
        <v>76</v>
      </c>
      <c r="E132" s="1" t="str">
        <f t="shared" si="2"/>
        <v/>
      </c>
    </row>
    <row r="133" spans="1:5" x14ac:dyDescent="0.25">
      <c r="B133" s="2">
        <v>0.246</v>
      </c>
      <c r="C133" t="s">
        <v>77</v>
      </c>
      <c r="E133" s="1" t="str">
        <f t="shared" si="2"/>
        <v/>
      </c>
    </row>
    <row r="134" spans="1:5" x14ac:dyDescent="0.25">
      <c r="B134" s="2">
        <v>0.09</v>
      </c>
      <c r="C134" t="s">
        <v>78</v>
      </c>
      <c r="E134" s="1" t="str">
        <f t="shared" si="2"/>
        <v/>
      </c>
    </row>
    <row r="135" spans="1:5" x14ac:dyDescent="0.25">
      <c r="B135" s="2">
        <v>0.224</v>
      </c>
      <c r="C135" t="s">
        <v>73</v>
      </c>
      <c r="E135" s="1" t="str">
        <f t="shared" si="2"/>
        <v/>
      </c>
    </row>
    <row r="136" spans="1:5" x14ac:dyDescent="0.25">
      <c r="B136" s="2">
        <v>0.26700000000000002</v>
      </c>
      <c r="C136" t="s">
        <v>79</v>
      </c>
      <c r="E136" s="1" t="str">
        <f t="shared" si="2"/>
        <v/>
      </c>
    </row>
    <row r="137" spans="1:5" x14ac:dyDescent="0.25">
      <c r="E137" s="1" t="str">
        <f t="shared" si="2"/>
        <v/>
      </c>
    </row>
    <row r="138" spans="1:5" x14ac:dyDescent="0.25">
      <c r="A138" t="s">
        <v>80</v>
      </c>
      <c r="E138" s="1">
        <f t="shared" si="2"/>
        <v>21</v>
      </c>
    </row>
    <row r="139" spans="1:5" x14ac:dyDescent="0.25">
      <c r="E139" s="1" t="str">
        <f t="shared" si="2"/>
        <v/>
      </c>
    </row>
    <row r="140" spans="1:5" x14ac:dyDescent="0.25">
      <c r="B140" s="2">
        <v>1</v>
      </c>
      <c r="C140" t="s">
        <v>73</v>
      </c>
      <c r="E140" s="1" t="str">
        <f t="shared" si="2"/>
        <v/>
      </c>
    </row>
    <row r="141" spans="1:5" x14ac:dyDescent="0.25">
      <c r="E141" s="1" t="str">
        <f t="shared" si="2"/>
        <v/>
      </c>
    </row>
    <row r="142" spans="1:5" x14ac:dyDescent="0.25">
      <c r="A142" t="s">
        <v>81</v>
      </c>
      <c r="E142" s="1">
        <f t="shared" si="2"/>
        <v>386</v>
      </c>
    </row>
    <row r="143" spans="1:5" x14ac:dyDescent="0.25">
      <c r="E143" s="1" t="str">
        <f t="shared" si="2"/>
        <v/>
      </c>
    </row>
    <row r="144" spans="1:5" x14ac:dyDescent="0.25">
      <c r="B144" s="2">
        <v>1</v>
      </c>
      <c r="C144" t="s">
        <v>73</v>
      </c>
      <c r="E144" s="1" t="str">
        <f t="shared" si="2"/>
        <v/>
      </c>
    </row>
    <row r="145" spans="1:5" x14ac:dyDescent="0.25">
      <c r="E145" s="1" t="str">
        <f t="shared" si="2"/>
        <v/>
      </c>
    </row>
    <row r="146" spans="1:5" x14ac:dyDescent="0.25">
      <c r="A146" t="s">
        <v>82</v>
      </c>
      <c r="E146" s="1">
        <f t="shared" si="2"/>
        <v>68</v>
      </c>
    </row>
    <row r="147" spans="1:5" x14ac:dyDescent="0.25">
      <c r="E147" s="1" t="str">
        <f t="shared" si="2"/>
        <v/>
      </c>
    </row>
    <row r="148" spans="1:5" x14ac:dyDescent="0.25">
      <c r="B148" s="2">
        <v>0.28699999999999998</v>
      </c>
      <c r="C148" t="s">
        <v>10</v>
      </c>
      <c r="E148" s="1" t="str">
        <f t="shared" si="2"/>
        <v/>
      </c>
    </row>
    <row r="149" spans="1:5" x14ac:dyDescent="0.25">
      <c r="B149" s="2">
        <v>0.71199999999999997</v>
      </c>
      <c r="C149" t="s">
        <v>52</v>
      </c>
      <c r="E149" s="1" t="str">
        <f t="shared" si="2"/>
        <v/>
      </c>
    </row>
    <row r="150" spans="1:5" x14ac:dyDescent="0.25">
      <c r="E150" s="1" t="str">
        <f t="shared" si="2"/>
        <v/>
      </c>
    </row>
    <row r="151" spans="1:5" x14ac:dyDescent="0.25">
      <c r="A151" t="s">
        <v>83</v>
      </c>
      <c r="E151" s="1">
        <f t="shared" si="2"/>
        <v>95</v>
      </c>
    </row>
    <row r="152" spans="1:5" x14ac:dyDescent="0.25">
      <c r="E152" s="1" t="str">
        <f t="shared" si="2"/>
        <v/>
      </c>
    </row>
    <row r="153" spans="1:5" x14ac:dyDescent="0.25">
      <c r="B153" s="2">
        <v>0.439</v>
      </c>
      <c r="C153" t="s">
        <v>10</v>
      </c>
      <c r="E153" s="1" t="str">
        <f t="shared" si="2"/>
        <v/>
      </c>
    </row>
    <row r="154" spans="1:5" x14ac:dyDescent="0.25">
      <c r="B154" s="2">
        <v>0.56000000000000005</v>
      </c>
      <c r="C154" t="s">
        <v>28</v>
      </c>
      <c r="E154" s="1" t="str">
        <f t="shared" si="2"/>
        <v/>
      </c>
    </row>
    <row r="155" spans="1:5" x14ac:dyDescent="0.25">
      <c r="E155" s="1" t="str">
        <f t="shared" si="2"/>
        <v/>
      </c>
    </row>
    <row r="156" spans="1:5" x14ac:dyDescent="0.25">
      <c r="A156" t="s">
        <v>84</v>
      </c>
      <c r="E156" s="1">
        <f t="shared" si="2"/>
        <v>28</v>
      </c>
    </row>
    <row r="157" spans="1:5" x14ac:dyDescent="0.25">
      <c r="E157" s="1" t="str">
        <f t="shared" si="2"/>
        <v/>
      </c>
    </row>
    <row r="158" spans="1:5" x14ac:dyDescent="0.25">
      <c r="B158" s="2">
        <v>0.126</v>
      </c>
      <c r="C158" t="s">
        <v>75</v>
      </c>
      <c r="E158" s="1" t="str">
        <f t="shared" si="2"/>
        <v/>
      </c>
    </row>
    <row r="159" spans="1:5" x14ac:dyDescent="0.25">
      <c r="B159" s="2">
        <v>0.126</v>
      </c>
      <c r="C159" t="s">
        <v>76</v>
      </c>
      <c r="E159" s="1" t="str">
        <f t="shared" si="2"/>
        <v/>
      </c>
    </row>
    <row r="160" spans="1:5" x14ac:dyDescent="0.25">
      <c r="B160" s="2">
        <v>0.126</v>
      </c>
      <c r="C160" t="s">
        <v>77</v>
      </c>
      <c r="E160" s="1" t="str">
        <f t="shared" si="2"/>
        <v/>
      </c>
    </row>
    <row r="161" spans="1:5" x14ac:dyDescent="0.25">
      <c r="B161" s="2">
        <v>0.125</v>
      </c>
      <c r="C161" t="s">
        <v>78</v>
      </c>
      <c r="E161" s="1" t="str">
        <f t="shared" si="2"/>
        <v/>
      </c>
    </row>
    <row r="162" spans="1:5" x14ac:dyDescent="0.25">
      <c r="B162" s="2">
        <v>0.249</v>
      </c>
      <c r="C162" t="s">
        <v>73</v>
      </c>
      <c r="E162" s="1" t="str">
        <f t="shared" si="2"/>
        <v/>
      </c>
    </row>
    <row r="163" spans="1:5" x14ac:dyDescent="0.25">
      <c r="B163" s="2">
        <v>0.246</v>
      </c>
      <c r="C163" t="s">
        <v>79</v>
      </c>
      <c r="E163" s="1" t="str">
        <f t="shared" si="2"/>
        <v/>
      </c>
    </row>
    <row r="164" spans="1:5" x14ac:dyDescent="0.25">
      <c r="E164" s="1" t="str">
        <f t="shared" si="2"/>
        <v/>
      </c>
    </row>
    <row r="165" spans="1:5" x14ac:dyDescent="0.25">
      <c r="A165" t="s">
        <v>85</v>
      </c>
      <c r="E165" s="1">
        <f t="shared" si="2"/>
        <v>166</v>
      </c>
    </row>
    <row r="166" spans="1:5" x14ac:dyDescent="0.25">
      <c r="E166" s="1" t="str">
        <f t="shared" si="2"/>
        <v/>
      </c>
    </row>
    <row r="167" spans="1:5" x14ac:dyDescent="0.25">
      <c r="B167" s="2">
        <v>1</v>
      </c>
      <c r="C167" t="s">
        <v>73</v>
      </c>
      <c r="E167" s="1" t="str">
        <f t="shared" si="2"/>
        <v/>
      </c>
    </row>
    <row r="168" spans="1:5" x14ac:dyDescent="0.25">
      <c r="A168" t="s">
        <v>6</v>
      </c>
      <c r="B168" t="s">
        <v>86</v>
      </c>
      <c r="C168" t="s">
        <v>87</v>
      </c>
      <c r="E168" s="1" t="str">
        <f t="shared" si="2"/>
        <v/>
      </c>
    </row>
    <row r="169" spans="1:5" x14ac:dyDescent="0.25">
      <c r="A169" t="s">
        <v>88</v>
      </c>
      <c r="E169" s="1">
        <f t="shared" si="2"/>
        <v>445</v>
      </c>
    </row>
    <row r="170" spans="1:5" x14ac:dyDescent="0.25">
      <c r="E170" s="1" t="str">
        <f t="shared" si="2"/>
        <v/>
      </c>
    </row>
    <row r="171" spans="1:5" x14ac:dyDescent="0.25">
      <c r="B171" s="2">
        <v>8.0000000000000002E-3</v>
      </c>
      <c r="C171" t="s">
        <v>15</v>
      </c>
      <c r="E171" s="1" t="str">
        <f t="shared" si="2"/>
        <v/>
      </c>
    </row>
    <row r="172" spans="1:5" x14ac:dyDescent="0.25">
      <c r="B172" s="2">
        <v>0.125</v>
      </c>
      <c r="C172" t="s">
        <v>37</v>
      </c>
      <c r="E172" s="1" t="str">
        <f t="shared" si="2"/>
        <v/>
      </c>
    </row>
    <row r="173" spans="1:5" x14ac:dyDescent="0.25">
      <c r="B173" s="2">
        <v>5.8999999999999997E-2</v>
      </c>
      <c r="C173" t="s">
        <v>38</v>
      </c>
      <c r="E173" s="1" t="str">
        <f t="shared" si="2"/>
        <v/>
      </c>
    </row>
    <row r="174" spans="1:5" x14ac:dyDescent="0.25">
      <c r="B174" s="2">
        <v>0.80500000000000005</v>
      </c>
      <c r="C174" t="s">
        <v>39</v>
      </c>
      <c r="E174" s="1" t="str">
        <f t="shared" si="2"/>
        <v/>
      </c>
    </row>
    <row r="175" spans="1:5" x14ac:dyDescent="0.25">
      <c r="A175" t="s">
        <v>6</v>
      </c>
      <c r="B175" t="s">
        <v>89</v>
      </c>
      <c r="C175" t="s">
        <v>90</v>
      </c>
      <c r="E175" s="1" t="str">
        <f t="shared" si="2"/>
        <v/>
      </c>
    </row>
    <row r="176" spans="1:5" x14ac:dyDescent="0.25">
      <c r="A176" t="s">
        <v>91</v>
      </c>
      <c r="E176" s="1">
        <f t="shared" si="2"/>
        <v>434</v>
      </c>
    </row>
    <row r="177" spans="1:5" x14ac:dyDescent="0.25">
      <c r="E177" s="1" t="str">
        <f t="shared" si="2"/>
        <v/>
      </c>
    </row>
    <row r="178" spans="1:5" x14ac:dyDescent="0.25">
      <c r="B178" s="2">
        <v>0.59299999999999997</v>
      </c>
      <c r="C178" t="s">
        <v>92</v>
      </c>
      <c r="E178" s="1" t="str">
        <f t="shared" si="2"/>
        <v/>
      </c>
    </row>
    <row r="179" spans="1:5" x14ac:dyDescent="0.25">
      <c r="B179" s="2">
        <v>0.312</v>
      </c>
      <c r="C179" t="s">
        <v>35</v>
      </c>
      <c r="E179" s="1" t="str">
        <f t="shared" si="2"/>
        <v/>
      </c>
    </row>
    <row r="180" spans="1:5" x14ac:dyDescent="0.25">
      <c r="B180" s="2">
        <v>9.4E-2</v>
      </c>
      <c r="C180" t="s">
        <v>51</v>
      </c>
      <c r="E180" s="1" t="str">
        <f t="shared" si="2"/>
        <v/>
      </c>
    </row>
    <row r="181" spans="1:5" x14ac:dyDescent="0.25">
      <c r="E181" s="1" t="str">
        <f t="shared" si="2"/>
        <v/>
      </c>
    </row>
    <row r="182" spans="1:5" x14ac:dyDescent="0.25">
      <c r="A182" t="s">
        <v>93</v>
      </c>
      <c r="E182" s="1">
        <f t="shared" si="2"/>
        <v>601</v>
      </c>
    </row>
    <row r="183" spans="1:5" x14ac:dyDescent="0.25">
      <c r="E183" s="1" t="str">
        <f t="shared" si="2"/>
        <v/>
      </c>
    </row>
    <row r="184" spans="1:5" x14ac:dyDescent="0.25">
      <c r="B184" s="2">
        <v>1</v>
      </c>
      <c r="C184" t="s">
        <v>39</v>
      </c>
      <c r="E184" s="1" t="str">
        <f t="shared" si="2"/>
        <v/>
      </c>
    </row>
    <row r="185" spans="1:5" x14ac:dyDescent="0.25">
      <c r="A185" t="s">
        <v>6</v>
      </c>
      <c r="B185" t="s">
        <v>94</v>
      </c>
      <c r="E185" s="1" t="str">
        <f t="shared" si="2"/>
        <v/>
      </c>
    </row>
    <row r="186" spans="1:5" x14ac:dyDescent="0.25">
      <c r="A186" t="s">
        <v>95</v>
      </c>
      <c r="E186" s="1">
        <f t="shared" si="2"/>
        <v>122</v>
      </c>
    </row>
    <row r="187" spans="1:5" x14ac:dyDescent="0.25">
      <c r="E187" s="1" t="str">
        <f t="shared" si="2"/>
        <v/>
      </c>
    </row>
    <row r="188" spans="1:5" x14ac:dyDescent="0.25">
      <c r="B188" s="2">
        <v>1</v>
      </c>
      <c r="C188" t="s">
        <v>52</v>
      </c>
      <c r="E188" s="1" t="str">
        <f t="shared" si="2"/>
        <v/>
      </c>
    </row>
    <row r="189" spans="1:5" x14ac:dyDescent="0.25">
      <c r="A189" t="s">
        <v>6</v>
      </c>
      <c r="B189" t="s">
        <v>96</v>
      </c>
      <c r="C189" t="s">
        <v>97</v>
      </c>
      <c r="E189" s="1" t="str">
        <f t="shared" si="2"/>
        <v/>
      </c>
    </row>
    <row r="190" spans="1:5" x14ac:dyDescent="0.25">
      <c r="A190" t="s">
        <v>98</v>
      </c>
      <c r="E190" s="1">
        <f t="shared" si="2"/>
        <v>14</v>
      </c>
    </row>
    <row r="191" spans="1:5" x14ac:dyDescent="0.25">
      <c r="E191" s="1" t="str">
        <f t="shared" si="2"/>
        <v/>
      </c>
    </row>
    <row r="192" spans="1:5" x14ac:dyDescent="0.25">
      <c r="B192" s="2">
        <v>0.57099999999999995</v>
      </c>
      <c r="C192" t="s">
        <v>99</v>
      </c>
      <c r="E192" s="1" t="str">
        <f t="shared" si="2"/>
        <v/>
      </c>
    </row>
    <row r="193" spans="1:5" x14ac:dyDescent="0.25">
      <c r="B193" s="2">
        <v>0.24099999999999999</v>
      </c>
      <c r="C193" t="s">
        <v>100</v>
      </c>
      <c r="E193" s="1" t="str">
        <f t="shared" si="2"/>
        <v/>
      </c>
    </row>
    <row r="194" spans="1:5" x14ac:dyDescent="0.25">
      <c r="E194" s="1" t="str">
        <f t="shared" si="2"/>
        <v/>
      </c>
    </row>
    <row r="195" spans="1:5" x14ac:dyDescent="0.25">
      <c r="A195" t="s">
        <v>101</v>
      </c>
      <c r="E195" s="1">
        <f t="shared" ref="E195:E258" si="3">IFERROR(HLOOKUP($A195,$F$2:$OL$3,2,FALSE),"")</f>
        <v>2</v>
      </c>
    </row>
    <row r="196" spans="1:5" x14ac:dyDescent="0.25">
      <c r="E196" s="1" t="str">
        <f t="shared" si="3"/>
        <v/>
      </c>
    </row>
    <row r="197" spans="1:5" x14ac:dyDescent="0.25">
      <c r="B197" s="2">
        <v>1</v>
      </c>
      <c r="C197" t="s">
        <v>73</v>
      </c>
      <c r="E197" s="1" t="str">
        <f t="shared" si="3"/>
        <v/>
      </c>
    </row>
    <row r="198" spans="1:5" x14ac:dyDescent="0.25">
      <c r="E198" s="1" t="str">
        <f t="shared" si="3"/>
        <v/>
      </c>
    </row>
    <row r="199" spans="1:5" x14ac:dyDescent="0.25">
      <c r="A199" t="s">
        <v>102</v>
      </c>
      <c r="E199" s="1">
        <f t="shared" si="3"/>
        <v>14</v>
      </c>
    </row>
    <row r="200" spans="1:5" x14ac:dyDescent="0.25">
      <c r="E200" s="1" t="str">
        <f t="shared" si="3"/>
        <v/>
      </c>
    </row>
    <row r="201" spans="1:5" x14ac:dyDescent="0.25">
      <c r="B201" s="2">
        <v>0.57099999999999995</v>
      </c>
      <c r="C201" t="s">
        <v>99</v>
      </c>
      <c r="E201" s="1" t="str">
        <f t="shared" si="3"/>
        <v/>
      </c>
    </row>
    <row r="202" spans="1:5" x14ac:dyDescent="0.25">
      <c r="B202" s="2">
        <v>0.24099999999999999</v>
      </c>
      <c r="C202" t="s">
        <v>100</v>
      </c>
      <c r="E202" s="1" t="str">
        <f t="shared" si="3"/>
        <v/>
      </c>
    </row>
    <row r="203" spans="1:5" x14ac:dyDescent="0.25">
      <c r="E203" s="1" t="str">
        <f t="shared" si="3"/>
        <v/>
      </c>
    </row>
    <row r="204" spans="1:5" x14ac:dyDescent="0.25">
      <c r="A204" t="s">
        <v>103</v>
      </c>
      <c r="E204" s="1">
        <f t="shared" si="3"/>
        <v>31</v>
      </c>
    </row>
    <row r="205" spans="1:5" x14ac:dyDescent="0.25">
      <c r="E205" s="1" t="str">
        <f t="shared" si="3"/>
        <v/>
      </c>
    </row>
    <row r="206" spans="1:5" x14ac:dyDescent="0.25">
      <c r="B206" s="2">
        <v>1</v>
      </c>
      <c r="C206" t="s">
        <v>104</v>
      </c>
      <c r="E206" s="1" t="str">
        <f t="shared" si="3"/>
        <v/>
      </c>
    </row>
    <row r="207" spans="1:5" x14ac:dyDescent="0.25">
      <c r="E207" s="1" t="str">
        <f t="shared" si="3"/>
        <v/>
      </c>
    </row>
    <row r="208" spans="1:5" x14ac:dyDescent="0.25">
      <c r="A208" t="s">
        <v>105</v>
      </c>
      <c r="E208" s="1">
        <f t="shared" si="3"/>
        <v>94</v>
      </c>
    </row>
    <row r="209" spans="1:5" x14ac:dyDescent="0.25">
      <c r="E209" s="1" t="str">
        <f t="shared" si="3"/>
        <v/>
      </c>
    </row>
    <row r="210" spans="1:5" x14ac:dyDescent="0.25">
      <c r="B210" s="2">
        <v>0.79100000000000004</v>
      </c>
      <c r="C210" t="s">
        <v>15</v>
      </c>
      <c r="E210" s="1" t="str">
        <f t="shared" si="3"/>
        <v/>
      </c>
    </row>
    <row r="211" spans="1:5" x14ac:dyDescent="0.25">
      <c r="B211" s="2">
        <v>2.7E-2</v>
      </c>
      <c r="C211" t="s">
        <v>52</v>
      </c>
      <c r="E211" s="1" t="str">
        <f t="shared" si="3"/>
        <v/>
      </c>
    </row>
    <row r="212" spans="1:5" x14ac:dyDescent="0.25">
      <c r="B212" s="2">
        <v>0.18</v>
      </c>
      <c r="C212" t="s">
        <v>41</v>
      </c>
      <c r="E212" s="1" t="str">
        <f t="shared" si="3"/>
        <v/>
      </c>
    </row>
    <row r="213" spans="1:5" x14ac:dyDescent="0.25">
      <c r="E213" s="1" t="str">
        <f t="shared" si="3"/>
        <v/>
      </c>
    </row>
    <row r="214" spans="1:5" x14ac:dyDescent="0.25">
      <c r="A214" t="s">
        <v>106</v>
      </c>
      <c r="E214" s="1">
        <f t="shared" si="3"/>
        <v>2</v>
      </c>
    </row>
    <row r="215" spans="1:5" x14ac:dyDescent="0.25">
      <c r="E215" s="1" t="str">
        <f t="shared" si="3"/>
        <v/>
      </c>
    </row>
    <row r="216" spans="1:5" x14ac:dyDescent="0.25">
      <c r="B216" s="2">
        <v>1</v>
      </c>
      <c r="C216" t="s">
        <v>73</v>
      </c>
      <c r="E216" s="1" t="str">
        <f t="shared" si="3"/>
        <v/>
      </c>
    </row>
    <row r="217" spans="1:5" x14ac:dyDescent="0.25">
      <c r="E217" s="1" t="str">
        <f t="shared" si="3"/>
        <v/>
      </c>
    </row>
    <row r="218" spans="1:5" x14ac:dyDescent="0.25">
      <c r="A218" t="s">
        <v>107</v>
      </c>
      <c r="E218" s="1">
        <f t="shared" si="3"/>
        <v>14</v>
      </c>
    </row>
    <row r="219" spans="1:5" x14ac:dyDescent="0.25">
      <c r="E219" s="1" t="str">
        <f t="shared" si="3"/>
        <v/>
      </c>
    </row>
    <row r="220" spans="1:5" x14ac:dyDescent="0.25">
      <c r="B220" s="2">
        <v>0.57099999999999995</v>
      </c>
      <c r="C220" t="s">
        <v>99</v>
      </c>
      <c r="E220" s="1" t="str">
        <f t="shared" si="3"/>
        <v/>
      </c>
    </row>
    <row r="221" spans="1:5" x14ac:dyDescent="0.25">
      <c r="B221" s="2">
        <v>0.24099999999999999</v>
      </c>
      <c r="C221" t="s">
        <v>100</v>
      </c>
      <c r="E221" s="1" t="str">
        <f t="shared" si="3"/>
        <v/>
      </c>
    </row>
    <row r="222" spans="1:5" x14ac:dyDescent="0.25">
      <c r="E222" s="1" t="str">
        <f t="shared" si="3"/>
        <v/>
      </c>
    </row>
    <row r="223" spans="1:5" x14ac:dyDescent="0.25">
      <c r="A223" t="s">
        <v>108</v>
      </c>
      <c r="E223" s="1">
        <f t="shared" si="3"/>
        <v>14</v>
      </c>
    </row>
    <row r="224" spans="1:5" x14ac:dyDescent="0.25">
      <c r="E224" s="1" t="str">
        <f t="shared" si="3"/>
        <v/>
      </c>
    </row>
    <row r="225" spans="1:5" x14ac:dyDescent="0.25">
      <c r="B225" s="2">
        <v>0.57099999999999995</v>
      </c>
      <c r="C225" t="s">
        <v>99</v>
      </c>
      <c r="E225" s="1" t="str">
        <f t="shared" si="3"/>
        <v/>
      </c>
    </row>
    <row r="226" spans="1:5" x14ac:dyDescent="0.25">
      <c r="B226" s="2">
        <v>0.24099999999999999</v>
      </c>
      <c r="C226" t="s">
        <v>100</v>
      </c>
      <c r="E226" s="1" t="str">
        <f t="shared" si="3"/>
        <v/>
      </c>
    </row>
    <row r="227" spans="1:5" x14ac:dyDescent="0.25">
      <c r="E227" s="1" t="str">
        <f t="shared" si="3"/>
        <v/>
      </c>
    </row>
    <row r="228" spans="1:5" x14ac:dyDescent="0.25">
      <c r="A228" t="s">
        <v>109</v>
      </c>
      <c r="E228" s="1">
        <f t="shared" si="3"/>
        <v>2</v>
      </c>
    </row>
    <row r="229" spans="1:5" x14ac:dyDescent="0.25">
      <c r="E229" s="1" t="str">
        <f t="shared" si="3"/>
        <v/>
      </c>
    </row>
    <row r="230" spans="1:5" x14ac:dyDescent="0.25">
      <c r="B230" s="2">
        <v>1</v>
      </c>
      <c r="C230" t="s">
        <v>73</v>
      </c>
      <c r="E230" s="1" t="str">
        <f t="shared" si="3"/>
        <v/>
      </c>
    </row>
    <row r="231" spans="1:5" x14ac:dyDescent="0.25">
      <c r="A231" t="s">
        <v>6</v>
      </c>
      <c r="B231" t="s">
        <v>110</v>
      </c>
      <c r="E231" s="1" t="str">
        <f t="shared" si="3"/>
        <v/>
      </c>
    </row>
    <row r="232" spans="1:5" x14ac:dyDescent="0.25">
      <c r="A232" t="s">
        <v>111</v>
      </c>
      <c r="E232" s="1">
        <f t="shared" si="3"/>
        <v>12</v>
      </c>
    </row>
    <row r="233" spans="1:5" x14ac:dyDescent="0.25">
      <c r="E233" s="1" t="str">
        <f t="shared" si="3"/>
        <v/>
      </c>
    </row>
    <row r="234" spans="1:5" x14ac:dyDescent="0.25">
      <c r="B234" s="2">
        <v>1</v>
      </c>
      <c r="C234" t="s">
        <v>112</v>
      </c>
      <c r="E234" s="1" t="str">
        <f t="shared" si="3"/>
        <v/>
      </c>
    </row>
    <row r="235" spans="1:5" x14ac:dyDescent="0.25">
      <c r="A235" t="s">
        <v>6</v>
      </c>
      <c r="B235" t="s">
        <v>113</v>
      </c>
      <c r="C235" t="s">
        <v>114</v>
      </c>
      <c r="E235" s="1" t="str">
        <f t="shared" si="3"/>
        <v/>
      </c>
    </row>
    <row r="236" spans="1:5" x14ac:dyDescent="0.25">
      <c r="A236" t="s">
        <v>115</v>
      </c>
      <c r="E236" s="1">
        <f t="shared" si="3"/>
        <v>14</v>
      </c>
    </row>
    <row r="237" spans="1:5" x14ac:dyDescent="0.25">
      <c r="E237" s="1" t="str">
        <f t="shared" si="3"/>
        <v/>
      </c>
    </row>
    <row r="238" spans="1:5" x14ac:dyDescent="0.25">
      <c r="B238" s="2">
        <v>1</v>
      </c>
      <c r="C238" t="s">
        <v>41</v>
      </c>
      <c r="E238" s="1" t="str">
        <f t="shared" si="3"/>
        <v/>
      </c>
    </row>
    <row r="239" spans="1:5" x14ac:dyDescent="0.25">
      <c r="A239" t="s">
        <v>6</v>
      </c>
      <c r="B239" t="s">
        <v>113</v>
      </c>
      <c r="C239" t="s">
        <v>116</v>
      </c>
      <c r="E239" s="1" t="str">
        <f t="shared" si="3"/>
        <v/>
      </c>
    </row>
    <row r="240" spans="1:5" x14ac:dyDescent="0.25">
      <c r="A240" t="s">
        <v>117</v>
      </c>
      <c r="E240" s="1">
        <f t="shared" si="3"/>
        <v>136</v>
      </c>
    </row>
    <row r="241" spans="1:5" x14ac:dyDescent="0.25">
      <c r="E241" s="1" t="str">
        <f t="shared" si="3"/>
        <v/>
      </c>
    </row>
    <row r="242" spans="1:5" x14ac:dyDescent="0.25">
      <c r="B242" s="2">
        <v>1</v>
      </c>
      <c r="C242" t="s">
        <v>118</v>
      </c>
      <c r="E242" s="1" t="str">
        <f t="shared" si="3"/>
        <v/>
      </c>
    </row>
    <row r="243" spans="1:5" x14ac:dyDescent="0.25">
      <c r="E243" s="1" t="str">
        <f t="shared" si="3"/>
        <v/>
      </c>
    </row>
    <row r="244" spans="1:5" x14ac:dyDescent="0.25">
      <c r="A244" t="s">
        <v>119</v>
      </c>
      <c r="E244" s="1">
        <f t="shared" si="3"/>
        <v>266</v>
      </c>
    </row>
    <row r="245" spans="1:5" x14ac:dyDescent="0.25">
      <c r="E245" s="1" t="str">
        <f t="shared" si="3"/>
        <v/>
      </c>
    </row>
    <row r="246" spans="1:5" x14ac:dyDescent="0.25">
      <c r="B246" s="2">
        <v>1</v>
      </c>
      <c r="C246" t="s">
        <v>118</v>
      </c>
      <c r="E246" s="1" t="str">
        <f t="shared" si="3"/>
        <v/>
      </c>
    </row>
    <row r="247" spans="1:5" x14ac:dyDescent="0.25">
      <c r="A247" t="s">
        <v>6</v>
      </c>
      <c r="B247" t="s">
        <v>113</v>
      </c>
      <c r="C247" t="s">
        <v>120</v>
      </c>
      <c r="E247" s="1" t="str">
        <f t="shared" si="3"/>
        <v/>
      </c>
    </row>
    <row r="248" spans="1:5" x14ac:dyDescent="0.25">
      <c r="A248" t="s">
        <v>121</v>
      </c>
      <c r="E248" s="1">
        <f t="shared" si="3"/>
        <v>46</v>
      </c>
    </row>
    <row r="249" spans="1:5" x14ac:dyDescent="0.25">
      <c r="E249" s="1" t="str">
        <f t="shared" si="3"/>
        <v/>
      </c>
    </row>
    <row r="250" spans="1:5" x14ac:dyDescent="0.25">
      <c r="B250" s="2">
        <v>1</v>
      </c>
      <c r="C250" t="s">
        <v>92</v>
      </c>
      <c r="E250" s="1" t="str">
        <f t="shared" si="3"/>
        <v/>
      </c>
    </row>
    <row r="251" spans="1:5" x14ac:dyDescent="0.25">
      <c r="E251" s="1" t="str">
        <f t="shared" si="3"/>
        <v/>
      </c>
    </row>
    <row r="252" spans="1:5" x14ac:dyDescent="0.25">
      <c r="A252" t="s">
        <v>122</v>
      </c>
      <c r="E252" s="1">
        <f t="shared" si="3"/>
        <v>43</v>
      </c>
    </row>
    <row r="253" spans="1:5" x14ac:dyDescent="0.25">
      <c r="E253" s="1" t="str">
        <f t="shared" si="3"/>
        <v/>
      </c>
    </row>
    <row r="254" spans="1:5" x14ac:dyDescent="0.25">
      <c r="B254" s="2">
        <v>0.56399999999999995</v>
      </c>
      <c r="C254" t="s">
        <v>92</v>
      </c>
      <c r="E254" s="1" t="str">
        <f t="shared" si="3"/>
        <v/>
      </c>
    </row>
    <row r="255" spans="1:5" x14ac:dyDescent="0.25">
      <c r="B255" s="2">
        <v>0.435</v>
      </c>
      <c r="C255" t="s">
        <v>123</v>
      </c>
      <c r="E255" s="1" t="str">
        <f t="shared" si="3"/>
        <v/>
      </c>
    </row>
    <row r="256" spans="1:5" x14ac:dyDescent="0.25">
      <c r="E256" s="1" t="str">
        <f t="shared" si="3"/>
        <v/>
      </c>
    </row>
    <row r="257" spans="1:5" x14ac:dyDescent="0.25">
      <c r="A257" t="s">
        <v>124</v>
      </c>
      <c r="E257" s="1">
        <f t="shared" si="3"/>
        <v>42</v>
      </c>
    </row>
    <row r="258" spans="1:5" x14ac:dyDescent="0.25">
      <c r="E258" s="1" t="str">
        <f t="shared" si="3"/>
        <v/>
      </c>
    </row>
    <row r="259" spans="1:5" x14ac:dyDescent="0.25">
      <c r="B259" s="2">
        <v>1</v>
      </c>
      <c r="C259" t="s">
        <v>77</v>
      </c>
      <c r="E259" s="1" t="str">
        <f t="shared" ref="E259:E322" si="4">IFERROR(HLOOKUP($A259,$F$2:$OL$3,2,FALSE),"")</f>
        <v/>
      </c>
    </row>
    <row r="260" spans="1:5" x14ac:dyDescent="0.25">
      <c r="E260" s="1" t="str">
        <f t="shared" si="4"/>
        <v/>
      </c>
    </row>
    <row r="261" spans="1:5" x14ac:dyDescent="0.25">
      <c r="A261" t="s">
        <v>125</v>
      </c>
      <c r="E261" s="1">
        <f t="shared" si="4"/>
        <v>2</v>
      </c>
    </row>
    <row r="262" spans="1:5" x14ac:dyDescent="0.25">
      <c r="E262" s="1" t="str">
        <f t="shared" si="4"/>
        <v/>
      </c>
    </row>
    <row r="263" spans="1:5" x14ac:dyDescent="0.25">
      <c r="B263" s="2">
        <v>1</v>
      </c>
      <c r="C263" t="s">
        <v>123</v>
      </c>
      <c r="E263" s="1" t="str">
        <f t="shared" si="4"/>
        <v/>
      </c>
    </row>
    <row r="264" spans="1:5" x14ac:dyDescent="0.25">
      <c r="E264" s="1" t="str">
        <f t="shared" si="4"/>
        <v/>
      </c>
    </row>
    <row r="265" spans="1:5" x14ac:dyDescent="0.25">
      <c r="A265" t="s">
        <v>126</v>
      </c>
      <c r="E265" s="1">
        <f t="shared" si="4"/>
        <v>12</v>
      </c>
    </row>
    <row r="266" spans="1:5" x14ac:dyDescent="0.25">
      <c r="E266" s="1" t="str">
        <f t="shared" si="4"/>
        <v/>
      </c>
    </row>
    <row r="267" spans="1:5" x14ac:dyDescent="0.25">
      <c r="B267" s="2">
        <v>1</v>
      </c>
      <c r="C267" t="s">
        <v>123</v>
      </c>
      <c r="E267" s="1" t="str">
        <f t="shared" si="4"/>
        <v/>
      </c>
    </row>
    <row r="268" spans="1:5" x14ac:dyDescent="0.25">
      <c r="E268" s="1" t="str">
        <f t="shared" si="4"/>
        <v/>
      </c>
    </row>
    <row r="269" spans="1:5" x14ac:dyDescent="0.25">
      <c r="A269" t="s">
        <v>127</v>
      </c>
      <c r="E269" s="1">
        <f t="shared" si="4"/>
        <v>84</v>
      </c>
    </row>
    <row r="270" spans="1:5" x14ac:dyDescent="0.25">
      <c r="E270" s="1" t="str">
        <f t="shared" si="4"/>
        <v/>
      </c>
    </row>
    <row r="271" spans="1:5" x14ac:dyDescent="0.25">
      <c r="B271" s="2">
        <v>1</v>
      </c>
      <c r="C271" t="s">
        <v>123</v>
      </c>
      <c r="E271" s="1" t="str">
        <f t="shared" si="4"/>
        <v/>
      </c>
    </row>
    <row r="272" spans="1:5" x14ac:dyDescent="0.25">
      <c r="E272" s="1" t="str">
        <f t="shared" si="4"/>
        <v/>
      </c>
    </row>
    <row r="273" spans="1:5" x14ac:dyDescent="0.25">
      <c r="A273" t="s">
        <v>128</v>
      </c>
      <c r="E273" s="1">
        <f t="shared" si="4"/>
        <v>63</v>
      </c>
    </row>
    <row r="274" spans="1:5" x14ac:dyDescent="0.25">
      <c r="E274" s="1" t="str">
        <f t="shared" si="4"/>
        <v/>
      </c>
    </row>
    <row r="275" spans="1:5" x14ac:dyDescent="0.25">
      <c r="B275" s="2">
        <v>0.214</v>
      </c>
      <c r="C275" t="s">
        <v>77</v>
      </c>
      <c r="E275" s="1" t="str">
        <f t="shared" si="4"/>
        <v/>
      </c>
    </row>
    <row r="276" spans="1:5" x14ac:dyDescent="0.25">
      <c r="B276" s="2">
        <v>0.78500000000000003</v>
      </c>
      <c r="C276" t="s">
        <v>79</v>
      </c>
      <c r="E276" s="1" t="str">
        <f t="shared" si="4"/>
        <v/>
      </c>
    </row>
    <row r="277" spans="1:5" x14ac:dyDescent="0.25">
      <c r="E277" s="1" t="str">
        <f t="shared" si="4"/>
        <v/>
      </c>
    </row>
    <row r="278" spans="1:5" x14ac:dyDescent="0.25">
      <c r="A278" t="s">
        <v>129</v>
      </c>
      <c r="E278" s="1">
        <f t="shared" si="4"/>
        <v>18</v>
      </c>
    </row>
    <row r="279" spans="1:5" x14ac:dyDescent="0.25">
      <c r="E279" s="1" t="str">
        <f t="shared" si="4"/>
        <v/>
      </c>
    </row>
    <row r="280" spans="1:5" x14ac:dyDescent="0.25">
      <c r="B280" s="2">
        <v>0.61399999999999999</v>
      </c>
      <c r="C280" t="s">
        <v>130</v>
      </c>
      <c r="E280" s="1" t="str">
        <f t="shared" si="4"/>
        <v/>
      </c>
    </row>
    <row r="281" spans="1:5" x14ac:dyDescent="0.25">
      <c r="B281" s="2">
        <v>0.38500000000000001</v>
      </c>
      <c r="C281" t="s">
        <v>123</v>
      </c>
      <c r="E281" s="1" t="str">
        <f t="shared" si="4"/>
        <v/>
      </c>
    </row>
    <row r="282" spans="1:5" x14ac:dyDescent="0.25">
      <c r="E282" s="1" t="str">
        <f t="shared" si="4"/>
        <v/>
      </c>
    </row>
    <row r="283" spans="1:5" x14ac:dyDescent="0.25">
      <c r="A283" t="s">
        <v>131</v>
      </c>
      <c r="E283" s="1">
        <f t="shared" si="4"/>
        <v>34</v>
      </c>
    </row>
    <row r="284" spans="1:5" x14ac:dyDescent="0.25">
      <c r="E284" s="1" t="str">
        <f t="shared" si="4"/>
        <v/>
      </c>
    </row>
    <row r="285" spans="1:5" x14ac:dyDescent="0.25">
      <c r="B285" s="2">
        <v>0.121</v>
      </c>
      <c r="C285" t="s">
        <v>32</v>
      </c>
      <c r="E285" s="1" t="str">
        <f t="shared" si="4"/>
        <v/>
      </c>
    </row>
    <row r="286" spans="1:5" x14ac:dyDescent="0.25">
      <c r="B286" s="2">
        <v>0.14499999999999999</v>
      </c>
      <c r="C286" t="s">
        <v>130</v>
      </c>
      <c r="E286" s="1" t="str">
        <f t="shared" si="4"/>
        <v/>
      </c>
    </row>
    <row r="287" spans="1:5" x14ac:dyDescent="0.25">
      <c r="B287" s="2">
        <v>6.6000000000000003E-2</v>
      </c>
      <c r="C287" t="s">
        <v>132</v>
      </c>
      <c r="E287" s="1" t="str">
        <f t="shared" si="4"/>
        <v/>
      </c>
    </row>
    <row r="288" spans="1:5" x14ac:dyDescent="0.25">
      <c r="B288" s="2">
        <v>0.50900000000000001</v>
      </c>
      <c r="C288" t="s">
        <v>123</v>
      </c>
      <c r="E288" s="1" t="str">
        <f t="shared" si="4"/>
        <v/>
      </c>
    </row>
    <row r="289" spans="1:5" x14ac:dyDescent="0.25">
      <c r="B289" s="2">
        <v>7.1999999999999995E-2</v>
      </c>
      <c r="C289" t="s">
        <v>28</v>
      </c>
      <c r="E289" s="1" t="str">
        <f t="shared" si="4"/>
        <v/>
      </c>
    </row>
    <row r="290" spans="1:5" x14ac:dyDescent="0.25">
      <c r="B290" s="2">
        <v>8.4000000000000005E-2</v>
      </c>
      <c r="C290" t="s">
        <v>52</v>
      </c>
      <c r="E290" s="1" t="str">
        <f t="shared" si="4"/>
        <v/>
      </c>
    </row>
    <row r="291" spans="1:5" x14ac:dyDescent="0.25">
      <c r="E291" s="1" t="str">
        <f t="shared" si="4"/>
        <v/>
      </c>
    </row>
    <row r="292" spans="1:5" x14ac:dyDescent="0.25">
      <c r="A292" t="s">
        <v>133</v>
      </c>
      <c r="E292" s="1">
        <f t="shared" si="4"/>
        <v>853</v>
      </c>
    </row>
    <row r="293" spans="1:5" x14ac:dyDescent="0.25">
      <c r="E293" s="1" t="str">
        <f t="shared" si="4"/>
        <v/>
      </c>
    </row>
    <row r="294" spans="1:5" x14ac:dyDescent="0.25">
      <c r="B294" s="2">
        <v>7.0000000000000007E-2</v>
      </c>
      <c r="C294" t="s">
        <v>134</v>
      </c>
      <c r="E294" s="1" t="str">
        <f t="shared" si="4"/>
        <v/>
      </c>
    </row>
    <row r="295" spans="1:5" x14ac:dyDescent="0.25">
      <c r="B295" s="2">
        <v>0.02</v>
      </c>
      <c r="C295" t="s">
        <v>130</v>
      </c>
      <c r="E295" s="1" t="str">
        <f t="shared" si="4"/>
        <v/>
      </c>
    </row>
    <row r="296" spans="1:5" x14ac:dyDescent="0.25">
      <c r="B296" s="2">
        <v>0.60599999999999998</v>
      </c>
      <c r="C296" t="s">
        <v>135</v>
      </c>
      <c r="E296" s="1" t="str">
        <f t="shared" si="4"/>
        <v/>
      </c>
    </row>
    <row r="297" spans="1:5" x14ac:dyDescent="0.25">
      <c r="B297" s="2">
        <v>0.27</v>
      </c>
      <c r="C297" t="s">
        <v>123</v>
      </c>
      <c r="E297" s="1" t="str">
        <f t="shared" si="4"/>
        <v/>
      </c>
    </row>
    <row r="298" spans="1:5" x14ac:dyDescent="0.25">
      <c r="B298" s="2">
        <v>2.9000000000000001E-2</v>
      </c>
      <c r="C298" t="s">
        <v>28</v>
      </c>
      <c r="E298" s="1" t="str">
        <f t="shared" si="4"/>
        <v/>
      </c>
    </row>
    <row r="299" spans="1:5" x14ac:dyDescent="0.25">
      <c r="B299" s="2">
        <v>2E-3</v>
      </c>
      <c r="C299" t="s">
        <v>136</v>
      </c>
      <c r="E299" s="1" t="str">
        <f t="shared" si="4"/>
        <v/>
      </c>
    </row>
    <row r="300" spans="1:5" x14ac:dyDescent="0.25">
      <c r="E300" s="1" t="str">
        <f t="shared" si="4"/>
        <v/>
      </c>
    </row>
    <row r="301" spans="1:5" x14ac:dyDescent="0.25">
      <c r="A301" t="s">
        <v>137</v>
      </c>
      <c r="E301" s="1">
        <f t="shared" si="4"/>
        <v>1132</v>
      </c>
    </row>
    <row r="302" spans="1:5" x14ac:dyDescent="0.25">
      <c r="E302" s="1" t="str">
        <f t="shared" si="4"/>
        <v/>
      </c>
    </row>
    <row r="303" spans="1:5" x14ac:dyDescent="0.25">
      <c r="B303" s="2">
        <v>5.3999999999999999E-2</v>
      </c>
      <c r="C303" t="s">
        <v>134</v>
      </c>
      <c r="E303" s="1" t="str">
        <f t="shared" si="4"/>
        <v/>
      </c>
    </row>
    <row r="304" spans="1:5" x14ac:dyDescent="0.25">
      <c r="B304" s="2">
        <v>5.7000000000000002E-2</v>
      </c>
      <c r="C304" t="s">
        <v>130</v>
      </c>
      <c r="E304" s="1" t="str">
        <f t="shared" si="4"/>
        <v/>
      </c>
    </row>
    <row r="305" spans="1:5" x14ac:dyDescent="0.25">
      <c r="B305" s="2">
        <v>0.63800000000000001</v>
      </c>
      <c r="C305" t="s">
        <v>135</v>
      </c>
      <c r="E305" s="1" t="str">
        <f t="shared" si="4"/>
        <v/>
      </c>
    </row>
    <row r="306" spans="1:5" x14ac:dyDescent="0.25">
      <c r="B306" s="2">
        <v>0.20799999999999999</v>
      </c>
      <c r="C306" t="s">
        <v>123</v>
      </c>
      <c r="E306" s="1" t="str">
        <f t="shared" si="4"/>
        <v/>
      </c>
    </row>
    <row r="307" spans="1:5" x14ac:dyDescent="0.25">
      <c r="B307" s="2">
        <v>3.9E-2</v>
      </c>
      <c r="C307" t="s">
        <v>28</v>
      </c>
      <c r="E307" s="1" t="str">
        <f t="shared" si="4"/>
        <v/>
      </c>
    </row>
    <row r="308" spans="1:5" x14ac:dyDescent="0.25">
      <c r="B308" s="2">
        <v>1E-3</v>
      </c>
      <c r="C308" t="s">
        <v>136</v>
      </c>
      <c r="E308" s="1" t="str">
        <f t="shared" si="4"/>
        <v/>
      </c>
    </row>
    <row r="309" spans="1:5" x14ac:dyDescent="0.25">
      <c r="E309" s="1" t="str">
        <f t="shared" si="4"/>
        <v/>
      </c>
    </row>
    <row r="310" spans="1:5" x14ac:dyDescent="0.25">
      <c r="A310" t="s">
        <v>138</v>
      </c>
      <c r="E310" s="1">
        <f t="shared" si="4"/>
        <v>1988</v>
      </c>
    </row>
    <row r="311" spans="1:5" x14ac:dyDescent="0.25">
      <c r="E311" s="1" t="str">
        <f t="shared" si="4"/>
        <v/>
      </c>
    </row>
    <row r="312" spans="1:5" x14ac:dyDescent="0.25">
      <c r="B312" s="2">
        <v>6.0000000000000001E-3</v>
      </c>
      <c r="C312" t="s">
        <v>32</v>
      </c>
      <c r="E312" s="1" t="str">
        <f t="shared" si="4"/>
        <v/>
      </c>
    </row>
    <row r="313" spans="1:5" x14ac:dyDescent="0.25">
      <c r="B313" s="2">
        <v>0.97599999999999998</v>
      </c>
      <c r="C313" t="s">
        <v>123</v>
      </c>
      <c r="E313" s="1" t="str">
        <f t="shared" si="4"/>
        <v/>
      </c>
    </row>
    <row r="314" spans="1:5" x14ac:dyDescent="0.25">
      <c r="B314" s="2">
        <v>1.2E-2</v>
      </c>
      <c r="C314" t="s">
        <v>28</v>
      </c>
      <c r="E314" s="1" t="str">
        <f t="shared" si="4"/>
        <v/>
      </c>
    </row>
    <row r="315" spans="1:5" x14ac:dyDescent="0.25">
      <c r="B315" s="2">
        <v>4.0000000000000001E-3</v>
      </c>
      <c r="C315" t="s">
        <v>52</v>
      </c>
      <c r="E315" s="1" t="str">
        <f t="shared" si="4"/>
        <v/>
      </c>
    </row>
    <row r="316" spans="1:5" x14ac:dyDescent="0.25">
      <c r="E316" s="1" t="str">
        <f t="shared" si="4"/>
        <v/>
      </c>
    </row>
    <row r="317" spans="1:5" x14ac:dyDescent="0.25">
      <c r="A317" t="s">
        <v>139</v>
      </c>
      <c r="E317" s="1">
        <f t="shared" si="4"/>
        <v>210</v>
      </c>
    </row>
    <row r="318" spans="1:5" x14ac:dyDescent="0.25">
      <c r="E318" s="1" t="str">
        <f t="shared" si="4"/>
        <v/>
      </c>
    </row>
    <row r="319" spans="1:5" x14ac:dyDescent="0.25">
      <c r="B319" s="2">
        <v>0.33100000000000002</v>
      </c>
      <c r="C319" t="s">
        <v>35</v>
      </c>
      <c r="E319" s="1" t="str">
        <f t="shared" si="4"/>
        <v/>
      </c>
    </row>
    <row r="320" spans="1:5" x14ac:dyDescent="0.25">
      <c r="B320" s="2">
        <v>0.51700000000000002</v>
      </c>
      <c r="C320" t="s">
        <v>140</v>
      </c>
      <c r="E320" s="1" t="str">
        <f t="shared" si="4"/>
        <v/>
      </c>
    </row>
    <row r="321" spans="1:5" x14ac:dyDescent="0.25">
      <c r="B321" s="2">
        <v>7.0000000000000001E-3</v>
      </c>
      <c r="C321" t="s">
        <v>32</v>
      </c>
      <c r="E321" s="1" t="str">
        <f t="shared" si="4"/>
        <v/>
      </c>
    </row>
    <row r="322" spans="1:5" x14ac:dyDescent="0.25">
      <c r="B322" s="2">
        <v>0.14299999999999999</v>
      </c>
      <c r="C322" t="s">
        <v>41</v>
      </c>
      <c r="E322" s="1" t="str">
        <f t="shared" si="4"/>
        <v/>
      </c>
    </row>
    <row r="323" spans="1:5" x14ac:dyDescent="0.25">
      <c r="E323" s="1" t="str">
        <f t="shared" ref="E323:E386" si="5">IFERROR(HLOOKUP($A323,$F$2:$OL$3,2,FALSE),"")</f>
        <v/>
      </c>
    </row>
    <row r="324" spans="1:5" x14ac:dyDescent="0.25">
      <c r="A324" t="s">
        <v>141</v>
      </c>
      <c r="E324" s="1">
        <f t="shared" si="5"/>
        <v>455</v>
      </c>
    </row>
    <row r="325" spans="1:5" x14ac:dyDescent="0.25">
      <c r="E325" s="1" t="str">
        <f t="shared" si="5"/>
        <v/>
      </c>
    </row>
    <row r="326" spans="1:5" x14ac:dyDescent="0.25">
      <c r="B326" s="2">
        <v>0.86699999999999999</v>
      </c>
      <c r="C326" t="s">
        <v>130</v>
      </c>
      <c r="E326" s="1" t="str">
        <f t="shared" si="5"/>
        <v/>
      </c>
    </row>
    <row r="327" spans="1:5" x14ac:dyDescent="0.25">
      <c r="B327" s="2">
        <v>0.13200000000000001</v>
      </c>
      <c r="C327" t="s">
        <v>52</v>
      </c>
      <c r="E327" s="1" t="str">
        <f t="shared" si="5"/>
        <v/>
      </c>
    </row>
    <row r="328" spans="1:5" x14ac:dyDescent="0.25">
      <c r="A328" t="s">
        <v>6</v>
      </c>
      <c r="B328" t="s">
        <v>142</v>
      </c>
      <c r="C328" t="s">
        <v>143</v>
      </c>
      <c r="E328" s="1" t="str">
        <f t="shared" si="5"/>
        <v/>
      </c>
    </row>
    <row r="329" spans="1:5" x14ac:dyDescent="0.25">
      <c r="A329" t="s">
        <v>144</v>
      </c>
      <c r="E329" s="1">
        <f t="shared" si="5"/>
        <v>4</v>
      </c>
    </row>
    <row r="330" spans="1:5" x14ac:dyDescent="0.25">
      <c r="E330" s="1" t="str">
        <f t="shared" si="5"/>
        <v/>
      </c>
    </row>
    <row r="331" spans="1:5" x14ac:dyDescent="0.25">
      <c r="B331" s="2">
        <v>1</v>
      </c>
      <c r="C331" t="s">
        <v>79</v>
      </c>
      <c r="E331" s="1" t="str">
        <f t="shared" si="5"/>
        <v/>
      </c>
    </row>
    <row r="332" spans="1:5" x14ac:dyDescent="0.25">
      <c r="E332" s="1" t="str">
        <f t="shared" si="5"/>
        <v/>
      </c>
    </row>
    <row r="333" spans="1:5" x14ac:dyDescent="0.25">
      <c r="A333" t="s">
        <v>145</v>
      </c>
      <c r="E333" s="1">
        <f t="shared" si="5"/>
        <v>338</v>
      </c>
    </row>
    <row r="334" spans="1:5" x14ac:dyDescent="0.25">
      <c r="E334" s="1" t="str">
        <f t="shared" si="5"/>
        <v/>
      </c>
    </row>
    <row r="335" spans="1:5" x14ac:dyDescent="0.25">
      <c r="B335" s="2">
        <v>0.99199999999999999</v>
      </c>
      <c r="C335" t="s">
        <v>73</v>
      </c>
      <c r="E335" s="1" t="str">
        <f t="shared" si="5"/>
        <v/>
      </c>
    </row>
    <row r="336" spans="1:5" x14ac:dyDescent="0.25">
      <c r="B336" s="2">
        <v>7.0000000000000001E-3</v>
      </c>
      <c r="C336" t="s">
        <v>52</v>
      </c>
      <c r="E336" s="1" t="str">
        <f t="shared" si="5"/>
        <v/>
      </c>
    </row>
    <row r="337" spans="1:5" x14ac:dyDescent="0.25">
      <c r="E337" s="1" t="str">
        <f t="shared" si="5"/>
        <v/>
      </c>
    </row>
    <row r="338" spans="1:5" x14ac:dyDescent="0.25">
      <c r="A338" t="s">
        <v>146</v>
      </c>
      <c r="E338" s="1">
        <f t="shared" si="5"/>
        <v>1548</v>
      </c>
    </row>
    <row r="339" spans="1:5" x14ac:dyDescent="0.25">
      <c r="E339" s="1" t="str">
        <f t="shared" si="5"/>
        <v/>
      </c>
    </row>
    <row r="340" spans="1:5" x14ac:dyDescent="0.25">
      <c r="B340" s="2">
        <v>1</v>
      </c>
      <c r="C340" t="s">
        <v>79</v>
      </c>
      <c r="E340" s="1" t="str">
        <f t="shared" si="5"/>
        <v/>
      </c>
    </row>
    <row r="341" spans="1:5" x14ac:dyDescent="0.25">
      <c r="E341" s="1" t="str">
        <f t="shared" si="5"/>
        <v/>
      </c>
    </row>
    <row r="342" spans="1:5" x14ac:dyDescent="0.25">
      <c r="A342" t="s">
        <v>147</v>
      </c>
      <c r="E342" s="1">
        <f t="shared" si="5"/>
        <v>27</v>
      </c>
    </row>
    <row r="343" spans="1:5" x14ac:dyDescent="0.25">
      <c r="E343" s="1" t="str">
        <f t="shared" si="5"/>
        <v/>
      </c>
    </row>
    <row r="344" spans="1:5" x14ac:dyDescent="0.25">
      <c r="B344" s="2">
        <v>0.53800000000000003</v>
      </c>
      <c r="C344" t="s">
        <v>10</v>
      </c>
      <c r="E344" s="1" t="str">
        <f t="shared" si="5"/>
        <v/>
      </c>
    </row>
    <row r="345" spans="1:5" x14ac:dyDescent="0.25">
      <c r="B345" s="2">
        <v>0.35599999999999998</v>
      </c>
      <c r="C345" t="s">
        <v>73</v>
      </c>
      <c r="E345" s="1" t="str">
        <f t="shared" si="5"/>
        <v/>
      </c>
    </row>
    <row r="346" spans="1:5" x14ac:dyDescent="0.25">
      <c r="B346" s="2">
        <v>0.104</v>
      </c>
      <c r="C346" t="s">
        <v>79</v>
      </c>
      <c r="E346" s="1" t="str">
        <f t="shared" si="5"/>
        <v/>
      </c>
    </row>
    <row r="347" spans="1:5" x14ac:dyDescent="0.25">
      <c r="E347" s="1" t="str">
        <f t="shared" si="5"/>
        <v/>
      </c>
    </row>
    <row r="348" spans="1:5" x14ac:dyDescent="0.25">
      <c r="A348" t="s">
        <v>148</v>
      </c>
      <c r="E348" s="1">
        <f t="shared" si="5"/>
        <v>1</v>
      </c>
    </row>
    <row r="349" spans="1:5" x14ac:dyDescent="0.25">
      <c r="E349" s="1" t="str">
        <f t="shared" si="5"/>
        <v/>
      </c>
    </row>
    <row r="350" spans="1:5" x14ac:dyDescent="0.25">
      <c r="B350" s="2">
        <v>1</v>
      </c>
      <c r="C350" t="s">
        <v>73</v>
      </c>
      <c r="E350" s="1" t="str">
        <f t="shared" si="5"/>
        <v/>
      </c>
    </row>
    <row r="351" spans="1:5" x14ac:dyDescent="0.25">
      <c r="E351" s="1" t="str">
        <f t="shared" si="5"/>
        <v/>
      </c>
    </row>
    <row r="352" spans="1:5" x14ac:dyDescent="0.25">
      <c r="A352" t="s">
        <v>149</v>
      </c>
      <c r="E352" s="1">
        <f t="shared" si="5"/>
        <v>2</v>
      </c>
    </row>
    <row r="353" spans="1:5" x14ac:dyDescent="0.25">
      <c r="E353" s="1" t="str">
        <f t="shared" si="5"/>
        <v/>
      </c>
    </row>
    <row r="354" spans="1:5" x14ac:dyDescent="0.25">
      <c r="B354" s="2">
        <v>1</v>
      </c>
      <c r="C354" t="s">
        <v>35</v>
      </c>
      <c r="E354" s="1" t="str">
        <f t="shared" si="5"/>
        <v/>
      </c>
    </row>
    <row r="355" spans="1:5" x14ac:dyDescent="0.25">
      <c r="E355" s="1" t="str">
        <f t="shared" si="5"/>
        <v/>
      </c>
    </row>
    <row r="356" spans="1:5" x14ac:dyDescent="0.25">
      <c r="A356" t="s">
        <v>150</v>
      </c>
      <c r="E356" s="1">
        <f t="shared" si="5"/>
        <v>18</v>
      </c>
    </row>
    <row r="357" spans="1:5" x14ac:dyDescent="0.25">
      <c r="E357" s="1" t="str">
        <f t="shared" si="5"/>
        <v/>
      </c>
    </row>
    <row r="358" spans="1:5" x14ac:dyDescent="0.25">
      <c r="B358" s="2">
        <v>1</v>
      </c>
      <c r="C358" t="s">
        <v>52</v>
      </c>
      <c r="E358" s="1" t="str">
        <f t="shared" si="5"/>
        <v/>
      </c>
    </row>
    <row r="359" spans="1:5" x14ac:dyDescent="0.25">
      <c r="E359" s="1" t="str">
        <f t="shared" si="5"/>
        <v/>
      </c>
    </row>
    <row r="360" spans="1:5" x14ac:dyDescent="0.25">
      <c r="A360" t="s">
        <v>151</v>
      </c>
      <c r="E360" s="1">
        <f t="shared" si="5"/>
        <v>2</v>
      </c>
    </row>
    <row r="361" spans="1:5" x14ac:dyDescent="0.25">
      <c r="E361" s="1" t="str">
        <f t="shared" si="5"/>
        <v/>
      </c>
    </row>
    <row r="362" spans="1:5" x14ac:dyDescent="0.25">
      <c r="B362" s="2">
        <v>1</v>
      </c>
      <c r="C362" t="s">
        <v>73</v>
      </c>
      <c r="E362" s="1" t="str">
        <f t="shared" si="5"/>
        <v/>
      </c>
    </row>
    <row r="363" spans="1:5" x14ac:dyDescent="0.25">
      <c r="E363" s="1" t="str">
        <f t="shared" si="5"/>
        <v/>
      </c>
    </row>
    <row r="364" spans="1:5" x14ac:dyDescent="0.25">
      <c r="A364" t="s">
        <v>152</v>
      </c>
      <c r="E364" s="1">
        <f t="shared" si="5"/>
        <v>22</v>
      </c>
    </row>
    <row r="365" spans="1:5" x14ac:dyDescent="0.25">
      <c r="E365" s="1" t="str">
        <f t="shared" si="5"/>
        <v/>
      </c>
    </row>
    <row r="366" spans="1:5" x14ac:dyDescent="0.25">
      <c r="B366" s="2">
        <v>0.439</v>
      </c>
      <c r="C366" t="s">
        <v>32</v>
      </c>
      <c r="E366" s="1" t="str">
        <f t="shared" si="5"/>
        <v/>
      </c>
    </row>
    <row r="367" spans="1:5" x14ac:dyDescent="0.25">
      <c r="B367" s="2">
        <v>0.50600000000000001</v>
      </c>
      <c r="C367" t="s">
        <v>153</v>
      </c>
      <c r="E367" s="1" t="str">
        <f t="shared" si="5"/>
        <v/>
      </c>
    </row>
    <row r="368" spans="1:5" x14ac:dyDescent="0.25">
      <c r="B368" s="2">
        <v>5.3999999999999999E-2</v>
      </c>
      <c r="C368" t="s">
        <v>73</v>
      </c>
      <c r="E368" s="1" t="str">
        <f t="shared" si="5"/>
        <v/>
      </c>
    </row>
    <row r="369" spans="1:5" x14ac:dyDescent="0.25">
      <c r="E369" s="1" t="str">
        <f t="shared" si="5"/>
        <v/>
      </c>
    </row>
    <row r="370" spans="1:5" x14ac:dyDescent="0.25">
      <c r="A370" t="s">
        <v>154</v>
      </c>
      <c r="E370" s="1">
        <f t="shared" si="5"/>
        <v>54</v>
      </c>
    </row>
    <row r="371" spans="1:5" x14ac:dyDescent="0.25">
      <c r="E371" s="1" t="str">
        <f t="shared" si="5"/>
        <v/>
      </c>
    </row>
    <row r="372" spans="1:5" x14ac:dyDescent="0.25">
      <c r="B372" s="2">
        <v>1</v>
      </c>
      <c r="C372" t="s">
        <v>73</v>
      </c>
      <c r="E372" s="1" t="str">
        <f t="shared" si="5"/>
        <v/>
      </c>
    </row>
    <row r="373" spans="1:5" x14ac:dyDescent="0.25">
      <c r="E373" s="1" t="str">
        <f t="shared" si="5"/>
        <v/>
      </c>
    </row>
    <row r="374" spans="1:5" x14ac:dyDescent="0.25">
      <c r="A374" t="s">
        <v>155</v>
      </c>
      <c r="E374" s="1">
        <f t="shared" si="5"/>
        <v>29</v>
      </c>
    </row>
    <row r="375" spans="1:5" x14ac:dyDescent="0.25">
      <c r="E375" s="1" t="str">
        <f t="shared" si="5"/>
        <v/>
      </c>
    </row>
    <row r="376" spans="1:5" x14ac:dyDescent="0.25">
      <c r="B376" s="2">
        <v>0.48199999999999998</v>
      </c>
      <c r="C376" t="s">
        <v>32</v>
      </c>
      <c r="E376" s="1" t="str">
        <f t="shared" si="5"/>
        <v/>
      </c>
    </row>
    <row r="377" spans="1:5" x14ac:dyDescent="0.25">
      <c r="B377" s="2">
        <v>0.51700000000000002</v>
      </c>
      <c r="C377" t="s">
        <v>153</v>
      </c>
      <c r="E377" s="1" t="str">
        <f t="shared" si="5"/>
        <v/>
      </c>
    </row>
    <row r="378" spans="1:5" x14ac:dyDescent="0.25">
      <c r="E378" s="1" t="str">
        <f t="shared" si="5"/>
        <v/>
      </c>
    </row>
    <row r="379" spans="1:5" x14ac:dyDescent="0.25">
      <c r="A379" t="s">
        <v>156</v>
      </c>
      <c r="E379" s="1">
        <f t="shared" si="5"/>
        <v>2</v>
      </c>
    </row>
    <row r="380" spans="1:5" x14ac:dyDescent="0.25">
      <c r="E380" s="1" t="str">
        <f t="shared" si="5"/>
        <v/>
      </c>
    </row>
    <row r="381" spans="1:5" x14ac:dyDescent="0.25">
      <c r="B381" s="2">
        <v>1</v>
      </c>
      <c r="C381" t="s">
        <v>73</v>
      </c>
      <c r="E381" s="1" t="str">
        <f t="shared" si="5"/>
        <v/>
      </c>
    </row>
    <row r="382" spans="1:5" x14ac:dyDescent="0.25">
      <c r="E382" s="1" t="str">
        <f t="shared" si="5"/>
        <v/>
      </c>
    </row>
    <row r="383" spans="1:5" x14ac:dyDescent="0.25">
      <c r="A383" t="s">
        <v>157</v>
      </c>
      <c r="E383" s="1">
        <f t="shared" si="5"/>
        <v>4</v>
      </c>
    </row>
    <row r="384" spans="1:5" x14ac:dyDescent="0.25">
      <c r="E384" s="1" t="str">
        <f t="shared" si="5"/>
        <v/>
      </c>
    </row>
    <row r="385" spans="1:5" x14ac:dyDescent="0.25">
      <c r="B385" s="2">
        <v>1</v>
      </c>
      <c r="C385" t="s">
        <v>134</v>
      </c>
      <c r="E385" s="1" t="str">
        <f t="shared" si="5"/>
        <v/>
      </c>
    </row>
    <row r="386" spans="1:5" x14ac:dyDescent="0.25">
      <c r="E386" s="1" t="str">
        <f t="shared" si="5"/>
        <v/>
      </c>
    </row>
    <row r="387" spans="1:5" x14ac:dyDescent="0.25">
      <c r="A387" t="s">
        <v>158</v>
      </c>
      <c r="E387" s="1">
        <f t="shared" ref="E387:E450" si="6">IFERROR(HLOOKUP($A387,$F$2:$OL$3,2,FALSE),"")</f>
        <v>20</v>
      </c>
    </row>
    <row r="388" spans="1:5" x14ac:dyDescent="0.25">
      <c r="E388" s="1" t="str">
        <f t="shared" si="6"/>
        <v/>
      </c>
    </row>
    <row r="389" spans="1:5" x14ac:dyDescent="0.25">
      <c r="B389" s="2">
        <v>1</v>
      </c>
      <c r="C389" t="s">
        <v>159</v>
      </c>
      <c r="E389" s="1" t="str">
        <f t="shared" si="6"/>
        <v/>
      </c>
    </row>
    <row r="390" spans="1:5" x14ac:dyDescent="0.25">
      <c r="E390" s="1" t="str">
        <f t="shared" si="6"/>
        <v/>
      </c>
    </row>
    <row r="391" spans="1:5" x14ac:dyDescent="0.25">
      <c r="A391" t="s">
        <v>160</v>
      </c>
      <c r="E391" s="1">
        <f t="shared" si="6"/>
        <v>26</v>
      </c>
    </row>
    <row r="392" spans="1:5" x14ac:dyDescent="0.25">
      <c r="E392" s="1" t="str">
        <f t="shared" si="6"/>
        <v/>
      </c>
    </row>
    <row r="393" spans="1:5" x14ac:dyDescent="0.25">
      <c r="B393" s="2">
        <v>1</v>
      </c>
      <c r="C393" t="s">
        <v>134</v>
      </c>
      <c r="E393" s="1" t="str">
        <f t="shared" si="6"/>
        <v/>
      </c>
    </row>
    <row r="394" spans="1:5" x14ac:dyDescent="0.25">
      <c r="E394" s="1" t="str">
        <f t="shared" si="6"/>
        <v/>
      </c>
    </row>
    <row r="395" spans="1:5" x14ac:dyDescent="0.25">
      <c r="A395" t="s">
        <v>161</v>
      </c>
      <c r="E395" s="1">
        <f t="shared" si="6"/>
        <v>46</v>
      </c>
    </row>
    <row r="396" spans="1:5" x14ac:dyDescent="0.25">
      <c r="E396" s="1" t="str">
        <f t="shared" si="6"/>
        <v/>
      </c>
    </row>
    <row r="397" spans="1:5" x14ac:dyDescent="0.25">
      <c r="B397" s="2">
        <v>0.40500000000000003</v>
      </c>
      <c r="C397" t="s">
        <v>134</v>
      </c>
      <c r="E397" s="1" t="str">
        <f t="shared" si="6"/>
        <v/>
      </c>
    </row>
    <row r="398" spans="1:5" x14ac:dyDescent="0.25">
      <c r="B398" s="2">
        <v>0.16600000000000001</v>
      </c>
      <c r="C398" t="s">
        <v>32</v>
      </c>
      <c r="E398" s="1" t="str">
        <f t="shared" si="6"/>
        <v/>
      </c>
    </row>
    <row r="399" spans="1:5" x14ac:dyDescent="0.25">
      <c r="B399" s="2">
        <v>0.42699999999999999</v>
      </c>
      <c r="C399" t="s">
        <v>51</v>
      </c>
      <c r="E399" s="1" t="str">
        <f t="shared" si="6"/>
        <v/>
      </c>
    </row>
    <row r="400" spans="1:5" x14ac:dyDescent="0.25">
      <c r="E400" s="1" t="str">
        <f t="shared" si="6"/>
        <v/>
      </c>
    </row>
    <row r="401" spans="1:5" x14ac:dyDescent="0.25">
      <c r="A401" t="s">
        <v>162</v>
      </c>
      <c r="E401" s="1">
        <f t="shared" si="6"/>
        <v>96</v>
      </c>
    </row>
    <row r="402" spans="1:5" x14ac:dyDescent="0.25">
      <c r="E402" s="1" t="str">
        <f t="shared" si="6"/>
        <v/>
      </c>
    </row>
    <row r="403" spans="1:5" x14ac:dyDescent="0.25">
      <c r="B403" s="2">
        <v>0.27300000000000002</v>
      </c>
      <c r="C403" t="s">
        <v>163</v>
      </c>
      <c r="E403" s="1" t="str">
        <f t="shared" si="6"/>
        <v/>
      </c>
    </row>
    <row r="404" spans="1:5" x14ac:dyDescent="0.25">
      <c r="B404" s="2">
        <v>0.45100000000000001</v>
      </c>
      <c r="C404" t="s">
        <v>164</v>
      </c>
      <c r="E404" s="1" t="str">
        <f t="shared" si="6"/>
        <v/>
      </c>
    </row>
    <row r="405" spans="1:5" x14ac:dyDescent="0.25">
      <c r="B405" s="2">
        <v>0.27400000000000002</v>
      </c>
      <c r="C405" t="s">
        <v>73</v>
      </c>
      <c r="E405" s="1" t="str">
        <f t="shared" si="6"/>
        <v/>
      </c>
    </row>
    <row r="406" spans="1:5" x14ac:dyDescent="0.25">
      <c r="E406" s="1" t="str">
        <f t="shared" si="6"/>
        <v/>
      </c>
    </row>
    <row r="407" spans="1:5" x14ac:dyDescent="0.25">
      <c r="A407" t="s">
        <v>165</v>
      </c>
      <c r="E407" s="1">
        <f t="shared" si="6"/>
        <v>291</v>
      </c>
    </row>
    <row r="408" spans="1:5" x14ac:dyDescent="0.25">
      <c r="E408" s="1" t="str">
        <f t="shared" si="6"/>
        <v/>
      </c>
    </row>
    <row r="409" spans="1:5" x14ac:dyDescent="0.25">
      <c r="B409" s="2">
        <v>3.6999999999999998E-2</v>
      </c>
      <c r="C409" t="s">
        <v>163</v>
      </c>
      <c r="E409" s="1" t="str">
        <f t="shared" si="6"/>
        <v/>
      </c>
    </row>
    <row r="410" spans="1:5" x14ac:dyDescent="0.25">
      <c r="B410" s="2">
        <v>0.625</v>
      </c>
      <c r="C410" t="s">
        <v>164</v>
      </c>
      <c r="E410" s="1" t="str">
        <f t="shared" si="6"/>
        <v/>
      </c>
    </row>
    <row r="411" spans="1:5" x14ac:dyDescent="0.25">
      <c r="B411" s="2">
        <v>1.4E-2</v>
      </c>
      <c r="C411" t="s">
        <v>166</v>
      </c>
      <c r="E411" s="1" t="str">
        <f t="shared" si="6"/>
        <v/>
      </c>
    </row>
    <row r="412" spans="1:5" x14ac:dyDescent="0.25">
      <c r="B412" s="2">
        <v>8.5999999999999993E-2</v>
      </c>
      <c r="C412" t="s">
        <v>77</v>
      </c>
      <c r="E412" s="1" t="str">
        <f t="shared" si="6"/>
        <v/>
      </c>
    </row>
    <row r="413" spans="1:5" x14ac:dyDescent="0.25">
      <c r="B413" s="2">
        <v>9.5000000000000001E-2</v>
      </c>
      <c r="C413" t="s">
        <v>73</v>
      </c>
      <c r="E413" s="1" t="str">
        <f t="shared" si="6"/>
        <v/>
      </c>
    </row>
    <row r="414" spans="1:5" x14ac:dyDescent="0.25">
      <c r="B414" s="2">
        <v>8.1000000000000003E-2</v>
      </c>
      <c r="C414" t="s">
        <v>28</v>
      </c>
      <c r="E414" s="1" t="str">
        <f t="shared" si="6"/>
        <v/>
      </c>
    </row>
    <row r="415" spans="1:5" x14ac:dyDescent="0.25">
      <c r="B415" s="2">
        <v>5.8000000000000003E-2</v>
      </c>
      <c r="C415" t="s">
        <v>167</v>
      </c>
      <c r="E415" s="1" t="str">
        <f t="shared" si="6"/>
        <v/>
      </c>
    </row>
    <row r="416" spans="1:5" x14ac:dyDescent="0.25">
      <c r="E416" s="1" t="str">
        <f t="shared" si="6"/>
        <v/>
      </c>
    </row>
    <row r="417" spans="1:5" x14ac:dyDescent="0.25">
      <c r="A417" t="s">
        <v>168</v>
      </c>
      <c r="E417" s="1">
        <f t="shared" si="6"/>
        <v>13</v>
      </c>
    </row>
    <row r="418" spans="1:5" x14ac:dyDescent="0.25">
      <c r="E418" s="1" t="str">
        <f t="shared" si="6"/>
        <v/>
      </c>
    </row>
    <row r="419" spans="1:5" x14ac:dyDescent="0.25">
      <c r="B419" s="2">
        <v>1</v>
      </c>
      <c r="C419" t="s">
        <v>73</v>
      </c>
      <c r="E419" s="1" t="str">
        <f t="shared" si="6"/>
        <v/>
      </c>
    </row>
    <row r="420" spans="1:5" x14ac:dyDescent="0.25">
      <c r="A420" t="s">
        <v>6</v>
      </c>
      <c r="B420" t="s">
        <v>169</v>
      </c>
      <c r="C420" t="s">
        <v>170</v>
      </c>
      <c r="E420" s="1" t="str">
        <f t="shared" si="6"/>
        <v/>
      </c>
    </row>
    <row r="421" spans="1:5" x14ac:dyDescent="0.25">
      <c r="A421" t="s">
        <v>171</v>
      </c>
      <c r="E421" s="1">
        <f t="shared" si="6"/>
        <v>45</v>
      </c>
    </row>
    <row r="422" spans="1:5" x14ac:dyDescent="0.25">
      <c r="E422" s="1" t="str">
        <f t="shared" si="6"/>
        <v/>
      </c>
    </row>
    <row r="423" spans="1:5" x14ac:dyDescent="0.25">
      <c r="B423" s="2">
        <v>6.4000000000000001E-2</v>
      </c>
      <c r="C423" t="s">
        <v>172</v>
      </c>
      <c r="E423" s="1" t="str">
        <f t="shared" si="6"/>
        <v/>
      </c>
    </row>
    <row r="424" spans="1:5" x14ac:dyDescent="0.25">
      <c r="B424" s="2">
        <v>2.1000000000000001E-2</v>
      </c>
      <c r="C424" t="s">
        <v>12</v>
      </c>
      <c r="E424" s="1" t="str">
        <f t="shared" si="6"/>
        <v/>
      </c>
    </row>
    <row r="425" spans="1:5" x14ac:dyDescent="0.25">
      <c r="B425" s="2">
        <v>2.1000000000000001E-2</v>
      </c>
      <c r="C425" t="s">
        <v>10</v>
      </c>
      <c r="E425" s="1" t="str">
        <f t="shared" si="6"/>
        <v/>
      </c>
    </row>
    <row r="426" spans="1:5" x14ac:dyDescent="0.25">
      <c r="B426" s="2">
        <v>0.20100000000000001</v>
      </c>
      <c r="C426" t="s">
        <v>51</v>
      </c>
      <c r="E426" s="1" t="str">
        <f t="shared" si="6"/>
        <v/>
      </c>
    </row>
    <row r="427" spans="1:5" x14ac:dyDescent="0.25">
      <c r="B427" s="2">
        <v>2.1000000000000001E-2</v>
      </c>
      <c r="C427" t="s">
        <v>173</v>
      </c>
      <c r="E427" s="1" t="str">
        <f t="shared" si="6"/>
        <v/>
      </c>
    </row>
    <row r="428" spans="1:5" x14ac:dyDescent="0.25">
      <c r="B428" s="2">
        <v>0.106</v>
      </c>
      <c r="C428" t="s">
        <v>77</v>
      </c>
      <c r="E428" s="1" t="str">
        <f t="shared" si="6"/>
        <v/>
      </c>
    </row>
    <row r="429" spans="1:5" x14ac:dyDescent="0.25">
      <c r="B429" s="2">
        <v>0.14699999999999999</v>
      </c>
      <c r="C429" t="s">
        <v>28</v>
      </c>
      <c r="E429" s="1" t="str">
        <f t="shared" si="6"/>
        <v/>
      </c>
    </row>
    <row r="430" spans="1:5" x14ac:dyDescent="0.25">
      <c r="B430" s="2">
        <v>8.5000000000000006E-2</v>
      </c>
      <c r="C430" t="s">
        <v>174</v>
      </c>
      <c r="E430" s="1" t="str">
        <f t="shared" si="6"/>
        <v/>
      </c>
    </row>
    <row r="431" spans="1:5" x14ac:dyDescent="0.25">
      <c r="B431" s="2">
        <v>2.1000000000000001E-2</v>
      </c>
      <c r="C431" t="s">
        <v>53</v>
      </c>
      <c r="E431" s="1" t="str">
        <f t="shared" si="6"/>
        <v/>
      </c>
    </row>
    <row r="432" spans="1:5" x14ac:dyDescent="0.25">
      <c r="B432" s="2">
        <v>2.1000000000000001E-2</v>
      </c>
      <c r="C432" t="s">
        <v>112</v>
      </c>
      <c r="E432" s="1" t="str">
        <f t="shared" si="6"/>
        <v/>
      </c>
    </row>
    <row r="433" spans="1:5" x14ac:dyDescent="0.25">
      <c r="B433" s="2">
        <v>0.28799999999999998</v>
      </c>
      <c r="C433" t="s">
        <v>100</v>
      </c>
      <c r="E433" s="1" t="str">
        <f t="shared" si="6"/>
        <v/>
      </c>
    </row>
    <row r="434" spans="1:5" x14ac:dyDescent="0.25">
      <c r="E434" s="1" t="str">
        <f t="shared" si="6"/>
        <v/>
      </c>
    </row>
    <row r="435" spans="1:5" x14ac:dyDescent="0.25">
      <c r="A435" t="s">
        <v>175</v>
      </c>
      <c r="E435" s="1">
        <f t="shared" si="6"/>
        <v>33</v>
      </c>
    </row>
    <row r="436" spans="1:5" x14ac:dyDescent="0.25">
      <c r="E436" s="1" t="str">
        <f t="shared" si="6"/>
        <v/>
      </c>
    </row>
    <row r="437" spans="1:5" x14ac:dyDescent="0.25">
      <c r="B437" s="2">
        <v>1</v>
      </c>
      <c r="C437" t="s">
        <v>73</v>
      </c>
      <c r="E437" s="1" t="str">
        <f t="shared" si="6"/>
        <v/>
      </c>
    </row>
    <row r="438" spans="1:5" x14ac:dyDescent="0.25">
      <c r="E438" s="1" t="str">
        <f t="shared" si="6"/>
        <v/>
      </c>
    </row>
    <row r="439" spans="1:5" x14ac:dyDescent="0.25">
      <c r="A439" t="s">
        <v>176</v>
      </c>
      <c r="E439" s="1">
        <f t="shared" si="6"/>
        <v>1</v>
      </c>
    </row>
    <row r="440" spans="1:5" x14ac:dyDescent="0.25">
      <c r="E440" s="1" t="str">
        <f t="shared" si="6"/>
        <v/>
      </c>
    </row>
    <row r="441" spans="1:5" x14ac:dyDescent="0.25">
      <c r="B441" s="2">
        <v>1</v>
      </c>
      <c r="C441" t="s">
        <v>38</v>
      </c>
      <c r="E441" s="1" t="str">
        <f t="shared" si="6"/>
        <v/>
      </c>
    </row>
    <row r="442" spans="1:5" x14ac:dyDescent="0.25">
      <c r="E442" s="1" t="str">
        <f t="shared" si="6"/>
        <v/>
      </c>
    </row>
    <row r="443" spans="1:5" x14ac:dyDescent="0.25">
      <c r="A443" t="s">
        <v>177</v>
      </c>
      <c r="E443" s="1">
        <f t="shared" si="6"/>
        <v>2</v>
      </c>
    </row>
    <row r="444" spans="1:5" x14ac:dyDescent="0.25">
      <c r="E444" s="1" t="str">
        <f t="shared" si="6"/>
        <v/>
      </c>
    </row>
    <row r="445" spans="1:5" x14ac:dyDescent="0.25">
      <c r="B445" s="2">
        <v>1</v>
      </c>
      <c r="C445" t="s">
        <v>38</v>
      </c>
      <c r="E445" s="1" t="str">
        <f t="shared" si="6"/>
        <v/>
      </c>
    </row>
    <row r="446" spans="1:5" x14ac:dyDescent="0.25">
      <c r="E446" s="1" t="str">
        <f t="shared" si="6"/>
        <v/>
      </c>
    </row>
    <row r="447" spans="1:5" x14ac:dyDescent="0.25">
      <c r="A447" t="s">
        <v>178</v>
      </c>
      <c r="E447" s="1">
        <f t="shared" si="6"/>
        <v>59</v>
      </c>
    </row>
    <row r="448" spans="1:5" x14ac:dyDescent="0.25">
      <c r="E448" s="1" t="str">
        <f t="shared" si="6"/>
        <v/>
      </c>
    </row>
    <row r="449" spans="1:5" x14ac:dyDescent="0.25">
      <c r="B449" s="2">
        <v>3.3000000000000002E-2</v>
      </c>
      <c r="C449" t="s">
        <v>38</v>
      </c>
      <c r="E449" s="1" t="str">
        <f t="shared" si="6"/>
        <v/>
      </c>
    </row>
    <row r="450" spans="1:5" x14ac:dyDescent="0.25">
      <c r="B450" s="2">
        <v>0.27300000000000002</v>
      </c>
      <c r="C450" t="s">
        <v>159</v>
      </c>
      <c r="E450" s="1" t="str">
        <f t="shared" si="6"/>
        <v/>
      </c>
    </row>
    <row r="451" spans="1:5" x14ac:dyDescent="0.25">
      <c r="B451" s="2">
        <v>7.6999999999999999E-2</v>
      </c>
      <c r="C451" t="s">
        <v>75</v>
      </c>
      <c r="E451" s="1" t="str">
        <f t="shared" ref="E451:E514" si="7">IFERROR(HLOOKUP($A451,$F$2:$OL$3,2,FALSE),"")</f>
        <v/>
      </c>
    </row>
    <row r="452" spans="1:5" x14ac:dyDescent="0.25">
      <c r="B452" s="2">
        <v>0.128</v>
      </c>
      <c r="C452" t="s">
        <v>76</v>
      </c>
      <c r="E452" s="1" t="str">
        <f t="shared" si="7"/>
        <v/>
      </c>
    </row>
    <row r="453" spans="1:5" x14ac:dyDescent="0.25">
      <c r="B453" s="2">
        <v>7.6999999999999999E-2</v>
      </c>
      <c r="C453" t="s">
        <v>179</v>
      </c>
      <c r="E453" s="1" t="str">
        <f t="shared" si="7"/>
        <v/>
      </c>
    </row>
    <row r="454" spans="1:5" x14ac:dyDescent="0.25">
      <c r="B454" s="2">
        <v>0.127</v>
      </c>
      <c r="C454" t="s">
        <v>78</v>
      </c>
      <c r="E454" s="1" t="str">
        <f t="shared" si="7"/>
        <v/>
      </c>
    </row>
    <row r="455" spans="1:5" x14ac:dyDescent="0.25">
      <c r="B455" s="2">
        <v>0.104</v>
      </c>
      <c r="C455" t="s">
        <v>73</v>
      </c>
      <c r="E455" s="1" t="str">
        <f t="shared" si="7"/>
        <v/>
      </c>
    </row>
    <row r="456" spans="1:5" x14ac:dyDescent="0.25">
      <c r="B456" s="2">
        <v>4.8000000000000001E-2</v>
      </c>
      <c r="C456" t="s">
        <v>79</v>
      </c>
      <c r="E456" s="1" t="str">
        <f t="shared" si="7"/>
        <v/>
      </c>
    </row>
    <row r="457" spans="1:5" x14ac:dyDescent="0.25">
      <c r="B457" s="2">
        <v>0.13</v>
      </c>
      <c r="C457" t="s">
        <v>28</v>
      </c>
      <c r="E457" s="1" t="str">
        <f t="shared" si="7"/>
        <v/>
      </c>
    </row>
    <row r="458" spans="1:5" x14ac:dyDescent="0.25">
      <c r="E458" s="1" t="str">
        <f t="shared" si="7"/>
        <v/>
      </c>
    </row>
    <row r="459" spans="1:5" x14ac:dyDescent="0.25">
      <c r="A459" t="s">
        <v>180</v>
      </c>
      <c r="E459" s="1">
        <f t="shared" si="7"/>
        <v>4</v>
      </c>
    </row>
    <row r="460" spans="1:5" x14ac:dyDescent="0.25">
      <c r="E460" s="1" t="str">
        <f t="shared" si="7"/>
        <v/>
      </c>
    </row>
    <row r="461" spans="1:5" x14ac:dyDescent="0.25">
      <c r="B461" s="2">
        <v>1</v>
      </c>
      <c r="C461" t="s">
        <v>73</v>
      </c>
      <c r="E461" s="1" t="str">
        <f t="shared" si="7"/>
        <v/>
      </c>
    </row>
    <row r="462" spans="1:5" x14ac:dyDescent="0.25">
      <c r="E462" s="1" t="str">
        <f t="shared" si="7"/>
        <v/>
      </c>
    </row>
    <row r="463" spans="1:5" x14ac:dyDescent="0.25">
      <c r="A463" t="s">
        <v>181</v>
      </c>
      <c r="E463" s="1">
        <f t="shared" si="7"/>
        <v>6</v>
      </c>
    </row>
    <row r="464" spans="1:5" x14ac:dyDescent="0.25">
      <c r="E464" s="1" t="str">
        <f t="shared" si="7"/>
        <v/>
      </c>
    </row>
    <row r="465" spans="1:5" x14ac:dyDescent="0.25">
      <c r="B465" s="2">
        <v>1</v>
      </c>
      <c r="C465" t="s">
        <v>73</v>
      </c>
      <c r="E465" s="1" t="str">
        <f t="shared" si="7"/>
        <v/>
      </c>
    </row>
    <row r="466" spans="1:5" x14ac:dyDescent="0.25">
      <c r="E466" s="1" t="str">
        <f t="shared" si="7"/>
        <v/>
      </c>
    </row>
    <row r="467" spans="1:5" x14ac:dyDescent="0.25">
      <c r="A467" t="s">
        <v>182</v>
      </c>
      <c r="E467" s="1">
        <f t="shared" si="7"/>
        <v>151</v>
      </c>
    </row>
    <row r="468" spans="1:5" x14ac:dyDescent="0.25">
      <c r="E468" s="1" t="str">
        <f t="shared" si="7"/>
        <v/>
      </c>
    </row>
    <row r="469" spans="1:5" x14ac:dyDescent="0.25">
      <c r="B469" s="2">
        <v>0.05</v>
      </c>
      <c r="C469" t="s">
        <v>92</v>
      </c>
      <c r="E469" s="1" t="str">
        <f t="shared" si="7"/>
        <v/>
      </c>
    </row>
    <row r="470" spans="1:5" x14ac:dyDescent="0.25">
      <c r="B470" s="2">
        <v>0.16600000000000001</v>
      </c>
      <c r="C470" t="s">
        <v>159</v>
      </c>
      <c r="E470" s="1" t="str">
        <f t="shared" si="7"/>
        <v/>
      </c>
    </row>
    <row r="471" spans="1:5" x14ac:dyDescent="0.25">
      <c r="B471" s="2">
        <v>2.1000000000000001E-2</v>
      </c>
      <c r="C471" t="s">
        <v>75</v>
      </c>
      <c r="E471" s="1" t="str">
        <f t="shared" si="7"/>
        <v/>
      </c>
    </row>
    <row r="472" spans="1:5" x14ac:dyDescent="0.25">
      <c r="B472" s="2">
        <v>2.1000000000000001E-2</v>
      </c>
      <c r="C472" t="s">
        <v>76</v>
      </c>
      <c r="E472" s="1" t="str">
        <f t="shared" si="7"/>
        <v/>
      </c>
    </row>
    <row r="473" spans="1:5" x14ac:dyDescent="0.25">
      <c r="B473" s="2">
        <v>3.7999999999999999E-2</v>
      </c>
      <c r="C473" t="s">
        <v>179</v>
      </c>
      <c r="E473" s="1" t="str">
        <f t="shared" si="7"/>
        <v/>
      </c>
    </row>
    <row r="474" spans="1:5" x14ac:dyDescent="0.25">
      <c r="B474" s="2">
        <v>3.5999999999999997E-2</v>
      </c>
      <c r="C474" t="s">
        <v>77</v>
      </c>
      <c r="E474" s="1" t="str">
        <f t="shared" si="7"/>
        <v/>
      </c>
    </row>
    <row r="475" spans="1:5" x14ac:dyDescent="0.25">
      <c r="B475" s="2">
        <v>2.1000000000000001E-2</v>
      </c>
      <c r="C475" t="s">
        <v>78</v>
      </c>
      <c r="E475" s="1" t="str">
        <f t="shared" si="7"/>
        <v/>
      </c>
    </row>
    <row r="476" spans="1:5" x14ac:dyDescent="0.25">
      <c r="B476" s="2">
        <v>9.4E-2</v>
      </c>
      <c r="C476" t="s">
        <v>73</v>
      </c>
      <c r="E476" s="1" t="str">
        <f t="shared" si="7"/>
        <v/>
      </c>
    </row>
    <row r="477" spans="1:5" x14ac:dyDescent="0.25">
      <c r="B477" s="2">
        <v>2.1999999999999999E-2</v>
      </c>
      <c r="C477" t="s">
        <v>79</v>
      </c>
      <c r="E477" s="1" t="str">
        <f t="shared" si="7"/>
        <v/>
      </c>
    </row>
    <row r="478" spans="1:5" x14ac:dyDescent="0.25">
      <c r="B478" s="2">
        <v>0.52400000000000002</v>
      </c>
      <c r="C478" t="s">
        <v>28</v>
      </c>
      <c r="E478" s="1" t="str">
        <f t="shared" si="7"/>
        <v/>
      </c>
    </row>
    <row r="479" spans="1:5" x14ac:dyDescent="0.25">
      <c r="E479" s="1" t="str">
        <f t="shared" si="7"/>
        <v/>
      </c>
    </row>
    <row r="480" spans="1:5" x14ac:dyDescent="0.25">
      <c r="A480" t="s">
        <v>183</v>
      </c>
      <c r="E480" s="1">
        <f t="shared" si="7"/>
        <v>94</v>
      </c>
    </row>
    <row r="481" spans="1:5" x14ac:dyDescent="0.25">
      <c r="E481" s="1" t="str">
        <f t="shared" si="7"/>
        <v/>
      </c>
    </row>
    <row r="482" spans="1:5" x14ac:dyDescent="0.25">
      <c r="B482" s="2">
        <v>1</v>
      </c>
      <c r="C482" t="s">
        <v>73</v>
      </c>
      <c r="E482" s="1" t="str">
        <f t="shared" si="7"/>
        <v/>
      </c>
    </row>
    <row r="483" spans="1:5" x14ac:dyDescent="0.25">
      <c r="E483" s="1" t="str">
        <f t="shared" si="7"/>
        <v/>
      </c>
    </row>
    <row r="484" spans="1:5" x14ac:dyDescent="0.25">
      <c r="A484" t="s">
        <v>184</v>
      </c>
      <c r="E484" s="1">
        <f t="shared" si="7"/>
        <v>2</v>
      </c>
    </row>
    <row r="485" spans="1:5" x14ac:dyDescent="0.25">
      <c r="E485" s="1" t="str">
        <f t="shared" si="7"/>
        <v/>
      </c>
    </row>
    <row r="486" spans="1:5" x14ac:dyDescent="0.25">
      <c r="B486" s="2">
        <v>1</v>
      </c>
      <c r="C486" t="s">
        <v>73</v>
      </c>
      <c r="E486" s="1" t="str">
        <f t="shared" si="7"/>
        <v/>
      </c>
    </row>
    <row r="487" spans="1:5" x14ac:dyDescent="0.25">
      <c r="E487" s="1" t="str">
        <f t="shared" si="7"/>
        <v/>
      </c>
    </row>
    <row r="488" spans="1:5" x14ac:dyDescent="0.25">
      <c r="A488" t="s">
        <v>185</v>
      </c>
      <c r="E488" s="1">
        <f t="shared" si="7"/>
        <v>476</v>
      </c>
    </row>
    <row r="489" spans="1:5" x14ac:dyDescent="0.25">
      <c r="E489" s="1" t="str">
        <f t="shared" si="7"/>
        <v/>
      </c>
    </row>
    <row r="490" spans="1:5" x14ac:dyDescent="0.25">
      <c r="B490" s="2">
        <v>1</v>
      </c>
      <c r="C490" t="s">
        <v>73</v>
      </c>
      <c r="E490" s="1" t="str">
        <f t="shared" si="7"/>
        <v/>
      </c>
    </row>
    <row r="491" spans="1:5" x14ac:dyDescent="0.25">
      <c r="E491" s="1" t="str">
        <f t="shared" si="7"/>
        <v/>
      </c>
    </row>
    <row r="492" spans="1:5" x14ac:dyDescent="0.25">
      <c r="A492" t="s">
        <v>186</v>
      </c>
      <c r="E492" s="1">
        <f t="shared" si="7"/>
        <v>47</v>
      </c>
    </row>
    <row r="493" spans="1:5" x14ac:dyDescent="0.25">
      <c r="E493" s="1" t="str">
        <f t="shared" si="7"/>
        <v/>
      </c>
    </row>
    <row r="494" spans="1:5" x14ac:dyDescent="0.25">
      <c r="B494" s="2">
        <v>1</v>
      </c>
      <c r="C494" t="s">
        <v>73</v>
      </c>
      <c r="E494" s="1" t="str">
        <f t="shared" si="7"/>
        <v/>
      </c>
    </row>
    <row r="495" spans="1:5" x14ac:dyDescent="0.25">
      <c r="E495" s="1" t="str">
        <f t="shared" si="7"/>
        <v/>
      </c>
    </row>
    <row r="496" spans="1:5" x14ac:dyDescent="0.25">
      <c r="A496" t="s">
        <v>187</v>
      </c>
      <c r="E496" s="1">
        <f t="shared" si="7"/>
        <v>8</v>
      </c>
    </row>
    <row r="497" spans="1:5" x14ac:dyDescent="0.25">
      <c r="E497" s="1" t="str">
        <f t="shared" si="7"/>
        <v/>
      </c>
    </row>
    <row r="498" spans="1:5" x14ac:dyDescent="0.25">
      <c r="B498" s="2">
        <v>1</v>
      </c>
      <c r="C498" t="s">
        <v>73</v>
      </c>
      <c r="E498" s="1" t="str">
        <f t="shared" si="7"/>
        <v/>
      </c>
    </row>
    <row r="499" spans="1:5" x14ac:dyDescent="0.25">
      <c r="E499" s="1" t="str">
        <f t="shared" si="7"/>
        <v/>
      </c>
    </row>
    <row r="500" spans="1:5" x14ac:dyDescent="0.25">
      <c r="A500" t="s">
        <v>188</v>
      </c>
      <c r="E500" s="1">
        <f t="shared" si="7"/>
        <v>23</v>
      </c>
    </row>
    <row r="501" spans="1:5" x14ac:dyDescent="0.25">
      <c r="E501" s="1" t="str">
        <f t="shared" si="7"/>
        <v/>
      </c>
    </row>
    <row r="502" spans="1:5" x14ac:dyDescent="0.25">
      <c r="B502" s="2">
        <v>0.89400000000000002</v>
      </c>
      <c r="C502" t="s">
        <v>73</v>
      </c>
      <c r="E502" s="1" t="str">
        <f t="shared" si="7"/>
        <v/>
      </c>
    </row>
    <row r="503" spans="1:5" x14ac:dyDescent="0.25">
      <c r="B503" s="2">
        <v>0.105</v>
      </c>
      <c r="C503" t="s">
        <v>28</v>
      </c>
      <c r="E503" s="1" t="str">
        <f t="shared" si="7"/>
        <v/>
      </c>
    </row>
    <row r="504" spans="1:5" x14ac:dyDescent="0.25">
      <c r="E504" s="1" t="str">
        <f t="shared" si="7"/>
        <v/>
      </c>
    </row>
    <row r="505" spans="1:5" x14ac:dyDescent="0.25">
      <c r="A505" t="s">
        <v>189</v>
      </c>
      <c r="E505" s="1">
        <f t="shared" si="7"/>
        <v>305</v>
      </c>
    </row>
    <row r="506" spans="1:5" x14ac:dyDescent="0.25">
      <c r="E506" s="1" t="str">
        <f t="shared" si="7"/>
        <v/>
      </c>
    </row>
    <row r="507" spans="1:5" x14ac:dyDescent="0.25">
      <c r="B507" s="2">
        <v>3.3000000000000002E-2</v>
      </c>
      <c r="C507" t="s">
        <v>104</v>
      </c>
      <c r="E507" s="1" t="str">
        <f t="shared" si="7"/>
        <v/>
      </c>
    </row>
    <row r="508" spans="1:5" x14ac:dyDescent="0.25">
      <c r="B508" s="2">
        <v>0.94699999999999995</v>
      </c>
      <c r="C508" t="s">
        <v>73</v>
      </c>
      <c r="E508" s="1" t="str">
        <f t="shared" si="7"/>
        <v/>
      </c>
    </row>
    <row r="509" spans="1:5" x14ac:dyDescent="0.25">
      <c r="B509" s="2">
        <v>1.9E-2</v>
      </c>
      <c r="C509" t="s">
        <v>190</v>
      </c>
      <c r="E509" s="1" t="str">
        <f t="shared" si="7"/>
        <v/>
      </c>
    </row>
    <row r="510" spans="1:5" x14ac:dyDescent="0.25">
      <c r="E510" s="1" t="str">
        <f t="shared" si="7"/>
        <v/>
      </c>
    </row>
    <row r="511" spans="1:5" x14ac:dyDescent="0.25">
      <c r="A511" t="s">
        <v>191</v>
      </c>
      <c r="E511" s="1">
        <f t="shared" si="7"/>
        <v>148</v>
      </c>
    </row>
    <row r="512" spans="1:5" x14ac:dyDescent="0.25">
      <c r="E512" s="1" t="str">
        <f t="shared" si="7"/>
        <v/>
      </c>
    </row>
    <row r="513" spans="1:5" x14ac:dyDescent="0.25">
      <c r="B513" s="2">
        <v>1</v>
      </c>
      <c r="C513" t="s">
        <v>73</v>
      </c>
      <c r="E513" s="1" t="str">
        <f t="shared" si="7"/>
        <v/>
      </c>
    </row>
    <row r="514" spans="1:5" x14ac:dyDescent="0.25">
      <c r="E514" s="1" t="str">
        <f t="shared" si="7"/>
        <v/>
      </c>
    </row>
    <row r="515" spans="1:5" x14ac:dyDescent="0.25">
      <c r="A515" t="s">
        <v>192</v>
      </c>
      <c r="E515" s="1">
        <f t="shared" ref="E515:E578" si="8">IFERROR(HLOOKUP($A515,$F$2:$OL$3,2,FALSE),"")</f>
        <v>19</v>
      </c>
    </row>
    <row r="516" spans="1:5" x14ac:dyDescent="0.25">
      <c r="E516" s="1" t="str">
        <f t="shared" si="8"/>
        <v/>
      </c>
    </row>
    <row r="517" spans="1:5" x14ac:dyDescent="0.25">
      <c r="B517" s="2">
        <v>1</v>
      </c>
      <c r="C517" t="s">
        <v>51</v>
      </c>
      <c r="E517" s="1" t="str">
        <f t="shared" si="8"/>
        <v/>
      </c>
    </row>
    <row r="518" spans="1:5" x14ac:dyDescent="0.25">
      <c r="E518" s="1" t="str">
        <f t="shared" si="8"/>
        <v/>
      </c>
    </row>
    <row r="519" spans="1:5" x14ac:dyDescent="0.25">
      <c r="A519" t="s">
        <v>193</v>
      </c>
      <c r="E519" s="1">
        <f t="shared" si="8"/>
        <v>94</v>
      </c>
    </row>
    <row r="520" spans="1:5" x14ac:dyDescent="0.25">
      <c r="E520" s="1" t="str">
        <f t="shared" si="8"/>
        <v/>
      </c>
    </row>
    <row r="521" spans="1:5" x14ac:dyDescent="0.25">
      <c r="B521" s="2">
        <v>1</v>
      </c>
      <c r="C521" t="s">
        <v>51</v>
      </c>
      <c r="E521" s="1" t="str">
        <f t="shared" si="8"/>
        <v/>
      </c>
    </row>
    <row r="522" spans="1:5" x14ac:dyDescent="0.25">
      <c r="E522" s="1" t="str">
        <f t="shared" si="8"/>
        <v/>
      </c>
    </row>
    <row r="523" spans="1:5" x14ac:dyDescent="0.25">
      <c r="A523" t="s">
        <v>194</v>
      </c>
      <c r="E523" s="1">
        <f t="shared" si="8"/>
        <v>21</v>
      </c>
    </row>
    <row r="524" spans="1:5" x14ac:dyDescent="0.25">
      <c r="E524" s="1" t="str">
        <f t="shared" si="8"/>
        <v/>
      </c>
    </row>
    <row r="525" spans="1:5" x14ac:dyDescent="0.25">
      <c r="B525" s="2">
        <v>0.30599999999999999</v>
      </c>
      <c r="C525" t="s">
        <v>10</v>
      </c>
      <c r="E525" s="1" t="str">
        <f t="shared" si="8"/>
        <v/>
      </c>
    </row>
    <row r="526" spans="1:5" x14ac:dyDescent="0.25">
      <c r="B526" s="2">
        <v>0.48899999999999999</v>
      </c>
      <c r="C526" t="s">
        <v>159</v>
      </c>
      <c r="E526" s="1" t="str">
        <f t="shared" si="8"/>
        <v/>
      </c>
    </row>
    <row r="527" spans="1:5" x14ac:dyDescent="0.25">
      <c r="B527" s="2">
        <v>0.20399999999999999</v>
      </c>
      <c r="C527" t="s">
        <v>28</v>
      </c>
      <c r="E527" s="1" t="str">
        <f t="shared" si="8"/>
        <v/>
      </c>
    </row>
    <row r="528" spans="1:5" x14ac:dyDescent="0.25">
      <c r="E528" s="1" t="str">
        <f t="shared" si="8"/>
        <v/>
      </c>
    </row>
    <row r="529" spans="1:5" x14ac:dyDescent="0.25">
      <c r="A529" t="s">
        <v>195</v>
      </c>
      <c r="E529" s="1">
        <f t="shared" si="8"/>
        <v>1</v>
      </c>
    </row>
    <row r="530" spans="1:5" x14ac:dyDescent="0.25">
      <c r="E530" s="1" t="str">
        <f t="shared" si="8"/>
        <v/>
      </c>
    </row>
    <row r="531" spans="1:5" x14ac:dyDescent="0.25">
      <c r="B531" s="2">
        <v>1</v>
      </c>
      <c r="C531" t="s">
        <v>51</v>
      </c>
      <c r="E531" s="1" t="str">
        <f t="shared" si="8"/>
        <v/>
      </c>
    </row>
    <row r="532" spans="1:5" x14ac:dyDescent="0.25">
      <c r="E532" s="1" t="str">
        <f t="shared" si="8"/>
        <v/>
      </c>
    </row>
    <row r="533" spans="1:5" x14ac:dyDescent="0.25">
      <c r="A533" t="s">
        <v>196</v>
      </c>
      <c r="E533" s="1">
        <f t="shared" si="8"/>
        <v>2</v>
      </c>
    </row>
    <row r="534" spans="1:5" x14ac:dyDescent="0.25">
      <c r="E534" s="1" t="str">
        <f t="shared" si="8"/>
        <v/>
      </c>
    </row>
    <row r="535" spans="1:5" x14ac:dyDescent="0.25">
      <c r="B535" s="2">
        <v>1</v>
      </c>
      <c r="C535" t="s">
        <v>35</v>
      </c>
      <c r="E535" s="1" t="str">
        <f t="shared" si="8"/>
        <v/>
      </c>
    </row>
    <row r="536" spans="1:5" x14ac:dyDescent="0.25">
      <c r="E536" s="1" t="str">
        <f t="shared" si="8"/>
        <v/>
      </c>
    </row>
    <row r="537" spans="1:5" x14ac:dyDescent="0.25">
      <c r="A537" t="s">
        <v>197</v>
      </c>
      <c r="E537" s="1">
        <f t="shared" si="8"/>
        <v>85</v>
      </c>
    </row>
    <row r="538" spans="1:5" x14ac:dyDescent="0.25">
      <c r="E538" s="1" t="str">
        <f t="shared" si="8"/>
        <v/>
      </c>
    </row>
    <row r="539" spans="1:5" x14ac:dyDescent="0.25">
      <c r="B539" s="2">
        <v>1</v>
      </c>
      <c r="C539" t="s">
        <v>51</v>
      </c>
      <c r="E539" s="1" t="str">
        <f t="shared" si="8"/>
        <v/>
      </c>
    </row>
    <row r="540" spans="1:5" x14ac:dyDescent="0.25">
      <c r="E540" s="1" t="str">
        <f t="shared" si="8"/>
        <v/>
      </c>
    </row>
    <row r="541" spans="1:5" x14ac:dyDescent="0.25">
      <c r="A541" t="s">
        <v>198</v>
      </c>
      <c r="E541" s="1">
        <f t="shared" si="8"/>
        <v>8</v>
      </c>
    </row>
    <row r="542" spans="1:5" x14ac:dyDescent="0.25">
      <c r="E542" s="1" t="str">
        <f t="shared" si="8"/>
        <v/>
      </c>
    </row>
    <row r="543" spans="1:5" x14ac:dyDescent="0.25">
      <c r="B543" s="2">
        <v>1</v>
      </c>
      <c r="C543" t="s">
        <v>51</v>
      </c>
      <c r="E543" s="1" t="str">
        <f t="shared" si="8"/>
        <v/>
      </c>
    </row>
    <row r="544" spans="1:5" x14ac:dyDescent="0.25">
      <c r="E544" s="1" t="str">
        <f t="shared" si="8"/>
        <v/>
      </c>
    </row>
    <row r="545" spans="1:5" x14ac:dyDescent="0.25">
      <c r="A545" t="s">
        <v>199</v>
      </c>
      <c r="E545" s="1">
        <f t="shared" si="8"/>
        <v>11</v>
      </c>
    </row>
    <row r="546" spans="1:5" x14ac:dyDescent="0.25">
      <c r="E546" s="1" t="str">
        <f t="shared" si="8"/>
        <v/>
      </c>
    </row>
    <row r="547" spans="1:5" x14ac:dyDescent="0.25">
      <c r="B547" s="2">
        <v>1</v>
      </c>
      <c r="C547" t="s">
        <v>172</v>
      </c>
      <c r="E547" s="1" t="str">
        <f t="shared" si="8"/>
        <v/>
      </c>
    </row>
    <row r="548" spans="1:5" x14ac:dyDescent="0.25">
      <c r="E548" s="1" t="str">
        <f t="shared" si="8"/>
        <v/>
      </c>
    </row>
    <row r="549" spans="1:5" x14ac:dyDescent="0.25">
      <c r="A549" t="s">
        <v>200</v>
      </c>
      <c r="E549" s="1">
        <f t="shared" si="8"/>
        <v>100</v>
      </c>
    </row>
    <row r="550" spans="1:5" x14ac:dyDescent="0.25">
      <c r="E550" s="1" t="str">
        <f t="shared" si="8"/>
        <v/>
      </c>
    </row>
    <row r="551" spans="1:5" x14ac:dyDescent="0.25">
      <c r="B551" s="2">
        <v>1</v>
      </c>
      <c r="C551" t="s">
        <v>140</v>
      </c>
      <c r="E551" s="1" t="str">
        <f t="shared" si="8"/>
        <v/>
      </c>
    </row>
    <row r="552" spans="1:5" x14ac:dyDescent="0.25">
      <c r="E552" s="1" t="str">
        <f t="shared" si="8"/>
        <v/>
      </c>
    </row>
    <row r="553" spans="1:5" x14ac:dyDescent="0.25">
      <c r="A553" t="s">
        <v>201</v>
      </c>
      <c r="E553" s="1">
        <f t="shared" si="8"/>
        <v>10</v>
      </c>
    </row>
    <row r="554" spans="1:5" x14ac:dyDescent="0.25">
      <c r="E554" s="1" t="str">
        <f t="shared" si="8"/>
        <v/>
      </c>
    </row>
    <row r="555" spans="1:5" x14ac:dyDescent="0.25">
      <c r="B555" s="2">
        <v>1</v>
      </c>
      <c r="C555" t="s">
        <v>35</v>
      </c>
      <c r="E555" s="1" t="str">
        <f t="shared" si="8"/>
        <v/>
      </c>
    </row>
    <row r="556" spans="1:5" x14ac:dyDescent="0.25">
      <c r="E556" s="1" t="str">
        <f t="shared" si="8"/>
        <v/>
      </c>
    </row>
    <row r="557" spans="1:5" x14ac:dyDescent="0.25">
      <c r="A557" t="s">
        <v>202</v>
      </c>
      <c r="E557" s="1">
        <f t="shared" si="8"/>
        <v>9</v>
      </c>
    </row>
    <row r="558" spans="1:5" x14ac:dyDescent="0.25">
      <c r="E558" s="1" t="str">
        <f t="shared" si="8"/>
        <v/>
      </c>
    </row>
    <row r="559" spans="1:5" x14ac:dyDescent="0.25">
      <c r="B559" s="2">
        <v>1</v>
      </c>
      <c r="C559" t="s">
        <v>163</v>
      </c>
      <c r="E559" s="1" t="str">
        <f t="shared" si="8"/>
        <v/>
      </c>
    </row>
    <row r="560" spans="1:5" x14ac:dyDescent="0.25">
      <c r="E560" s="1" t="str">
        <f t="shared" si="8"/>
        <v/>
      </c>
    </row>
    <row r="561" spans="1:5" x14ac:dyDescent="0.25">
      <c r="A561" t="s">
        <v>203</v>
      </c>
      <c r="E561" s="1">
        <f t="shared" si="8"/>
        <v>5</v>
      </c>
    </row>
    <row r="562" spans="1:5" x14ac:dyDescent="0.25">
      <c r="E562" s="1" t="str">
        <f t="shared" si="8"/>
        <v/>
      </c>
    </row>
    <row r="563" spans="1:5" x14ac:dyDescent="0.25">
      <c r="B563" s="2">
        <v>1</v>
      </c>
      <c r="C563" t="s">
        <v>35</v>
      </c>
      <c r="E563" s="1" t="str">
        <f t="shared" si="8"/>
        <v/>
      </c>
    </row>
    <row r="564" spans="1:5" x14ac:dyDescent="0.25">
      <c r="E564" s="1" t="str">
        <f t="shared" si="8"/>
        <v/>
      </c>
    </row>
    <row r="565" spans="1:5" x14ac:dyDescent="0.25">
      <c r="A565" t="s">
        <v>204</v>
      </c>
      <c r="E565" s="1">
        <f t="shared" si="8"/>
        <v>148</v>
      </c>
    </row>
    <row r="566" spans="1:5" x14ac:dyDescent="0.25">
      <c r="E566" s="1" t="str">
        <f t="shared" si="8"/>
        <v/>
      </c>
    </row>
    <row r="567" spans="1:5" x14ac:dyDescent="0.25">
      <c r="B567" s="2">
        <v>1</v>
      </c>
      <c r="C567" t="s">
        <v>35</v>
      </c>
      <c r="E567" s="1" t="str">
        <f t="shared" si="8"/>
        <v/>
      </c>
    </row>
    <row r="568" spans="1:5" x14ac:dyDescent="0.25">
      <c r="E568" s="1" t="str">
        <f t="shared" si="8"/>
        <v/>
      </c>
    </row>
    <row r="569" spans="1:5" x14ac:dyDescent="0.25">
      <c r="A569" t="s">
        <v>205</v>
      </c>
      <c r="E569" s="1">
        <f t="shared" si="8"/>
        <v>114</v>
      </c>
    </row>
    <row r="570" spans="1:5" x14ac:dyDescent="0.25">
      <c r="E570" s="1" t="str">
        <f t="shared" si="8"/>
        <v/>
      </c>
    </row>
    <row r="571" spans="1:5" x14ac:dyDescent="0.25">
      <c r="B571" s="2">
        <v>1</v>
      </c>
      <c r="C571" t="s">
        <v>35</v>
      </c>
      <c r="E571" s="1" t="str">
        <f t="shared" si="8"/>
        <v/>
      </c>
    </row>
    <row r="572" spans="1:5" x14ac:dyDescent="0.25">
      <c r="E572" s="1" t="str">
        <f t="shared" si="8"/>
        <v/>
      </c>
    </row>
    <row r="573" spans="1:5" x14ac:dyDescent="0.25">
      <c r="A573" t="s">
        <v>206</v>
      </c>
      <c r="E573" s="1">
        <f t="shared" si="8"/>
        <v>4</v>
      </c>
    </row>
    <row r="574" spans="1:5" x14ac:dyDescent="0.25">
      <c r="E574" s="1" t="str">
        <f t="shared" si="8"/>
        <v/>
      </c>
    </row>
    <row r="575" spans="1:5" x14ac:dyDescent="0.25">
      <c r="E575" s="1" t="str">
        <f t="shared" si="8"/>
        <v/>
      </c>
    </row>
    <row r="576" spans="1:5" x14ac:dyDescent="0.25">
      <c r="A576" t="s">
        <v>207</v>
      </c>
      <c r="E576" s="1">
        <f t="shared" si="8"/>
        <v>44</v>
      </c>
    </row>
    <row r="577" spans="1:5" x14ac:dyDescent="0.25">
      <c r="E577" s="1" t="str">
        <f t="shared" si="8"/>
        <v/>
      </c>
    </row>
    <row r="578" spans="1:5" x14ac:dyDescent="0.25">
      <c r="B578" s="2">
        <v>1</v>
      </c>
      <c r="C578" t="s">
        <v>163</v>
      </c>
      <c r="E578" s="1" t="str">
        <f t="shared" si="8"/>
        <v/>
      </c>
    </row>
    <row r="579" spans="1:5" x14ac:dyDescent="0.25">
      <c r="E579" s="1" t="str">
        <f t="shared" ref="E579:E642" si="9">IFERROR(HLOOKUP($A579,$F$2:$OL$3,2,FALSE),"")</f>
        <v/>
      </c>
    </row>
    <row r="580" spans="1:5" x14ac:dyDescent="0.25">
      <c r="A580" t="s">
        <v>208</v>
      </c>
      <c r="E580" s="1">
        <f t="shared" si="9"/>
        <v>276</v>
      </c>
    </row>
    <row r="581" spans="1:5" x14ac:dyDescent="0.25">
      <c r="E581" s="1" t="str">
        <f t="shared" si="9"/>
        <v/>
      </c>
    </row>
    <row r="582" spans="1:5" x14ac:dyDescent="0.25">
      <c r="B582" s="2">
        <v>0.94299999999999995</v>
      </c>
      <c r="C582" t="s">
        <v>35</v>
      </c>
      <c r="E582" s="1" t="str">
        <f t="shared" si="9"/>
        <v/>
      </c>
    </row>
    <row r="583" spans="1:5" x14ac:dyDescent="0.25">
      <c r="B583" s="2">
        <v>4.2999999999999997E-2</v>
      </c>
      <c r="C583" t="s">
        <v>209</v>
      </c>
      <c r="E583" s="1" t="str">
        <f t="shared" si="9"/>
        <v/>
      </c>
    </row>
    <row r="584" spans="1:5" x14ac:dyDescent="0.25">
      <c r="B584" s="2">
        <v>1.2999999999999999E-2</v>
      </c>
      <c r="C584" t="s">
        <v>210</v>
      </c>
      <c r="E584" s="1" t="str">
        <f t="shared" si="9"/>
        <v/>
      </c>
    </row>
    <row r="585" spans="1:5" x14ac:dyDescent="0.25">
      <c r="E585" s="1" t="str">
        <f t="shared" si="9"/>
        <v/>
      </c>
    </row>
    <row r="586" spans="1:5" x14ac:dyDescent="0.25">
      <c r="A586" s="3" t="s">
        <v>211</v>
      </c>
      <c r="E586" s="1">
        <f t="shared" si="9"/>
        <v>80</v>
      </c>
    </row>
    <row r="587" spans="1:5" x14ac:dyDescent="0.25">
      <c r="E587" s="1" t="str">
        <f t="shared" si="9"/>
        <v/>
      </c>
    </row>
    <row r="588" spans="1:5" x14ac:dyDescent="0.25">
      <c r="B588" s="2">
        <v>1</v>
      </c>
      <c r="C588" t="s">
        <v>39</v>
      </c>
      <c r="E588" s="1" t="str">
        <f t="shared" si="9"/>
        <v/>
      </c>
    </row>
    <row r="589" spans="1:5" x14ac:dyDescent="0.25">
      <c r="E589" s="1" t="str">
        <f t="shared" si="9"/>
        <v/>
      </c>
    </row>
    <row r="590" spans="1:5" x14ac:dyDescent="0.25">
      <c r="A590" t="s">
        <v>212</v>
      </c>
      <c r="E590" s="1">
        <f t="shared" si="9"/>
        <v>4</v>
      </c>
    </row>
    <row r="591" spans="1:5" x14ac:dyDescent="0.25">
      <c r="E591" s="1" t="str">
        <f t="shared" si="9"/>
        <v/>
      </c>
    </row>
    <row r="592" spans="1:5" x14ac:dyDescent="0.25">
      <c r="B592" s="2">
        <v>1</v>
      </c>
      <c r="C592" t="s">
        <v>35</v>
      </c>
      <c r="E592" s="1" t="str">
        <f t="shared" si="9"/>
        <v/>
      </c>
    </row>
    <row r="593" spans="1:5" x14ac:dyDescent="0.25">
      <c r="E593" s="1" t="str">
        <f t="shared" si="9"/>
        <v/>
      </c>
    </row>
    <row r="594" spans="1:5" x14ac:dyDescent="0.25">
      <c r="A594" t="s">
        <v>213</v>
      </c>
      <c r="E594" s="1">
        <f t="shared" si="9"/>
        <v>2</v>
      </c>
    </row>
    <row r="595" spans="1:5" x14ac:dyDescent="0.25">
      <c r="E595" s="1" t="str">
        <f t="shared" si="9"/>
        <v/>
      </c>
    </row>
    <row r="596" spans="1:5" x14ac:dyDescent="0.25">
      <c r="B596" s="2">
        <v>1</v>
      </c>
      <c r="C596" t="s">
        <v>92</v>
      </c>
      <c r="E596" s="1" t="str">
        <f t="shared" si="9"/>
        <v/>
      </c>
    </row>
    <row r="597" spans="1:5" x14ac:dyDescent="0.25">
      <c r="E597" s="1" t="str">
        <f t="shared" si="9"/>
        <v/>
      </c>
    </row>
    <row r="598" spans="1:5" x14ac:dyDescent="0.25">
      <c r="A598" t="s">
        <v>214</v>
      </c>
      <c r="E598" s="1">
        <f t="shared" si="9"/>
        <v>10</v>
      </c>
    </row>
    <row r="599" spans="1:5" x14ac:dyDescent="0.25">
      <c r="E599" s="1" t="str">
        <f t="shared" si="9"/>
        <v/>
      </c>
    </row>
    <row r="600" spans="1:5" x14ac:dyDescent="0.25">
      <c r="B600" s="2">
        <v>1</v>
      </c>
      <c r="C600" t="s">
        <v>35</v>
      </c>
      <c r="E600" s="1" t="str">
        <f t="shared" si="9"/>
        <v/>
      </c>
    </row>
    <row r="601" spans="1:5" x14ac:dyDescent="0.25">
      <c r="E601" s="1" t="str">
        <f t="shared" si="9"/>
        <v/>
      </c>
    </row>
    <row r="602" spans="1:5" x14ac:dyDescent="0.25">
      <c r="A602" t="s">
        <v>215</v>
      </c>
      <c r="E602" s="1">
        <f t="shared" si="9"/>
        <v>36</v>
      </c>
    </row>
    <row r="603" spans="1:5" x14ac:dyDescent="0.25">
      <c r="E603" s="1" t="str">
        <f t="shared" si="9"/>
        <v/>
      </c>
    </row>
    <row r="604" spans="1:5" x14ac:dyDescent="0.25">
      <c r="B604" s="2">
        <v>0.35099999999999998</v>
      </c>
      <c r="C604" t="s">
        <v>35</v>
      </c>
      <c r="E604" s="1" t="str">
        <f t="shared" si="9"/>
        <v/>
      </c>
    </row>
    <row r="605" spans="1:5" x14ac:dyDescent="0.25">
      <c r="B605" s="2">
        <v>0.15</v>
      </c>
      <c r="C605" t="s">
        <v>216</v>
      </c>
      <c r="E605" s="1" t="str">
        <f t="shared" si="9"/>
        <v/>
      </c>
    </row>
    <row r="606" spans="1:5" x14ac:dyDescent="0.25">
      <c r="B606" s="2">
        <v>0.253</v>
      </c>
      <c r="C606" t="s">
        <v>217</v>
      </c>
      <c r="E606" s="1" t="str">
        <f t="shared" si="9"/>
        <v/>
      </c>
    </row>
    <row r="607" spans="1:5" x14ac:dyDescent="0.25">
      <c r="B607" s="2">
        <v>0.245</v>
      </c>
      <c r="C607" t="s">
        <v>218</v>
      </c>
      <c r="E607" s="1" t="str">
        <f t="shared" si="9"/>
        <v/>
      </c>
    </row>
    <row r="608" spans="1:5" x14ac:dyDescent="0.25">
      <c r="E608" s="1" t="str">
        <f t="shared" si="9"/>
        <v/>
      </c>
    </row>
    <row r="609" spans="1:5" x14ac:dyDescent="0.25">
      <c r="A609" t="s">
        <v>219</v>
      </c>
      <c r="E609" s="1">
        <f t="shared" si="9"/>
        <v>4</v>
      </c>
    </row>
    <row r="610" spans="1:5" x14ac:dyDescent="0.25">
      <c r="E610" s="1" t="str">
        <f t="shared" si="9"/>
        <v/>
      </c>
    </row>
    <row r="611" spans="1:5" x14ac:dyDescent="0.25">
      <c r="B611" s="2">
        <v>1</v>
      </c>
      <c r="C611" t="s">
        <v>35</v>
      </c>
      <c r="E611" s="1" t="str">
        <f t="shared" si="9"/>
        <v/>
      </c>
    </row>
    <row r="612" spans="1:5" x14ac:dyDescent="0.25">
      <c r="E612" s="1" t="str">
        <f t="shared" si="9"/>
        <v/>
      </c>
    </row>
    <row r="613" spans="1:5" x14ac:dyDescent="0.25">
      <c r="A613" t="s">
        <v>220</v>
      </c>
      <c r="E613" s="1">
        <f t="shared" si="9"/>
        <v>280</v>
      </c>
    </row>
    <row r="614" spans="1:5" x14ac:dyDescent="0.25">
      <c r="E614" s="1" t="str">
        <f t="shared" si="9"/>
        <v/>
      </c>
    </row>
    <row r="615" spans="1:5" x14ac:dyDescent="0.25">
      <c r="B615" s="2">
        <v>0.379</v>
      </c>
      <c r="C615" t="s">
        <v>35</v>
      </c>
      <c r="E615" s="1" t="str">
        <f t="shared" si="9"/>
        <v/>
      </c>
    </row>
    <row r="616" spans="1:5" x14ac:dyDescent="0.25">
      <c r="B616" s="2">
        <v>0.62</v>
      </c>
      <c r="C616" t="s">
        <v>216</v>
      </c>
      <c r="E616" s="1" t="str">
        <f t="shared" si="9"/>
        <v/>
      </c>
    </row>
    <row r="617" spans="1:5" x14ac:dyDescent="0.25">
      <c r="E617" s="1" t="str">
        <f t="shared" si="9"/>
        <v/>
      </c>
    </row>
    <row r="618" spans="1:5" x14ac:dyDescent="0.25">
      <c r="A618" t="s">
        <v>221</v>
      </c>
      <c r="E618" s="1">
        <f t="shared" si="9"/>
        <v>227</v>
      </c>
    </row>
    <row r="619" spans="1:5" x14ac:dyDescent="0.25">
      <c r="E619" s="1" t="str">
        <f t="shared" si="9"/>
        <v/>
      </c>
    </row>
    <row r="620" spans="1:5" x14ac:dyDescent="0.25">
      <c r="B620" s="2">
        <v>0.60399999999999998</v>
      </c>
      <c r="C620" t="s">
        <v>10</v>
      </c>
      <c r="E620" s="1" t="str">
        <f t="shared" si="9"/>
        <v/>
      </c>
    </row>
    <row r="621" spans="1:5" x14ac:dyDescent="0.25">
      <c r="B621" s="2">
        <v>1.4999999999999999E-2</v>
      </c>
      <c r="C621" t="s">
        <v>75</v>
      </c>
      <c r="E621" s="1" t="str">
        <f t="shared" si="9"/>
        <v/>
      </c>
    </row>
    <row r="622" spans="1:5" x14ac:dyDescent="0.25">
      <c r="B622" s="2">
        <v>1.4999999999999999E-2</v>
      </c>
      <c r="C622" t="s">
        <v>76</v>
      </c>
      <c r="E622" s="1" t="str">
        <f t="shared" si="9"/>
        <v/>
      </c>
    </row>
    <row r="623" spans="1:5" x14ac:dyDescent="0.25">
      <c r="B623" s="2">
        <v>1.4999999999999999E-2</v>
      </c>
      <c r="C623" t="s">
        <v>77</v>
      </c>
      <c r="E623" s="1" t="str">
        <f t="shared" si="9"/>
        <v/>
      </c>
    </row>
    <row r="624" spans="1:5" x14ac:dyDescent="0.25">
      <c r="B624" s="2">
        <v>1.4E-2</v>
      </c>
      <c r="C624" t="s">
        <v>78</v>
      </c>
      <c r="E624" s="1" t="str">
        <f t="shared" si="9"/>
        <v/>
      </c>
    </row>
    <row r="625" spans="1:5" x14ac:dyDescent="0.25">
      <c r="B625" s="2">
        <v>3.5000000000000003E-2</v>
      </c>
      <c r="C625" t="s">
        <v>73</v>
      </c>
      <c r="E625" s="1" t="str">
        <f t="shared" si="9"/>
        <v/>
      </c>
    </row>
    <row r="626" spans="1:5" x14ac:dyDescent="0.25">
      <c r="B626" s="2">
        <v>0.03</v>
      </c>
      <c r="C626" t="s">
        <v>79</v>
      </c>
      <c r="E626" s="1" t="str">
        <f t="shared" si="9"/>
        <v/>
      </c>
    </row>
    <row r="627" spans="1:5" x14ac:dyDescent="0.25">
      <c r="B627" s="2">
        <v>0.26800000000000002</v>
      </c>
      <c r="C627" t="s">
        <v>28</v>
      </c>
      <c r="E627" s="1" t="str">
        <f t="shared" si="9"/>
        <v/>
      </c>
    </row>
    <row r="628" spans="1:5" x14ac:dyDescent="0.25">
      <c r="A628" t="s">
        <v>6</v>
      </c>
      <c r="B628" t="s">
        <v>222</v>
      </c>
      <c r="C628" t="s">
        <v>223</v>
      </c>
      <c r="E628" s="1" t="str">
        <f t="shared" si="9"/>
        <v/>
      </c>
    </row>
    <row r="629" spans="1:5" x14ac:dyDescent="0.25">
      <c r="A629" t="s">
        <v>224</v>
      </c>
      <c r="E629" s="1">
        <f t="shared" si="9"/>
        <v>14</v>
      </c>
    </row>
    <row r="630" spans="1:5" x14ac:dyDescent="0.25">
      <c r="E630" s="1" t="str">
        <f t="shared" si="9"/>
        <v/>
      </c>
    </row>
    <row r="631" spans="1:5" x14ac:dyDescent="0.25">
      <c r="B631" s="2">
        <v>0.57099999999999995</v>
      </c>
      <c r="C631" t="s">
        <v>99</v>
      </c>
      <c r="E631" s="1" t="str">
        <f t="shared" si="9"/>
        <v/>
      </c>
    </row>
    <row r="632" spans="1:5" x14ac:dyDescent="0.25">
      <c r="B632" s="2">
        <v>0.24099999999999999</v>
      </c>
      <c r="C632" t="s">
        <v>100</v>
      </c>
      <c r="E632" s="1" t="str">
        <f t="shared" si="9"/>
        <v/>
      </c>
    </row>
    <row r="633" spans="1:5" x14ac:dyDescent="0.25">
      <c r="E633" s="1" t="str">
        <f t="shared" si="9"/>
        <v/>
      </c>
    </row>
    <row r="634" spans="1:5" x14ac:dyDescent="0.25">
      <c r="A634" t="s">
        <v>225</v>
      </c>
      <c r="E634" s="1">
        <f t="shared" si="9"/>
        <v>2</v>
      </c>
    </row>
    <row r="635" spans="1:5" x14ac:dyDescent="0.25">
      <c r="E635" s="1" t="str">
        <f t="shared" si="9"/>
        <v/>
      </c>
    </row>
    <row r="636" spans="1:5" x14ac:dyDescent="0.25">
      <c r="B636" s="2">
        <v>1</v>
      </c>
      <c r="C636" t="s">
        <v>99</v>
      </c>
      <c r="E636" s="1" t="str">
        <f t="shared" si="9"/>
        <v/>
      </c>
    </row>
    <row r="637" spans="1:5" x14ac:dyDescent="0.25">
      <c r="E637" s="1" t="str">
        <f t="shared" si="9"/>
        <v/>
      </c>
    </row>
    <row r="638" spans="1:5" x14ac:dyDescent="0.25">
      <c r="A638" t="s">
        <v>226</v>
      </c>
      <c r="E638" s="1">
        <f t="shared" si="9"/>
        <v>14</v>
      </c>
    </row>
    <row r="639" spans="1:5" x14ac:dyDescent="0.25">
      <c r="E639" s="1" t="str">
        <f t="shared" si="9"/>
        <v/>
      </c>
    </row>
    <row r="640" spans="1:5" x14ac:dyDescent="0.25">
      <c r="B640" s="2">
        <v>0.57099999999999995</v>
      </c>
      <c r="C640" t="s">
        <v>99</v>
      </c>
      <c r="E640" s="1" t="str">
        <f t="shared" si="9"/>
        <v/>
      </c>
    </row>
    <row r="641" spans="1:5" x14ac:dyDescent="0.25">
      <c r="B641" s="2">
        <v>0.24099999999999999</v>
      </c>
      <c r="C641" t="s">
        <v>100</v>
      </c>
      <c r="E641" s="1" t="str">
        <f t="shared" si="9"/>
        <v/>
      </c>
    </row>
    <row r="642" spans="1:5" x14ac:dyDescent="0.25">
      <c r="A642" t="s">
        <v>6</v>
      </c>
      <c r="B642" t="s">
        <v>227</v>
      </c>
      <c r="C642" t="s">
        <v>228</v>
      </c>
      <c r="E642" s="1" t="str">
        <f t="shared" si="9"/>
        <v/>
      </c>
    </row>
    <row r="643" spans="1:5" x14ac:dyDescent="0.25">
      <c r="A643" t="s">
        <v>229</v>
      </c>
      <c r="E643" s="1">
        <f t="shared" ref="E643:E706" si="10">IFERROR(HLOOKUP($A643,$F$2:$OL$3,2,FALSE),"")</f>
        <v>6</v>
      </c>
    </row>
    <row r="644" spans="1:5" x14ac:dyDescent="0.25">
      <c r="E644" s="1" t="str">
        <f t="shared" si="10"/>
        <v/>
      </c>
    </row>
    <row r="645" spans="1:5" x14ac:dyDescent="0.25">
      <c r="B645" s="2">
        <v>1</v>
      </c>
      <c r="C645" t="s">
        <v>230</v>
      </c>
      <c r="E645" s="1" t="str">
        <f t="shared" si="10"/>
        <v/>
      </c>
    </row>
    <row r="646" spans="1:5" x14ac:dyDescent="0.25">
      <c r="A646" t="s">
        <v>6</v>
      </c>
      <c r="B646" t="s">
        <v>231</v>
      </c>
      <c r="C646" t="s">
        <v>232</v>
      </c>
      <c r="E646" s="1" t="str">
        <f t="shared" si="10"/>
        <v/>
      </c>
    </row>
    <row r="647" spans="1:5" x14ac:dyDescent="0.25">
      <c r="A647" t="s">
        <v>233</v>
      </c>
      <c r="E647" s="1">
        <f t="shared" si="10"/>
        <v>5380</v>
      </c>
    </row>
    <row r="648" spans="1:5" x14ac:dyDescent="0.25">
      <c r="E648" s="1" t="str">
        <f t="shared" si="10"/>
        <v/>
      </c>
    </row>
    <row r="649" spans="1:5" x14ac:dyDescent="0.25">
      <c r="B649" s="2">
        <v>0.997</v>
      </c>
      <c r="C649" t="s">
        <v>153</v>
      </c>
      <c r="E649" s="1" t="str">
        <f t="shared" si="10"/>
        <v/>
      </c>
    </row>
    <row r="650" spans="1:5" x14ac:dyDescent="0.25">
      <c r="B650" s="2">
        <v>0</v>
      </c>
      <c r="C650" t="s">
        <v>51</v>
      </c>
      <c r="E650" s="1" t="str">
        <f t="shared" si="10"/>
        <v/>
      </c>
    </row>
    <row r="651" spans="1:5" x14ac:dyDescent="0.25">
      <c r="B651" s="2">
        <v>0</v>
      </c>
      <c r="C651" t="s">
        <v>164</v>
      </c>
      <c r="E651" s="1" t="str">
        <f t="shared" si="10"/>
        <v/>
      </c>
    </row>
    <row r="652" spans="1:5" x14ac:dyDescent="0.25">
      <c r="B652" s="2">
        <v>0</v>
      </c>
      <c r="C652" t="s">
        <v>77</v>
      </c>
      <c r="E652" s="1" t="str">
        <f t="shared" si="10"/>
        <v/>
      </c>
    </row>
    <row r="653" spans="1:5" x14ac:dyDescent="0.25">
      <c r="B653" s="2">
        <v>0</v>
      </c>
      <c r="C653" t="s">
        <v>136</v>
      </c>
      <c r="E653" s="1" t="str">
        <f t="shared" si="10"/>
        <v/>
      </c>
    </row>
    <row r="654" spans="1:5" x14ac:dyDescent="0.25">
      <c r="E654" s="1" t="str">
        <f t="shared" si="10"/>
        <v/>
      </c>
    </row>
    <row r="655" spans="1:5" x14ac:dyDescent="0.25">
      <c r="A655" t="s">
        <v>234</v>
      </c>
      <c r="E655" s="1">
        <f t="shared" si="10"/>
        <v>71</v>
      </c>
    </row>
    <row r="656" spans="1:5" x14ac:dyDescent="0.25">
      <c r="E656" s="1" t="str">
        <f t="shared" si="10"/>
        <v/>
      </c>
    </row>
    <row r="657" spans="1:5" x14ac:dyDescent="0.25">
      <c r="B657" s="2">
        <v>1</v>
      </c>
      <c r="C657" t="s">
        <v>235</v>
      </c>
      <c r="E657" s="1" t="str">
        <f t="shared" si="10"/>
        <v/>
      </c>
    </row>
    <row r="658" spans="1:5" x14ac:dyDescent="0.25">
      <c r="E658" s="1" t="str">
        <f t="shared" si="10"/>
        <v/>
      </c>
    </row>
    <row r="659" spans="1:5" x14ac:dyDescent="0.25">
      <c r="A659" t="s">
        <v>236</v>
      </c>
      <c r="E659" s="1">
        <f t="shared" si="10"/>
        <v>24</v>
      </c>
    </row>
    <row r="660" spans="1:5" x14ac:dyDescent="0.25">
      <c r="E660" s="1" t="str">
        <f t="shared" si="10"/>
        <v/>
      </c>
    </row>
    <row r="661" spans="1:5" x14ac:dyDescent="0.25">
      <c r="B661" s="2">
        <v>1</v>
      </c>
      <c r="C661" t="s">
        <v>28</v>
      </c>
      <c r="E661" s="1" t="str">
        <f t="shared" si="10"/>
        <v/>
      </c>
    </row>
    <row r="662" spans="1:5" x14ac:dyDescent="0.25">
      <c r="E662" s="1" t="str">
        <f t="shared" si="10"/>
        <v/>
      </c>
    </row>
    <row r="663" spans="1:5" x14ac:dyDescent="0.25">
      <c r="A663" t="s">
        <v>237</v>
      </c>
      <c r="E663" s="1">
        <f t="shared" si="10"/>
        <v>316</v>
      </c>
    </row>
    <row r="664" spans="1:5" x14ac:dyDescent="0.25">
      <c r="E664" s="1" t="str">
        <f t="shared" si="10"/>
        <v/>
      </c>
    </row>
    <row r="665" spans="1:5" x14ac:dyDescent="0.25">
      <c r="B665" s="2">
        <v>0.67400000000000004</v>
      </c>
      <c r="C665" t="s">
        <v>153</v>
      </c>
      <c r="E665" s="1" t="str">
        <f t="shared" si="10"/>
        <v/>
      </c>
    </row>
    <row r="666" spans="1:5" x14ac:dyDescent="0.25">
      <c r="B666" s="2">
        <v>0.02</v>
      </c>
      <c r="C666" t="s">
        <v>51</v>
      </c>
      <c r="E666" s="1" t="str">
        <f t="shared" si="10"/>
        <v/>
      </c>
    </row>
    <row r="667" spans="1:5" x14ac:dyDescent="0.25">
      <c r="B667" s="2">
        <v>0.24099999999999999</v>
      </c>
      <c r="C667" t="s">
        <v>28</v>
      </c>
      <c r="E667" s="1" t="str">
        <f t="shared" si="10"/>
        <v/>
      </c>
    </row>
    <row r="668" spans="1:5" x14ac:dyDescent="0.25">
      <c r="B668" s="2">
        <v>6.3E-2</v>
      </c>
      <c r="C668" t="s">
        <v>52</v>
      </c>
      <c r="E668" s="1" t="str">
        <f t="shared" si="10"/>
        <v/>
      </c>
    </row>
    <row r="669" spans="1:5" x14ac:dyDescent="0.25">
      <c r="E669" s="1" t="str">
        <f t="shared" si="10"/>
        <v/>
      </c>
    </row>
    <row r="670" spans="1:5" x14ac:dyDescent="0.25">
      <c r="A670" t="s">
        <v>238</v>
      </c>
      <c r="E670" s="1">
        <f t="shared" si="10"/>
        <v>39</v>
      </c>
    </row>
    <row r="671" spans="1:5" x14ac:dyDescent="0.25">
      <c r="E671" s="1" t="str">
        <f t="shared" si="10"/>
        <v/>
      </c>
    </row>
    <row r="672" spans="1:5" x14ac:dyDescent="0.25">
      <c r="B672" s="2">
        <v>1</v>
      </c>
      <c r="C672" t="s">
        <v>92</v>
      </c>
      <c r="E672" s="1" t="str">
        <f t="shared" si="10"/>
        <v/>
      </c>
    </row>
    <row r="673" spans="1:5" x14ac:dyDescent="0.25">
      <c r="E673" s="1" t="str">
        <f t="shared" si="10"/>
        <v/>
      </c>
    </row>
    <row r="674" spans="1:5" x14ac:dyDescent="0.25">
      <c r="A674" t="s">
        <v>239</v>
      </c>
      <c r="E674" s="1">
        <f t="shared" si="10"/>
        <v>61</v>
      </c>
    </row>
    <row r="675" spans="1:5" x14ac:dyDescent="0.25">
      <c r="E675" s="1" t="str">
        <f t="shared" si="10"/>
        <v/>
      </c>
    </row>
    <row r="676" spans="1:5" x14ac:dyDescent="0.25">
      <c r="B676" s="2">
        <v>0.28499999999999998</v>
      </c>
      <c r="C676" t="s">
        <v>92</v>
      </c>
      <c r="E676" s="1" t="str">
        <f t="shared" si="10"/>
        <v/>
      </c>
    </row>
    <row r="677" spans="1:5" x14ac:dyDescent="0.25">
      <c r="B677" s="2">
        <v>0.71399999999999997</v>
      </c>
      <c r="C677" t="s">
        <v>159</v>
      </c>
      <c r="E677" s="1" t="str">
        <f t="shared" si="10"/>
        <v/>
      </c>
    </row>
    <row r="678" spans="1:5" x14ac:dyDescent="0.25">
      <c r="E678" s="1" t="str">
        <f t="shared" si="10"/>
        <v/>
      </c>
    </row>
    <row r="679" spans="1:5" x14ac:dyDescent="0.25">
      <c r="A679" t="s">
        <v>240</v>
      </c>
      <c r="E679" s="1">
        <f t="shared" si="10"/>
        <v>59</v>
      </c>
    </row>
    <row r="680" spans="1:5" x14ac:dyDescent="0.25">
      <c r="E680" s="1" t="str">
        <f t="shared" si="10"/>
        <v/>
      </c>
    </row>
    <row r="681" spans="1:5" x14ac:dyDescent="0.25">
      <c r="B681" s="2">
        <v>0.90900000000000003</v>
      </c>
      <c r="C681" t="s">
        <v>210</v>
      </c>
      <c r="E681" s="1" t="str">
        <f t="shared" si="10"/>
        <v/>
      </c>
    </row>
    <row r="682" spans="1:5" x14ac:dyDescent="0.25">
      <c r="B682" s="2">
        <v>0.09</v>
      </c>
      <c r="C682" t="s">
        <v>32</v>
      </c>
      <c r="E682" s="1" t="str">
        <f t="shared" si="10"/>
        <v/>
      </c>
    </row>
    <row r="683" spans="1:5" x14ac:dyDescent="0.25">
      <c r="E683" s="1" t="str">
        <f t="shared" si="10"/>
        <v/>
      </c>
    </row>
    <row r="684" spans="1:5" x14ac:dyDescent="0.25">
      <c r="A684" t="s">
        <v>241</v>
      </c>
      <c r="E684" s="1">
        <f t="shared" si="10"/>
        <v>1</v>
      </c>
    </row>
    <row r="685" spans="1:5" x14ac:dyDescent="0.25">
      <c r="E685" s="1" t="str">
        <f t="shared" si="10"/>
        <v/>
      </c>
    </row>
    <row r="686" spans="1:5" x14ac:dyDescent="0.25">
      <c r="B686" s="2">
        <v>1</v>
      </c>
      <c r="C686" t="s">
        <v>153</v>
      </c>
      <c r="E686" s="1" t="str">
        <f t="shared" si="10"/>
        <v/>
      </c>
    </row>
    <row r="687" spans="1:5" x14ac:dyDescent="0.25">
      <c r="E687" s="1" t="str">
        <f t="shared" si="10"/>
        <v/>
      </c>
    </row>
    <row r="688" spans="1:5" x14ac:dyDescent="0.25">
      <c r="A688" t="s">
        <v>242</v>
      </c>
      <c r="E688" s="1">
        <f t="shared" si="10"/>
        <v>403</v>
      </c>
    </row>
    <row r="689" spans="1:5" x14ac:dyDescent="0.25">
      <c r="E689" s="1" t="str">
        <f t="shared" si="10"/>
        <v/>
      </c>
    </row>
    <row r="690" spans="1:5" x14ac:dyDescent="0.25">
      <c r="B690" s="2">
        <v>1</v>
      </c>
      <c r="C690" t="s">
        <v>153</v>
      </c>
      <c r="E690" s="1" t="str">
        <f t="shared" si="10"/>
        <v/>
      </c>
    </row>
    <row r="691" spans="1:5" x14ac:dyDescent="0.25">
      <c r="A691" t="s">
        <v>6</v>
      </c>
      <c r="B691" t="s">
        <v>243</v>
      </c>
      <c r="C691" t="s">
        <v>244</v>
      </c>
      <c r="E691" s="1" t="str">
        <f t="shared" si="10"/>
        <v/>
      </c>
    </row>
    <row r="692" spans="1:5" x14ac:dyDescent="0.25">
      <c r="A692" t="s">
        <v>245</v>
      </c>
      <c r="E692" s="1">
        <f t="shared" si="10"/>
        <v>1</v>
      </c>
    </row>
    <row r="693" spans="1:5" x14ac:dyDescent="0.25">
      <c r="E693" s="1" t="str">
        <f t="shared" si="10"/>
        <v/>
      </c>
    </row>
    <row r="694" spans="1:5" x14ac:dyDescent="0.25">
      <c r="B694" s="2">
        <v>1</v>
      </c>
      <c r="C694" t="s">
        <v>112</v>
      </c>
      <c r="E694" s="1" t="str">
        <f t="shared" si="10"/>
        <v/>
      </c>
    </row>
    <row r="695" spans="1:5" x14ac:dyDescent="0.25">
      <c r="A695" t="s">
        <v>6</v>
      </c>
      <c r="B695" t="s">
        <v>246</v>
      </c>
      <c r="C695" t="s">
        <v>247</v>
      </c>
      <c r="E695" s="1" t="str">
        <f t="shared" si="10"/>
        <v/>
      </c>
    </row>
    <row r="696" spans="1:5" x14ac:dyDescent="0.25">
      <c r="A696" t="s">
        <v>248</v>
      </c>
      <c r="E696" s="1">
        <f t="shared" si="10"/>
        <v>25</v>
      </c>
    </row>
    <row r="697" spans="1:5" x14ac:dyDescent="0.25">
      <c r="E697" s="1" t="str">
        <f t="shared" si="10"/>
        <v/>
      </c>
    </row>
    <row r="698" spans="1:5" x14ac:dyDescent="0.25">
      <c r="B698" s="2">
        <v>1</v>
      </c>
      <c r="C698" t="s">
        <v>78</v>
      </c>
      <c r="E698" s="1" t="str">
        <f t="shared" si="10"/>
        <v/>
      </c>
    </row>
    <row r="699" spans="1:5" x14ac:dyDescent="0.25">
      <c r="E699" s="1" t="str">
        <f t="shared" si="10"/>
        <v/>
      </c>
    </row>
    <row r="700" spans="1:5" x14ac:dyDescent="0.25">
      <c r="A700" t="s">
        <v>249</v>
      </c>
      <c r="E700" s="1">
        <f t="shared" si="10"/>
        <v>1</v>
      </c>
    </row>
    <row r="701" spans="1:5" x14ac:dyDescent="0.25">
      <c r="E701" s="1" t="str">
        <f t="shared" si="10"/>
        <v/>
      </c>
    </row>
    <row r="702" spans="1:5" x14ac:dyDescent="0.25">
      <c r="B702" s="2">
        <v>1</v>
      </c>
      <c r="C702" t="s">
        <v>78</v>
      </c>
      <c r="E702" s="1" t="str">
        <f t="shared" si="10"/>
        <v/>
      </c>
    </row>
    <row r="703" spans="1:5" x14ac:dyDescent="0.25">
      <c r="E703" s="1" t="str">
        <f t="shared" si="10"/>
        <v/>
      </c>
    </row>
    <row r="704" spans="1:5" x14ac:dyDescent="0.25">
      <c r="A704" t="s">
        <v>250</v>
      </c>
      <c r="E704" s="1">
        <f t="shared" si="10"/>
        <v>540</v>
      </c>
    </row>
    <row r="705" spans="1:5" x14ac:dyDescent="0.25">
      <c r="E705" s="1" t="str">
        <f t="shared" si="10"/>
        <v/>
      </c>
    </row>
    <row r="706" spans="1:5" x14ac:dyDescent="0.25">
      <c r="B706" s="2">
        <v>1</v>
      </c>
      <c r="C706" t="s">
        <v>78</v>
      </c>
      <c r="E706" s="1" t="str">
        <f t="shared" si="10"/>
        <v/>
      </c>
    </row>
    <row r="707" spans="1:5" x14ac:dyDescent="0.25">
      <c r="E707" s="1" t="str">
        <f t="shared" ref="E707:E770" si="11">IFERROR(HLOOKUP($A707,$F$2:$OL$3,2,FALSE),"")</f>
        <v/>
      </c>
    </row>
    <row r="708" spans="1:5" x14ac:dyDescent="0.25">
      <c r="A708" t="s">
        <v>251</v>
      </c>
      <c r="E708" s="1">
        <f t="shared" si="11"/>
        <v>459</v>
      </c>
    </row>
    <row r="709" spans="1:5" x14ac:dyDescent="0.25">
      <c r="E709" s="1" t="str">
        <f t="shared" si="11"/>
        <v/>
      </c>
    </row>
    <row r="710" spans="1:5" x14ac:dyDescent="0.25">
      <c r="B710" s="2">
        <v>1</v>
      </c>
      <c r="C710" t="s">
        <v>78</v>
      </c>
      <c r="E710" s="1" t="str">
        <f t="shared" si="11"/>
        <v/>
      </c>
    </row>
    <row r="711" spans="1:5" x14ac:dyDescent="0.25">
      <c r="E711" s="1" t="str">
        <f t="shared" si="11"/>
        <v/>
      </c>
    </row>
    <row r="712" spans="1:5" x14ac:dyDescent="0.25">
      <c r="A712" t="s">
        <v>252</v>
      </c>
      <c r="E712" s="1">
        <f t="shared" si="11"/>
        <v>551</v>
      </c>
    </row>
    <row r="713" spans="1:5" x14ac:dyDescent="0.25">
      <c r="E713" s="1" t="str">
        <f t="shared" si="11"/>
        <v/>
      </c>
    </row>
    <row r="714" spans="1:5" x14ac:dyDescent="0.25">
      <c r="B714" s="2">
        <v>1</v>
      </c>
      <c r="C714" t="s">
        <v>78</v>
      </c>
      <c r="E714" s="1" t="str">
        <f t="shared" si="11"/>
        <v/>
      </c>
    </row>
    <row r="715" spans="1:5" x14ac:dyDescent="0.25">
      <c r="A715" t="s">
        <v>6</v>
      </c>
      <c r="B715" t="s">
        <v>253</v>
      </c>
      <c r="C715" t="s">
        <v>254</v>
      </c>
      <c r="E715" s="1" t="str">
        <f t="shared" si="11"/>
        <v/>
      </c>
    </row>
    <row r="716" spans="1:5" x14ac:dyDescent="0.25">
      <c r="A716" t="s">
        <v>255</v>
      </c>
      <c r="E716" s="1">
        <f t="shared" si="11"/>
        <v>4</v>
      </c>
    </row>
    <row r="717" spans="1:5" x14ac:dyDescent="0.25">
      <c r="E717" s="1" t="str">
        <f t="shared" si="11"/>
        <v/>
      </c>
    </row>
    <row r="718" spans="1:5" x14ac:dyDescent="0.25">
      <c r="B718" s="2">
        <v>1</v>
      </c>
      <c r="C718" t="s">
        <v>140</v>
      </c>
      <c r="E718" s="1" t="str">
        <f t="shared" si="11"/>
        <v/>
      </c>
    </row>
    <row r="719" spans="1:5" x14ac:dyDescent="0.25">
      <c r="E719" s="1" t="str">
        <f t="shared" si="11"/>
        <v/>
      </c>
    </row>
    <row r="720" spans="1:5" x14ac:dyDescent="0.25">
      <c r="A720" t="s">
        <v>256</v>
      </c>
      <c r="E720" s="1">
        <f t="shared" si="11"/>
        <v>95</v>
      </c>
    </row>
    <row r="721" spans="1:5" x14ac:dyDescent="0.25">
      <c r="E721" s="1" t="str">
        <f t="shared" si="11"/>
        <v/>
      </c>
    </row>
    <row r="722" spans="1:5" x14ac:dyDescent="0.25">
      <c r="B722" s="2">
        <v>0.83899999999999997</v>
      </c>
      <c r="C722" t="s">
        <v>32</v>
      </c>
      <c r="E722" s="1" t="str">
        <f t="shared" si="11"/>
        <v/>
      </c>
    </row>
    <row r="723" spans="1:5" x14ac:dyDescent="0.25">
      <c r="B723" s="2">
        <v>0.16</v>
      </c>
      <c r="C723" t="s">
        <v>174</v>
      </c>
      <c r="E723" s="1" t="str">
        <f t="shared" si="11"/>
        <v/>
      </c>
    </row>
    <row r="724" spans="1:5" x14ac:dyDescent="0.25">
      <c r="E724" s="1" t="str">
        <f t="shared" si="11"/>
        <v/>
      </c>
    </row>
    <row r="725" spans="1:5" x14ac:dyDescent="0.25">
      <c r="A725" t="s">
        <v>257</v>
      </c>
      <c r="E725" s="1">
        <f t="shared" si="11"/>
        <v>112</v>
      </c>
    </row>
    <row r="726" spans="1:5" x14ac:dyDescent="0.25">
      <c r="E726" s="1" t="str">
        <f t="shared" si="11"/>
        <v/>
      </c>
    </row>
    <row r="727" spans="1:5" x14ac:dyDescent="0.25">
      <c r="B727" s="2">
        <v>0.81399999999999995</v>
      </c>
      <c r="C727" t="s">
        <v>32</v>
      </c>
      <c r="E727" s="1" t="str">
        <f t="shared" si="11"/>
        <v/>
      </c>
    </row>
    <row r="728" spans="1:5" x14ac:dyDescent="0.25">
      <c r="B728" s="2">
        <v>3.3000000000000002E-2</v>
      </c>
      <c r="C728" t="s">
        <v>130</v>
      </c>
      <c r="E728" s="1" t="str">
        <f t="shared" si="11"/>
        <v/>
      </c>
    </row>
    <row r="729" spans="1:5" x14ac:dyDescent="0.25">
      <c r="B729" s="2">
        <v>0.14199999999999999</v>
      </c>
      <c r="C729" t="s">
        <v>174</v>
      </c>
      <c r="E729" s="1" t="str">
        <f t="shared" si="11"/>
        <v/>
      </c>
    </row>
    <row r="730" spans="1:5" x14ac:dyDescent="0.25">
      <c r="B730" s="2">
        <v>8.0000000000000002E-3</v>
      </c>
      <c r="C730" t="s">
        <v>136</v>
      </c>
      <c r="E730" s="1" t="str">
        <f t="shared" si="11"/>
        <v/>
      </c>
    </row>
    <row r="731" spans="1:5" x14ac:dyDescent="0.25">
      <c r="E731" s="1" t="str">
        <f t="shared" si="11"/>
        <v/>
      </c>
    </row>
    <row r="732" spans="1:5" x14ac:dyDescent="0.25">
      <c r="A732" t="s">
        <v>258</v>
      </c>
      <c r="E732" s="1">
        <f t="shared" si="11"/>
        <v>14</v>
      </c>
    </row>
    <row r="733" spans="1:5" x14ac:dyDescent="0.25">
      <c r="E733" s="1" t="str">
        <f t="shared" si="11"/>
        <v/>
      </c>
    </row>
    <row r="734" spans="1:5" x14ac:dyDescent="0.25">
      <c r="B734" s="2">
        <v>0.33800000000000002</v>
      </c>
      <c r="C734" t="s">
        <v>140</v>
      </c>
      <c r="E734" s="1" t="str">
        <f t="shared" si="11"/>
        <v/>
      </c>
    </row>
    <row r="735" spans="1:5" x14ac:dyDescent="0.25">
      <c r="B735" s="2">
        <v>0.66100000000000003</v>
      </c>
      <c r="C735" t="s">
        <v>230</v>
      </c>
      <c r="E735" s="1" t="str">
        <f t="shared" si="11"/>
        <v/>
      </c>
    </row>
    <row r="736" spans="1:5" x14ac:dyDescent="0.25">
      <c r="E736" s="1" t="str">
        <f t="shared" si="11"/>
        <v/>
      </c>
    </row>
    <row r="737" spans="1:5" x14ac:dyDescent="0.25">
      <c r="A737" t="s">
        <v>259</v>
      </c>
      <c r="E737" s="1">
        <f t="shared" si="11"/>
        <v>96</v>
      </c>
    </row>
    <row r="738" spans="1:5" x14ac:dyDescent="0.25">
      <c r="E738" s="1" t="str">
        <f t="shared" si="11"/>
        <v/>
      </c>
    </row>
    <row r="739" spans="1:5" x14ac:dyDescent="0.25">
      <c r="B739" s="2">
        <v>0.52200000000000002</v>
      </c>
      <c r="C739" t="s">
        <v>10</v>
      </c>
      <c r="E739" s="1" t="str">
        <f t="shared" si="11"/>
        <v/>
      </c>
    </row>
    <row r="740" spans="1:5" x14ac:dyDescent="0.25">
      <c r="B740" s="2">
        <v>0.35</v>
      </c>
      <c r="C740" t="s">
        <v>123</v>
      </c>
      <c r="E740" s="1" t="str">
        <f t="shared" si="11"/>
        <v/>
      </c>
    </row>
    <row r="741" spans="1:5" x14ac:dyDescent="0.25">
      <c r="B741" s="2">
        <v>0.126</v>
      </c>
      <c r="C741" t="s">
        <v>28</v>
      </c>
      <c r="E741" s="1" t="str">
        <f t="shared" si="11"/>
        <v/>
      </c>
    </row>
    <row r="742" spans="1:5" x14ac:dyDescent="0.25">
      <c r="E742" s="1" t="str">
        <f t="shared" si="11"/>
        <v/>
      </c>
    </row>
    <row r="743" spans="1:5" x14ac:dyDescent="0.25">
      <c r="A743" t="s">
        <v>260</v>
      </c>
      <c r="E743" s="1">
        <f t="shared" si="11"/>
        <v>1465</v>
      </c>
    </row>
    <row r="744" spans="1:5" x14ac:dyDescent="0.25">
      <c r="E744" s="1" t="str">
        <f t="shared" si="11"/>
        <v/>
      </c>
    </row>
    <row r="745" spans="1:5" x14ac:dyDescent="0.25">
      <c r="B745" s="2">
        <v>0.86499999999999999</v>
      </c>
      <c r="C745" t="s">
        <v>10</v>
      </c>
      <c r="E745" s="1" t="str">
        <f t="shared" si="11"/>
        <v/>
      </c>
    </row>
    <row r="746" spans="1:5" x14ac:dyDescent="0.25">
      <c r="B746" s="2">
        <v>4.0000000000000001E-3</v>
      </c>
      <c r="C746" t="s">
        <v>32</v>
      </c>
      <c r="E746" s="1" t="str">
        <f t="shared" si="11"/>
        <v/>
      </c>
    </row>
    <row r="747" spans="1:5" x14ac:dyDescent="0.25">
      <c r="B747" s="2">
        <v>8.9999999999999993E-3</v>
      </c>
      <c r="C747" t="s">
        <v>123</v>
      </c>
      <c r="E747" s="1" t="str">
        <f t="shared" si="11"/>
        <v/>
      </c>
    </row>
    <row r="748" spans="1:5" x14ac:dyDescent="0.25">
      <c r="B748" s="2">
        <v>6.7000000000000004E-2</v>
      </c>
      <c r="C748" t="s">
        <v>28</v>
      </c>
      <c r="E748" s="1" t="str">
        <f t="shared" si="11"/>
        <v/>
      </c>
    </row>
    <row r="749" spans="1:5" x14ac:dyDescent="0.25">
      <c r="B749" s="2">
        <v>5.0999999999999997E-2</v>
      </c>
      <c r="C749" t="s">
        <v>52</v>
      </c>
      <c r="E749" s="1" t="str">
        <f t="shared" si="11"/>
        <v/>
      </c>
    </row>
    <row r="750" spans="1:5" x14ac:dyDescent="0.25">
      <c r="B750" s="2">
        <v>2E-3</v>
      </c>
      <c r="C750" t="s">
        <v>136</v>
      </c>
      <c r="E750" s="1" t="str">
        <f t="shared" si="11"/>
        <v/>
      </c>
    </row>
    <row r="751" spans="1:5" x14ac:dyDescent="0.25">
      <c r="E751" s="1" t="str">
        <f t="shared" si="11"/>
        <v/>
      </c>
    </row>
    <row r="752" spans="1:5" x14ac:dyDescent="0.25">
      <c r="A752" t="s">
        <v>261</v>
      </c>
      <c r="E752" s="1">
        <f t="shared" si="11"/>
        <v>88</v>
      </c>
    </row>
    <row r="753" spans="1:5" x14ac:dyDescent="0.25">
      <c r="E753" s="1" t="str">
        <f t="shared" si="11"/>
        <v/>
      </c>
    </row>
    <row r="754" spans="1:5" x14ac:dyDescent="0.25">
      <c r="B754" s="2">
        <v>8.9999999999999993E-3</v>
      </c>
      <c r="C754" t="s">
        <v>10</v>
      </c>
      <c r="E754" s="1" t="str">
        <f t="shared" si="11"/>
        <v/>
      </c>
    </row>
    <row r="755" spans="1:5" x14ac:dyDescent="0.25">
      <c r="B755" s="2">
        <v>0.159</v>
      </c>
      <c r="C755" t="s">
        <v>32</v>
      </c>
      <c r="E755" s="1" t="str">
        <f t="shared" si="11"/>
        <v/>
      </c>
    </row>
    <row r="756" spans="1:5" x14ac:dyDescent="0.25">
      <c r="B756" s="2">
        <v>5.6000000000000001E-2</v>
      </c>
      <c r="C756" t="s">
        <v>123</v>
      </c>
      <c r="E756" s="1" t="str">
        <f t="shared" si="11"/>
        <v/>
      </c>
    </row>
    <row r="757" spans="1:5" x14ac:dyDescent="0.25">
      <c r="B757" s="2">
        <v>0.56499999999999995</v>
      </c>
      <c r="C757" t="s">
        <v>28</v>
      </c>
      <c r="E757" s="1" t="str">
        <f t="shared" si="11"/>
        <v/>
      </c>
    </row>
    <row r="758" spans="1:5" x14ac:dyDescent="0.25">
      <c r="B758" s="2">
        <v>0.20799999999999999</v>
      </c>
      <c r="C758" t="s">
        <v>52</v>
      </c>
      <c r="E758" s="1" t="str">
        <f t="shared" si="11"/>
        <v/>
      </c>
    </row>
    <row r="759" spans="1:5" x14ac:dyDescent="0.25">
      <c r="E759" s="1" t="str">
        <f t="shared" si="11"/>
        <v/>
      </c>
    </row>
    <row r="760" spans="1:5" x14ac:dyDescent="0.25">
      <c r="A760" t="s">
        <v>262</v>
      </c>
      <c r="E760" s="1">
        <f t="shared" si="11"/>
        <v>153</v>
      </c>
    </row>
    <row r="761" spans="1:5" x14ac:dyDescent="0.25">
      <c r="E761" s="1" t="str">
        <f t="shared" si="11"/>
        <v/>
      </c>
    </row>
    <row r="762" spans="1:5" x14ac:dyDescent="0.25">
      <c r="B762" s="2">
        <v>0.93700000000000006</v>
      </c>
      <c r="C762" t="s">
        <v>130</v>
      </c>
      <c r="E762" s="1" t="str">
        <f t="shared" si="11"/>
        <v/>
      </c>
    </row>
    <row r="763" spans="1:5" x14ac:dyDescent="0.25">
      <c r="B763" s="2">
        <v>6.2E-2</v>
      </c>
      <c r="C763" t="s">
        <v>159</v>
      </c>
      <c r="E763" s="1" t="str">
        <f t="shared" si="11"/>
        <v/>
      </c>
    </row>
    <row r="764" spans="1:5" x14ac:dyDescent="0.25">
      <c r="E764" s="1" t="str">
        <f t="shared" si="11"/>
        <v/>
      </c>
    </row>
    <row r="765" spans="1:5" x14ac:dyDescent="0.25">
      <c r="A765" t="s">
        <v>263</v>
      </c>
      <c r="E765" s="1">
        <f t="shared" si="11"/>
        <v>1</v>
      </c>
    </row>
    <row r="766" spans="1:5" x14ac:dyDescent="0.25">
      <c r="E766" s="1" t="str">
        <f t="shared" si="11"/>
        <v/>
      </c>
    </row>
    <row r="767" spans="1:5" x14ac:dyDescent="0.25">
      <c r="B767" s="2">
        <v>1</v>
      </c>
      <c r="C767" t="s">
        <v>28</v>
      </c>
      <c r="E767" s="1" t="str">
        <f t="shared" si="11"/>
        <v/>
      </c>
    </row>
    <row r="768" spans="1:5" x14ac:dyDescent="0.25">
      <c r="E768" s="1" t="str">
        <f t="shared" si="11"/>
        <v/>
      </c>
    </row>
    <row r="769" spans="1:5" x14ac:dyDescent="0.25">
      <c r="A769" t="s">
        <v>264</v>
      </c>
      <c r="E769" s="1">
        <f t="shared" si="11"/>
        <v>13</v>
      </c>
    </row>
    <row r="770" spans="1:5" x14ac:dyDescent="0.25">
      <c r="E770" s="1" t="str">
        <f t="shared" si="11"/>
        <v/>
      </c>
    </row>
    <row r="771" spans="1:5" x14ac:dyDescent="0.25">
      <c r="B771" s="2">
        <v>1</v>
      </c>
      <c r="C771" t="s">
        <v>28</v>
      </c>
      <c r="E771" s="1" t="str">
        <f t="shared" ref="E771:E834" si="12">IFERROR(HLOOKUP($A771,$F$2:$OL$3,2,FALSE),"")</f>
        <v/>
      </c>
    </row>
    <row r="772" spans="1:5" x14ac:dyDescent="0.25">
      <c r="E772" s="1" t="str">
        <f t="shared" si="12"/>
        <v/>
      </c>
    </row>
    <row r="773" spans="1:5" x14ac:dyDescent="0.25">
      <c r="A773" t="s">
        <v>265</v>
      </c>
      <c r="E773" s="1">
        <f t="shared" si="12"/>
        <v>153</v>
      </c>
    </row>
    <row r="774" spans="1:5" x14ac:dyDescent="0.25">
      <c r="E774" s="1" t="str">
        <f t="shared" si="12"/>
        <v/>
      </c>
    </row>
    <row r="775" spans="1:5" x14ac:dyDescent="0.25">
      <c r="B775" s="2">
        <v>0.93700000000000006</v>
      </c>
      <c r="C775" t="s">
        <v>130</v>
      </c>
      <c r="E775" s="1" t="str">
        <f t="shared" si="12"/>
        <v/>
      </c>
    </row>
    <row r="776" spans="1:5" x14ac:dyDescent="0.25">
      <c r="B776" s="2">
        <v>6.2E-2</v>
      </c>
      <c r="C776" t="s">
        <v>159</v>
      </c>
      <c r="E776" s="1" t="str">
        <f t="shared" si="12"/>
        <v/>
      </c>
    </row>
    <row r="777" spans="1:5" x14ac:dyDescent="0.25">
      <c r="E777" s="1" t="str">
        <f t="shared" si="12"/>
        <v/>
      </c>
    </row>
    <row r="778" spans="1:5" x14ac:dyDescent="0.25">
      <c r="A778" t="s">
        <v>266</v>
      </c>
      <c r="E778" s="1">
        <f t="shared" si="12"/>
        <v>270</v>
      </c>
    </row>
    <row r="779" spans="1:5" x14ac:dyDescent="0.25">
      <c r="E779" s="1" t="str">
        <f t="shared" si="12"/>
        <v/>
      </c>
    </row>
    <row r="780" spans="1:5" x14ac:dyDescent="0.25">
      <c r="B780" s="2">
        <v>8.5000000000000006E-2</v>
      </c>
      <c r="C780" t="s">
        <v>92</v>
      </c>
      <c r="E780" s="1" t="str">
        <f t="shared" si="12"/>
        <v/>
      </c>
    </row>
    <row r="781" spans="1:5" x14ac:dyDescent="0.25">
      <c r="B781" s="2">
        <v>7.8E-2</v>
      </c>
      <c r="C781" t="s">
        <v>267</v>
      </c>
      <c r="E781" s="1" t="str">
        <f t="shared" si="12"/>
        <v/>
      </c>
    </row>
    <row r="782" spans="1:5" x14ac:dyDescent="0.25">
      <c r="B782" s="2">
        <v>0.12</v>
      </c>
      <c r="C782" t="s">
        <v>35</v>
      </c>
      <c r="E782" s="1" t="str">
        <f t="shared" si="12"/>
        <v/>
      </c>
    </row>
    <row r="783" spans="1:5" x14ac:dyDescent="0.25">
      <c r="B783" s="2">
        <v>0.27200000000000002</v>
      </c>
      <c r="C783" t="s">
        <v>230</v>
      </c>
      <c r="E783" s="1" t="str">
        <f t="shared" si="12"/>
        <v/>
      </c>
    </row>
    <row r="784" spans="1:5" x14ac:dyDescent="0.25">
      <c r="B784" s="2">
        <v>6.3E-2</v>
      </c>
      <c r="C784" t="s">
        <v>172</v>
      </c>
      <c r="E784" s="1" t="str">
        <f t="shared" si="12"/>
        <v/>
      </c>
    </row>
    <row r="785" spans="1:5" x14ac:dyDescent="0.25">
      <c r="B785" s="2">
        <v>0.12</v>
      </c>
      <c r="C785" t="s">
        <v>32</v>
      </c>
      <c r="E785" s="1" t="str">
        <f t="shared" si="12"/>
        <v/>
      </c>
    </row>
    <row r="786" spans="1:5" x14ac:dyDescent="0.25">
      <c r="B786" s="2">
        <v>9.0999999999999998E-2</v>
      </c>
      <c r="C786" t="s">
        <v>28</v>
      </c>
      <c r="E786" s="1" t="str">
        <f t="shared" si="12"/>
        <v/>
      </c>
    </row>
    <row r="787" spans="1:5" x14ac:dyDescent="0.25">
      <c r="B787" s="2">
        <v>0.16700000000000001</v>
      </c>
      <c r="C787" t="s">
        <v>41</v>
      </c>
      <c r="E787" s="1" t="str">
        <f t="shared" si="12"/>
        <v/>
      </c>
    </row>
    <row r="788" spans="1:5" x14ac:dyDescent="0.25">
      <c r="E788" s="1" t="str">
        <f t="shared" si="12"/>
        <v/>
      </c>
    </row>
    <row r="789" spans="1:5" x14ac:dyDescent="0.25">
      <c r="A789" t="s">
        <v>268</v>
      </c>
      <c r="E789" s="1">
        <f t="shared" si="12"/>
        <v>52</v>
      </c>
    </row>
    <row r="790" spans="1:5" x14ac:dyDescent="0.25">
      <c r="E790" s="1" t="str">
        <f t="shared" si="12"/>
        <v/>
      </c>
    </row>
    <row r="791" spans="1:5" x14ac:dyDescent="0.25">
      <c r="B791" s="2">
        <v>0.80900000000000005</v>
      </c>
      <c r="C791" t="s">
        <v>235</v>
      </c>
      <c r="E791" s="1" t="str">
        <f t="shared" si="12"/>
        <v/>
      </c>
    </row>
    <row r="792" spans="1:5" x14ac:dyDescent="0.25">
      <c r="B792" s="2">
        <v>0.19</v>
      </c>
      <c r="C792" t="s">
        <v>32</v>
      </c>
      <c r="E792" s="1" t="str">
        <f t="shared" si="12"/>
        <v/>
      </c>
    </row>
    <row r="793" spans="1:5" x14ac:dyDescent="0.25">
      <c r="E793" s="1" t="str">
        <f t="shared" si="12"/>
        <v/>
      </c>
    </row>
    <row r="794" spans="1:5" x14ac:dyDescent="0.25">
      <c r="A794" t="s">
        <v>269</v>
      </c>
      <c r="E794" s="1">
        <f t="shared" si="12"/>
        <v>18</v>
      </c>
    </row>
    <row r="795" spans="1:5" x14ac:dyDescent="0.25">
      <c r="E795" s="1" t="str">
        <f t="shared" si="12"/>
        <v/>
      </c>
    </row>
    <row r="796" spans="1:5" x14ac:dyDescent="0.25">
      <c r="B796" s="2">
        <v>1</v>
      </c>
      <c r="C796" t="s">
        <v>32</v>
      </c>
      <c r="E796" s="1" t="str">
        <f t="shared" si="12"/>
        <v/>
      </c>
    </row>
    <row r="797" spans="1:5" x14ac:dyDescent="0.25">
      <c r="E797" s="1" t="str">
        <f t="shared" si="12"/>
        <v/>
      </c>
    </row>
    <row r="798" spans="1:5" x14ac:dyDescent="0.25">
      <c r="A798" t="s">
        <v>270</v>
      </c>
      <c r="E798" s="1">
        <f t="shared" si="12"/>
        <v>147</v>
      </c>
    </row>
    <row r="799" spans="1:5" x14ac:dyDescent="0.25">
      <c r="E799" s="1" t="str">
        <f t="shared" si="12"/>
        <v/>
      </c>
    </row>
    <row r="800" spans="1:5" x14ac:dyDescent="0.25">
      <c r="B800" s="2">
        <v>0.22600000000000001</v>
      </c>
      <c r="C800" t="s">
        <v>10</v>
      </c>
      <c r="E800" s="1" t="str">
        <f t="shared" si="12"/>
        <v/>
      </c>
    </row>
    <row r="801" spans="1:5" x14ac:dyDescent="0.25">
      <c r="B801" s="2">
        <v>6.7000000000000004E-2</v>
      </c>
      <c r="C801" t="s">
        <v>32</v>
      </c>
      <c r="E801" s="1" t="str">
        <f t="shared" si="12"/>
        <v/>
      </c>
    </row>
    <row r="802" spans="1:5" x14ac:dyDescent="0.25">
      <c r="B802" s="2">
        <v>1.0999999999999999E-2</v>
      </c>
      <c r="C802" t="s">
        <v>123</v>
      </c>
      <c r="E802" s="1" t="str">
        <f t="shared" si="12"/>
        <v/>
      </c>
    </row>
    <row r="803" spans="1:5" x14ac:dyDescent="0.25">
      <c r="B803" s="2">
        <v>0.69299999999999995</v>
      </c>
      <c r="C803" t="s">
        <v>28</v>
      </c>
      <c r="E803" s="1" t="str">
        <f t="shared" si="12"/>
        <v/>
      </c>
    </row>
    <row r="804" spans="1:5" x14ac:dyDescent="0.25">
      <c r="E804" s="1" t="str">
        <f t="shared" si="12"/>
        <v/>
      </c>
    </row>
    <row r="805" spans="1:5" x14ac:dyDescent="0.25">
      <c r="A805" t="s">
        <v>271</v>
      </c>
      <c r="E805" s="1">
        <f t="shared" si="12"/>
        <v>2</v>
      </c>
    </row>
    <row r="806" spans="1:5" x14ac:dyDescent="0.25">
      <c r="E806" s="1" t="str">
        <f t="shared" si="12"/>
        <v/>
      </c>
    </row>
    <row r="807" spans="1:5" x14ac:dyDescent="0.25">
      <c r="B807" s="2">
        <v>1</v>
      </c>
      <c r="C807" t="s">
        <v>28</v>
      </c>
      <c r="E807" s="1" t="str">
        <f t="shared" si="12"/>
        <v/>
      </c>
    </row>
    <row r="808" spans="1:5" x14ac:dyDescent="0.25">
      <c r="E808" s="1" t="str">
        <f t="shared" si="12"/>
        <v/>
      </c>
    </row>
    <row r="809" spans="1:5" x14ac:dyDescent="0.25">
      <c r="A809" t="s">
        <v>272</v>
      </c>
      <c r="E809" s="1">
        <f t="shared" si="12"/>
        <v>1</v>
      </c>
    </row>
    <row r="810" spans="1:5" x14ac:dyDescent="0.25">
      <c r="E810" s="1" t="str">
        <f t="shared" si="12"/>
        <v/>
      </c>
    </row>
    <row r="811" spans="1:5" x14ac:dyDescent="0.25">
      <c r="B811" s="2">
        <v>1</v>
      </c>
      <c r="C811" t="s">
        <v>273</v>
      </c>
      <c r="E811" s="1" t="str">
        <f t="shared" si="12"/>
        <v/>
      </c>
    </row>
    <row r="812" spans="1:5" x14ac:dyDescent="0.25">
      <c r="A812" t="s">
        <v>6</v>
      </c>
      <c r="B812" t="s">
        <v>274</v>
      </c>
      <c r="C812" t="s">
        <v>275</v>
      </c>
      <c r="E812" s="1" t="str">
        <f t="shared" si="12"/>
        <v/>
      </c>
    </row>
    <row r="813" spans="1:5" x14ac:dyDescent="0.25">
      <c r="A813" t="s">
        <v>276</v>
      </c>
      <c r="E813" s="1">
        <f t="shared" si="12"/>
        <v>1185</v>
      </c>
    </row>
    <row r="814" spans="1:5" x14ac:dyDescent="0.25">
      <c r="E814" s="1" t="str">
        <f t="shared" si="12"/>
        <v/>
      </c>
    </row>
    <row r="815" spans="1:5" x14ac:dyDescent="0.25">
      <c r="B815" s="2">
        <v>1</v>
      </c>
      <c r="C815" t="s">
        <v>92</v>
      </c>
      <c r="E815" s="1" t="str">
        <f t="shared" si="12"/>
        <v/>
      </c>
    </row>
    <row r="816" spans="1:5" x14ac:dyDescent="0.25">
      <c r="A816" t="s">
        <v>6</v>
      </c>
      <c r="B816" t="s">
        <v>274</v>
      </c>
      <c r="C816" t="s">
        <v>277</v>
      </c>
      <c r="E816" s="1" t="str">
        <f t="shared" si="12"/>
        <v/>
      </c>
    </row>
    <row r="817" spans="1:5" x14ac:dyDescent="0.25">
      <c r="A817" t="s">
        <v>278</v>
      </c>
      <c r="E817" s="1">
        <f t="shared" si="12"/>
        <v>20</v>
      </c>
    </row>
    <row r="818" spans="1:5" x14ac:dyDescent="0.25">
      <c r="E818" s="1" t="str">
        <f t="shared" si="12"/>
        <v/>
      </c>
    </row>
    <row r="819" spans="1:5" x14ac:dyDescent="0.25">
      <c r="B819" s="2">
        <v>0.754</v>
      </c>
      <c r="C819" t="s">
        <v>136</v>
      </c>
      <c r="E819" s="1" t="str">
        <f t="shared" si="12"/>
        <v/>
      </c>
    </row>
    <row r="820" spans="1:5" x14ac:dyDescent="0.25">
      <c r="A820" t="s">
        <v>6</v>
      </c>
      <c r="B820" t="s">
        <v>279</v>
      </c>
      <c r="C820" t="s">
        <v>280</v>
      </c>
      <c r="E820" s="1" t="str">
        <f t="shared" si="12"/>
        <v/>
      </c>
    </row>
    <row r="821" spans="1:5" x14ac:dyDescent="0.25">
      <c r="A821" t="s">
        <v>281</v>
      </c>
      <c r="E821" s="1">
        <f t="shared" si="12"/>
        <v>1</v>
      </c>
    </row>
    <row r="822" spans="1:5" x14ac:dyDescent="0.25">
      <c r="E822" s="1" t="str">
        <f t="shared" si="12"/>
        <v/>
      </c>
    </row>
    <row r="823" spans="1:5" x14ac:dyDescent="0.25">
      <c r="B823" s="2">
        <v>1</v>
      </c>
      <c r="C823" t="s">
        <v>100</v>
      </c>
      <c r="E823" s="1" t="str">
        <f t="shared" si="12"/>
        <v/>
      </c>
    </row>
    <row r="824" spans="1:5" x14ac:dyDescent="0.25">
      <c r="E824" s="1" t="str">
        <f t="shared" si="12"/>
        <v/>
      </c>
    </row>
    <row r="825" spans="1:5" x14ac:dyDescent="0.25">
      <c r="A825" t="s">
        <v>282</v>
      </c>
      <c r="E825" s="1">
        <f t="shared" si="12"/>
        <v>62</v>
      </c>
    </row>
    <row r="826" spans="1:5" x14ac:dyDescent="0.25">
      <c r="E826" s="1" t="str">
        <f t="shared" si="12"/>
        <v/>
      </c>
    </row>
    <row r="827" spans="1:5" x14ac:dyDescent="0.25">
      <c r="B827" s="2">
        <v>0.17100000000000001</v>
      </c>
      <c r="C827" t="s">
        <v>134</v>
      </c>
      <c r="E827" s="1" t="str">
        <f t="shared" si="12"/>
        <v/>
      </c>
    </row>
    <row r="828" spans="1:5" x14ac:dyDescent="0.25">
      <c r="B828" s="2">
        <v>0.43</v>
      </c>
      <c r="C828" t="s">
        <v>123</v>
      </c>
      <c r="E828" s="1" t="str">
        <f t="shared" si="12"/>
        <v/>
      </c>
    </row>
    <row r="829" spans="1:5" x14ac:dyDescent="0.25">
      <c r="B829" s="2">
        <v>0.39700000000000002</v>
      </c>
      <c r="C829" t="s">
        <v>28</v>
      </c>
      <c r="E829" s="1" t="str">
        <f t="shared" si="12"/>
        <v/>
      </c>
    </row>
    <row r="830" spans="1:5" x14ac:dyDescent="0.25">
      <c r="E830" s="1" t="str">
        <f t="shared" si="12"/>
        <v/>
      </c>
    </row>
    <row r="831" spans="1:5" x14ac:dyDescent="0.25">
      <c r="A831" t="s">
        <v>283</v>
      </c>
      <c r="E831" s="1">
        <f t="shared" si="12"/>
        <v>25</v>
      </c>
    </row>
    <row r="832" spans="1:5" x14ac:dyDescent="0.25">
      <c r="E832" s="1" t="str">
        <f t="shared" si="12"/>
        <v/>
      </c>
    </row>
    <row r="833" spans="1:5" x14ac:dyDescent="0.25">
      <c r="B833" s="2">
        <v>1</v>
      </c>
      <c r="C833" t="s">
        <v>153</v>
      </c>
      <c r="E833" s="1" t="str">
        <f t="shared" si="12"/>
        <v/>
      </c>
    </row>
    <row r="834" spans="1:5" x14ac:dyDescent="0.25">
      <c r="E834" s="1" t="str">
        <f t="shared" si="12"/>
        <v/>
      </c>
    </row>
    <row r="835" spans="1:5" x14ac:dyDescent="0.25">
      <c r="A835" s="3" t="s">
        <v>284</v>
      </c>
      <c r="E835" s="1">
        <f t="shared" ref="E835:E898" si="13">IFERROR(HLOOKUP($A835,$F$2:$OL$3,2,FALSE),"")</f>
        <v>2</v>
      </c>
    </row>
    <row r="836" spans="1:5" x14ac:dyDescent="0.25">
      <c r="E836" s="1" t="str">
        <f t="shared" si="13"/>
        <v/>
      </c>
    </row>
    <row r="837" spans="1:5" x14ac:dyDescent="0.25">
      <c r="B837" s="2">
        <v>1</v>
      </c>
      <c r="C837" t="s">
        <v>153</v>
      </c>
      <c r="E837" s="1" t="str">
        <f t="shared" si="13"/>
        <v/>
      </c>
    </row>
    <row r="838" spans="1:5" x14ac:dyDescent="0.25">
      <c r="E838" s="1" t="str">
        <f t="shared" si="13"/>
        <v/>
      </c>
    </row>
    <row r="839" spans="1:5" x14ac:dyDescent="0.25">
      <c r="A839" t="s">
        <v>285</v>
      </c>
      <c r="E839" s="1">
        <f t="shared" si="13"/>
        <v>79</v>
      </c>
    </row>
    <row r="840" spans="1:5" x14ac:dyDescent="0.25">
      <c r="E840" s="1" t="str">
        <f t="shared" si="13"/>
        <v/>
      </c>
    </row>
    <row r="841" spans="1:5" x14ac:dyDescent="0.25">
      <c r="B841" s="2">
        <v>1</v>
      </c>
      <c r="C841" t="s">
        <v>153</v>
      </c>
      <c r="E841" s="1" t="str">
        <f t="shared" si="13"/>
        <v/>
      </c>
    </row>
    <row r="842" spans="1:5" x14ac:dyDescent="0.25">
      <c r="E842" s="1" t="str">
        <f t="shared" si="13"/>
        <v/>
      </c>
    </row>
    <row r="843" spans="1:5" x14ac:dyDescent="0.25">
      <c r="A843" t="s">
        <v>286</v>
      </c>
      <c r="E843" s="1">
        <f t="shared" si="13"/>
        <v>28</v>
      </c>
    </row>
    <row r="844" spans="1:5" x14ac:dyDescent="0.25">
      <c r="E844" s="1" t="str">
        <f t="shared" si="13"/>
        <v/>
      </c>
    </row>
    <row r="845" spans="1:5" x14ac:dyDescent="0.25">
      <c r="B845" s="2">
        <v>1</v>
      </c>
      <c r="C845" t="s">
        <v>51</v>
      </c>
      <c r="E845" s="1" t="str">
        <f t="shared" si="13"/>
        <v/>
      </c>
    </row>
    <row r="846" spans="1:5" x14ac:dyDescent="0.25">
      <c r="E846" s="1" t="str">
        <f t="shared" si="13"/>
        <v/>
      </c>
    </row>
    <row r="847" spans="1:5" x14ac:dyDescent="0.25">
      <c r="A847" t="s">
        <v>287</v>
      </c>
      <c r="E847" s="1">
        <f t="shared" si="13"/>
        <v>4</v>
      </c>
    </row>
    <row r="848" spans="1:5" x14ac:dyDescent="0.25">
      <c r="E848" s="1" t="str">
        <f t="shared" si="13"/>
        <v/>
      </c>
    </row>
    <row r="849" spans="1:5" x14ac:dyDescent="0.25">
      <c r="B849" s="2">
        <v>1</v>
      </c>
      <c r="C849" t="s">
        <v>153</v>
      </c>
      <c r="E849" s="1" t="str">
        <f t="shared" si="13"/>
        <v/>
      </c>
    </row>
    <row r="850" spans="1:5" x14ac:dyDescent="0.25">
      <c r="E850" s="1" t="str">
        <f t="shared" si="13"/>
        <v/>
      </c>
    </row>
    <row r="851" spans="1:5" x14ac:dyDescent="0.25">
      <c r="A851" t="s">
        <v>288</v>
      </c>
      <c r="E851" s="1">
        <f t="shared" si="13"/>
        <v>172</v>
      </c>
    </row>
    <row r="852" spans="1:5" x14ac:dyDescent="0.25">
      <c r="E852" s="1" t="str">
        <f t="shared" si="13"/>
        <v/>
      </c>
    </row>
    <row r="853" spans="1:5" x14ac:dyDescent="0.25">
      <c r="B853" s="2">
        <v>1</v>
      </c>
      <c r="C853" t="s">
        <v>153</v>
      </c>
      <c r="E853" s="1" t="str">
        <f t="shared" si="13"/>
        <v/>
      </c>
    </row>
    <row r="854" spans="1:5" x14ac:dyDescent="0.25">
      <c r="E854" s="1" t="str">
        <f t="shared" si="13"/>
        <v/>
      </c>
    </row>
    <row r="855" spans="1:5" x14ac:dyDescent="0.25">
      <c r="A855" t="s">
        <v>289</v>
      </c>
      <c r="E855" s="1">
        <f t="shared" si="13"/>
        <v>422</v>
      </c>
    </row>
    <row r="856" spans="1:5" x14ac:dyDescent="0.25">
      <c r="E856" s="1" t="str">
        <f t="shared" si="13"/>
        <v/>
      </c>
    </row>
    <row r="857" spans="1:5" x14ac:dyDescent="0.25">
      <c r="B857" s="2">
        <v>9.5000000000000001E-2</v>
      </c>
      <c r="C857" t="s">
        <v>10</v>
      </c>
      <c r="E857" s="1" t="str">
        <f t="shared" si="13"/>
        <v/>
      </c>
    </row>
    <row r="858" spans="1:5" x14ac:dyDescent="0.25">
      <c r="B858" s="2">
        <v>1.2999999999999999E-2</v>
      </c>
      <c r="C858" t="s">
        <v>134</v>
      </c>
      <c r="E858" s="1" t="str">
        <f t="shared" si="13"/>
        <v/>
      </c>
    </row>
    <row r="859" spans="1:5" x14ac:dyDescent="0.25">
      <c r="B859" s="2">
        <v>0.89100000000000001</v>
      </c>
      <c r="C859" t="s">
        <v>28</v>
      </c>
      <c r="E859" s="1" t="str">
        <f t="shared" si="13"/>
        <v/>
      </c>
    </row>
    <row r="860" spans="1:5" x14ac:dyDescent="0.25">
      <c r="E860" s="1" t="str">
        <f t="shared" si="13"/>
        <v/>
      </c>
    </row>
    <row r="861" spans="1:5" x14ac:dyDescent="0.25">
      <c r="A861" t="s">
        <v>290</v>
      </c>
      <c r="E861" s="1">
        <f t="shared" si="13"/>
        <v>422</v>
      </c>
    </row>
    <row r="862" spans="1:5" x14ac:dyDescent="0.25">
      <c r="E862" s="1" t="str">
        <f t="shared" si="13"/>
        <v/>
      </c>
    </row>
    <row r="863" spans="1:5" x14ac:dyDescent="0.25">
      <c r="B863" s="2">
        <v>9.5000000000000001E-2</v>
      </c>
      <c r="C863" t="s">
        <v>10</v>
      </c>
      <c r="E863" s="1" t="str">
        <f t="shared" si="13"/>
        <v/>
      </c>
    </row>
    <row r="864" spans="1:5" x14ac:dyDescent="0.25">
      <c r="B864" s="2">
        <v>1.2999999999999999E-2</v>
      </c>
      <c r="C864" t="s">
        <v>134</v>
      </c>
      <c r="E864" s="1" t="str">
        <f t="shared" si="13"/>
        <v/>
      </c>
    </row>
    <row r="865" spans="1:5" x14ac:dyDescent="0.25">
      <c r="B865" s="2">
        <v>0.89100000000000001</v>
      </c>
      <c r="C865" t="s">
        <v>28</v>
      </c>
      <c r="E865" s="1" t="str">
        <f t="shared" si="13"/>
        <v/>
      </c>
    </row>
    <row r="866" spans="1:5" x14ac:dyDescent="0.25">
      <c r="E866" s="1" t="str">
        <f t="shared" si="13"/>
        <v/>
      </c>
    </row>
    <row r="867" spans="1:5" x14ac:dyDescent="0.25">
      <c r="A867" t="s">
        <v>291</v>
      </c>
      <c r="E867" s="1">
        <f t="shared" si="13"/>
        <v>160</v>
      </c>
    </row>
    <row r="868" spans="1:5" x14ac:dyDescent="0.25">
      <c r="E868" s="1" t="str">
        <f t="shared" si="13"/>
        <v/>
      </c>
    </row>
    <row r="869" spans="1:5" x14ac:dyDescent="0.25">
      <c r="B869" s="2">
        <v>1</v>
      </c>
      <c r="C869" t="s">
        <v>73</v>
      </c>
      <c r="E869" s="1" t="str">
        <f t="shared" si="13"/>
        <v/>
      </c>
    </row>
    <row r="870" spans="1:5" x14ac:dyDescent="0.25">
      <c r="E870" s="1" t="str">
        <f t="shared" si="13"/>
        <v/>
      </c>
    </row>
    <row r="871" spans="1:5" x14ac:dyDescent="0.25">
      <c r="A871" s="3" t="s">
        <v>292</v>
      </c>
      <c r="E871" s="1">
        <f t="shared" si="13"/>
        <v>15</v>
      </c>
    </row>
    <row r="872" spans="1:5" x14ac:dyDescent="0.25">
      <c r="E872" s="1" t="str">
        <f t="shared" si="13"/>
        <v/>
      </c>
    </row>
    <row r="873" spans="1:5" x14ac:dyDescent="0.25">
      <c r="B873" s="2">
        <v>1</v>
      </c>
      <c r="C873" t="s">
        <v>28</v>
      </c>
      <c r="E873" s="1" t="str">
        <f t="shared" si="13"/>
        <v/>
      </c>
    </row>
    <row r="874" spans="1:5" x14ac:dyDescent="0.25">
      <c r="E874" s="1" t="str">
        <f t="shared" si="13"/>
        <v/>
      </c>
    </row>
    <row r="875" spans="1:5" x14ac:dyDescent="0.25">
      <c r="A875" t="s">
        <v>293</v>
      </c>
      <c r="E875" s="1">
        <f t="shared" si="13"/>
        <v>4</v>
      </c>
    </row>
    <row r="876" spans="1:5" x14ac:dyDescent="0.25">
      <c r="E876" s="1" t="str">
        <f t="shared" si="13"/>
        <v/>
      </c>
    </row>
    <row r="877" spans="1:5" x14ac:dyDescent="0.25">
      <c r="B877" s="2">
        <v>1</v>
      </c>
      <c r="C877" t="s">
        <v>28</v>
      </c>
      <c r="E877" s="1" t="str">
        <f t="shared" si="13"/>
        <v/>
      </c>
    </row>
    <row r="878" spans="1:5" x14ac:dyDescent="0.25">
      <c r="E878" s="1" t="str">
        <f t="shared" si="13"/>
        <v/>
      </c>
    </row>
    <row r="879" spans="1:5" x14ac:dyDescent="0.25">
      <c r="A879" t="s">
        <v>294</v>
      </c>
      <c r="E879" s="1">
        <f t="shared" si="13"/>
        <v>24</v>
      </c>
    </row>
    <row r="880" spans="1:5" x14ac:dyDescent="0.25">
      <c r="E880" s="1" t="str">
        <f t="shared" si="13"/>
        <v/>
      </c>
    </row>
    <row r="881" spans="1:5" x14ac:dyDescent="0.25">
      <c r="B881" s="2">
        <v>1</v>
      </c>
      <c r="C881" t="s">
        <v>173</v>
      </c>
      <c r="E881" s="1" t="str">
        <f t="shared" si="13"/>
        <v/>
      </c>
    </row>
    <row r="882" spans="1:5" x14ac:dyDescent="0.25">
      <c r="E882" s="1" t="str">
        <f t="shared" si="13"/>
        <v/>
      </c>
    </row>
    <row r="883" spans="1:5" x14ac:dyDescent="0.25">
      <c r="A883" t="s">
        <v>295</v>
      </c>
      <c r="E883" s="1">
        <f t="shared" si="13"/>
        <v>223</v>
      </c>
    </row>
    <row r="884" spans="1:5" x14ac:dyDescent="0.25">
      <c r="E884" s="1" t="str">
        <f t="shared" si="13"/>
        <v/>
      </c>
    </row>
    <row r="885" spans="1:5" x14ac:dyDescent="0.25">
      <c r="B885" s="2">
        <v>0.13500000000000001</v>
      </c>
      <c r="C885" t="s">
        <v>10</v>
      </c>
      <c r="E885" s="1" t="str">
        <f t="shared" si="13"/>
        <v/>
      </c>
    </row>
    <row r="886" spans="1:5" x14ac:dyDescent="0.25">
      <c r="B886" s="2">
        <v>3.6999999999999998E-2</v>
      </c>
      <c r="C886" t="s">
        <v>134</v>
      </c>
      <c r="E886" s="1" t="str">
        <f t="shared" si="13"/>
        <v/>
      </c>
    </row>
    <row r="887" spans="1:5" x14ac:dyDescent="0.25">
      <c r="B887" s="2">
        <v>0.11899999999999999</v>
      </c>
      <c r="C887" t="s">
        <v>32</v>
      </c>
      <c r="E887" s="1" t="str">
        <f t="shared" si="13"/>
        <v/>
      </c>
    </row>
    <row r="888" spans="1:5" x14ac:dyDescent="0.25">
      <c r="B888" s="2">
        <v>0.185</v>
      </c>
      <c r="C888" t="s">
        <v>153</v>
      </c>
      <c r="E888" s="1" t="str">
        <f t="shared" si="13"/>
        <v/>
      </c>
    </row>
    <row r="889" spans="1:5" x14ac:dyDescent="0.25">
      <c r="B889" s="2">
        <v>0.124</v>
      </c>
      <c r="C889" t="s">
        <v>166</v>
      </c>
      <c r="E889" s="1" t="str">
        <f t="shared" si="13"/>
        <v/>
      </c>
    </row>
    <row r="890" spans="1:5" x14ac:dyDescent="0.25">
      <c r="B890" s="2">
        <v>3.5000000000000003E-2</v>
      </c>
      <c r="C890" t="s">
        <v>77</v>
      </c>
      <c r="E890" s="1" t="str">
        <f t="shared" si="13"/>
        <v/>
      </c>
    </row>
    <row r="891" spans="1:5" x14ac:dyDescent="0.25">
      <c r="B891" s="2">
        <v>8.9999999999999993E-3</v>
      </c>
      <c r="C891" t="s">
        <v>28</v>
      </c>
      <c r="E891" s="1" t="str">
        <f t="shared" si="13"/>
        <v/>
      </c>
    </row>
    <row r="892" spans="1:5" x14ac:dyDescent="0.25">
      <c r="B892" s="2">
        <v>0.28000000000000003</v>
      </c>
      <c r="C892" t="s">
        <v>52</v>
      </c>
      <c r="E892" s="1" t="str">
        <f t="shared" si="13"/>
        <v/>
      </c>
    </row>
    <row r="893" spans="1:5" x14ac:dyDescent="0.25">
      <c r="B893" s="2">
        <v>7.0000000000000007E-2</v>
      </c>
      <c r="C893" t="s">
        <v>174</v>
      </c>
      <c r="E893" s="1" t="str">
        <f t="shared" si="13"/>
        <v/>
      </c>
    </row>
    <row r="894" spans="1:5" x14ac:dyDescent="0.25">
      <c r="E894" s="1" t="str">
        <f t="shared" si="13"/>
        <v/>
      </c>
    </row>
    <row r="895" spans="1:5" x14ac:dyDescent="0.25">
      <c r="A895" t="s">
        <v>296</v>
      </c>
      <c r="E895" s="1">
        <f t="shared" si="13"/>
        <v>50</v>
      </c>
    </row>
    <row r="896" spans="1:5" x14ac:dyDescent="0.25">
      <c r="E896" s="1" t="str">
        <f t="shared" si="13"/>
        <v/>
      </c>
    </row>
    <row r="897" spans="1:5" x14ac:dyDescent="0.25">
      <c r="B897" s="2">
        <v>1.2999999999999999E-2</v>
      </c>
      <c r="C897" t="s">
        <v>10</v>
      </c>
      <c r="E897" s="1" t="str">
        <f t="shared" si="13"/>
        <v/>
      </c>
    </row>
    <row r="898" spans="1:5" x14ac:dyDescent="0.25">
      <c r="B898" s="2">
        <v>5.0000000000000001E-3</v>
      </c>
      <c r="C898" t="s">
        <v>32</v>
      </c>
      <c r="E898" s="1" t="str">
        <f t="shared" si="13"/>
        <v/>
      </c>
    </row>
    <row r="899" spans="1:5" x14ac:dyDescent="0.25">
      <c r="B899" s="2">
        <v>3.9E-2</v>
      </c>
      <c r="C899" t="s">
        <v>123</v>
      </c>
      <c r="E899" s="1" t="str">
        <f t="shared" ref="E899:E962" si="14">IFERROR(HLOOKUP($A899,$F$2:$OL$3,2,FALSE),"")</f>
        <v/>
      </c>
    </row>
    <row r="900" spans="1:5" x14ac:dyDescent="0.25">
      <c r="B900" s="2">
        <v>0.125</v>
      </c>
      <c r="C900" t="s">
        <v>164</v>
      </c>
      <c r="E900" s="1" t="str">
        <f t="shared" si="14"/>
        <v/>
      </c>
    </row>
    <row r="901" spans="1:5" x14ac:dyDescent="0.25">
      <c r="B901" s="2">
        <v>0.69299999999999995</v>
      </c>
      <c r="C901" t="s">
        <v>77</v>
      </c>
      <c r="E901" s="1" t="str">
        <f t="shared" si="14"/>
        <v/>
      </c>
    </row>
    <row r="902" spans="1:5" x14ac:dyDescent="0.25">
      <c r="B902" s="2">
        <v>6.3E-2</v>
      </c>
      <c r="C902" t="s">
        <v>79</v>
      </c>
      <c r="E902" s="1" t="str">
        <f t="shared" si="14"/>
        <v/>
      </c>
    </row>
    <row r="903" spans="1:5" x14ac:dyDescent="0.25">
      <c r="B903" s="2">
        <v>5.8999999999999997E-2</v>
      </c>
      <c r="C903" t="s">
        <v>28</v>
      </c>
      <c r="E903" s="1" t="str">
        <f t="shared" si="14"/>
        <v/>
      </c>
    </row>
    <row r="904" spans="1:5" x14ac:dyDescent="0.25">
      <c r="E904" s="1" t="str">
        <f t="shared" si="14"/>
        <v/>
      </c>
    </row>
    <row r="905" spans="1:5" x14ac:dyDescent="0.25">
      <c r="A905" t="s">
        <v>297</v>
      </c>
      <c r="E905" s="1">
        <f t="shared" si="14"/>
        <v>7</v>
      </c>
    </row>
    <row r="906" spans="1:5" x14ac:dyDescent="0.25">
      <c r="E906" s="1" t="str">
        <f t="shared" si="14"/>
        <v/>
      </c>
    </row>
    <row r="907" spans="1:5" x14ac:dyDescent="0.25">
      <c r="B907" s="2">
        <v>1</v>
      </c>
      <c r="C907" t="s">
        <v>153</v>
      </c>
      <c r="E907" s="1" t="str">
        <f t="shared" si="14"/>
        <v/>
      </c>
    </row>
    <row r="908" spans="1:5" x14ac:dyDescent="0.25">
      <c r="E908" s="1" t="str">
        <f t="shared" si="14"/>
        <v/>
      </c>
    </row>
    <row r="909" spans="1:5" x14ac:dyDescent="0.25">
      <c r="A909" t="s">
        <v>298</v>
      </c>
      <c r="E909" s="1">
        <f t="shared" si="14"/>
        <v>147</v>
      </c>
    </row>
    <row r="910" spans="1:5" x14ac:dyDescent="0.25">
      <c r="E910" s="1" t="str">
        <f t="shared" si="14"/>
        <v/>
      </c>
    </row>
    <row r="911" spans="1:5" x14ac:dyDescent="0.25">
      <c r="B911" s="2">
        <v>0.16600000000000001</v>
      </c>
      <c r="C911" t="s">
        <v>10</v>
      </c>
      <c r="E911" s="1" t="str">
        <f t="shared" si="14"/>
        <v/>
      </c>
    </row>
    <row r="912" spans="1:5" x14ac:dyDescent="0.25">
      <c r="B912" s="2">
        <v>5.6000000000000001E-2</v>
      </c>
      <c r="C912" t="s">
        <v>134</v>
      </c>
      <c r="E912" s="1" t="str">
        <f t="shared" si="14"/>
        <v/>
      </c>
    </row>
    <row r="913" spans="1:5" x14ac:dyDescent="0.25">
      <c r="B913" s="2">
        <v>1.7999999999999999E-2</v>
      </c>
      <c r="C913" t="s">
        <v>32</v>
      </c>
      <c r="E913" s="1" t="str">
        <f t="shared" si="14"/>
        <v/>
      </c>
    </row>
    <row r="914" spans="1:5" x14ac:dyDescent="0.25">
      <c r="B914" s="2">
        <v>0.20200000000000001</v>
      </c>
      <c r="C914" t="s">
        <v>153</v>
      </c>
      <c r="E914" s="1" t="str">
        <f t="shared" si="14"/>
        <v/>
      </c>
    </row>
    <row r="915" spans="1:5" x14ac:dyDescent="0.25">
      <c r="B915" s="2">
        <v>1.6E-2</v>
      </c>
      <c r="C915" t="s">
        <v>51</v>
      </c>
      <c r="E915" s="1" t="str">
        <f t="shared" si="14"/>
        <v/>
      </c>
    </row>
    <row r="916" spans="1:5" x14ac:dyDescent="0.25">
      <c r="B916" s="2">
        <v>0.157</v>
      </c>
      <c r="C916" t="s">
        <v>166</v>
      </c>
      <c r="E916" s="1" t="str">
        <f t="shared" si="14"/>
        <v/>
      </c>
    </row>
    <row r="917" spans="1:5" x14ac:dyDescent="0.25">
      <c r="B917" s="2">
        <v>5.2999999999999999E-2</v>
      </c>
      <c r="C917" t="s">
        <v>77</v>
      </c>
      <c r="E917" s="1" t="str">
        <f t="shared" si="14"/>
        <v/>
      </c>
    </row>
    <row r="918" spans="1:5" x14ac:dyDescent="0.25">
      <c r="B918" s="2">
        <v>1.4E-2</v>
      </c>
      <c r="C918" t="s">
        <v>28</v>
      </c>
      <c r="E918" s="1" t="str">
        <f t="shared" si="14"/>
        <v/>
      </c>
    </row>
    <row r="919" spans="1:5" x14ac:dyDescent="0.25">
      <c r="B919" s="2">
        <v>0.20899999999999999</v>
      </c>
      <c r="C919" t="s">
        <v>52</v>
      </c>
      <c r="E919" s="1" t="str">
        <f t="shared" si="14"/>
        <v/>
      </c>
    </row>
    <row r="920" spans="1:5" x14ac:dyDescent="0.25">
      <c r="B920" s="2">
        <v>0.105</v>
      </c>
      <c r="C920" t="s">
        <v>174</v>
      </c>
      <c r="E920" s="1" t="str">
        <f t="shared" si="14"/>
        <v/>
      </c>
    </row>
    <row r="921" spans="1:5" x14ac:dyDescent="0.25">
      <c r="E921" s="1" t="str">
        <f t="shared" si="14"/>
        <v/>
      </c>
    </row>
    <row r="922" spans="1:5" x14ac:dyDescent="0.25">
      <c r="A922" t="s">
        <v>299</v>
      </c>
      <c r="E922" s="1">
        <f t="shared" si="14"/>
        <v>147</v>
      </c>
    </row>
    <row r="923" spans="1:5" x14ac:dyDescent="0.25">
      <c r="E923" s="1" t="str">
        <f t="shared" si="14"/>
        <v/>
      </c>
    </row>
    <row r="924" spans="1:5" x14ac:dyDescent="0.25">
      <c r="B924" s="2">
        <v>0.16600000000000001</v>
      </c>
      <c r="C924" t="s">
        <v>10</v>
      </c>
      <c r="E924" s="1" t="str">
        <f t="shared" si="14"/>
        <v/>
      </c>
    </row>
    <row r="925" spans="1:5" x14ac:dyDescent="0.25">
      <c r="B925" s="2">
        <v>5.6000000000000001E-2</v>
      </c>
      <c r="C925" t="s">
        <v>134</v>
      </c>
      <c r="E925" s="1" t="str">
        <f t="shared" si="14"/>
        <v/>
      </c>
    </row>
    <row r="926" spans="1:5" x14ac:dyDescent="0.25">
      <c r="B926" s="2">
        <v>1.7999999999999999E-2</v>
      </c>
      <c r="C926" t="s">
        <v>32</v>
      </c>
      <c r="E926" s="1" t="str">
        <f t="shared" si="14"/>
        <v/>
      </c>
    </row>
    <row r="927" spans="1:5" x14ac:dyDescent="0.25">
      <c r="B927" s="2">
        <v>0.20200000000000001</v>
      </c>
      <c r="C927" t="s">
        <v>153</v>
      </c>
      <c r="E927" s="1" t="str">
        <f t="shared" si="14"/>
        <v/>
      </c>
    </row>
    <row r="928" spans="1:5" x14ac:dyDescent="0.25">
      <c r="B928" s="2">
        <v>1.6E-2</v>
      </c>
      <c r="C928" t="s">
        <v>51</v>
      </c>
      <c r="E928" s="1" t="str">
        <f t="shared" si="14"/>
        <v/>
      </c>
    </row>
    <row r="929" spans="1:5" x14ac:dyDescent="0.25">
      <c r="B929" s="2">
        <v>0.157</v>
      </c>
      <c r="C929" t="s">
        <v>166</v>
      </c>
      <c r="E929" s="1" t="str">
        <f t="shared" si="14"/>
        <v/>
      </c>
    </row>
    <row r="930" spans="1:5" x14ac:dyDescent="0.25">
      <c r="B930" s="2">
        <v>5.2999999999999999E-2</v>
      </c>
      <c r="C930" t="s">
        <v>77</v>
      </c>
      <c r="E930" s="1" t="str">
        <f t="shared" si="14"/>
        <v/>
      </c>
    </row>
    <row r="931" spans="1:5" x14ac:dyDescent="0.25">
      <c r="B931" s="2">
        <v>1.4E-2</v>
      </c>
      <c r="C931" t="s">
        <v>28</v>
      </c>
      <c r="E931" s="1" t="str">
        <f t="shared" si="14"/>
        <v/>
      </c>
    </row>
    <row r="932" spans="1:5" x14ac:dyDescent="0.25">
      <c r="B932" s="2">
        <v>0.20899999999999999</v>
      </c>
      <c r="C932" t="s">
        <v>52</v>
      </c>
      <c r="E932" s="1" t="str">
        <f t="shared" si="14"/>
        <v/>
      </c>
    </row>
    <row r="933" spans="1:5" x14ac:dyDescent="0.25">
      <c r="B933" s="2">
        <v>0.105</v>
      </c>
      <c r="C933" t="s">
        <v>174</v>
      </c>
      <c r="E933" s="1" t="str">
        <f t="shared" si="14"/>
        <v/>
      </c>
    </row>
    <row r="934" spans="1:5" x14ac:dyDescent="0.25">
      <c r="E934" s="1" t="str">
        <f t="shared" si="14"/>
        <v/>
      </c>
    </row>
    <row r="935" spans="1:5" x14ac:dyDescent="0.25">
      <c r="A935" t="s">
        <v>300</v>
      </c>
      <c r="E935" s="1">
        <f t="shared" si="14"/>
        <v>273</v>
      </c>
    </row>
    <row r="936" spans="1:5" x14ac:dyDescent="0.25">
      <c r="E936" s="1" t="str">
        <f t="shared" si="14"/>
        <v/>
      </c>
    </row>
    <row r="937" spans="1:5" x14ac:dyDescent="0.25">
      <c r="B937" s="2">
        <v>4.0000000000000001E-3</v>
      </c>
      <c r="C937" t="s">
        <v>12</v>
      </c>
      <c r="E937" s="1" t="str">
        <f t="shared" si="14"/>
        <v/>
      </c>
    </row>
    <row r="938" spans="1:5" x14ac:dyDescent="0.25">
      <c r="B938" s="2">
        <v>2.1000000000000001E-2</v>
      </c>
      <c r="C938" t="s">
        <v>134</v>
      </c>
      <c r="E938" s="1" t="str">
        <f t="shared" si="14"/>
        <v/>
      </c>
    </row>
    <row r="939" spans="1:5" x14ac:dyDescent="0.25">
      <c r="B939" s="2">
        <v>8.9999999999999993E-3</v>
      </c>
      <c r="C939" t="s">
        <v>32</v>
      </c>
      <c r="E939" s="1" t="str">
        <f t="shared" si="14"/>
        <v/>
      </c>
    </row>
    <row r="940" spans="1:5" x14ac:dyDescent="0.25">
      <c r="B940" s="2">
        <v>0.104</v>
      </c>
      <c r="C940" t="s">
        <v>153</v>
      </c>
      <c r="E940" s="1" t="str">
        <f t="shared" si="14"/>
        <v/>
      </c>
    </row>
    <row r="941" spans="1:5" x14ac:dyDescent="0.25">
      <c r="B941" s="2">
        <v>4.0000000000000001E-3</v>
      </c>
      <c r="C941" t="s">
        <v>123</v>
      </c>
      <c r="E941" s="1" t="str">
        <f t="shared" si="14"/>
        <v/>
      </c>
    </row>
    <row r="942" spans="1:5" x14ac:dyDescent="0.25">
      <c r="B942" s="2">
        <v>5.0000000000000001E-3</v>
      </c>
      <c r="C942" t="s">
        <v>51</v>
      </c>
      <c r="E942" s="1" t="str">
        <f t="shared" si="14"/>
        <v/>
      </c>
    </row>
    <row r="943" spans="1:5" x14ac:dyDescent="0.25">
      <c r="B943" s="2">
        <v>4.2999999999999997E-2</v>
      </c>
      <c r="C943" t="s">
        <v>28</v>
      </c>
      <c r="E943" s="1" t="str">
        <f t="shared" si="14"/>
        <v/>
      </c>
    </row>
    <row r="944" spans="1:5" x14ac:dyDescent="0.25">
      <c r="B944" s="2">
        <v>0.80700000000000005</v>
      </c>
      <c r="C944" t="s">
        <v>52</v>
      </c>
      <c r="E944" s="1" t="str">
        <f t="shared" si="14"/>
        <v/>
      </c>
    </row>
    <row r="945" spans="1:5" x14ac:dyDescent="0.25">
      <c r="E945" s="1" t="str">
        <f t="shared" si="14"/>
        <v/>
      </c>
    </row>
    <row r="946" spans="1:5" x14ac:dyDescent="0.25">
      <c r="A946" t="s">
        <v>301</v>
      </c>
      <c r="E946" s="1">
        <f t="shared" si="14"/>
        <v>13</v>
      </c>
    </row>
    <row r="947" spans="1:5" x14ac:dyDescent="0.25">
      <c r="E947" s="1" t="str">
        <f t="shared" si="14"/>
        <v/>
      </c>
    </row>
    <row r="948" spans="1:5" x14ac:dyDescent="0.25">
      <c r="B948" s="2">
        <v>0.85</v>
      </c>
      <c r="C948" t="s">
        <v>32</v>
      </c>
      <c r="E948" s="1" t="str">
        <f t="shared" si="14"/>
        <v/>
      </c>
    </row>
    <row r="949" spans="1:5" x14ac:dyDescent="0.25">
      <c r="B949" s="2">
        <v>0.14899999999999999</v>
      </c>
      <c r="C949" t="s">
        <v>28</v>
      </c>
      <c r="E949" s="1" t="str">
        <f t="shared" si="14"/>
        <v/>
      </c>
    </row>
    <row r="950" spans="1:5" x14ac:dyDescent="0.25">
      <c r="E950" s="1" t="str">
        <f t="shared" si="14"/>
        <v/>
      </c>
    </row>
    <row r="951" spans="1:5" x14ac:dyDescent="0.25">
      <c r="A951" t="s">
        <v>302</v>
      </c>
      <c r="E951" s="1">
        <f t="shared" si="14"/>
        <v>22</v>
      </c>
    </row>
    <row r="952" spans="1:5" x14ac:dyDescent="0.25">
      <c r="E952" s="1" t="str">
        <f t="shared" si="14"/>
        <v/>
      </c>
    </row>
    <row r="953" spans="1:5" x14ac:dyDescent="0.25">
      <c r="B953" s="2">
        <v>1</v>
      </c>
      <c r="C953" t="s">
        <v>153</v>
      </c>
      <c r="E953" s="1" t="str">
        <f t="shared" si="14"/>
        <v/>
      </c>
    </row>
    <row r="954" spans="1:5" x14ac:dyDescent="0.25">
      <c r="E954" s="1" t="str">
        <f t="shared" si="14"/>
        <v/>
      </c>
    </row>
    <row r="955" spans="1:5" x14ac:dyDescent="0.25">
      <c r="A955" t="s">
        <v>303</v>
      </c>
      <c r="E955" s="1">
        <f t="shared" si="14"/>
        <v>18</v>
      </c>
    </row>
    <row r="956" spans="1:5" x14ac:dyDescent="0.25">
      <c r="E956" s="1" t="str">
        <f t="shared" si="14"/>
        <v/>
      </c>
    </row>
    <row r="957" spans="1:5" x14ac:dyDescent="0.25">
      <c r="B957" s="2">
        <v>1</v>
      </c>
      <c r="C957" t="s">
        <v>153</v>
      </c>
      <c r="E957" s="1" t="str">
        <f t="shared" si="14"/>
        <v/>
      </c>
    </row>
    <row r="958" spans="1:5" x14ac:dyDescent="0.25">
      <c r="E958" s="1" t="str">
        <f t="shared" si="14"/>
        <v/>
      </c>
    </row>
    <row r="959" spans="1:5" x14ac:dyDescent="0.25">
      <c r="A959" t="s">
        <v>304</v>
      </c>
      <c r="E959" s="1">
        <f t="shared" si="14"/>
        <v>296</v>
      </c>
    </row>
    <row r="960" spans="1:5" x14ac:dyDescent="0.25">
      <c r="E960" s="1" t="str">
        <f t="shared" si="14"/>
        <v/>
      </c>
    </row>
    <row r="961" spans="1:5" x14ac:dyDescent="0.25">
      <c r="B961" s="2">
        <v>3.4000000000000002E-2</v>
      </c>
      <c r="C961" t="s">
        <v>32</v>
      </c>
      <c r="E961" s="1" t="str">
        <f t="shared" si="14"/>
        <v/>
      </c>
    </row>
    <row r="962" spans="1:5" x14ac:dyDescent="0.25">
      <c r="B962" s="2">
        <v>0.92</v>
      </c>
      <c r="C962" t="s">
        <v>153</v>
      </c>
      <c r="E962" s="1" t="str">
        <f t="shared" si="14"/>
        <v/>
      </c>
    </row>
    <row r="963" spans="1:5" x14ac:dyDescent="0.25">
      <c r="B963" s="2">
        <v>4.0000000000000001E-3</v>
      </c>
      <c r="C963" t="s">
        <v>51</v>
      </c>
      <c r="E963" s="1" t="str">
        <f t="shared" ref="E963:E1026" si="15">IFERROR(HLOOKUP($A963,$F$2:$OL$3,2,FALSE),"")</f>
        <v/>
      </c>
    </row>
    <row r="964" spans="1:5" x14ac:dyDescent="0.25">
      <c r="B964" s="2">
        <v>4.0000000000000001E-3</v>
      </c>
      <c r="C964" t="s">
        <v>28</v>
      </c>
      <c r="E964" s="1" t="str">
        <f t="shared" si="15"/>
        <v/>
      </c>
    </row>
    <row r="965" spans="1:5" x14ac:dyDescent="0.25">
      <c r="B965" s="2">
        <v>3.5000000000000003E-2</v>
      </c>
      <c r="C965" t="s">
        <v>52</v>
      </c>
      <c r="E965" s="1" t="str">
        <f t="shared" si="15"/>
        <v/>
      </c>
    </row>
    <row r="966" spans="1:5" x14ac:dyDescent="0.25">
      <c r="E966" s="1" t="str">
        <f t="shared" si="15"/>
        <v/>
      </c>
    </row>
    <row r="967" spans="1:5" x14ac:dyDescent="0.25">
      <c r="A967" t="s">
        <v>305</v>
      </c>
      <c r="E967" s="1">
        <f t="shared" si="15"/>
        <v>303</v>
      </c>
    </row>
    <row r="968" spans="1:5" x14ac:dyDescent="0.25">
      <c r="E968" s="1" t="str">
        <f t="shared" si="15"/>
        <v/>
      </c>
    </row>
    <row r="969" spans="1:5" x14ac:dyDescent="0.25">
      <c r="B969" s="2">
        <v>1</v>
      </c>
      <c r="C969" t="s">
        <v>32</v>
      </c>
      <c r="E969" s="1" t="str">
        <f t="shared" si="15"/>
        <v/>
      </c>
    </row>
    <row r="970" spans="1:5" x14ac:dyDescent="0.25">
      <c r="E970" s="1" t="str">
        <f t="shared" si="15"/>
        <v/>
      </c>
    </row>
    <row r="971" spans="1:5" x14ac:dyDescent="0.25">
      <c r="A971" t="s">
        <v>306</v>
      </c>
      <c r="E971" s="1">
        <f t="shared" si="15"/>
        <v>618</v>
      </c>
    </row>
    <row r="972" spans="1:5" x14ac:dyDescent="0.25">
      <c r="E972" s="1" t="str">
        <f t="shared" si="15"/>
        <v/>
      </c>
    </row>
    <row r="973" spans="1:5" x14ac:dyDescent="0.25">
      <c r="B973" s="2">
        <v>0.217</v>
      </c>
      <c r="C973" t="s">
        <v>173</v>
      </c>
      <c r="E973" s="1" t="str">
        <f t="shared" si="15"/>
        <v/>
      </c>
    </row>
    <row r="974" spans="1:5" x14ac:dyDescent="0.25">
      <c r="B974" s="2">
        <v>0.74199999999999999</v>
      </c>
      <c r="C974" t="s">
        <v>28</v>
      </c>
      <c r="E974" s="1" t="str">
        <f t="shared" si="15"/>
        <v/>
      </c>
    </row>
    <row r="975" spans="1:5" x14ac:dyDescent="0.25">
      <c r="B975" s="2">
        <v>0.04</v>
      </c>
      <c r="C975" t="s">
        <v>52</v>
      </c>
      <c r="E975" s="1" t="str">
        <f t="shared" si="15"/>
        <v/>
      </c>
    </row>
    <row r="976" spans="1:5" x14ac:dyDescent="0.25">
      <c r="E976" s="1" t="str">
        <f t="shared" si="15"/>
        <v/>
      </c>
    </row>
    <row r="977" spans="1:5" x14ac:dyDescent="0.25">
      <c r="A977" t="s">
        <v>307</v>
      </c>
      <c r="E977" s="1">
        <f t="shared" si="15"/>
        <v>85</v>
      </c>
    </row>
    <row r="978" spans="1:5" x14ac:dyDescent="0.25">
      <c r="E978" s="1" t="str">
        <f t="shared" si="15"/>
        <v/>
      </c>
    </row>
    <row r="979" spans="1:5" x14ac:dyDescent="0.25">
      <c r="B979" s="2">
        <v>1.9E-2</v>
      </c>
      <c r="C979" t="s">
        <v>32</v>
      </c>
      <c r="E979" s="1" t="str">
        <f t="shared" si="15"/>
        <v/>
      </c>
    </row>
    <row r="980" spans="1:5" x14ac:dyDescent="0.25">
      <c r="B980" s="2">
        <v>1.0999999999999999E-2</v>
      </c>
      <c r="C980" t="s">
        <v>153</v>
      </c>
      <c r="E980" s="1" t="str">
        <f t="shared" si="15"/>
        <v/>
      </c>
    </row>
    <row r="981" spans="1:5" x14ac:dyDescent="0.25">
      <c r="B981" s="2">
        <v>2.5000000000000001E-2</v>
      </c>
      <c r="C981" t="s">
        <v>75</v>
      </c>
      <c r="E981" s="1" t="str">
        <f t="shared" si="15"/>
        <v/>
      </c>
    </row>
    <row r="982" spans="1:5" x14ac:dyDescent="0.25">
      <c r="B982" s="2">
        <v>2.5000000000000001E-2</v>
      </c>
      <c r="C982" t="s">
        <v>76</v>
      </c>
      <c r="E982" s="1" t="str">
        <f t="shared" si="15"/>
        <v/>
      </c>
    </row>
    <row r="983" spans="1:5" x14ac:dyDescent="0.25">
      <c r="B983" s="2">
        <v>9.2999999999999999E-2</v>
      </c>
      <c r="C983" t="s">
        <v>164</v>
      </c>
      <c r="E983" s="1" t="str">
        <f t="shared" si="15"/>
        <v/>
      </c>
    </row>
    <row r="984" spans="1:5" x14ac:dyDescent="0.25">
      <c r="B984" s="2">
        <v>0.36799999999999999</v>
      </c>
      <c r="C984" t="s">
        <v>77</v>
      </c>
      <c r="E984" s="1" t="str">
        <f t="shared" si="15"/>
        <v/>
      </c>
    </row>
    <row r="985" spans="1:5" x14ac:dyDescent="0.25">
      <c r="B985" s="2">
        <v>2.4E-2</v>
      </c>
      <c r="C985" t="s">
        <v>78</v>
      </c>
      <c r="E985" s="1" t="str">
        <f t="shared" si="15"/>
        <v/>
      </c>
    </row>
    <row r="986" spans="1:5" x14ac:dyDescent="0.25">
      <c r="B986" s="2">
        <v>0.10199999999999999</v>
      </c>
      <c r="C986" t="s">
        <v>73</v>
      </c>
      <c r="E986" s="1" t="str">
        <f t="shared" si="15"/>
        <v/>
      </c>
    </row>
    <row r="987" spans="1:5" x14ac:dyDescent="0.25">
      <c r="B987" s="2">
        <v>2.5000000000000001E-2</v>
      </c>
      <c r="C987" t="s">
        <v>79</v>
      </c>
      <c r="E987" s="1" t="str">
        <f t="shared" si="15"/>
        <v/>
      </c>
    </row>
    <row r="988" spans="1:5" x14ac:dyDescent="0.25">
      <c r="B988" s="2">
        <v>0.30499999999999999</v>
      </c>
      <c r="C988" t="s">
        <v>28</v>
      </c>
      <c r="E988" s="1" t="str">
        <f t="shared" si="15"/>
        <v/>
      </c>
    </row>
    <row r="989" spans="1:5" x14ac:dyDescent="0.25">
      <c r="E989" s="1" t="str">
        <f t="shared" si="15"/>
        <v/>
      </c>
    </row>
    <row r="990" spans="1:5" x14ac:dyDescent="0.25">
      <c r="A990" t="s">
        <v>308</v>
      </c>
      <c r="E990" s="1">
        <f t="shared" si="15"/>
        <v>36</v>
      </c>
    </row>
    <row r="991" spans="1:5" x14ac:dyDescent="0.25">
      <c r="E991" s="1" t="str">
        <f t="shared" si="15"/>
        <v/>
      </c>
    </row>
    <row r="992" spans="1:5" x14ac:dyDescent="0.25">
      <c r="B992" s="2">
        <v>0.83499999999999996</v>
      </c>
      <c r="C992" t="s">
        <v>28</v>
      </c>
      <c r="E992" s="1" t="str">
        <f t="shared" si="15"/>
        <v/>
      </c>
    </row>
    <row r="993" spans="1:5" x14ac:dyDescent="0.25">
      <c r="B993" s="2">
        <v>0.16400000000000001</v>
      </c>
      <c r="C993" t="s">
        <v>174</v>
      </c>
      <c r="E993" s="1" t="str">
        <f t="shared" si="15"/>
        <v/>
      </c>
    </row>
    <row r="994" spans="1:5" x14ac:dyDescent="0.25">
      <c r="E994" s="1" t="str">
        <f t="shared" si="15"/>
        <v/>
      </c>
    </row>
    <row r="995" spans="1:5" x14ac:dyDescent="0.25">
      <c r="A995" t="s">
        <v>309</v>
      </c>
      <c r="E995" s="1">
        <f t="shared" si="15"/>
        <v>28</v>
      </c>
    </row>
    <row r="996" spans="1:5" x14ac:dyDescent="0.25">
      <c r="E996" s="1" t="str">
        <f t="shared" si="15"/>
        <v/>
      </c>
    </row>
    <row r="997" spans="1:5" x14ac:dyDescent="0.25">
      <c r="B997" s="2">
        <v>1</v>
      </c>
      <c r="C997" t="s">
        <v>77</v>
      </c>
      <c r="E997" s="1" t="str">
        <f t="shared" si="15"/>
        <v/>
      </c>
    </row>
    <row r="998" spans="1:5" x14ac:dyDescent="0.25">
      <c r="E998" s="1" t="str">
        <f t="shared" si="15"/>
        <v/>
      </c>
    </row>
    <row r="999" spans="1:5" x14ac:dyDescent="0.25">
      <c r="A999" t="s">
        <v>310</v>
      </c>
      <c r="E999" s="1">
        <f t="shared" si="15"/>
        <v>37</v>
      </c>
    </row>
    <row r="1000" spans="1:5" x14ac:dyDescent="0.25">
      <c r="E1000" s="1" t="str">
        <f t="shared" si="15"/>
        <v/>
      </c>
    </row>
    <row r="1001" spans="1:5" x14ac:dyDescent="0.25">
      <c r="B1001" s="2">
        <v>0.26100000000000001</v>
      </c>
      <c r="C1001" t="s">
        <v>92</v>
      </c>
      <c r="E1001" s="1" t="str">
        <f t="shared" si="15"/>
        <v/>
      </c>
    </row>
    <row r="1002" spans="1:5" x14ac:dyDescent="0.25">
      <c r="B1002" s="2">
        <v>0.73799999999999999</v>
      </c>
      <c r="C1002" t="s">
        <v>32</v>
      </c>
      <c r="E1002" s="1" t="str">
        <f t="shared" si="15"/>
        <v/>
      </c>
    </row>
    <row r="1003" spans="1:5" x14ac:dyDescent="0.25">
      <c r="E1003" s="1" t="str">
        <f t="shared" si="15"/>
        <v/>
      </c>
    </row>
    <row r="1004" spans="1:5" x14ac:dyDescent="0.25">
      <c r="A1004" s="3" t="s">
        <v>311</v>
      </c>
      <c r="E1004" s="1">
        <f t="shared" si="15"/>
        <v>58</v>
      </c>
    </row>
    <row r="1005" spans="1:5" x14ac:dyDescent="0.25">
      <c r="E1005" s="1" t="str">
        <f t="shared" si="15"/>
        <v/>
      </c>
    </row>
    <row r="1006" spans="1:5" x14ac:dyDescent="0.25">
      <c r="B1006" s="2">
        <v>1</v>
      </c>
      <c r="C1006" t="s">
        <v>73</v>
      </c>
      <c r="E1006" s="1" t="str">
        <f t="shared" si="15"/>
        <v/>
      </c>
    </row>
    <row r="1007" spans="1:5" x14ac:dyDescent="0.25">
      <c r="E1007" s="1" t="str">
        <f t="shared" si="15"/>
        <v/>
      </c>
    </row>
    <row r="1008" spans="1:5" x14ac:dyDescent="0.25">
      <c r="A1008" t="s">
        <v>312</v>
      </c>
      <c r="E1008" s="1">
        <f t="shared" si="15"/>
        <v>38</v>
      </c>
    </row>
    <row r="1009" spans="1:5" x14ac:dyDescent="0.25">
      <c r="E1009" s="1" t="str">
        <f t="shared" si="15"/>
        <v/>
      </c>
    </row>
    <row r="1010" spans="1:5" x14ac:dyDescent="0.25">
      <c r="B1010" s="2">
        <v>6.4000000000000001E-2</v>
      </c>
      <c r="C1010" t="s">
        <v>75</v>
      </c>
      <c r="E1010" s="1" t="str">
        <f t="shared" si="15"/>
        <v/>
      </c>
    </row>
    <row r="1011" spans="1:5" x14ac:dyDescent="0.25">
      <c r="B1011" s="2">
        <v>6.4000000000000001E-2</v>
      </c>
      <c r="C1011" t="s">
        <v>76</v>
      </c>
      <c r="E1011" s="1" t="str">
        <f t="shared" si="15"/>
        <v/>
      </c>
    </row>
    <row r="1012" spans="1:5" x14ac:dyDescent="0.25">
      <c r="B1012" s="2">
        <v>0.23899999999999999</v>
      </c>
      <c r="C1012" t="s">
        <v>164</v>
      </c>
      <c r="E1012" s="1" t="str">
        <f t="shared" si="15"/>
        <v/>
      </c>
    </row>
    <row r="1013" spans="1:5" x14ac:dyDescent="0.25">
      <c r="B1013" s="2">
        <v>6.3E-2</v>
      </c>
      <c r="C1013" t="s">
        <v>78</v>
      </c>
      <c r="E1013" s="1" t="str">
        <f t="shared" si="15"/>
        <v/>
      </c>
    </row>
    <row r="1014" spans="1:5" x14ac:dyDescent="0.25">
      <c r="B1014" s="2">
        <v>0.26300000000000001</v>
      </c>
      <c r="C1014" t="s">
        <v>73</v>
      </c>
      <c r="E1014" s="1" t="str">
        <f t="shared" si="15"/>
        <v/>
      </c>
    </row>
    <row r="1015" spans="1:5" x14ac:dyDescent="0.25">
      <c r="B1015" s="2">
        <v>6.3E-2</v>
      </c>
      <c r="C1015" t="s">
        <v>79</v>
      </c>
      <c r="E1015" s="1" t="str">
        <f t="shared" si="15"/>
        <v/>
      </c>
    </row>
    <row r="1016" spans="1:5" x14ac:dyDescent="0.25">
      <c r="B1016" s="2">
        <v>0.24</v>
      </c>
      <c r="C1016" t="s">
        <v>28</v>
      </c>
      <c r="E1016" s="1" t="str">
        <f t="shared" si="15"/>
        <v/>
      </c>
    </row>
    <row r="1017" spans="1:5" x14ac:dyDescent="0.25">
      <c r="E1017" s="1" t="str">
        <f t="shared" si="15"/>
        <v/>
      </c>
    </row>
    <row r="1018" spans="1:5" x14ac:dyDescent="0.25">
      <c r="A1018" t="s">
        <v>313</v>
      </c>
      <c r="E1018" s="1">
        <f t="shared" si="15"/>
        <v>38</v>
      </c>
    </row>
    <row r="1019" spans="1:5" x14ac:dyDescent="0.25">
      <c r="E1019" s="1" t="str">
        <f t="shared" si="15"/>
        <v/>
      </c>
    </row>
    <row r="1020" spans="1:5" x14ac:dyDescent="0.25">
      <c r="B1020" s="2">
        <v>6.4000000000000001E-2</v>
      </c>
      <c r="C1020" t="s">
        <v>75</v>
      </c>
      <c r="E1020" s="1" t="str">
        <f t="shared" si="15"/>
        <v/>
      </c>
    </row>
    <row r="1021" spans="1:5" x14ac:dyDescent="0.25">
      <c r="B1021" s="2">
        <v>6.4000000000000001E-2</v>
      </c>
      <c r="C1021" t="s">
        <v>76</v>
      </c>
      <c r="E1021" s="1" t="str">
        <f t="shared" si="15"/>
        <v/>
      </c>
    </row>
    <row r="1022" spans="1:5" x14ac:dyDescent="0.25">
      <c r="B1022" s="2">
        <v>0.23899999999999999</v>
      </c>
      <c r="C1022" t="s">
        <v>164</v>
      </c>
      <c r="E1022" s="1" t="str">
        <f t="shared" si="15"/>
        <v/>
      </c>
    </row>
    <row r="1023" spans="1:5" x14ac:dyDescent="0.25">
      <c r="B1023" s="2">
        <v>6.3E-2</v>
      </c>
      <c r="C1023" t="s">
        <v>78</v>
      </c>
      <c r="E1023" s="1" t="str">
        <f t="shared" si="15"/>
        <v/>
      </c>
    </row>
    <row r="1024" spans="1:5" x14ac:dyDescent="0.25">
      <c r="B1024" s="2">
        <v>0.26300000000000001</v>
      </c>
      <c r="C1024" t="s">
        <v>73</v>
      </c>
      <c r="E1024" s="1" t="str">
        <f t="shared" si="15"/>
        <v/>
      </c>
    </row>
    <row r="1025" spans="1:5" x14ac:dyDescent="0.25">
      <c r="B1025" s="2">
        <v>6.3E-2</v>
      </c>
      <c r="C1025" t="s">
        <v>79</v>
      </c>
      <c r="E1025" s="1" t="str">
        <f t="shared" si="15"/>
        <v/>
      </c>
    </row>
    <row r="1026" spans="1:5" x14ac:dyDescent="0.25">
      <c r="B1026" s="2">
        <v>0.24</v>
      </c>
      <c r="C1026" t="s">
        <v>28</v>
      </c>
      <c r="E1026" s="1" t="str">
        <f t="shared" si="15"/>
        <v/>
      </c>
    </row>
    <row r="1027" spans="1:5" x14ac:dyDescent="0.25">
      <c r="E1027" s="1" t="str">
        <f t="shared" ref="E1027:E1090" si="16">IFERROR(HLOOKUP($A1027,$F$2:$OL$3,2,FALSE),"")</f>
        <v/>
      </c>
    </row>
    <row r="1028" spans="1:5" x14ac:dyDescent="0.25">
      <c r="A1028" t="s">
        <v>314</v>
      </c>
      <c r="E1028" s="1">
        <f t="shared" si="16"/>
        <v>17</v>
      </c>
    </row>
    <row r="1029" spans="1:5" x14ac:dyDescent="0.25">
      <c r="E1029" s="1" t="str">
        <f t="shared" si="16"/>
        <v/>
      </c>
    </row>
    <row r="1030" spans="1:5" x14ac:dyDescent="0.25">
      <c r="B1030" s="2">
        <v>1</v>
      </c>
      <c r="C1030" t="s">
        <v>10</v>
      </c>
      <c r="E1030" s="1" t="str">
        <f t="shared" si="16"/>
        <v/>
      </c>
    </row>
    <row r="1031" spans="1:5" x14ac:dyDescent="0.25">
      <c r="A1031" t="s">
        <v>6</v>
      </c>
      <c r="B1031" t="s">
        <v>315</v>
      </c>
      <c r="C1031" t="s">
        <v>316</v>
      </c>
      <c r="E1031" s="1" t="str">
        <f t="shared" si="16"/>
        <v/>
      </c>
    </row>
    <row r="1032" spans="1:5" x14ac:dyDescent="0.25">
      <c r="A1032" t="s">
        <v>317</v>
      </c>
      <c r="E1032" s="1">
        <f t="shared" si="16"/>
        <v>2</v>
      </c>
    </row>
    <row r="1033" spans="1:5" x14ac:dyDescent="0.25">
      <c r="E1033" s="1" t="str">
        <f t="shared" si="16"/>
        <v/>
      </c>
    </row>
    <row r="1034" spans="1:5" x14ac:dyDescent="0.25">
      <c r="B1034" s="2">
        <v>1</v>
      </c>
      <c r="C1034" t="s">
        <v>230</v>
      </c>
      <c r="E1034" s="1" t="str">
        <f t="shared" si="16"/>
        <v/>
      </c>
    </row>
    <row r="1035" spans="1:5" x14ac:dyDescent="0.25">
      <c r="A1035" t="s">
        <v>6</v>
      </c>
      <c r="B1035" t="s">
        <v>318</v>
      </c>
      <c r="C1035" t="s">
        <v>319</v>
      </c>
      <c r="E1035" s="1" t="str">
        <f t="shared" si="16"/>
        <v/>
      </c>
    </row>
    <row r="1036" spans="1:5" x14ac:dyDescent="0.25">
      <c r="A1036" t="s">
        <v>320</v>
      </c>
      <c r="E1036" s="1">
        <f t="shared" si="16"/>
        <v>804</v>
      </c>
    </row>
    <row r="1037" spans="1:5" x14ac:dyDescent="0.25">
      <c r="E1037" s="1" t="str">
        <f t="shared" si="16"/>
        <v/>
      </c>
    </row>
    <row r="1038" spans="1:5" x14ac:dyDescent="0.25">
      <c r="B1038" s="2">
        <v>2.1999999999999999E-2</v>
      </c>
      <c r="C1038" t="s">
        <v>321</v>
      </c>
      <c r="E1038" s="1" t="str">
        <f t="shared" si="16"/>
        <v/>
      </c>
    </row>
    <row r="1039" spans="1:5" x14ac:dyDescent="0.25">
      <c r="B1039" s="2">
        <v>0.308</v>
      </c>
      <c r="C1039" t="s">
        <v>92</v>
      </c>
      <c r="E1039" s="1" t="str">
        <f t="shared" si="16"/>
        <v/>
      </c>
    </row>
    <row r="1040" spans="1:5" x14ac:dyDescent="0.25">
      <c r="B1040" s="2">
        <v>3.5999999999999997E-2</v>
      </c>
      <c r="C1040" t="s">
        <v>273</v>
      </c>
      <c r="E1040" s="1" t="str">
        <f t="shared" si="16"/>
        <v/>
      </c>
    </row>
    <row r="1041" spans="1:5" x14ac:dyDescent="0.25">
      <c r="B1041" s="2">
        <v>0.03</v>
      </c>
      <c r="C1041" t="s">
        <v>267</v>
      </c>
      <c r="E1041" s="1" t="str">
        <f t="shared" si="16"/>
        <v/>
      </c>
    </row>
    <row r="1042" spans="1:5" x14ac:dyDescent="0.25">
      <c r="B1042" s="2">
        <v>0.60099999999999998</v>
      </c>
      <c r="C1042" t="s">
        <v>322</v>
      </c>
      <c r="E1042" s="1" t="str">
        <f t="shared" si="16"/>
        <v/>
      </c>
    </row>
    <row r="1043" spans="1:5" x14ac:dyDescent="0.25">
      <c r="E1043" s="1" t="str">
        <f t="shared" si="16"/>
        <v/>
      </c>
    </row>
    <row r="1044" spans="1:5" x14ac:dyDescent="0.25">
      <c r="A1044" t="s">
        <v>323</v>
      </c>
      <c r="E1044" s="1">
        <f t="shared" si="16"/>
        <v>7</v>
      </c>
    </row>
    <row r="1045" spans="1:5" x14ac:dyDescent="0.25">
      <c r="E1045" s="1" t="str">
        <f t="shared" si="16"/>
        <v/>
      </c>
    </row>
    <row r="1046" spans="1:5" x14ac:dyDescent="0.25">
      <c r="B1046" s="2">
        <v>1</v>
      </c>
      <c r="C1046" t="s">
        <v>130</v>
      </c>
      <c r="E1046" s="1" t="str">
        <f t="shared" si="16"/>
        <v/>
      </c>
    </row>
    <row r="1047" spans="1:5" x14ac:dyDescent="0.25">
      <c r="E1047" s="1" t="str">
        <f t="shared" si="16"/>
        <v/>
      </c>
    </row>
    <row r="1048" spans="1:5" x14ac:dyDescent="0.25">
      <c r="A1048" t="s">
        <v>324</v>
      </c>
      <c r="E1048" s="1">
        <f t="shared" si="16"/>
        <v>12</v>
      </c>
    </row>
    <row r="1049" spans="1:5" x14ac:dyDescent="0.25">
      <c r="E1049" s="1" t="str">
        <f t="shared" si="16"/>
        <v/>
      </c>
    </row>
    <row r="1050" spans="1:5" x14ac:dyDescent="0.25">
      <c r="B1050" s="2">
        <v>1</v>
      </c>
      <c r="C1050" t="s">
        <v>73</v>
      </c>
      <c r="E1050" s="1" t="str">
        <f t="shared" si="16"/>
        <v/>
      </c>
    </row>
    <row r="1051" spans="1:5" x14ac:dyDescent="0.25">
      <c r="E1051" s="1" t="str">
        <f t="shared" si="16"/>
        <v/>
      </c>
    </row>
    <row r="1052" spans="1:5" x14ac:dyDescent="0.25">
      <c r="A1052" t="s">
        <v>325</v>
      </c>
      <c r="E1052" s="1">
        <f t="shared" si="16"/>
        <v>56</v>
      </c>
    </row>
    <row r="1053" spans="1:5" x14ac:dyDescent="0.25">
      <c r="E1053" s="1" t="str">
        <f t="shared" si="16"/>
        <v/>
      </c>
    </row>
    <row r="1054" spans="1:5" x14ac:dyDescent="0.25">
      <c r="B1054" s="2">
        <v>9.7000000000000003E-2</v>
      </c>
      <c r="C1054" t="s">
        <v>267</v>
      </c>
      <c r="E1054" s="1" t="str">
        <f t="shared" si="16"/>
        <v/>
      </c>
    </row>
    <row r="1055" spans="1:5" x14ac:dyDescent="0.25">
      <c r="B1055" s="2">
        <v>0.19900000000000001</v>
      </c>
      <c r="C1055" t="s">
        <v>230</v>
      </c>
      <c r="E1055" s="1" t="str">
        <f t="shared" si="16"/>
        <v/>
      </c>
    </row>
    <row r="1056" spans="1:5" x14ac:dyDescent="0.25">
      <c r="B1056" s="2">
        <v>0.70199999999999996</v>
      </c>
      <c r="C1056" t="s">
        <v>77</v>
      </c>
      <c r="E1056" s="1" t="str">
        <f t="shared" si="16"/>
        <v/>
      </c>
    </row>
    <row r="1057" spans="1:5" x14ac:dyDescent="0.25">
      <c r="E1057" s="1" t="str">
        <f t="shared" si="16"/>
        <v/>
      </c>
    </row>
    <row r="1058" spans="1:5" x14ac:dyDescent="0.25">
      <c r="A1058" t="s">
        <v>326</v>
      </c>
      <c r="E1058" s="1">
        <f t="shared" si="16"/>
        <v>400</v>
      </c>
    </row>
    <row r="1059" spans="1:5" x14ac:dyDescent="0.25">
      <c r="E1059" s="1" t="str">
        <f t="shared" si="16"/>
        <v/>
      </c>
    </row>
    <row r="1060" spans="1:5" x14ac:dyDescent="0.25">
      <c r="B1060" s="2">
        <v>0.58399999999999996</v>
      </c>
      <c r="C1060" t="s">
        <v>77</v>
      </c>
      <c r="E1060" s="1" t="str">
        <f t="shared" si="16"/>
        <v/>
      </c>
    </row>
    <row r="1061" spans="1:5" x14ac:dyDescent="0.25">
      <c r="B1061" s="2">
        <v>1.4999999999999999E-2</v>
      </c>
      <c r="C1061" t="s">
        <v>52</v>
      </c>
      <c r="E1061" s="1" t="str">
        <f t="shared" si="16"/>
        <v/>
      </c>
    </row>
    <row r="1062" spans="1:5" x14ac:dyDescent="0.25">
      <c r="B1062" s="2">
        <v>0.4</v>
      </c>
      <c r="C1062" t="s">
        <v>100</v>
      </c>
      <c r="E1062" s="1" t="str">
        <f t="shared" si="16"/>
        <v/>
      </c>
    </row>
    <row r="1063" spans="1:5" x14ac:dyDescent="0.25">
      <c r="E1063" s="1" t="str">
        <f t="shared" si="16"/>
        <v/>
      </c>
    </row>
    <row r="1064" spans="1:5" x14ac:dyDescent="0.25">
      <c r="A1064" t="s">
        <v>327</v>
      </c>
      <c r="E1064" s="1">
        <f t="shared" si="16"/>
        <v>3</v>
      </c>
    </row>
    <row r="1065" spans="1:5" x14ac:dyDescent="0.25">
      <c r="E1065" s="1" t="str">
        <f t="shared" si="16"/>
        <v/>
      </c>
    </row>
    <row r="1066" spans="1:5" x14ac:dyDescent="0.25">
      <c r="B1066" s="2">
        <v>1</v>
      </c>
      <c r="C1066" t="s">
        <v>77</v>
      </c>
      <c r="E1066" s="1" t="str">
        <f t="shared" si="16"/>
        <v/>
      </c>
    </row>
    <row r="1067" spans="1:5" x14ac:dyDescent="0.25">
      <c r="E1067" s="1" t="str">
        <f t="shared" si="16"/>
        <v/>
      </c>
    </row>
    <row r="1068" spans="1:5" x14ac:dyDescent="0.25">
      <c r="A1068" t="s">
        <v>328</v>
      </c>
      <c r="E1068" s="1">
        <f t="shared" si="16"/>
        <v>205</v>
      </c>
    </row>
    <row r="1069" spans="1:5" x14ac:dyDescent="0.25">
      <c r="E1069" s="1" t="str">
        <f t="shared" si="16"/>
        <v/>
      </c>
    </row>
    <row r="1070" spans="1:5" x14ac:dyDescent="0.25">
      <c r="B1070" s="2">
        <v>0.17699999999999999</v>
      </c>
      <c r="C1070" t="s">
        <v>134</v>
      </c>
      <c r="E1070" s="1" t="str">
        <f t="shared" si="16"/>
        <v/>
      </c>
    </row>
    <row r="1071" spans="1:5" x14ac:dyDescent="0.25">
      <c r="B1071" s="2">
        <v>0.01</v>
      </c>
      <c r="C1071" t="s">
        <v>329</v>
      </c>
      <c r="E1071" s="1" t="str">
        <f t="shared" si="16"/>
        <v/>
      </c>
    </row>
    <row r="1072" spans="1:5" x14ac:dyDescent="0.25">
      <c r="B1072" s="2">
        <v>0.77500000000000002</v>
      </c>
      <c r="C1072" t="s">
        <v>330</v>
      </c>
      <c r="E1072" s="1" t="str">
        <f t="shared" si="16"/>
        <v/>
      </c>
    </row>
    <row r="1073" spans="1:5" x14ac:dyDescent="0.25">
      <c r="B1073" s="2">
        <v>3.6999999999999998E-2</v>
      </c>
      <c r="C1073" t="s">
        <v>174</v>
      </c>
      <c r="E1073" s="1" t="str">
        <f t="shared" si="16"/>
        <v/>
      </c>
    </row>
    <row r="1074" spans="1:5" x14ac:dyDescent="0.25">
      <c r="E1074" s="1" t="str">
        <f t="shared" si="16"/>
        <v/>
      </c>
    </row>
    <row r="1075" spans="1:5" x14ac:dyDescent="0.25">
      <c r="A1075" t="s">
        <v>331</v>
      </c>
      <c r="E1075" s="1">
        <f t="shared" si="16"/>
        <v>50</v>
      </c>
    </row>
    <row r="1076" spans="1:5" x14ac:dyDescent="0.25">
      <c r="E1076" s="1" t="str">
        <f t="shared" si="16"/>
        <v/>
      </c>
    </row>
    <row r="1077" spans="1:5" x14ac:dyDescent="0.25">
      <c r="B1077" s="2">
        <v>6.2E-2</v>
      </c>
      <c r="C1077" t="s">
        <v>332</v>
      </c>
      <c r="E1077" s="1" t="str">
        <f t="shared" si="16"/>
        <v/>
      </c>
    </row>
    <row r="1078" spans="1:5" x14ac:dyDescent="0.25">
      <c r="B1078" s="2">
        <v>0.81599999999999995</v>
      </c>
      <c r="C1078" t="s">
        <v>333</v>
      </c>
      <c r="E1078" s="1" t="str">
        <f t="shared" si="16"/>
        <v/>
      </c>
    </row>
    <row r="1079" spans="1:5" x14ac:dyDescent="0.25">
      <c r="B1079" s="2">
        <v>7.3999999999999996E-2</v>
      </c>
      <c r="C1079" t="s">
        <v>334</v>
      </c>
      <c r="E1079" s="1" t="str">
        <f t="shared" si="16"/>
        <v/>
      </c>
    </row>
    <row r="1080" spans="1:5" x14ac:dyDescent="0.25">
      <c r="B1080" s="2">
        <v>4.7E-2</v>
      </c>
      <c r="C1080" t="s">
        <v>335</v>
      </c>
      <c r="E1080" s="1" t="str">
        <f t="shared" si="16"/>
        <v/>
      </c>
    </row>
    <row r="1081" spans="1:5" x14ac:dyDescent="0.25">
      <c r="A1081" t="s">
        <v>6</v>
      </c>
      <c r="B1081" t="s">
        <v>336</v>
      </c>
      <c r="C1081" t="s">
        <v>337</v>
      </c>
      <c r="E1081" s="1" t="str">
        <f t="shared" si="16"/>
        <v/>
      </c>
    </row>
    <row r="1082" spans="1:5" x14ac:dyDescent="0.25">
      <c r="A1082" t="s">
        <v>338</v>
      </c>
      <c r="E1082" s="1">
        <f t="shared" si="16"/>
        <v>8</v>
      </c>
    </row>
    <row r="1083" spans="1:5" x14ac:dyDescent="0.25">
      <c r="E1083" s="1" t="str">
        <f t="shared" si="16"/>
        <v/>
      </c>
    </row>
    <row r="1084" spans="1:5" x14ac:dyDescent="0.25">
      <c r="B1084" s="2">
        <v>1</v>
      </c>
      <c r="C1084" t="s">
        <v>77</v>
      </c>
      <c r="E1084" s="1" t="str">
        <f t="shared" si="16"/>
        <v/>
      </c>
    </row>
    <row r="1085" spans="1:5" x14ac:dyDescent="0.25">
      <c r="E1085" s="1" t="str">
        <f t="shared" si="16"/>
        <v/>
      </c>
    </row>
    <row r="1086" spans="1:5" x14ac:dyDescent="0.25">
      <c r="A1086" t="s">
        <v>339</v>
      </c>
      <c r="E1086" s="1">
        <f t="shared" si="16"/>
        <v>49</v>
      </c>
    </row>
    <row r="1087" spans="1:5" x14ac:dyDescent="0.25">
      <c r="E1087" s="1" t="str">
        <f t="shared" si="16"/>
        <v/>
      </c>
    </row>
    <row r="1088" spans="1:5" x14ac:dyDescent="0.25">
      <c r="B1088" s="2">
        <v>1</v>
      </c>
      <c r="C1088" t="s">
        <v>100</v>
      </c>
      <c r="E1088" s="1" t="str">
        <f t="shared" si="16"/>
        <v/>
      </c>
    </row>
    <row r="1089" spans="1:5" x14ac:dyDescent="0.25">
      <c r="E1089" s="1" t="str">
        <f t="shared" si="16"/>
        <v/>
      </c>
    </row>
    <row r="1090" spans="1:5" x14ac:dyDescent="0.25">
      <c r="A1090" t="s">
        <v>340</v>
      </c>
      <c r="E1090" s="1">
        <f t="shared" si="16"/>
        <v>11</v>
      </c>
    </row>
    <row r="1091" spans="1:5" x14ac:dyDescent="0.25">
      <c r="E1091" s="1" t="str">
        <f t="shared" ref="E1091:E1154" si="17">IFERROR(HLOOKUP($A1091,$F$2:$OL$3,2,FALSE),"")</f>
        <v/>
      </c>
    </row>
    <row r="1092" spans="1:5" x14ac:dyDescent="0.25">
      <c r="B1092" s="2">
        <v>1</v>
      </c>
      <c r="C1092" t="s">
        <v>73</v>
      </c>
      <c r="E1092" s="1" t="str">
        <f t="shared" si="17"/>
        <v/>
      </c>
    </row>
    <row r="1093" spans="1:5" x14ac:dyDescent="0.25">
      <c r="E1093" s="1" t="str">
        <f t="shared" si="17"/>
        <v/>
      </c>
    </row>
    <row r="1094" spans="1:5" x14ac:dyDescent="0.25">
      <c r="A1094" t="s">
        <v>341</v>
      </c>
      <c r="E1094" s="1">
        <f t="shared" si="17"/>
        <v>71</v>
      </c>
    </row>
    <row r="1095" spans="1:5" x14ac:dyDescent="0.25">
      <c r="E1095" s="1" t="str">
        <f t="shared" si="17"/>
        <v/>
      </c>
    </row>
    <row r="1096" spans="1:5" x14ac:dyDescent="0.25">
      <c r="B1096" s="2">
        <v>0.22600000000000001</v>
      </c>
      <c r="C1096" t="s">
        <v>55</v>
      </c>
      <c r="E1096" s="1" t="str">
        <f t="shared" si="17"/>
        <v/>
      </c>
    </row>
    <row r="1097" spans="1:5" x14ac:dyDescent="0.25">
      <c r="B1097" s="2">
        <v>0.77300000000000002</v>
      </c>
      <c r="C1097" t="s">
        <v>52</v>
      </c>
      <c r="E1097" s="1" t="str">
        <f t="shared" si="17"/>
        <v/>
      </c>
    </row>
    <row r="1098" spans="1:5" x14ac:dyDescent="0.25">
      <c r="E1098" s="1" t="str">
        <f t="shared" si="17"/>
        <v/>
      </c>
    </row>
    <row r="1099" spans="1:5" x14ac:dyDescent="0.25">
      <c r="A1099" t="s">
        <v>342</v>
      </c>
      <c r="E1099" s="1">
        <f t="shared" si="17"/>
        <v>89</v>
      </c>
    </row>
    <row r="1100" spans="1:5" x14ac:dyDescent="0.25">
      <c r="E1100" s="1" t="str">
        <f t="shared" si="17"/>
        <v/>
      </c>
    </row>
    <row r="1101" spans="1:5" x14ac:dyDescent="0.25">
      <c r="B1101" s="2">
        <v>8.9999999999999993E-3</v>
      </c>
      <c r="C1101" t="s">
        <v>343</v>
      </c>
      <c r="E1101" s="1" t="str">
        <f t="shared" si="17"/>
        <v/>
      </c>
    </row>
    <row r="1102" spans="1:5" x14ac:dyDescent="0.25">
      <c r="B1102" s="2">
        <v>0.99</v>
      </c>
      <c r="C1102" t="s">
        <v>77</v>
      </c>
      <c r="E1102" s="1" t="str">
        <f t="shared" si="17"/>
        <v/>
      </c>
    </row>
    <row r="1103" spans="1:5" x14ac:dyDescent="0.25">
      <c r="E1103" s="1" t="str">
        <f t="shared" si="17"/>
        <v/>
      </c>
    </row>
    <row r="1104" spans="1:5" x14ac:dyDescent="0.25">
      <c r="A1104" t="s">
        <v>344</v>
      </c>
      <c r="E1104" s="1">
        <f t="shared" si="17"/>
        <v>25</v>
      </c>
    </row>
    <row r="1105" spans="1:5" x14ac:dyDescent="0.25">
      <c r="E1105" s="1" t="str">
        <f t="shared" si="17"/>
        <v/>
      </c>
    </row>
    <row r="1106" spans="1:5" x14ac:dyDescent="0.25">
      <c r="B1106" s="2">
        <v>1</v>
      </c>
      <c r="C1106" t="s">
        <v>100</v>
      </c>
      <c r="E1106" s="1" t="str">
        <f t="shared" si="17"/>
        <v/>
      </c>
    </row>
    <row r="1107" spans="1:5" x14ac:dyDescent="0.25">
      <c r="E1107" s="1" t="str">
        <f t="shared" si="17"/>
        <v/>
      </c>
    </row>
    <row r="1108" spans="1:5" x14ac:dyDescent="0.25">
      <c r="A1108" t="s">
        <v>345</v>
      </c>
      <c r="E1108" s="1">
        <f t="shared" si="17"/>
        <v>81</v>
      </c>
    </row>
    <row r="1109" spans="1:5" x14ac:dyDescent="0.25">
      <c r="E1109" s="1" t="str">
        <f t="shared" si="17"/>
        <v/>
      </c>
    </row>
    <row r="1110" spans="1:5" x14ac:dyDescent="0.25">
      <c r="B1110" s="2">
        <v>0.57999999999999996</v>
      </c>
      <c r="C1110" t="s">
        <v>346</v>
      </c>
      <c r="E1110" s="1" t="str">
        <f t="shared" si="17"/>
        <v/>
      </c>
    </row>
    <row r="1111" spans="1:5" x14ac:dyDescent="0.25">
      <c r="B1111" s="2">
        <v>0.25600000000000001</v>
      </c>
      <c r="C1111" t="s">
        <v>55</v>
      </c>
      <c r="E1111" s="1" t="str">
        <f t="shared" si="17"/>
        <v/>
      </c>
    </row>
    <row r="1112" spans="1:5" x14ac:dyDescent="0.25">
      <c r="B1112" s="2">
        <v>0.10299999999999999</v>
      </c>
      <c r="C1112" t="s">
        <v>77</v>
      </c>
      <c r="E1112" s="1" t="str">
        <f t="shared" si="17"/>
        <v/>
      </c>
    </row>
    <row r="1113" spans="1:5" x14ac:dyDescent="0.25">
      <c r="B1113" s="2">
        <v>7.0000000000000001E-3</v>
      </c>
      <c r="C1113" t="s">
        <v>28</v>
      </c>
      <c r="E1113" s="1" t="str">
        <f t="shared" si="17"/>
        <v/>
      </c>
    </row>
    <row r="1114" spans="1:5" x14ac:dyDescent="0.25">
      <c r="B1114" s="2">
        <v>5.0999999999999997E-2</v>
      </c>
      <c r="C1114" t="s">
        <v>100</v>
      </c>
      <c r="E1114" s="1" t="str">
        <f t="shared" si="17"/>
        <v/>
      </c>
    </row>
    <row r="1115" spans="1:5" x14ac:dyDescent="0.25">
      <c r="E1115" s="1" t="str">
        <f t="shared" si="17"/>
        <v/>
      </c>
    </row>
    <row r="1116" spans="1:5" x14ac:dyDescent="0.25">
      <c r="A1116" t="s">
        <v>347</v>
      </c>
      <c r="E1116" s="1">
        <f t="shared" si="17"/>
        <v>2</v>
      </c>
    </row>
    <row r="1117" spans="1:5" x14ac:dyDescent="0.25">
      <c r="E1117" s="1" t="str">
        <f t="shared" si="17"/>
        <v/>
      </c>
    </row>
    <row r="1118" spans="1:5" x14ac:dyDescent="0.25">
      <c r="B1118" s="2">
        <v>1</v>
      </c>
      <c r="C1118" t="s">
        <v>73</v>
      </c>
      <c r="E1118" s="1" t="str">
        <f t="shared" si="17"/>
        <v/>
      </c>
    </row>
    <row r="1119" spans="1:5" x14ac:dyDescent="0.25">
      <c r="E1119" s="1" t="str">
        <f t="shared" si="17"/>
        <v/>
      </c>
    </row>
    <row r="1120" spans="1:5" x14ac:dyDescent="0.25">
      <c r="A1120" t="s">
        <v>348</v>
      </c>
      <c r="E1120" s="1">
        <f t="shared" si="17"/>
        <v>1206</v>
      </c>
    </row>
    <row r="1121" spans="1:5" x14ac:dyDescent="0.25">
      <c r="E1121" s="1" t="str">
        <f t="shared" si="17"/>
        <v/>
      </c>
    </row>
    <row r="1122" spans="1:5" x14ac:dyDescent="0.25">
      <c r="B1122" s="2">
        <v>4.0000000000000001E-3</v>
      </c>
      <c r="C1122" t="s">
        <v>10</v>
      </c>
      <c r="E1122" s="1" t="str">
        <f t="shared" si="17"/>
        <v/>
      </c>
    </row>
    <row r="1123" spans="1:5" x14ac:dyDescent="0.25">
      <c r="B1123" s="2">
        <v>7.0000000000000001E-3</v>
      </c>
      <c r="C1123" t="s">
        <v>130</v>
      </c>
      <c r="E1123" s="1" t="str">
        <f t="shared" si="17"/>
        <v/>
      </c>
    </row>
    <row r="1124" spans="1:5" x14ac:dyDescent="0.25">
      <c r="B1124" s="2">
        <v>3.0000000000000001E-3</v>
      </c>
      <c r="C1124" t="s">
        <v>159</v>
      </c>
      <c r="E1124" s="1" t="str">
        <f t="shared" si="17"/>
        <v/>
      </c>
    </row>
    <row r="1125" spans="1:5" x14ac:dyDescent="0.25">
      <c r="B1125" s="2">
        <v>4.0000000000000001E-3</v>
      </c>
      <c r="C1125" t="s">
        <v>123</v>
      </c>
      <c r="E1125" s="1" t="str">
        <f t="shared" si="17"/>
        <v/>
      </c>
    </row>
    <row r="1126" spans="1:5" x14ac:dyDescent="0.25">
      <c r="B1126" s="2">
        <v>2.5000000000000001E-2</v>
      </c>
      <c r="C1126" t="s">
        <v>76</v>
      </c>
      <c r="E1126" s="1" t="str">
        <f t="shared" si="17"/>
        <v/>
      </c>
    </row>
    <row r="1127" spans="1:5" x14ac:dyDescent="0.25">
      <c r="B1127" s="2">
        <v>0.11899999999999999</v>
      </c>
      <c r="C1127" t="s">
        <v>179</v>
      </c>
      <c r="E1127" s="1" t="str">
        <f t="shared" si="17"/>
        <v/>
      </c>
    </row>
    <row r="1128" spans="1:5" x14ac:dyDescent="0.25">
      <c r="B1128" s="2">
        <v>4.4999999999999998E-2</v>
      </c>
      <c r="C1128" t="s">
        <v>166</v>
      </c>
      <c r="E1128" s="1" t="str">
        <f t="shared" si="17"/>
        <v/>
      </c>
    </row>
    <row r="1129" spans="1:5" x14ac:dyDescent="0.25">
      <c r="B1129" s="2">
        <v>0.47799999999999998</v>
      </c>
      <c r="C1129" t="s">
        <v>77</v>
      </c>
      <c r="E1129" s="1" t="str">
        <f t="shared" si="17"/>
        <v/>
      </c>
    </row>
    <row r="1130" spans="1:5" x14ac:dyDescent="0.25">
      <c r="B1130" s="2">
        <v>1E-3</v>
      </c>
      <c r="C1130" t="s">
        <v>78</v>
      </c>
      <c r="E1130" s="1" t="str">
        <f t="shared" si="17"/>
        <v/>
      </c>
    </row>
    <row r="1131" spans="1:5" x14ac:dyDescent="0.25">
      <c r="B1131" s="2">
        <v>0.14199999999999999</v>
      </c>
      <c r="C1131" t="s">
        <v>73</v>
      </c>
      <c r="E1131" s="1" t="str">
        <f t="shared" si="17"/>
        <v/>
      </c>
    </row>
    <row r="1132" spans="1:5" x14ac:dyDescent="0.25">
      <c r="B1132" s="2">
        <v>5.3999999999999999E-2</v>
      </c>
      <c r="C1132" t="s">
        <v>79</v>
      </c>
      <c r="E1132" s="1" t="str">
        <f t="shared" si="17"/>
        <v/>
      </c>
    </row>
    <row r="1133" spans="1:5" x14ac:dyDescent="0.25">
      <c r="B1133" s="2">
        <v>0.111</v>
      </c>
      <c r="C1133" t="s">
        <v>28</v>
      </c>
      <c r="E1133" s="1" t="str">
        <f t="shared" si="17"/>
        <v/>
      </c>
    </row>
    <row r="1134" spans="1:5" x14ac:dyDescent="0.25">
      <c r="E1134" s="1" t="str">
        <f t="shared" si="17"/>
        <v/>
      </c>
    </row>
    <row r="1135" spans="1:5" x14ac:dyDescent="0.25">
      <c r="A1135" t="s">
        <v>349</v>
      </c>
      <c r="E1135" s="1">
        <f t="shared" si="17"/>
        <v>62</v>
      </c>
    </row>
    <row r="1136" spans="1:5" x14ac:dyDescent="0.25">
      <c r="E1136" s="1" t="str">
        <f t="shared" si="17"/>
        <v/>
      </c>
    </row>
    <row r="1137" spans="1:5" x14ac:dyDescent="0.25">
      <c r="B1137" s="2">
        <v>1</v>
      </c>
      <c r="C1137" t="s">
        <v>73</v>
      </c>
      <c r="E1137" s="1" t="str">
        <f t="shared" si="17"/>
        <v/>
      </c>
    </row>
    <row r="1138" spans="1:5" x14ac:dyDescent="0.25">
      <c r="E1138" s="1" t="str">
        <f t="shared" si="17"/>
        <v/>
      </c>
    </row>
    <row r="1139" spans="1:5" x14ac:dyDescent="0.25">
      <c r="A1139" t="s">
        <v>350</v>
      </c>
      <c r="E1139" s="1">
        <f t="shared" si="17"/>
        <v>446</v>
      </c>
    </row>
    <row r="1140" spans="1:5" x14ac:dyDescent="0.25">
      <c r="E1140" s="1" t="str">
        <f t="shared" si="17"/>
        <v/>
      </c>
    </row>
    <row r="1141" spans="1:5" x14ac:dyDescent="0.25">
      <c r="B1141" s="2">
        <v>4.0000000000000001E-3</v>
      </c>
      <c r="C1141" t="s">
        <v>172</v>
      </c>
      <c r="E1141" s="1" t="str">
        <f t="shared" si="17"/>
        <v/>
      </c>
    </row>
    <row r="1142" spans="1:5" x14ac:dyDescent="0.25">
      <c r="B1142" s="2">
        <v>1.6E-2</v>
      </c>
      <c r="C1142" t="s">
        <v>75</v>
      </c>
      <c r="E1142" s="1" t="str">
        <f t="shared" si="17"/>
        <v/>
      </c>
    </row>
    <row r="1143" spans="1:5" x14ac:dyDescent="0.25">
      <c r="B1143" s="2">
        <v>2.4E-2</v>
      </c>
      <c r="C1143" t="s">
        <v>76</v>
      </c>
      <c r="E1143" s="1" t="str">
        <f t="shared" si="17"/>
        <v/>
      </c>
    </row>
    <row r="1144" spans="1:5" x14ac:dyDescent="0.25">
      <c r="B1144" s="2">
        <v>9.8000000000000004E-2</v>
      </c>
      <c r="C1144" t="s">
        <v>164</v>
      </c>
      <c r="E1144" s="1" t="str">
        <f t="shared" si="17"/>
        <v/>
      </c>
    </row>
    <row r="1145" spans="1:5" x14ac:dyDescent="0.25">
      <c r="B1145" s="2">
        <v>2.9000000000000001E-2</v>
      </c>
      <c r="C1145" t="s">
        <v>77</v>
      </c>
      <c r="E1145" s="1" t="str">
        <f t="shared" si="17"/>
        <v/>
      </c>
    </row>
    <row r="1146" spans="1:5" x14ac:dyDescent="0.25">
      <c r="B1146" s="2">
        <v>1.9E-2</v>
      </c>
      <c r="C1146" t="s">
        <v>78</v>
      </c>
      <c r="E1146" s="1" t="str">
        <f t="shared" si="17"/>
        <v/>
      </c>
    </row>
    <row r="1147" spans="1:5" x14ac:dyDescent="0.25">
      <c r="B1147" s="2">
        <v>0.154</v>
      </c>
      <c r="C1147" t="s">
        <v>73</v>
      </c>
      <c r="E1147" s="1" t="str">
        <f t="shared" si="17"/>
        <v/>
      </c>
    </row>
    <row r="1148" spans="1:5" x14ac:dyDescent="0.25">
      <c r="B1148" s="2">
        <v>4.2000000000000003E-2</v>
      </c>
      <c r="C1148" t="s">
        <v>79</v>
      </c>
      <c r="E1148" s="1" t="str">
        <f t="shared" si="17"/>
        <v/>
      </c>
    </row>
    <row r="1149" spans="1:5" x14ac:dyDescent="0.25">
      <c r="B1149" s="2">
        <v>0.60299999999999998</v>
      </c>
      <c r="C1149" t="s">
        <v>28</v>
      </c>
      <c r="E1149" s="1" t="str">
        <f t="shared" si="17"/>
        <v/>
      </c>
    </row>
    <row r="1150" spans="1:5" x14ac:dyDescent="0.25">
      <c r="B1150" s="2">
        <v>4.0000000000000001E-3</v>
      </c>
      <c r="C1150" t="s">
        <v>100</v>
      </c>
      <c r="E1150" s="1" t="str">
        <f t="shared" si="17"/>
        <v/>
      </c>
    </row>
    <row r="1151" spans="1:5" x14ac:dyDescent="0.25">
      <c r="B1151" s="2">
        <v>2E-3</v>
      </c>
      <c r="C1151" t="s">
        <v>136</v>
      </c>
      <c r="E1151" s="1" t="str">
        <f t="shared" si="17"/>
        <v/>
      </c>
    </row>
    <row r="1152" spans="1:5" x14ac:dyDescent="0.25">
      <c r="E1152" s="1" t="str">
        <f t="shared" si="17"/>
        <v/>
      </c>
    </row>
    <row r="1153" spans="1:5" x14ac:dyDescent="0.25">
      <c r="A1153" t="s">
        <v>351</v>
      </c>
      <c r="E1153" s="1">
        <f t="shared" si="17"/>
        <v>37</v>
      </c>
    </row>
    <row r="1154" spans="1:5" x14ac:dyDescent="0.25">
      <c r="E1154" s="1" t="str">
        <f t="shared" si="17"/>
        <v/>
      </c>
    </row>
    <row r="1155" spans="1:5" x14ac:dyDescent="0.25">
      <c r="B1155" s="2">
        <v>0.17799999999999999</v>
      </c>
      <c r="C1155" t="s">
        <v>15</v>
      </c>
      <c r="E1155" s="1" t="str">
        <f t="shared" ref="E1155:E1218" si="18">IFERROR(HLOOKUP($A1155,$F$2:$OL$3,2,FALSE),"")</f>
        <v/>
      </c>
    </row>
    <row r="1156" spans="1:5" x14ac:dyDescent="0.25">
      <c r="B1156" s="2">
        <v>0.82099999999999995</v>
      </c>
      <c r="C1156" t="s">
        <v>100</v>
      </c>
      <c r="E1156" s="1" t="str">
        <f t="shared" si="18"/>
        <v/>
      </c>
    </row>
    <row r="1157" spans="1:5" x14ac:dyDescent="0.25">
      <c r="A1157" t="s">
        <v>6</v>
      </c>
      <c r="B1157" t="s">
        <v>352</v>
      </c>
      <c r="C1157" t="s">
        <v>353</v>
      </c>
      <c r="E1157" s="1" t="str">
        <f t="shared" si="18"/>
        <v/>
      </c>
    </row>
    <row r="1158" spans="1:5" x14ac:dyDescent="0.25">
      <c r="A1158" t="s">
        <v>354</v>
      </c>
      <c r="E1158" s="1">
        <f t="shared" si="18"/>
        <v>2</v>
      </c>
    </row>
    <row r="1159" spans="1:5" x14ac:dyDescent="0.25">
      <c r="E1159" s="1" t="str">
        <f t="shared" si="18"/>
        <v/>
      </c>
    </row>
    <row r="1160" spans="1:5" x14ac:dyDescent="0.25">
      <c r="B1160" s="2">
        <v>1</v>
      </c>
      <c r="C1160" t="s">
        <v>235</v>
      </c>
      <c r="E1160" s="1" t="str">
        <f t="shared" si="18"/>
        <v/>
      </c>
    </row>
    <row r="1161" spans="1:5" x14ac:dyDescent="0.25">
      <c r="E1161" s="1" t="str">
        <f t="shared" si="18"/>
        <v/>
      </c>
    </row>
    <row r="1162" spans="1:5" x14ac:dyDescent="0.25">
      <c r="A1162" t="s">
        <v>355</v>
      </c>
      <c r="E1162" s="1">
        <f t="shared" si="18"/>
        <v>2</v>
      </c>
    </row>
    <row r="1163" spans="1:5" x14ac:dyDescent="0.25">
      <c r="E1163" s="1" t="str">
        <f t="shared" si="18"/>
        <v/>
      </c>
    </row>
    <row r="1164" spans="1:5" x14ac:dyDescent="0.25">
      <c r="B1164" s="2">
        <v>1</v>
      </c>
      <c r="C1164" t="s">
        <v>51</v>
      </c>
      <c r="E1164" s="1" t="str">
        <f t="shared" si="18"/>
        <v/>
      </c>
    </row>
    <row r="1165" spans="1:5" x14ac:dyDescent="0.25">
      <c r="E1165" s="1" t="str">
        <f t="shared" si="18"/>
        <v/>
      </c>
    </row>
    <row r="1166" spans="1:5" x14ac:dyDescent="0.25">
      <c r="A1166" t="s">
        <v>356</v>
      </c>
      <c r="E1166" s="1">
        <f t="shared" si="18"/>
        <v>23</v>
      </c>
    </row>
    <row r="1167" spans="1:5" x14ac:dyDescent="0.25">
      <c r="E1167" s="1" t="str">
        <f t="shared" si="18"/>
        <v/>
      </c>
    </row>
    <row r="1168" spans="1:5" x14ac:dyDescent="0.25">
      <c r="B1168" s="2">
        <v>0.82699999999999996</v>
      </c>
      <c r="C1168" t="s">
        <v>39</v>
      </c>
      <c r="E1168" s="1" t="str">
        <f t="shared" si="18"/>
        <v/>
      </c>
    </row>
    <row r="1169" spans="1:5" x14ac:dyDescent="0.25">
      <c r="B1169" s="2">
        <v>0.17199999999999999</v>
      </c>
      <c r="C1169" t="s">
        <v>51</v>
      </c>
      <c r="E1169" s="1" t="str">
        <f t="shared" si="18"/>
        <v/>
      </c>
    </row>
    <row r="1170" spans="1:5" x14ac:dyDescent="0.25">
      <c r="E1170" s="1" t="str">
        <f t="shared" si="18"/>
        <v/>
      </c>
    </row>
    <row r="1171" spans="1:5" x14ac:dyDescent="0.25">
      <c r="A1171" t="s">
        <v>357</v>
      </c>
      <c r="E1171" s="1">
        <f t="shared" si="18"/>
        <v>13</v>
      </c>
    </row>
    <row r="1172" spans="1:5" x14ac:dyDescent="0.25">
      <c r="E1172" s="1" t="str">
        <f t="shared" si="18"/>
        <v/>
      </c>
    </row>
    <row r="1173" spans="1:5" x14ac:dyDescent="0.25">
      <c r="B1173" s="2">
        <v>0.189</v>
      </c>
      <c r="C1173" t="s">
        <v>38</v>
      </c>
      <c r="E1173" s="1" t="str">
        <f t="shared" si="18"/>
        <v/>
      </c>
    </row>
    <row r="1174" spans="1:5" x14ac:dyDescent="0.25">
      <c r="B1174" s="2">
        <v>0.81</v>
      </c>
      <c r="C1174" t="s">
        <v>39</v>
      </c>
      <c r="E1174" s="1" t="str">
        <f t="shared" si="18"/>
        <v/>
      </c>
    </row>
    <row r="1175" spans="1:5" x14ac:dyDescent="0.25">
      <c r="E1175" s="1" t="str">
        <f t="shared" si="18"/>
        <v/>
      </c>
    </row>
    <row r="1176" spans="1:5" x14ac:dyDescent="0.25">
      <c r="A1176" t="s">
        <v>358</v>
      </c>
      <c r="E1176" s="1">
        <f t="shared" si="18"/>
        <v>102</v>
      </c>
    </row>
    <row r="1177" spans="1:5" x14ac:dyDescent="0.25">
      <c r="E1177" s="1" t="str">
        <f t="shared" si="18"/>
        <v/>
      </c>
    </row>
    <row r="1178" spans="1:5" x14ac:dyDescent="0.25">
      <c r="B1178" s="2">
        <v>1</v>
      </c>
      <c r="C1178" t="s">
        <v>35</v>
      </c>
      <c r="E1178" s="1" t="str">
        <f t="shared" si="18"/>
        <v/>
      </c>
    </row>
    <row r="1179" spans="1:5" x14ac:dyDescent="0.25">
      <c r="E1179" s="1" t="str">
        <f t="shared" si="18"/>
        <v/>
      </c>
    </row>
    <row r="1180" spans="1:5" x14ac:dyDescent="0.25">
      <c r="A1180" t="s">
        <v>359</v>
      </c>
      <c r="E1180" s="1">
        <f t="shared" si="18"/>
        <v>2</v>
      </c>
    </row>
    <row r="1181" spans="1:5" x14ac:dyDescent="0.25">
      <c r="E1181" s="1" t="str">
        <f t="shared" si="18"/>
        <v/>
      </c>
    </row>
    <row r="1182" spans="1:5" x14ac:dyDescent="0.25">
      <c r="B1182" s="2">
        <v>1</v>
      </c>
      <c r="C1182" t="s">
        <v>39</v>
      </c>
      <c r="E1182" s="1" t="str">
        <f t="shared" si="18"/>
        <v/>
      </c>
    </row>
    <row r="1183" spans="1:5" x14ac:dyDescent="0.25">
      <c r="E1183" s="1" t="str">
        <f t="shared" si="18"/>
        <v/>
      </c>
    </row>
    <row r="1184" spans="1:5" x14ac:dyDescent="0.25">
      <c r="A1184" t="s">
        <v>360</v>
      </c>
      <c r="E1184" s="1">
        <f t="shared" si="18"/>
        <v>37</v>
      </c>
    </row>
    <row r="1185" spans="1:5" x14ac:dyDescent="0.25">
      <c r="E1185" s="1" t="str">
        <f t="shared" si="18"/>
        <v/>
      </c>
    </row>
    <row r="1186" spans="1:5" x14ac:dyDescent="0.25">
      <c r="B1186" s="2">
        <v>1</v>
      </c>
      <c r="C1186" t="s">
        <v>210</v>
      </c>
      <c r="E1186" s="1" t="str">
        <f t="shared" si="18"/>
        <v/>
      </c>
    </row>
    <row r="1187" spans="1:5" x14ac:dyDescent="0.25">
      <c r="E1187" s="1" t="str">
        <f t="shared" si="18"/>
        <v/>
      </c>
    </row>
    <row r="1188" spans="1:5" x14ac:dyDescent="0.25">
      <c r="A1188" t="s">
        <v>361</v>
      </c>
      <c r="E1188" s="1">
        <f t="shared" si="18"/>
        <v>28</v>
      </c>
    </row>
    <row r="1189" spans="1:5" x14ac:dyDescent="0.25">
      <c r="E1189" s="1" t="str">
        <f t="shared" si="18"/>
        <v/>
      </c>
    </row>
    <row r="1190" spans="1:5" x14ac:dyDescent="0.25">
      <c r="B1190" s="2">
        <v>1</v>
      </c>
      <c r="C1190" t="s">
        <v>51</v>
      </c>
      <c r="E1190" s="1" t="str">
        <f t="shared" si="18"/>
        <v/>
      </c>
    </row>
    <row r="1191" spans="1:5" x14ac:dyDescent="0.25">
      <c r="E1191" s="1" t="str">
        <f t="shared" si="18"/>
        <v/>
      </c>
    </row>
    <row r="1192" spans="1:5" x14ac:dyDescent="0.25">
      <c r="A1192" t="s">
        <v>362</v>
      </c>
      <c r="E1192" s="1">
        <f t="shared" si="18"/>
        <v>157</v>
      </c>
    </row>
    <row r="1193" spans="1:5" x14ac:dyDescent="0.25">
      <c r="E1193" s="1" t="str">
        <f t="shared" si="18"/>
        <v/>
      </c>
    </row>
    <row r="1194" spans="1:5" x14ac:dyDescent="0.25">
      <c r="B1194" s="2">
        <v>0.96599999999999997</v>
      </c>
      <c r="C1194" t="s">
        <v>39</v>
      </c>
      <c r="E1194" s="1" t="str">
        <f t="shared" si="18"/>
        <v/>
      </c>
    </row>
    <row r="1195" spans="1:5" x14ac:dyDescent="0.25">
      <c r="B1195" s="2">
        <v>3.3000000000000002E-2</v>
      </c>
      <c r="C1195" t="s">
        <v>35</v>
      </c>
      <c r="E1195" s="1" t="str">
        <f t="shared" si="18"/>
        <v/>
      </c>
    </row>
    <row r="1196" spans="1:5" x14ac:dyDescent="0.25">
      <c r="E1196" s="1" t="str">
        <f t="shared" si="18"/>
        <v/>
      </c>
    </row>
    <row r="1197" spans="1:5" x14ac:dyDescent="0.25">
      <c r="A1197" t="s">
        <v>363</v>
      </c>
      <c r="E1197" s="1">
        <f t="shared" si="18"/>
        <v>146</v>
      </c>
    </row>
    <row r="1198" spans="1:5" x14ac:dyDescent="0.25">
      <c r="E1198" s="1" t="str">
        <f t="shared" si="18"/>
        <v/>
      </c>
    </row>
    <row r="1199" spans="1:5" x14ac:dyDescent="0.25">
      <c r="B1199" s="2">
        <v>0.98899999999999999</v>
      </c>
      <c r="C1199" t="s">
        <v>39</v>
      </c>
      <c r="E1199" s="1" t="str">
        <f t="shared" si="18"/>
        <v/>
      </c>
    </row>
    <row r="1200" spans="1:5" x14ac:dyDescent="0.25">
      <c r="B1200" s="2">
        <v>0.01</v>
      </c>
      <c r="C1200" t="s">
        <v>41</v>
      </c>
      <c r="E1200" s="1" t="str">
        <f t="shared" si="18"/>
        <v/>
      </c>
    </row>
    <row r="1201" spans="1:5" x14ac:dyDescent="0.25">
      <c r="E1201" s="1" t="str">
        <f t="shared" si="18"/>
        <v/>
      </c>
    </row>
    <row r="1202" spans="1:5" x14ac:dyDescent="0.25">
      <c r="A1202" t="s">
        <v>364</v>
      </c>
      <c r="E1202" s="1">
        <f t="shared" si="18"/>
        <v>282</v>
      </c>
    </row>
    <row r="1203" spans="1:5" x14ac:dyDescent="0.25">
      <c r="E1203" s="1" t="str">
        <f t="shared" si="18"/>
        <v/>
      </c>
    </row>
    <row r="1204" spans="1:5" x14ac:dyDescent="0.25">
      <c r="B1204" s="2">
        <v>1</v>
      </c>
      <c r="C1204" t="s">
        <v>39</v>
      </c>
      <c r="E1204" s="1" t="str">
        <f t="shared" si="18"/>
        <v/>
      </c>
    </row>
    <row r="1205" spans="1:5" x14ac:dyDescent="0.25">
      <c r="E1205" s="1" t="str">
        <f t="shared" si="18"/>
        <v/>
      </c>
    </row>
    <row r="1206" spans="1:5" x14ac:dyDescent="0.25">
      <c r="A1206" t="s">
        <v>365</v>
      </c>
      <c r="E1206" s="1">
        <f t="shared" si="18"/>
        <v>6</v>
      </c>
    </row>
    <row r="1207" spans="1:5" x14ac:dyDescent="0.25">
      <c r="E1207" s="1" t="str">
        <f t="shared" si="18"/>
        <v/>
      </c>
    </row>
    <row r="1208" spans="1:5" x14ac:dyDescent="0.25">
      <c r="B1208" s="2">
        <v>1</v>
      </c>
      <c r="C1208" t="s">
        <v>51</v>
      </c>
      <c r="E1208" s="1" t="str">
        <f t="shared" si="18"/>
        <v/>
      </c>
    </row>
    <row r="1209" spans="1:5" x14ac:dyDescent="0.25">
      <c r="A1209" t="s">
        <v>6</v>
      </c>
      <c r="B1209" t="s">
        <v>366</v>
      </c>
      <c r="C1209" t="s">
        <v>367</v>
      </c>
      <c r="E1209" s="1" t="str">
        <f t="shared" si="18"/>
        <v/>
      </c>
    </row>
    <row r="1210" spans="1:5" x14ac:dyDescent="0.25">
      <c r="A1210" t="s">
        <v>368</v>
      </c>
      <c r="E1210" s="1">
        <f t="shared" si="18"/>
        <v>4</v>
      </c>
    </row>
    <row r="1211" spans="1:5" x14ac:dyDescent="0.25">
      <c r="E1211" s="1" t="str">
        <f t="shared" si="18"/>
        <v/>
      </c>
    </row>
    <row r="1212" spans="1:5" x14ac:dyDescent="0.25">
      <c r="B1212" s="2">
        <v>1</v>
      </c>
      <c r="C1212" t="s">
        <v>174</v>
      </c>
      <c r="E1212" s="1" t="str">
        <f t="shared" si="18"/>
        <v/>
      </c>
    </row>
    <row r="1213" spans="1:5" x14ac:dyDescent="0.25">
      <c r="E1213" s="1" t="str">
        <f t="shared" si="18"/>
        <v/>
      </c>
    </row>
    <row r="1214" spans="1:5" x14ac:dyDescent="0.25">
      <c r="A1214" t="s">
        <v>369</v>
      </c>
      <c r="E1214" s="1">
        <f t="shared" si="18"/>
        <v>2</v>
      </c>
    </row>
    <row r="1215" spans="1:5" x14ac:dyDescent="0.25">
      <c r="E1215" s="1" t="str">
        <f t="shared" si="18"/>
        <v/>
      </c>
    </row>
    <row r="1216" spans="1:5" x14ac:dyDescent="0.25">
      <c r="B1216" s="2">
        <v>1</v>
      </c>
      <c r="C1216" t="s">
        <v>370</v>
      </c>
      <c r="E1216" s="1" t="str">
        <f t="shared" si="18"/>
        <v/>
      </c>
    </row>
    <row r="1217" spans="1:5" x14ac:dyDescent="0.25">
      <c r="E1217" s="1" t="str">
        <f t="shared" si="18"/>
        <v/>
      </c>
    </row>
    <row r="1218" spans="1:5" x14ac:dyDescent="0.25">
      <c r="A1218" t="s">
        <v>371</v>
      </c>
      <c r="E1218" s="1">
        <f t="shared" si="18"/>
        <v>1134</v>
      </c>
    </row>
    <row r="1219" spans="1:5" x14ac:dyDescent="0.25">
      <c r="E1219" s="1" t="str">
        <f t="shared" ref="E1219:E1282" si="19">IFERROR(HLOOKUP($A1219,$F$2:$OL$3,2,FALSE),"")</f>
        <v/>
      </c>
    </row>
    <row r="1220" spans="1:5" x14ac:dyDescent="0.25">
      <c r="B1220" s="2">
        <v>4.0000000000000001E-3</v>
      </c>
      <c r="C1220" t="s">
        <v>372</v>
      </c>
      <c r="E1220" s="1" t="str">
        <f t="shared" si="19"/>
        <v/>
      </c>
    </row>
    <row r="1221" spans="1:5" x14ac:dyDescent="0.25">
      <c r="B1221" s="2">
        <v>0.111</v>
      </c>
      <c r="C1221" t="s">
        <v>373</v>
      </c>
      <c r="E1221" s="1" t="str">
        <f t="shared" si="19"/>
        <v/>
      </c>
    </row>
    <row r="1222" spans="1:5" x14ac:dyDescent="0.25">
      <c r="B1222" s="2">
        <v>0.20899999999999999</v>
      </c>
      <c r="C1222" t="s">
        <v>374</v>
      </c>
      <c r="E1222" s="1" t="str">
        <f t="shared" si="19"/>
        <v/>
      </c>
    </row>
    <row r="1223" spans="1:5" x14ac:dyDescent="0.25">
      <c r="B1223" s="2">
        <v>0.112</v>
      </c>
      <c r="C1223" t="s">
        <v>375</v>
      </c>
      <c r="E1223" s="1" t="str">
        <f t="shared" si="19"/>
        <v/>
      </c>
    </row>
    <row r="1224" spans="1:5" x14ac:dyDescent="0.25">
      <c r="B1224" s="2">
        <v>3.5999999999999997E-2</v>
      </c>
      <c r="C1224" t="s">
        <v>376</v>
      </c>
      <c r="E1224" s="1" t="str">
        <f t="shared" si="19"/>
        <v/>
      </c>
    </row>
    <row r="1225" spans="1:5" x14ac:dyDescent="0.25">
      <c r="B1225" s="2">
        <v>5.1999999999999998E-2</v>
      </c>
      <c r="C1225" t="s">
        <v>333</v>
      </c>
      <c r="E1225" s="1" t="str">
        <f t="shared" si="19"/>
        <v/>
      </c>
    </row>
    <row r="1226" spans="1:5" x14ac:dyDescent="0.25">
      <c r="B1226" s="2">
        <v>4.5999999999999999E-2</v>
      </c>
      <c r="C1226" t="s">
        <v>334</v>
      </c>
      <c r="E1226" s="1" t="str">
        <f t="shared" si="19"/>
        <v/>
      </c>
    </row>
    <row r="1227" spans="1:5" x14ac:dyDescent="0.25">
      <c r="B1227" s="2">
        <v>0.14000000000000001</v>
      </c>
      <c r="C1227" t="s">
        <v>377</v>
      </c>
      <c r="E1227" s="1" t="str">
        <f t="shared" si="19"/>
        <v/>
      </c>
    </row>
    <row r="1228" spans="1:5" x14ac:dyDescent="0.25">
      <c r="B1228" s="2">
        <v>9.0999999999999998E-2</v>
      </c>
      <c r="C1228" t="s">
        <v>378</v>
      </c>
      <c r="E1228" s="1" t="str">
        <f t="shared" si="19"/>
        <v/>
      </c>
    </row>
    <row r="1229" spans="1:5" x14ac:dyDescent="0.25">
      <c r="B1229" s="2">
        <v>0.08</v>
      </c>
      <c r="C1229" t="s">
        <v>335</v>
      </c>
      <c r="E1229" s="1" t="str">
        <f t="shared" si="19"/>
        <v/>
      </c>
    </row>
    <row r="1230" spans="1:5" x14ac:dyDescent="0.25">
      <c r="B1230" s="2">
        <v>3.0000000000000001E-3</v>
      </c>
      <c r="C1230" t="s">
        <v>379</v>
      </c>
      <c r="E1230" s="1" t="str">
        <f t="shared" si="19"/>
        <v/>
      </c>
    </row>
    <row r="1231" spans="1:5" x14ac:dyDescent="0.25">
      <c r="B1231" s="2">
        <v>1.4E-2</v>
      </c>
      <c r="C1231" t="s">
        <v>380</v>
      </c>
      <c r="E1231" s="1" t="str">
        <f t="shared" si="19"/>
        <v/>
      </c>
    </row>
    <row r="1232" spans="1:5" x14ac:dyDescent="0.25">
      <c r="B1232" s="2">
        <v>5.7000000000000002E-2</v>
      </c>
      <c r="C1232" t="s">
        <v>381</v>
      </c>
      <c r="E1232" s="1" t="str">
        <f t="shared" si="19"/>
        <v/>
      </c>
    </row>
    <row r="1233" spans="1:5" x14ac:dyDescent="0.25">
      <c r="B1233" s="2">
        <v>6.0000000000000001E-3</v>
      </c>
      <c r="C1233" t="s">
        <v>382</v>
      </c>
      <c r="E1233" s="1" t="str">
        <f t="shared" si="19"/>
        <v/>
      </c>
    </row>
    <row r="1234" spans="1:5" x14ac:dyDescent="0.25">
      <c r="B1234" s="2">
        <v>1.0999999999999999E-2</v>
      </c>
      <c r="C1234" t="s">
        <v>383</v>
      </c>
      <c r="E1234" s="1" t="str">
        <f t="shared" si="19"/>
        <v/>
      </c>
    </row>
    <row r="1235" spans="1:5" x14ac:dyDescent="0.25">
      <c r="B1235" s="2">
        <v>1.4999999999999999E-2</v>
      </c>
      <c r="C1235" t="s">
        <v>384</v>
      </c>
      <c r="E1235" s="1" t="str">
        <f t="shared" si="19"/>
        <v/>
      </c>
    </row>
    <row r="1236" spans="1:5" x14ac:dyDescent="0.25">
      <c r="B1236" s="2">
        <v>1E-3</v>
      </c>
      <c r="C1236" t="s">
        <v>385</v>
      </c>
      <c r="E1236" s="1" t="str">
        <f t="shared" si="19"/>
        <v/>
      </c>
    </row>
    <row r="1237" spans="1:5" x14ac:dyDescent="0.25">
      <c r="B1237" s="2">
        <v>2E-3</v>
      </c>
      <c r="C1237" t="s">
        <v>370</v>
      </c>
      <c r="E1237" s="1" t="str">
        <f t="shared" si="19"/>
        <v/>
      </c>
    </row>
    <row r="1238" spans="1:5" x14ac:dyDescent="0.25">
      <c r="E1238" s="1" t="str">
        <f t="shared" si="19"/>
        <v/>
      </c>
    </row>
    <row r="1239" spans="1:5" x14ac:dyDescent="0.25">
      <c r="A1239" t="s">
        <v>386</v>
      </c>
      <c r="E1239" s="1">
        <f t="shared" si="19"/>
        <v>55</v>
      </c>
    </row>
    <row r="1240" spans="1:5" x14ac:dyDescent="0.25">
      <c r="E1240" s="1" t="str">
        <f t="shared" si="19"/>
        <v/>
      </c>
    </row>
    <row r="1241" spans="1:5" x14ac:dyDescent="0.25">
      <c r="B1241" s="2">
        <v>0.98399999999999999</v>
      </c>
      <c r="C1241" t="s">
        <v>136</v>
      </c>
      <c r="E1241" s="1" t="str">
        <f t="shared" si="19"/>
        <v/>
      </c>
    </row>
    <row r="1242" spans="1:5" x14ac:dyDescent="0.25">
      <c r="E1242" s="1" t="str">
        <f t="shared" si="19"/>
        <v/>
      </c>
    </row>
    <row r="1243" spans="1:5" x14ac:dyDescent="0.25">
      <c r="A1243" t="s">
        <v>387</v>
      </c>
      <c r="E1243" s="1">
        <f t="shared" si="19"/>
        <v>1</v>
      </c>
    </row>
    <row r="1244" spans="1:5" x14ac:dyDescent="0.25">
      <c r="E1244" s="1" t="str">
        <f t="shared" si="19"/>
        <v/>
      </c>
    </row>
    <row r="1245" spans="1:5" x14ac:dyDescent="0.25">
      <c r="B1245" s="2">
        <v>1</v>
      </c>
      <c r="C1245" t="s">
        <v>73</v>
      </c>
      <c r="E1245" s="1" t="str">
        <f t="shared" si="19"/>
        <v/>
      </c>
    </row>
    <row r="1246" spans="1:5" x14ac:dyDescent="0.25">
      <c r="E1246" s="1" t="str">
        <f t="shared" si="19"/>
        <v/>
      </c>
    </row>
    <row r="1247" spans="1:5" x14ac:dyDescent="0.25">
      <c r="A1247" t="s">
        <v>388</v>
      </c>
      <c r="E1247" s="1">
        <f t="shared" si="19"/>
        <v>1715</v>
      </c>
    </row>
    <row r="1248" spans="1:5" x14ac:dyDescent="0.25">
      <c r="E1248" s="1" t="str">
        <f t="shared" si="19"/>
        <v/>
      </c>
    </row>
    <row r="1249" spans="2:5" x14ac:dyDescent="0.25">
      <c r="B1249" s="2">
        <v>7.0000000000000007E-2</v>
      </c>
      <c r="C1249" t="s">
        <v>374</v>
      </c>
      <c r="E1249" s="1" t="str">
        <f t="shared" si="19"/>
        <v/>
      </c>
    </row>
    <row r="1250" spans="2:5" x14ac:dyDescent="0.25">
      <c r="B1250" s="2">
        <v>3.0000000000000001E-3</v>
      </c>
      <c r="C1250" t="s">
        <v>389</v>
      </c>
      <c r="E1250" s="1" t="str">
        <f t="shared" si="19"/>
        <v/>
      </c>
    </row>
    <row r="1251" spans="2:5" x14ac:dyDescent="0.25">
      <c r="B1251" s="2">
        <v>3.0000000000000001E-3</v>
      </c>
      <c r="C1251" t="s">
        <v>376</v>
      </c>
      <c r="E1251" s="1" t="str">
        <f t="shared" si="19"/>
        <v/>
      </c>
    </row>
    <row r="1252" spans="2:5" x14ac:dyDescent="0.25">
      <c r="B1252" s="2">
        <v>1E-3</v>
      </c>
      <c r="C1252" t="s">
        <v>390</v>
      </c>
      <c r="E1252" s="1" t="str">
        <f t="shared" si="19"/>
        <v/>
      </c>
    </row>
    <row r="1253" spans="2:5" x14ac:dyDescent="0.25">
      <c r="B1253" s="2">
        <v>0.16900000000000001</v>
      </c>
      <c r="C1253" t="s">
        <v>333</v>
      </c>
      <c r="E1253" s="1" t="str">
        <f t="shared" si="19"/>
        <v/>
      </c>
    </row>
    <row r="1254" spans="2:5" x14ac:dyDescent="0.25">
      <c r="B1254" s="2">
        <v>5.3999999999999999E-2</v>
      </c>
      <c r="C1254" t="s">
        <v>334</v>
      </c>
      <c r="E1254" s="1" t="str">
        <f t="shared" si="19"/>
        <v/>
      </c>
    </row>
    <row r="1255" spans="2:5" x14ac:dyDescent="0.25">
      <c r="B1255" s="2">
        <v>4.9000000000000002E-2</v>
      </c>
      <c r="C1255" t="s">
        <v>377</v>
      </c>
      <c r="E1255" s="1" t="str">
        <f t="shared" si="19"/>
        <v/>
      </c>
    </row>
    <row r="1256" spans="2:5" x14ac:dyDescent="0.25">
      <c r="B1256" s="2">
        <v>1.9E-2</v>
      </c>
      <c r="C1256" t="s">
        <v>391</v>
      </c>
      <c r="E1256" s="1" t="str">
        <f t="shared" si="19"/>
        <v/>
      </c>
    </row>
    <row r="1257" spans="2:5" x14ac:dyDescent="0.25">
      <c r="B1257" s="2">
        <v>1E-3</v>
      </c>
      <c r="C1257" t="s">
        <v>378</v>
      </c>
      <c r="E1257" s="1" t="str">
        <f t="shared" si="19"/>
        <v/>
      </c>
    </row>
    <row r="1258" spans="2:5" x14ac:dyDescent="0.25">
      <c r="B1258" s="2">
        <v>0.24099999999999999</v>
      </c>
      <c r="C1258" t="s">
        <v>335</v>
      </c>
      <c r="E1258" s="1" t="str">
        <f t="shared" si="19"/>
        <v/>
      </c>
    </row>
    <row r="1259" spans="2:5" x14ac:dyDescent="0.25">
      <c r="B1259" s="2">
        <v>2.5999999999999999E-2</v>
      </c>
      <c r="C1259" t="s">
        <v>392</v>
      </c>
      <c r="E1259" s="1" t="str">
        <f t="shared" si="19"/>
        <v/>
      </c>
    </row>
    <row r="1260" spans="2:5" x14ac:dyDescent="0.25">
      <c r="B1260" s="2">
        <v>2.5999999999999999E-2</v>
      </c>
      <c r="C1260" t="s">
        <v>379</v>
      </c>
      <c r="E1260" s="1" t="str">
        <f t="shared" si="19"/>
        <v/>
      </c>
    </row>
    <row r="1261" spans="2:5" x14ac:dyDescent="0.25">
      <c r="B1261" s="2">
        <v>1.0999999999999999E-2</v>
      </c>
      <c r="C1261" t="s">
        <v>393</v>
      </c>
      <c r="E1261" s="1" t="str">
        <f t="shared" si="19"/>
        <v/>
      </c>
    </row>
    <row r="1262" spans="2:5" x14ac:dyDescent="0.25">
      <c r="B1262" s="2">
        <v>5.0000000000000001E-3</v>
      </c>
      <c r="C1262" t="s">
        <v>380</v>
      </c>
      <c r="E1262" s="1" t="str">
        <f t="shared" si="19"/>
        <v/>
      </c>
    </row>
    <row r="1263" spans="2:5" x14ac:dyDescent="0.25">
      <c r="B1263" s="2">
        <v>6.0000000000000001E-3</v>
      </c>
      <c r="C1263" t="s">
        <v>381</v>
      </c>
      <c r="E1263" s="1" t="str">
        <f t="shared" si="19"/>
        <v/>
      </c>
    </row>
    <row r="1264" spans="2:5" x14ac:dyDescent="0.25">
      <c r="B1264" s="2">
        <v>1E-3</v>
      </c>
      <c r="C1264" t="s">
        <v>394</v>
      </c>
      <c r="E1264" s="1" t="str">
        <f t="shared" si="19"/>
        <v/>
      </c>
    </row>
    <row r="1265" spans="1:5" x14ac:dyDescent="0.25">
      <c r="B1265" s="2">
        <v>0.26300000000000001</v>
      </c>
      <c r="C1265" t="s">
        <v>382</v>
      </c>
      <c r="E1265" s="1" t="str">
        <f t="shared" si="19"/>
        <v/>
      </c>
    </row>
    <row r="1266" spans="1:5" x14ac:dyDescent="0.25">
      <c r="B1266" s="2">
        <v>8.9999999999999993E-3</v>
      </c>
      <c r="C1266" t="s">
        <v>383</v>
      </c>
      <c r="E1266" s="1" t="str">
        <f t="shared" si="19"/>
        <v/>
      </c>
    </row>
    <row r="1267" spans="1:5" x14ac:dyDescent="0.25">
      <c r="B1267" s="2">
        <v>1E-3</v>
      </c>
      <c r="C1267" t="s">
        <v>384</v>
      </c>
      <c r="E1267" s="1" t="str">
        <f t="shared" si="19"/>
        <v/>
      </c>
    </row>
    <row r="1268" spans="1:5" x14ac:dyDescent="0.25">
      <c r="B1268" s="2">
        <v>1.9E-2</v>
      </c>
      <c r="C1268" t="s">
        <v>395</v>
      </c>
      <c r="E1268" s="1" t="str">
        <f t="shared" si="19"/>
        <v/>
      </c>
    </row>
    <row r="1269" spans="1:5" x14ac:dyDescent="0.25">
      <c r="B1269" s="2">
        <v>0.01</v>
      </c>
      <c r="C1269" t="s">
        <v>385</v>
      </c>
      <c r="E1269" s="1" t="str">
        <f t="shared" si="19"/>
        <v/>
      </c>
    </row>
    <row r="1270" spans="1:5" x14ac:dyDescent="0.25">
      <c r="B1270" s="2">
        <v>3.0000000000000001E-3</v>
      </c>
      <c r="C1270" t="s">
        <v>396</v>
      </c>
      <c r="E1270" s="1" t="str">
        <f t="shared" si="19"/>
        <v/>
      </c>
    </row>
    <row r="1271" spans="1:5" x14ac:dyDescent="0.25">
      <c r="E1271" s="1" t="str">
        <f t="shared" si="19"/>
        <v/>
      </c>
    </row>
    <row r="1272" spans="1:5" x14ac:dyDescent="0.25">
      <c r="A1272" t="s">
        <v>397</v>
      </c>
      <c r="E1272" s="1">
        <f t="shared" si="19"/>
        <v>22</v>
      </c>
    </row>
    <row r="1273" spans="1:5" x14ac:dyDescent="0.25">
      <c r="E1273" s="1" t="str">
        <f t="shared" si="19"/>
        <v/>
      </c>
    </row>
    <row r="1274" spans="1:5" x14ac:dyDescent="0.25">
      <c r="B1274" s="2">
        <v>4.2999999999999997E-2</v>
      </c>
      <c r="C1274" t="s">
        <v>235</v>
      </c>
      <c r="E1274" s="1" t="str">
        <f t="shared" si="19"/>
        <v/>
      </c>
    </row>
    <row r="1275" spans="1:5" x14ac:dyDescent="0.25">
      <c r="B1275" s="2">
        <v>0.95599999999999996</v>
      </c>
      <c r="C1275" t="s">
        <v>73</v>
      </c>
      <c r="E1275" s="1" t="str">
        <f t="shared" si="19"/>
        <v/>
      </c>
    </row>
    <row r="1276" spans="1:5" x14ac:dyDescent="0.25">
      <c r="E1276" s="1" t="str">
        <f t="shared" si="19"/>
        <v/>
      </c>
    </row>
    <row r="1277" spans="1:5" x14ac:dyDescent="0.25">
      <c r="A1277" t="s">
        <v>398</v>
      </c>
      <c r="E1277" s="1">
        <f t="shared" si="19"/>
        <v>7</v>
      </c>
    </row>
    <row r="1278" spans="1:5" x14ac:dyDescent="0.25">
      <c r="E1278" s="1" t="str">
        <f t="shared" si="19"/>
        <v/>
      </c>
    </row>
    <row r="1279" spans="1:5" x14ac:dyDescent="0.25">
      <c r="B1279" s="2">
        <v>1</v>
      </c>
      <c r="C1279" t="s">
        <v>28</v>
      </c>
      <c r="E1279" s="1" t="str">
        <f t="shared" si="19"/>
        <v/>
      </c>
    </row>
    <row r="1280" spans="1:5" x14ac:dyDescent="0.25">
      <c r="E1280" s="1" t="str">
        <f t="shared" si="19"/>
        <v/>
      </c>
    </row>
    <row r="1281" spans="1:5" x14ac:dyDescent="0.25">
      <c r="A1281" t="s">
        <v>399</v>
      </c>
      <c r="E1281" s="1">
        <f t="shared" si="19"/>
        <v>25780</v>
      </c>
    </row>
    <row r="1282" spans="1:5" x14ac:dyDescent="0.25">
      <c r="E1282" s="1" t="str">
        <f t="shared" si="19"/>
        <v/>
      </c>
    </row>
    <row r="1283" spans="1:5" x14ac:dyDescent="0.25">
      <c r="B1283" s="2">
        <v>1E-3</v>
      </c>
      <c r="C1283" t="s">
        <v>332</v>
      </c>
      <c r="E1283" s="1" t="str">
        <f t="shared" ref="E1283:E1346" si="20">IFERROR(HLOOKUP($A1283,$F$2:$OL$3,2,FALSE),"")</f>
        <v/>
      </c>
    </row>
    <row r="1284" spans="1:5" x14ac:dyDescent="0.25">
      <c r="B1284" s="2">
        <v>0.14000000000000001</v>
      </c>
      <c r="C1284" t="s">
        <v>374</v>
      </c>
      <c r="E1284" s="1" t="str">
        <f t="shared" si="20"/>
        <v/>
      </c>
    </row>
    <row r="1285" spans="1:5" x14ac:dyDescent="0.25">
      <c r="B1285" s="2">
        <v>1.4E-2</v>
      </c>
      <c r="C1285" t="s">
        <v>375</v>
      </c>
      <c r="E1285" s="1" t="str">
        <f t="shared" si="20"/>
        <v/>
      </c>
    </row>
    <row r="1286" spans="1:5" x14ac:dyDescent="0.25">
      <c r="B1286" s="2">
        <v>0.435</v>
      </c>
      <c r="C1286" t="s">
        <v>333</v>
      </c>
      <c r="E1286" s="1" t="str">
        <f t="shared" si="20"/>
        <v/>
      </c>
    </row>
    <row r="1287" spans="1:5" x14ac:dyDescent="0.25">
      <c r="B1287" s="2">
        <v>3.0000000000000001E-3</v>
      </c>
      <c r="C1287" t="s">
        <v>334</v>
      </c>
      <c r="E1287" s="1" t="str">
        <f t="shared" si="20"/>
        <v/>
      </c>
    </row>
    <row r="1288" spans="1:5" x14ac:dyDescent="0.25">
      <c r="B1288" s="2">
        <v>1.7000000000000001E-2</v>
      </c>
      <c r="C1288" t="s">
        <v>377</v>
      </c>
      <c r="E1288" s="1" t="str">
        <f t="shared" si="20"/>
        <v/>
      </c>
    </row>
    <row r="1289" spans="1:5" x14ac:dyDescent="0.25">
      <c r="B1289" s="2">
        <v>1E-3</v>
      </c>
      <c r="C1289" t="s">
        <v>391</v>
      </c>
      <c r="E1289" s="1" t="str">
        <f t="shared" si="20"/>
        <v/>
      </c>
    </row>
    <row r="1290" spans="1:5" x14ac:dyDescent="0.25">
      <c r="B1290" s="2">
        <v>7.0000000000000007E-2</v>
      </c>
      <c r="C1290" t="s">
        <v>378</v>
      </c>
      <c r="E1290" s="1" t="str">
        <f t="shared" si="20"/>
        <v/>
      </c>
    </row>
    <row r="1291" spans="1:5" x14ac:dyDescent="0.25">
      <c r="B1291" s="2">
        <v>2.1000000000000001E-2</v>
      </c>
      <c r="C1291" t="s">
        <v>335</v>
      </c>
      <c r="E1291" s="1" t="str">
        <f t="shared" si="20"/>
        <v/>
      </c>
    </row>
    <row r="1292" spans="1:5" x14ac:dyDescent="0.25">
      <c r="B1292" s="2">
        <v>2.5999999999999999E-2</v>
      </c>
      <c r="C1292" t="s">
        <v>392</v>
      </c>
      <c r="E1292" s="1" t="str">
        <f t="shared" si="20"/>
        <v/>
      </c>
    </row>
    <row r="1293" spans="1:5" x14ac:dyDescent="0.25">
      <c r="B1293" s="2">
        <v>1.7000000000000001E-2</v>
      </c>
      <c r="C1293" t="s">
        <v>379</v>
      </c>
      <c r="E1293" s="1" t="str">
        <f t="shared" si="20"/>
        <v/>
      </c>
    </row>
    <row r="1294" spans="1:5" x14ac:dyDescent="0.25">
      <c r="B1294" s="2">
        <v>0</v>
      </c>
      <c r="C1294" t="s">
        <v>393</v>
      </c>
      <c r="E1294" s="1" t="str">
        <f t="shared" si="20"/>
        <v/>
      </c>
    </row>
    <row r="1295" spans="1:5" x14ac:dyDescent="0.25">
      <c r="B1295" s="2">
        <v>0.23899999999999999</v>
      </c>
      <c r="C1295" t="s">
        <v>382</v>
      </c>
      <c r="E1295" s="1" t="str">
        <f t="shared" si="20"/>
        <v/>
      </c>
    </row>
    <row r="1296" spans="1:5" x14ac:dyDescent="0.25">
      <c r="B1296" s="2">
        <v>4.0000000000000001E-3</v>
      </c>
      <c r="C1296" t="s">
        <v>383</v>
      </c>
      <c r="E1296" s="1" t="str">
        <f t="shared" si="20"/>
        <v/>
      </c>
    </row>
    <row r="1297" spans="1:5" x14ac:dyDescent="0.25">
      <c r="B1297" s="2">
        <v>3.0000000000000001E-3</v>
      </c>
      <c r="C1297" t="s">
        <v>384</v>
      </c>
      <c r="E1297" s="1" t="str">
        <f t="shared" si="20"/>
        <v/>
      </c>
    </row>
    <row r="1298" spans="1:5" x14ac:dyDescent="0.25">
      <c r="B1298" s="2">
        <v>1E-3</v>
      </c>
      <c r="C1298" t="s">
        <v>395</v>
      </c>
      <c r="E1298" s="1" t="str">
        <f t="shared" si="20"/>
        <v/>
      </c>
    </row>
    <row r="1299" spans="1:5" x14ac:dyDescent="0.25">
      <c r="B1299" s="2">
        <v>2E-3</v>
      </c>
      <c r="C1299" t="s">
        <v>385</v>
      </c>
      <c r="E1299" s="1" t="str">
        <f t="shared" si="20"/>
        <v/>
      </c>
    </row>
    <row r="1300" spans="1:5" x14ac:dyDescent="0.25">
      <c r="B1300" s="2">
        <v>0</v>
      </c>
      <c r="C1300" t="s">
        <v>396</v>
      </c>
      <c r="E1300" s="1" t="str">
        <f t="shared" si="20"/>
        <v/>
      </c>
    </row>
    <row r="1301" spans="1:5" x14ac:dyDescent="0.25">
      <c r="E1301" s="1" t="str">
        <f t="shared" si="20"/>
        <v/>
      </c>
    </row>
    <row r="1302" spans="1:5" x14ac:dyDescent="0.25">
      <c r="A1302" t="s">
        <v>400</v>
      </c>
      <c r="E1302" s="1">
        <f t="shared" si="20"/>
        <v>106</v>
      </c>
    </row>
    <row r="1303" spans="1:5" x14ac:dyDescent="0.25">
      <c r="E1303" s="1" t="str">
        <f t="shared" si="20"/>
        <v/>
      </c>
    </row>
    <row r="1304" spans="1:5" x14ac:dyDescent="0.25">
      <c r="B1304" s="2">
        <v>1</v>
      </c>
      <c r="C1304" t="s">
        <v>230</v>
      </c>
      <c r="E1304" s="1" t="str">
        <f t="shared" si="20"/>
        <v/>
      </c>
    </row>
    <row r="1305" spans="1:5" x14ac:dyDescent="0.25">
      <c r="E1305" s="1" t="str">
        <f t="shared" si="20"/>
        <v/>
      </c>
    </row>
    <row r="1306" spans="1:5" x14ac:dyDescent="0.25">
      <c r="A1306" t="s">
        <v>401</v>
      </c>
      <c r="E1306" s="1">
        <f t="shared" si="20"/>
        <v>1646</v>
      </c>
    </row>
    <row r="1307" spans="1:5" x14ac:dyDescent="0.25">
      <c r="E1307" s="1" t="str">
        <f t="shared" si="20"/>
        <v/>
      </c>
    </row>
    <row r="1308" spans="1:5" x14ac:dyDescent="0.25">
      <c r="B1308" s="2">
        <v>3.5000000000000003E-2</v>
      </c>
      <c r="C1308" t="s">
        <v>332</v>
      </c>
      <c r="E1308" s="1" t="str">
        <f t="shared" si="20"/>
        <v/>
      </c>
    </row>
    <row r="1309" spans="1:5" x14ac:dyDescent="0.25">
      <c r="B1309" s="2">
        <v>2E-3</v>
      </c>
      <c r="C1309" t="s">
        <v>402</v>
      </c>
      <c r="E1309" s="1" t="str">
        <f t="shared" si="20"/>
        <v/>
      </c>
    </row>
    <row r="1310" spans="1:5" x14ac:dyDescent="0.25">
      <c r="B1310" s="2">
        <v>6.6000000000000003E-2</v>
      </c>
      <c r="C1310" t="s">
        <v>374</v>
      </c>
      <c r="E1310" s="1" t="str">
        <f t="shared" si="20"/>
        <v/>
      </c>
    </row>
    <row r="1311" spans="1:5" x14ac:dyDescent="0.25">
      <c r="B1311" s="2">
        <v>0.02</v>
      </c>
      <c r="C1311" t="s">
        <v>376</v>
      </c>
      <c r="E1311" s="1" t="str">
        <f t="shared" si="20"/>
        <v/>
      </c>
    </row>
    <row r="1312" spans="1:5" x14ac:dyDescent="0.25">
      <c r="B1312" s="2">
        <v>0.46600000000000003</v>
      </c>
      <c r="C1312" t="s">
        <v>333</v>
      </c>
      <c r="E1312" s="1" t="str">
        <f t="shared" si="20"/>
        <v/>
      </c>
    </row>
    <row r="1313" spans="1:5" x14ac:dyDescent="0.25">
      <c r="B1313" s="2">
        <v>2E-3</v>
      </c>
      <c r="C1313" t="s">
        <v>391</v>
      </c>
      <c r="E1313" s="1" t="str">
        <f t="shared" si="20"/>
        <v/>
      </c>
    </row>
    <row r="1314" spans="1:5" x14ac:dyDescent="0.25">
      <c r="B1314" s="2">
        <v>0.23300000000000001</v>
      </c>
      <c r="C1314" t="s">
        <v>335</v>
      </c>
      <c r="E1314" s="1" t="str">
        <f t="shared" si="20"/>
        <v/>
      </c>
    </row>
    <row r="1315" spans="1:5" x14ac:dyDescent="0.25">
      <c r="B1315" s="2">
        <v>5.0999999999999997E-2</v>
      </c>
      <c r="C1315" t="s">
        <v>379</v>
      </c>
      <c r="E1315" s="1" t="str">
        <f t="shared" si="20"/>
        <v/>
      </c>
    </row>
    <row r="1316" spans="1:5" x14ac:dyDescent="0.25">
      <c r="B1316" s="2">
        <v>2.3E-2</v>
      </c>
      <c r="C1316" t="s">
        <v>395</v>
      </c>
      <c r="E1316" s="1" t="str">
        <f t="shared" si="20"/>
        <v/>
      </c>
    </row>
    <row r="1317" spans="1:5" x14ac:dyDescent="0.25">
      <c r="B1317" s="2">
        <v>1.4E-2</v>
      </c>
      <c r="C1317" t="s">
        <v>385</v>
      </c>
      <c r="E1317" s="1" t="str">
        <f t="shared" si="20"/>
        <v/>
      </c>
    </row>
    <row r="1318" spans="1:5" x14ac:dyDescent="0.25">
      <c r="B1318" s="2">
        <v>7.5999999999999998E-2</v>
      </c>
      <c r="C1318" t="s">
        <v>396</v>
      </c>
      <c r="E1318" s="1" t="str">
        <f t="shared" si="20"/>
        <v/>
      </c>
    </row>
    <row r="1319" spans="1:5" x14ac:dyDescent="0.25">
      <c r="B1319" s="2">
        <v>5.0000000000000001E-3</v>
      </c>
      <c r="C1319" t="s">
        <v>370</v>
      </c>
      <c r="E1319" s="1" t="str">
        <f t="shared" si="20"/>
        <v/>
      </c>
    </row>
    <row r="1320" spans="1:5" x14ac:dyDescent="0.25">
      <c r="E1320" s="1" t="str">
        <f t="shared" si="20"/>
        <v/>
      </c>
    </row>
    <row r="1321" spans="1:5" x14ac:dyDescent="0.25">
      <c r="A1321" t="s">
        <v>403</v>
      </c>
      <c r="E1321" s="1">
        <f t="shared" si="20"/>
        <v>56</v>
      </c>
    </row>
    <row r="1322" spans="1:5" x14ac:dyDescent="0.25">
      <c r="E1322" s="1" t="str">
        <f t="shared" si="20"/>
        <v/>
      </c>
    </row>
    <row r="1323" spans="1:5" x14ac:dyDescent="0.25">
      <c r="B1323" s="2">
        <v>1</v>
      </c>
      <c r="C1323" t="s">
        <v>78</v>
      </c>
      <c r="E1323" s="1" t="str">
        <f t="shared" si="20"/>
        <v/>
      </c>
    </row>
    <row r="1324" spans="1:5" x14ac:dyDescent="0.25">
      <c r="A1324" t="s">
        <v>6</v>
      </c>
      <c r="B1324" t="s">
        <v>404</v>
      </c>
      <c r="C1324" t="s">
        <v>405</v>
      </c>
      <c r="E1324" s="1" t="str">
        <f t="shared" si="20"/>
        <v/>
      </c>
    </row>
    <row r="1325" spans="1:5" x14ac:dyDescent="0.25">
      <c r="A1325" t="s">
        <v>406</v>
      </c>
      <c r="E1325" s="1">
        <f t="shared" si="20"/>
        <v>21</v>
      </c>
    </row>
    <row r="1326" spans="1:5" x14ac:dyDescent="0.25">
      <c r="E1326" s="1" t="str">
        <f t="shared" si="20"/>
        <v/>
      </c>
    </row>
    <row r="1327" spans="1:5" x14ac:dyDescent="0.25">
      <c r="B1327" s="2">
        <v>1</v>
      </c>
      <c r="C1327" t="s">
        <v>23</v>
      </c>
      <c r="E1327" s="1" t="str">
        <f t="shared" si="20"/>
        <v/>
      </c>
    </row>
    <row r="1328" spans="1:5" x14ac:dyDescent="0.25">
      <c r="A1328" t="s">
        <v>6</v>
      </c>
      <c r="B1328" t="s">
        <v>407</v>
      </c>
      <c r="C1328" t="s">
        <v>408</v>
      </c>
      <c r="E1328" s="1" t="str">
        <f t="shared" si="20"/>
        <v/>
      </c>
    </row>
    <row r="1329" spans="1:5" x14ac:dyDescent="0.25">
      <c r="A1329" t="s">
        <v>409</v>
      </c>
      <c r="E1329" s="1">
        <f t="shared" si="20"/>
        <v>4</v>
      </c>
    </row>
    <row r="1330" spans="1:5" x14ac:dyDescent="0.25">
      <c r="E1330" s="1" t="str">
        <f t="shared" si="20"/>
        <v/>
      </c>
    </row>
    <row r="1331" spans="1:5" x14ac:dyDescent="0.25">
      <c r="B1331" s="2">
        <v>1</v>
      </c>
      <c r="C1331" t="s">
        <v>230</v>
      </c>
      <c r="E1331" s="1" t="str">
        <f t="shared" si="20"/>
        <v/>
      </c>
    </row>
    <row r="1332" spans="1:5" x14ac:dyDescent="0.25">
      <c r="A1332" t="s">
        <v>6</v>
      </c>
      <c r="B1332" t="s">
        <v>410</v>
      </c>
      <c r="C1332" t="s">
        <v>411</v>
      </c>
      <c r="E1332" s="1" t="str">
        <f t="shared" si="20"/>
        <v/>
      </c>
    </row>
    <row r="1333" spans="1:5" x14ac:dyDescent="0.25">
      <c r="A1333" t="s">
        <v>412</v>
      </c>
      <c r="E1333" s="1">
        <f t="shared" si="20"/>
        <v>53</v>
      </c>
    </row>
    <row r="1334" spans="1:5" x14ac:dyDescent="0.25">
      <c r="E1334" s="1" t="str">
        <f t="shared" si="20"/>
        <v/>
      </c>
    </row>
    <row r="1335" spans="1:5" x14ac:dyDescent="0.25">
      <c r="B1335" s="2">
        <v>1</v>
      </c>
      <c r="C1335" t="s">
        <v>28</v>
      </c>
      <c r="E1335" s="1" t="str">
        <f t="shared" si="20"/>
        <v/>
      </c>
    </row>
    <row r="1336" spans="1:5" x14ac:dyDescent="0.25">
      <c r="E1336" s="1" t="str">
        <f t="shared" si="20"/>
        <v/>
      </c>
    </row>
    <row r="1337" spans="1:5" x14ac:dyDescent="0.25">
      <c r="A1337" t="s">
        <v>413</v>
      </c>
      <c r="E1337" s="1">
        <f t="shared" si="20"/>
        <v>8</v>
      </c>
    </row>
    <row r="1338" spans="1:5" x14ac:dyDescent="0.25">
      <c r="E1338" s="1" t="str">
        <f t="shared" si="20"/>
        <v/>
      </c>
    </row>
    <row r="1339" spans="1:5" x14ac:dyDescent="0.25">
      <c r="B1339" s="2">
        <v>1</v>
      </c>
      <c r="C1339" t="s">
        <v>28</v>
      </c>
      <c r="E1339" s="1" t="str">
        <f t="shared" si="20"/>
        <v/>
      </c>
    </row>
    <row r="1340" spans="1:5" x14ac:dyDescent="0.25">
      <c r="E1340" s="1" t="str">
        <f t="shared" si="20"/>
        <v/>
      </c>
    </row>
    <row r="1341" spans="1:5" x14ac:dyDescent="0.25">
      <c r="A1341" t="s">
        <v>414</v>
      </c>
      <c r="E1341" s="1">
        <f t="shared" si="20"/>
        <v>252</v>
      </c>
    </row>
    <row r="1342" spans="1:5" x14ac:dyDescent="0.25">
      <c r="E1342" s="1" t="str">
        <f t="shared" si="20"/>
        <v/>
      </c>
    </row>
    <row r="1343" spans="1:5" x14ac:dyDescent="0.25">
      <c r="B1343" s="2">
        <v>0.30099999999999999</v>
      </c>
      <c r="C1343" t="s">
        <v>235</v>
      </c>
      <c r="E1343" s="1" t="str">
        <f t="shared" si="20"/>
        <v/>
      </c>
    </row>
    <row r="1344" spans="1:5" x14ac:dyDescent="0.25">
      <c r="B1344" s="2">
        <v>0.67800000000000005</v>
      </c>
      <c r="C1344" t="s">
        <v>174</v>
      </c>
      <c r="E1344" s="1" t="str">
        <f t="shared" si="20"/>
        <v/>
      </c>
    </row>
    <row r="1345" spans="1:5" x14ac:dyDescent="0.25">
      <c r="B1345" s="2">
        <v>1.9E-2</v>
      </c>
      <c r="C1345" t="s">
        <v>41</v>
      </c>
      <c r="E1345" s="1" t="str">
        <f t="shared" si="20"/>
        <v/>
      </c>
    </row>
    <row r="1346" spans="1:5" x14ac:dyDescent="0.25">
      <c r="E1346" s="1" t="str">
        <f t="shared" si="20"/>
        <v/>
      </c>
    </row>
    <row r="1347" spans="1:5" x14ac:dyDescent="0.25">
      <c r="A1347" t="s">
        <v>415</v>
      </c>
      <c r="E1347" s="1">
        <f t="shared" ref="E1347:E1410" si="21">IFERROR(HLOOKUP($A1347,$F$2:$OL$3,2,FALSE),"")</f>
        <v>330</v>
      </c>
    </row>
    <row r="1348" spans="1:5" x14ac:dyDescent="0.25">
      <c r="E1348" s="1" t="str">
        <f t="shared" si="21"/>
        <v/>
      </c>
    </row>
    <row r="1349" spans="1:5" x14ac:dyDescent="0.25">
      <c r="B1349" s="2">
        <v>3.0000000000000001E-3</v>
      </c>
      <c r="C1349" t="s">
        <v>343</v>
      </c>
      <c r="E1349" s="1" t="str">
        <f t="shared" si="21"/>
        <v/>
      </c>
    </row>
    <row r="1350" spans="1:5" x14ac:dyDescent="0.25">
      <c r="B1350" s="2">
        <v>0.996</v>
      </c>
      <c r="C1350" t="s">
        <v>174</v>
      </c>
      <c r="E1350" s="1" t="str">
        <f t="shared" si="21"/>
        <v/>
      </c>
    </row>
    <row r="1351" spans="1:5" x14ac:dyDescent="0.25">
      <c r="E1351" s="1" t="str">
        <f t="shared" si="21"/>
        <v/>
      </c>
    </row>
    <row r="1352" spans="1:5" x14ac:dyDescent="0.25">
      <c r="A1352" t="s">
        <v>416</v>
      </c>
      <c r="E1352" s="1">
        <f t="shared" si="21"/>
        <v>111</v>
      </c>
    </row>
    <row r="1353" spans="1:5" x14ac:dyDescent="0.25">
      <c r="E1353" s="1" t="str">
        <f t="shared" si="21"/>
        <v/>
      </c>
    </row>
    <row r="1354" spans="1:5" x14ac:dyDescent="0.25">
      <c r="B1354" s="2">
        <v>0.129</v>
      </c>
      <c r="C1354" t="s">
        <v>12</v>
      </c>
      <c r="E1354" s="1" t="str">
        <f t="shared" si="21"/>
        <v/>
      </c>
    </row>
    <row r="1355" spans="1:5" x14ac:dyDescent="0.25">
      <c r="B1355" s="2">
        <v>0.04</v>
      </c>
      <c r="C1355" t="s">
        <v>32</v>
      </c>
      <c r="E1355" s="1" t="str">
        <f t="shared" si="21"/>
        <v/>
      </c>
    </row>
    <row r="1356" spans="1:5" x14ac:dyDescent="0.25">
      <c r="B1356" s="2">
        <v>0.83</v>
      </c>
      <c r="C1356" t="s">
        <v>174</v>
      </c>
      <c r="E1356" s="1" t="str">
        <f t="shared" si="21"/>
        <v/>
      </c>
    </row>
    <row r="1357" spans="1:5" x14ac:dyDescent="0.25">
      <c r="E1357" s="1" t="str">
        <f t="shared" si="21"/>
        <v/>
      </c>
    </row>
    <row r="1358" spans="1:5" x14ac:dyDescent="0.25">
      <c r="A1358" t="s">
        <v>417</v>
      </c>
      <c r="E1358" s="1">
        <f t="shared" si="21"/>
        <v>437</v>
      </c>
    </row>
    <row r="1359" spans="1:5" x14ac:dyDescent="0.25">
      <c r="E1359" s="1" t="str">
        <f t="shared" si="21"/>
        <v/>
      </c>
    </row>
    <row r="1360" spans="1:5" x14ac:dyDescent="0.25">
      <c r="B1360" s="2">
        <v>1</v>
      </c>
      <c r="C1360" t="s">
        <v>174</v>
      </c>
      <c r="E1360" s="1" t="str">
        <f t="shared" si="21"/>
        <v/>
      </c>
    </row>
    <row r="1361" spans="1:5" x14ac:dyDescent="0.25">
      <c r="E1361" s="1" t="str">
        <f t="shared" si="21"/>
        <v/>
      </c>
    </row>
    <row r="1362" spans="1:5" x14ac:dyDescent="0.25">
      <c r="A1362" t="s">
        <v>418</v>
      </c>
      <c r="E1362" s="1">
        <f t="shared" si="21"/>
        <v>45</v>
      </c>
    </row>
    <row r="1363" spans="1:5" x14ac:dyDescent="0.25">
      <c r="E1363" s="1" t="str">
        <f t="shared" si="21"/>
        <v/>
      </c>
    </row>
    <row r="1364" spans="1:5" x14ac:dyDescent="0.25">
      <c r="B1364" s="2">
        <v>0.65800000000000003</v>
      </c>
      <c r="C1364" t="s">
        <v>140</v>
      </c>
      <c r="E1364" s="1" t="str">
        <f t="shared" si="21"/>
        <v/>
      </c>
    </row>
    <row r="1365" spans="1:5" x14ac:dyDescent="0.25">
      <c r="B1365" s="2">
        <v>0.34100000000000003</v>
      </c>
      <c r="C1365" t="s">
        <v>174</v>
      </c>
      <c r="E1365" s="1" t="str">
        <f t="shared" si="21"/>
        <v/>
      </c>
    </row>
    <row r="1366" spans="1:5" x14ac:dyDescent="0.25">
      <c r="E1366" s="1" t="str">
        <f t="shared" si="21"/>
        <v/>
      </c>
    </row>
    <row r="1367" spans="1:5" x14ac:dyDescent="0.25">
      <c r="A1367" t="s">
        <v>419</v>
      </c>
      <c r="E1367" s="1">
        <f t="shared" si="21"/>
        <v>16</v>
      </c>
    </row>
    <row r="1368" spans="1:5" x14ac:dyDescent="0.25">
      <c r="E1368" s="1" t="str">
        <f t="shared" si="21"/>
        <v/>
      </c>
    </row>
    <row r="1369" spans="1:5" x14ac:dyDescent="0.25">
      <c r="B1369" s="2">
        <v>1</v>
      </c>
      <c r="C1369" t="s">
        <v>174</v>
      </c>
      <c r="E1369" s="1" t="str">
        <f t="shared" si="21"/>
        <v/>
      </c>
    </row>
    <row r="1370" spans="1:5" x14ac:dyDescent="0.25">
      <c r="E1370" s="1" t="str">
        <f t="shared" si="21"/>
        <v/>
      </c>
    </row>
    <row r="1371" spans="1:5" x14ac:dyDescent="0.25">
      <c r="A1371" t="s">
        <v>420</v>
      </c>
      <c r="E1371" s="1">
        <f t="shared" si="21"/>
        <v>194</v>
      </c>
    </row>
    <row r="1372" spans="1:5" x14ac:dyDescent="0.25">
      <c r="E1372" s="1" t="str">
        <f t="shared" si="21"/>
        <v/>
      </c>
    </row>
    <row r="1373" spans="1:5" x14ac:dyDescent="0.25">
      <c r="B1373" s="2">
        <v>0.161</v>
      </c>
      <c r="C1373" t="s">
        <v>140</v>
      </c>
      <c r="E1373" s="1" t="str">
        <f t="shared" si="21"/>
        <v/>
      </c>
    </row>
    <row r="1374" spans="1:5" x14ac:dyDescent="0.25">
      <c r="B1374" s="2">
        <v>0.83799999999999997</v>
      </c>
      <c r="C1374" t="s">
        <v>174</v>
      </c>
      <c r="E1374" s="1" t="str">
        <f t="shared" si="21"/>
        <v/>
      </c>
    </row>
    <row r="1375" spans="1:5" x14ac:dyDescent="0.25">
      <c r="E1375" s="1" t="str">
        <f t="shared" si="21"/>
        <v/>
      </c>
    </row>
    <row r="1376" spans="1:5" x14ac:dyDescent="0.25">
      <c r="A1376" t="s">
        <v>421</v>
      </c>
      <c r="E1376" s="1">
        <f t="shared" si="21"/>
        <v>27</v>
      </c>
    </row>
    <row r="1377" spans="1:5" x14ac:dyDescent="0.25">
      <c r="E1377" s="1" t="str">
        <f t="shared" si="21"/>
        <v/>
      </c>
    </row>
    <row r="1378" spans="1:5" x14ac:dyDescent="0.25">
      <c r="B1378" s="2">
        <v>1</v>
      </c>
      <c r="C1378" t="s">
        <v>210</v>
      </c>
      <c r="E1378" s="1" t="str">
        <f t="shared" si="21"/>
        <v/>
      </c>
    </row>
    <row r="1379" spans="1:5" x14ac:dyDescent="0.25">
      <c r="A1379" t="s">
        <v>6</v>
      </c>
      <c r="B1379" t="s">
        <v>422</v>
      </c>
      <c r="C1379" t="s">
        <v>423</v>
      </c>
      <c r="E1379" s="1" t="str">
        <f t="shared" si="21"/>
        <v/>
      </c>
    </row>
    <row r="1380" spans="1:5" x14ac:dyDescent="0.25">
      <c r="A1380" t="s">
        <v>424</v>
      </c>
      <c r="E1380" s="1">
        <f t="shared" si="21"/>
        <v>2</v>
      </c>
    </row>
    <row r="1381" spans="1:5" x14ac:dyDescent="0.25">
      <c r="E1381" s="1" t="str">
        <f t="shared" si="21"/>
        <v/>
      </c>
    </row>
    <row r="1382" spans="1:5" x14ac:dyDescent="0.25">
      <c r="B1382" s="2">
        <v>1</v>
      </c>
      <c r="C1382" t="s">
        <v>172</v>
      </c>
      <c r="E1382" s="1" t="str">
        <f t="shared" si="21"/>
        <v/>
      </c>
    </row>
    <row r="1383" spans="1:5" x14ac:dyDescent="0.25">
      <c r="A1383" t="s">
        <v>6</v>
      </c>
      <c r="B1383" t="s">
        <v>425</v>
      </c>
      <c r="C1383" t="s">
        <v>426</v>
      </c>
      <c r="E1383" s="1" t="str">
        <f t="shared" si="21"/>
        <v/>
      </c>
    </row>
    <row r="1384" spans="1:5" x14ac:dyDescent="0.25">
      <c r="A1384" t="s">
        <v>427</v>
      </c>
      <c r="E1384" s="1">
        <f t="shared" si="21"/>
        <v>106</v>
      </c>
    </row>
    <row r="1385" spans="1:5" x14ac:dyDescent="0.25">
      <c r="E1385" s="1" t="str">
        <f t="shared" si="21"/>
        <v/>
      </c>
    </row>
    <row r="1386" spans="1:5" x14ac:dyDescent="0.25">
      <c r="B1386" s="2">
        <v>1</v>
      </c>
      <c r="C1386" t="s">
        <v>230</v>
      </c>
      <c r="E1386" s="1" t="str">
        <f t="shared" si="21"/>
        <v/>
      </c>
    </row>
    <row r="1387" spans="1:5" x14ac:dyDescent="0.25">
      <c r="E1387" s="1" t="str">
        <f t="shared" si="21"/>
        <v/>
      </c>
    </row>
    <row r="1388" spans="1:5" x14ac:dyDescent="0.25">
      <c r="A1388" t="s">
        <v>428</v>
      </c>
      <c r="E1388" s="1">
        <f t="shared" si="21"/>
        <v>237</v>
      </c>
    </row>
    <row r="1389" spans="1:5" x14ac:dyDescent="0.25">
      <c r="E1389" s="1" t="str">
        <f t="shared" si="21"/>
        <v/>
      </c>
    </row>
    <row r="1390" spans="1:5" x14ac:dyDescent="0.25">
      <c r="B1390" s="2">
        <v>1</v>
      </c>
      <c r="C1390" t="s">
        <v>230</v>
      </c>
      <c r="E1390" s="1" t="str">
        <f t="shared" si="21"/>
        <v/>
      </c>
    </row>
    <row r="1391" spans="1:5" x14ac:dyDescent="0.25">
      <c r="A1391" t="s">
        <v>6</v>
      </c>
      <c r="B1391" t="s">
        <v>429</v>
      </c>
      <c r="C1391" t="s">
        <v>430</v>
      </c>
      <c r="E1391" s="1" t="str">
        <f t="shared" si="21"/>
        <v/>
      </c>
    </row>
    <row r="1392" spans="1:5" x14ac:dyDescent="0.25">
      <c r="A1392" t="s">
        <v>431</v>
      </c>
      <c r="E1392" s="1">
        <f t="shared" si="21"/>
        <v>40</v>
      </c>
    </row>
    <row r="1393" spans="1:5" x14ac:dyDescent="0.25">
      <c r="E1393" s="1" t="str">
        <f t="shared" si="21"/>
        <v/>
      </c>
    </row>
    <row r="1394" spans="1:5" x14ac:dyDescent="0.25">
      <c r="B1394" s="2">
        <v>1</v>
      </c>
      <c r="C1394" t="s">
        <v>130</v>
      </c>
      <c r="E1394" s="1" t="str">
        <f t="shared" si="21"/>
        <v/>
      </c>
    </row>
    <row r="1395" spans="1:5" x14ac:dyDescent="0.25">
      <c r="E1395" s="1" t="str">
        <f t="shared" si="21"/>
        <v/>
      </c>
    </row>
    <row r="1396" spans="1:5" x14ac:dyDescent="0.25">
      <c r="A1396" t="s">
        <v>432</v>
      </c>
      <c r="E1396" s="1">
        <f t="shared" si="21"/>
        <v>1</v>
      </c>
    </row>
    <row r="1397" spans="1:5" x14ac:dyDescent="0.25">
      <c r="E1397" s="1" t="str">
        <f t="shared" si="21"/>
        <v/>
      </c>
    </row>
    <row r="1398" spans="1:5" x14ac:dyDescent="0.25">
      <c r="B1398" s="2">
        <v>1</v>
      </c>
      <c r="C1398" t="s">
        <v>210</v>
      </c>
      <c r="E1398" s="1" t="str">
        <f t="shared" si="21"/>
        <v/>
      </c>
    </row>
    <row r="1399" spans="1:5" x14ac:dyDescent="0.25">
      <c r="E1399" s="1" t="str">
        <f t="shared" si="21"/>
        <v/>
      </c>
    </row>
    <row r="1400" spans="1:5" x14ac:dyDescent="0.25">
      <c r="A1400" t="s">
        <v>433</v>
      </c>
      <c r="E1400" s="1">
        <f t="shared" si="21"/>
        <v>16</v>
      </c>
    </row>
    <row r="1401" spans="1:5" x14ac:dyDescent="0.25">
      <c r="E1401" s="1" t="str">
        <f t="shared" si="21"/>
        <v/>
      </c>
    </row>
    <row r="1402" spans="1:5" x14ac:dyDescent="0.25">
      <c r="B1402" s="2">
        <v>0.85699999999999998</v>
      </c>
      <c r="C1402" t="s">
        <v>35</v>
      </c>
      <c r="E1402" s="1" t="str">
        <f t="shared" si="21"/>
        <v/>
      </c>
    </row>
    <row r="1403" spans="1:5" x14ac:dyDescent="0.25">
      <c r="B1403" s="2">
        <v>0.14199999999999999</v>
      </c>
      <c r="C1403" t="s">
        <v>51</v>
      </c>
      <c r="E1403" s="1" t="str">
        <f t="shared" si="21"/>
        <v/>
      </c>
    </row>
    <row r="1404" spans="1:5" x14ac:dyDescent="0.25">
      <c r="E1404" s="1" t="str">
        <f t="shared" si="21"/>
        <v/>
      </c>
    </row>
    <row r="1405" spans="1:5" x14ac:dyDescent="0.25">
      <c r="A1405" t="s">
        <v>434</v>
      </c>
      <c r="E1405" s="1">
        <f t="shared" si="21"/>
        <v>2</v>
      </c>
    </row>
    <row r="1406" spans="1:5" x14ac:dyDescent="0.25">
      <c r="E1406" s="1" t="str">
        <f t="shared" si="21"/>
        <v/>
      </c>
    </row>
    <row r="1407" spans="1:5" x14ac:dyDescent="0.25">
      <c r="B1407" s="2">
        <v>1</v>
      </c>
      <c r="C1407" t="s">
        <v>51</v>
      </c>
      <c r="E1407" s="1" t="str">
        <f t="shared" si="21"/>
        <v/>
      </c>
    </row>
    <row r="1408" spans="1:5" x14ac:dyDescent="0.25">
      <c r="E1408" s="1" t="str">
        <f t="shared" si="21"/>
        <v/>
      </c>
    </row>
    <row r="1409" spans="1:5" x14ac:dyDescent="0.25">
      <c r="A1409" t="s">
        <v>435</v>
      </c>
      <c r="E1409" s="1">
        <f t="shared" si="21"/>
        <v>32</v>
      </c>
    </row>
    <row r="1410" spans="1:5" x14ac:dyDescent="0.25">
      <c r="E1410" s="1" t="str">
        <f t="shared" si="21"/>
        <v/>
      </c>
    </row>
    <row r="1411" spans="1:5" x14ac:dyDescent="0.25">
      <c r="B1411" s="2">
        <v>7.2999999999999995E-2</v>
      </c>
      <c r="C1411" t="s">
        <v>92</v>
      </c>
      <c r="E1411" s="1" t="str">
        <f t="shared" ref="E1411:E1474" si="22">IFERROR(HLOOKUP($A1411,$F$2:$OL$3,2,FALSE),"")</f>
        <v/>
      </c>
    </row>
    <row r="1412" spans="1:5" x14ac:dyDescent="0.25">
      <c r="B1412" s="2">
        <v>0.92600000000000005</v>
      </c>
      <c r="C1412" t="s">
        <v>130</v>
      </c>
      <c r="E1412" s="1" t="str">
        <f t="shared" si="22"/>
        <v/>
      </c>
    </row>
    <row r="1413" spans="1:5" x14ac:dyDescent="0.25">
      <c r="E1413" s="1" t="str">
        <f t="shared" si="22"/>
        <v/>
      </c>
    </row>
    <row r="1414" spans="1:5" x14ac:dyDescent="0.25">
      <c r="A1414" t="s">
        <v>436</v>
      </c>
      <c r="E1414" s="1">
        <f t="shared" si="22"/>
        <v>11</v>
      </c>
    </row>
    <row r="1415" spans="1:5" x14ac:dyDescent="0.25">
      <c r="E1415" s="1" t="str">
        <f t="shared" si="22"/>
        <v/>
      </c>
    </row>
    <row r="1416" spans="1:5" x14ac:dyDescent="0.25">
      <c r="B1416" s="2">
        <v>1</v>
      </c>
      <c r="C1416" t="s">
        <v>51</v>
      </c>
      <c r="E1416" s="1" t="str">
        <f t="shared" si="22"/>
        <v/>
      </c>
    </row>
    <row r="1417" spans="1:5" x14ac:dyDescent="0.25">
      <c r="E1417" s="1" t="str">
        <f t="shared" si="22"/>
        <v/>
      </c>
    </row>
    <row r="1418" spans="1:5" x14ac:dyDescent="0.25">
      <c r="A1418" t="s">
        <v>437</v>
      </c>
      <c r="E1418" s="1">
        <f t="shared" si="22"/>
        <v>6</v>
      </c>
    </row>
    <row r="1419" spans="1:5" x14ac:dyDescent="0.25">
      <c r="E1419" s="1" t="str">
        <f t="shared" si="22"/>
        <v/>
      </c>
    </row>
    <row r="1420" spans="1:5" x14ac:dyDescent="0.25">
      <c r="B1420" s="2">
        <v>1</v>
      </c>
      <c r="C1420" t="s">
        <v>51</v>
      </c>
      <c r="E1420" s="1" t="str">
        <f t="shared" si="22"/>
        <v/>
      </c>
    </row>
    <row r="1421" spans="1:5" x14ac:dyDescent="0.25">
      <c r="A1421" t="s">
        <v>6</v>
      </c>
      <c r="B1421" t="s">
        <v>438</v>
      </c>
      <c r="C1421" t="s">
        <v>439</v>
      </c>
      <c r="E1421" s="1" t="str">
        <f t="shared" si="22"/>
        <v/>
      </c>
    </row>
    <row r="1422" spans="1:5" x14ac:dyDescent="0.25">
      <c r="A1422" t="s">
        <v>440</v>
      </c>
      <c r="E1422" s="1">
        <f t="shared" si="22"/>
        <v>71</v>
      </c>
    </row>
    <row r="1423" spans="1:5" x14ac:dyDescent="0.25">
      <c r="E1423" s="1" t="str">
        <f t="shared" si="22"/>
        <v/>
      </c>
    </row>
    <row r="1424" spans="1:5" x14ac:dyDescent="0.25">
      <c r="B1424" s="2">
        <v>0.69699999999999995</v>
      </c>
      <c r="C1424" t="s">
        <v>140</v>
      </c>
      <c r="E1424" s="1" t="str">
        <f t="shared" si="22"/>
        <v/>
      </c>
    </row>
    <row r="1425" spans="1:5" x14ac:dyDescent="0.25">
      <c r="B1425" s="2">
        <v>0.30199999999999999</v>
      </c>
      <c r="C1425" t="s">
        <v>174</v>
      </c>
      <c r="E1425" s="1" t="str">
        <f t="shared" si="22"/>
        <v/>
      </c>
    </row>
    <row r="1426" spans="1:5" x14ac:dyDescent="0.25">
      <c r="E1426" s="1" t="str">
        <f t="shared" si="22"/>
        <v/>
      </c>
    </row>
    <row r="1427" spans="1:5" x14ac:dyDescent="0.25">
      <c r="A1427" t="s">
        <v>441</v>
      </c>
      <c r="E1427" s="1">
        <f t="shared" si="22"/>
        <v>4</v>
      </c>
    </row>
    <row r="1428" spans="1:5" x14ac:dyDescent="0.25">
      <c r="E1428" s="1" t="str">
        <f t="shared" si="22"/>
        <v/>
      </c>
    </row>
    <row r="1429" spans="1:5" x14ac:dyDescent="0.25">
      <c r="B1429" s="2">
        <v>1</v>
      </c>
      <c r="C1429" t="s">
        <v>130</v>
      </c>
      <c r="E1429" s="1" t="str">
        <f t="shared" si="22"/>
        <v/>
      </c>
    </row>
    <row r="1430" spans="1:5" x14ac:dyDescent="0.25">
      <c r="E1430" s="1" t="str">
        <f t="shared" si="22"/>
        <v/>
      </c>
    </row>
    <row r="1431" spans="1:5" x14ac:dyDescent="0.25">
      <c r="A1431" t="s">
        <v>442</v>
      </c>
      <c r="E1431" s="1">
        <f t="shared" si="22"/>
        <v>2</v>
      </c>
    </row>
    <row r="1432" spans="1:5" x14ac:dyDescent="0.25">
      <c r="E1432" s="1" t="str">
        <f t="shared" si="22"/>
        <v/>
      </c>
    </row>
    <row r="1433" spans="1:5" x14ac:dyDescent="0.25">
      <c r="B1433" s="2">
        <v>1</v>
      </c>
      <c r="C1433" t="s">
        <v>235</v>
      </c>
      <c r="E1433" s="1" t="str">
        <f t="shared" si="22"/>
        <v/>
      </c>
    </row>
    <row r="1434" spans="1:5" x14ac:dyDescent="0.25">
      <c r="A1434" t="s">
        <v>6</v>
      </c>
      <c r="B1434" t="s">
        <v>443</v>
      </c>
      <c r="C1434" t="s">
        <v>444</v>
      </c>
      <c r="E1434" s="1" t="str">
        <f t="shared" si="22"/>
        <v/>
      </c>
    </row>
    <row r="1435" spans="1:5" x14ac:dyDescent="0.25">
      <c r="A1435" t="s">
        <v>445</v>
      </c>
      <c r="E1435" s="1">
        <f t="shared" si="22"/>
        <v>2</v>
      </c>
    </row>
    <row r="1436" spans="1:5" x14ac:dyDescent="0.25">
      <c r="E1436" s="1" t="str">
        <f t="shared" si="22"/>
        <v/>
      </c>
    </row>
    <row r="1437" spans="1:5" x14ac:dyDescent="0.25">
      <c r="B1437" s="2">
        <v>1</v>
      </c>
      <c r="C1437" t="s">
        <v>446</v>
      </c>
      <c r="E1437" s="1" t="str">
        <f t="shared" si="22"/>
        <v/>
      </c>
    </row>
    <row r="1438" spans="1:5" x14ac:dyDescent="0.25">
      <c r="A1438" t="s">
        <v>6</v>
      </c>
      <c r="B1438" t="s">
        <v>447</v>
      </c>
      <c r="C1438" t="s">
        <v>448</v>
      </c>
      <c r="E1438" s="1" t="str">
        <f t="shared" si="22"/>
        <v/>
      </c>
    </row>
    <row r="1439" spans="1:5" x14ac:dyDescent="0.25">
      <c r="A1439" t="s">
        <v>449</v>
      </c>
      <c r="E1439" s="1">
        <f t="shared" si="22"/>
        <v>36</v>
      </c>
    </row>
    <row r="1440" spans="1:5" x14ac:dyDescent="0.25">
      <c r="E1440" s="1" t="str">
        <f t="shared" si="22"/>
        <v/>
      </c>
    </row>
    <row r="1441" spans="1:5" x14ac:dyDescent="0.25">
      <c r="B1441" s="2">
        <v>0.77900000000000003</v>
      </c>
      <c r="C1441" t="s">
        <v>104</v>
      </c>
      <c r="E1441" s="1" t="str">
        <f t="shared" si="22"/>
        <v/>
      </c>
    </row>
    <row r="1442" spans="1:5" x14ac:dyDescent="0.25">
      <c r="B1442" s="2">
        <v>0.22</v>
      </c>
      <c r="C1442" t="s">
        <v>77</v>
      </c>
      <c r="E1442" s="1" t="str">
        <f t="shared" si="22"/>
        <v/>
      </c>
    </row>
    <row r="1443" spans="1:5" x14ac:dyDescent="0.25">
      <c r="A1443" t="s">
        <v>6</v>
      </c>
      <c r="B1443" t="s">
        <v>447</v>
      </c>
      <c r="C1443" t="s">
        <v>450</v>
      </c>
      <c r="D1443" t="s">
        <v>451</v>
      </c>
      <c r="E1443" s="1" t="str">
        <f t="shared" si="22"/>
        <v/>
      </c>
    </row>
    <row r="1444" spans="1:5" x14ac:dyDescent="0.25">
      <c r="A1444" t="s">
        <v>452</v>
      </c>
      <c r="E1444" s="1">
        <f t="shared" si="22"/>
        <v>17</v>
      </c>
    </row>
    <row r="1445" spans="1:5" x14ac:dyDescent="0.25">
      <c r="E1445" s="1" t="str">
        <f t="shared" si="22"/>
        <v/>
      </c>
    </row>
    <row r="1446" spans="1:5" x14ac:dyDescent="0.25">
      <c r="B1446" s="2">
        <v>1</v>
      </c>
      <c r="C1446" t="s">
        <v>140</v>
      </c>
      <c r="E1446" s="1" t="str">
        <f t="shared" si="22"/>
        <v/>
      </c>
    </row>
    <row r="1447" spans="1:5" x14ac:dyDescent="0.25">
      <c r="E1447" s="1" t="str">
        <f t="shared" si="22"/>
        <v/>
      </c>
    </row>
    <row r="1448" spans="1:5" x14ac:dyDescent="0.25">
      <c r="A1448" t="s">
        <v>453</v>
      </c>
      <c r="E1448" s="1">
        <f t="shared" si="22"/>
        <v>88</v>
      </c>
    </row>
    <row r="1449" spans="1:5" x14ac:dyDescent="0.25">
      <c r="E1449" s="1" t="str">
        <f t="shared" si="22"/>
        <v/>
      </c>
    </row>
    <row r="1450" spans="1:5" x14ac:dyDescent="0.25">
      <c r="B1450" s="2">
        <v>1</v>
      </c>
      <c r="C1450" t="s">
        <v>140</v>
      </c>
      <c r="E1450" s="1" t="str">
        <f t="shared" si="22"/>
        <v/>
      </c>
    </row>
    <row r="1451" spans="1:5" x14ac:dyDescent="0.25">
      <c r="E1451" s="1" t="str">
        <f t="shared" si="22"/>
        <v/>
      </c>
    </row>
    <row r="1452" spans="1:5" x14ac:dyDescent="0.25">
      <c r="A1452" t="s">
        <v>454</v>
      </c>
      <c r="E1452" s="1">
        <f t="shared" si="22"/>
        <v>14</v>
      </c>
    </row>
    <row r="1453" spans="1:5" x14ac:dyDescent="0.25">
      <c r="E1453" s="1" t="str">
        <f t="shared" si="22"/>
        <v/>
      </c>
    </row>
    <row r="1454" spans="1:5" x14ac:dyDescent="0.25">
      <c r="B1454" s="2">
        <v>1</v>
      </c>
      <c r="C1454" t="s">
        <v>140</v>
      </c>
      <c r="E1454" s="1" t="str">
        <f t="shared" si="22"/>
        <v/>
      </c>
    </row>
    <row r="1455" spans="1:5" x14ac:dyDescent="0.25">
      <c r="E1455" s="1" t="str">
        <f t="shared" si="22"/>
        <v/>
      </c>
    </row>
    <row r="1456" spans="1:5" x14ac:dyDescent="0.25">
      <c r="A1456" t="s">
        <v>455</v>
      </c>
      <c r="E1456" s="1">
        <f t="shared" si="22"/>
        <v>34</v>
      </c>
    </row>
    <row r="1457" spans="1:5" x14ac:dyDescent="0.25">
      <c r="E1457" s="1" t="str">
        <f t="shared" si="22"/>
        <v/>
      </c>
    </row>
    <row r="1458" spans="1:5" x14ac:dyDescent="0.25">
      <c r="B1458" s="2">
        <v>1</v>
      </c>
      <c r="C1458" t="s">
        <v>172</v>
      </c>
      <c r="E1458" s="1" t="str">
        <f t="shared" si="22"/>
        <v/>
      </c>
    </row>
    <row r="1459" spans="1:5" x14ac:dyDescent="0.25">
      <c r="E1459" s="1" t="str">
        <f t="shared" si="22"/>
        <v/>
      </c>
    </row>
    <row r="1460" spans="1:5" x14ac:dyDescent="0.25">
      <c r="A1460" t="s">
        <v>456</v>
      </c>
      <c r="E1460" s="1">
        <f t="shared" si="22"/>
        <v>5</v>
      </c>
    </row>
    <row r="1461" spans="1:5" x14ac:dyDescent="0.25">
      <c r="E1461" s="1" t="str">
        <f t="shared" si="22"/>
        <v/>
      </c>
    </row>
    <row r="1462" spans="1:5" x14ac:dyDescent="0.25">
      <c r="B1462" s="2">
        <v>1</v>
      </c>
      <c r="C1462" t="s">
        <v>140</v>
      </c>
      <c r="E1462" s="1" t="str">
        <f t="shared" si="22"/>
        <v/>
      </c>
    </row>
    <row r="1463" spans="1:5" x14ac:dyDescent="0.25">
      <c r="E1463" s="1" t="str">
        <f t="shared" si="22"/>
        <v/>
      </c>
    </row>
    <row r="1464" spans="1:5" x14ac:dyDescent="0.25">
      <c r="A1464" t="s">
        <v>457</v>
      </c>
      <c r="E1464" s="1">
        <f t="shared" si="22"/>
        <v>62</v>
      </c>
    </row>
    <row r="1465" spans="1:5" x14ac:dyDescent="0.25">
      <c r="E1465" s="1" t="str">
        <f t="shared" si="22"/>
        <v/>
      </c>
    </row>
    <row r="1466" spans="1:5" x14ac:dyDescent="0.25">
      <c r="B1466" s="2">
        <v>0.78</v>
      </c>
      <c r="C1466" t="s">
        <v>140</v>
      </c>
      <c r="E1466" s="1" t="str">
        <f t="shared" si="22"/>
        <v/>
      </c>
    </row>
    <row r="1467" spans="1:5" x14ac:dyDescent="0.25">
      <c r="B1467" s="2">
        <v>0.127</v>
      </c>
      <c r="C1467" t="s">
        <v>172</v>
      </c>
      <c r="E1467" s="1" t="str">
        <f t="shared" si="22"/>
        <v/>
      </c>
    </row>
    <row r="1468" spans="1:5" x14ac:dyDescent="0.25">
      <c r="B1468" s="2">
        <v>9.1999999999999998E-2</v>
      </c>
      <c r="C1468" t="s">
        <v>174</v>
      </c>
      <c r="E1468" s="1" t="str">
        <f t="shared" si="22"/>
        <v/>
      </c>
    </row>
    <row r="1469" spans="1:5" x14ac:dyDescent="0.25">
      <c r="E1469" s="1" t="str">
        <f t="shared" si="22"/>
        <v/>
      </c>
    </row>
    <row r="1470" spans="1:5" x14ac:dyDescent="0.25">
      <c r="A1470" t="s">
        <v>458</v>
      </c>
      <c r="E1470" s="1">
        <f t="shared" si="22"/>
        <v>4</v>
      </c>
    </row>
    <row r="1471" spans="1:5" x14ac:dyDescent="0.25">
      <c r="E1471" s="1" t="str">
        <f t="shared" si="22"/>
        <v/>
      </c>
    </row>
    <row r="1472" spans="1:5" x14ac:dyDescent="0.25">
      <c r="B1472" s="2">
        <v>1</v>
      </c>
      <c r="C1472" t="s">
        <v>51</v>
      </c>
      <c r="E1472" s="1" t="str">
        <f t="shared" si="22"/>
        <v/>
      </c>
    </row>
    <row r="1473" spans="1:5" x14ac:dyDescent="0.25">
      <c r="E1473" s="1" t="str">
        <f t="shared" si="22"/>
        <v/>
      </c>
    </row>
    <row r="1474" spans="1:5" x14ac:dyDescent="0.25">
      <c r="A1474" t="s">
        <v>459</v>
      </c>
      <c r="E1474" s="1">
        <f t="shared" si="22"/>
        <v>269</v>
      </c>
    </row>
    <row r="1475" spans="1:5" x14ac:dyDescent="0.25">
      <c r="E1475" s="1" t="str">
        <f t="shared" ref="E1475:E1527" si="23">IFERROR(HLOOKUP($A1475,$F$2:$OL$3,2,FALSE),"")</f>
        <v/>
      </c>
    </row>
    <row r="1476" spans="1:5" x14ac:dyDescent="0.25">
      <c r="B1476" s="2">
        <v>0.97099999999999997</v>
      </c>
      <c r="C1476" t="s">
        <v>51</v>
      </c>
      <c r="E1476" s="1" t="str">
        <f t="shared" si="23"/>
        <v/>
      </c>
    </row>
    <row r="1477" spans="1:5" x14ac:dyDescent="0.25">
      <c r="B1477" s="2">
        <v>2.8000000000000001E-2</v>
      </c>
      <c r="C1477" t="s">
        <v>28</v>
      </c>
      <c r="E1477" s="1" t="str">
        <f t="shared" si="23"/>
        <v/>
      </c>
    </row>
    <row r="1478" spans="1:5" x14ac:dyDescent="0.25">
      <c r="E1478" s="1" t="str">
        <f t="shared" si="23"/>
        <v/>
      </c>
    </row>
    <row r="1479" spans="1:5" x14ac:dyDescent="0.25">
      <c r="A1479" t="s">
        <v>460</v>
      </c>
      <c r="E1479" s="1">
        <f t="shared" si="23"/>
        <v>46</v>
      </c>
    </row>
    <row r="1480" spans="1:5" x14ac:dyDescent="0.25">
      <c r="E1480" s="1" t="str">
        <f t="shared" si="23"/>
        <v/>
      </c>
    </row>
    <row r="1481" spans="1:5" x14ac:dyDescent="0.25">
      <c r="B1481" s="2">
        <v>0.48299999999999998</v>
      </c>
      <c r="C1481" t="s">
        <v>35</v>
      </c>
      <c r="E1481" s="1" t="str">
        <f t="shared" si="23"/>
        <v/>
      </c>
    </row>
    <row r="1482" spans="1:5" x14ac:dyDescent="0.25">
      <c r="B1482" s="2">
        <v>0.51600000000000001</v>
      </c>
      <c r="C1482" t="s">
        <v>41</v>
      </c>
      <c r="E1482" s="1" t="str">
        <f t="shared" si="23"/>
        <v/>
      </c>
    </row>
    <row r="1483" spans="1:5" x14ac:dyDescent="0.25">
      <c r="E1483" s="1" t="str">
        <f t="shared" si="23"/>
        <v/>
      </c>
    </row>
    <row r="1484" spans="1:5" x14ac:dyDescent="0.25">
      <c r="A1484" t="s">
        <v>461</v>
      </c>
      <c r="E1484" s="1">
        <f t="shared" si="23"/>
        <v>6</v>
      </c>
    </row>
    <row r="1485" spans="1:5" x14ac:dyDescent="0.25">
      <c r="E1485" s="1" t="str">
        <f t="shared" si="23"/>
        <v/>
      </c>
    </row>
    <row r="1486" spans="1:5" x14ac:dyDescent="0.25">
      <c r="B1486" s="2">
        <v>1</v>
      </c>
      <c r="C1486" t="s">
        <v>69</v>
      </c>
      <c r="E1486" s="1" t="str">
        <f t="shared" si="23"/>
        <v/>
      </c>
    </row>
    <row r="1487" spans="1:5" x14ac:dyDescent="0.25">
      <c r="E1487" s="1" t="str">
        <f t="shared" si="23"/>
        <v/>
      </c>
    </row>
    <row r="1488" spans="1:5" x14ac:dyDescent="0.25">
      <c r="A1488" t="s">
        <v>462</v>
      </c>
      <c r="E1488" s="1">
        <f t="shared" si="23"/>
        <v>15</v>
      </c>
    </row>
    <row r="1489" spans="1:5" x14ac:dyDescent="0.25">
      <c r="E1489" s="1" t="str">
        <f t="shared" si="23"/>
        <v/>
      </c>
    </row>
    <row r="1490" spans="1:5" x14ac:dyDescent="0.25">
      <c r="B1490" s="2">
        <v>1</v>
      </c>
      <c r="C1490" t="s">
        <v>35</v>
      </c>
      <c r="E1490" s="1" t="str">
        <f t="shared" si="23"/>
        <v/>
      </c>
    </row>
    <row r="1491" spans="1:5" x14ac:dyDescent="0.25">
      <c r="E1491" s="1" t="str">
        <f t="shared" si="23"/>
        <v/>
      </c>
    </row>
    <row r="1492" spans="1:5" x14ac:dyDescent="0.25">
      <c r="A1492" t="s">
        <v>463</v>
      </c>
      <c r="E1492" s="1">
        <f t="shared" si="23"/>
        <v>2</v>
      </c>
    </row>
    <row r="1493" spans="1:5" x14ac:dyDescent="0.25">
      <c r="E1493" s="1" t="str">
        <f t="shared" si="23"/>
        <v/>
      </c>
    </row>
    <row r="1494" spans="1:5" x14ac:dyDescent="0.25">
      <c r="B1494" s="2">
        <v>1</v>
      </c>
      <c r="C1494" t="s">
        <v>51</v>
      </c>
      <c r="E1494" s="1" t="str">
        <f t="shared" si="23"/>
        <v/>
      </c>
    </row>
    <row r="1495" spans="1:5" x14ac:dyDescent="0.25">
      <c r="E1495" s="1" t="str">
        <f t="shared" si="23"/>
        <v/>
      </c>
    </row>
    <row r="1496" spans="1:5" x14ac:dyDescent="0.25">
      <c r="A1496" t="s">
        <v>464</v>
      </c>
      <c r="E1496" s="1">
        <f t="shared" si="23"/>
        <v>16</v>
      </c>
    </row>
    <row r="1497" spans="1:5" x14ac:dyDescent="0.25">
      <c r="E1497" s="1" t="str">
        <f t="shared" si="23"/>
        <v/>
      </c>
    </row>
    <row r="1498" spans="1:5" x14ac:dyDescent="0.25">
      <c r="B1498" s="2">
        <v>1</v>
      </c>
      <c r="C1498" t="s">
        <v>51</v>
      </c>
      <c r="E1498" s="1" t="str">
        <f t="shared" si="23"/>
        <v/>
      </c>
    </row>
    <row r="1499" spans="1:5" x14ac:dyDescent="0.25">
      <c r="E1499" s="1" t="str">
        <f t="shared" si="23"/>
        <v/>
      </c>
    </row>
    <row r="1500" spans="1:5" x14ac:dyDescent="0.25">
      <c r="A1500" t="s">
        <v>465</v>
      </c>
      <c r="E1500" s="1">
        <f t="shared" si="23"/>
        <v>88</v>
      </c>
    </row>
    <row r="1501" spans="1:5" x14ac:dyDescent="0.25">
      <c r="E1501" s="1" t="str">
        <f t="shared" si="23"/>
        <v/>
      </c>
    </row>
    <row r="1502" spans="1:5" x14ac:dyDescent="0.25">
      <c r="B1502" s="2">
        <v>1</v>
      </c>
      <c r="C1502" t="s">
        <v>51</v>
      </c>
      <c r="E1502" s="1" t="str">
        <f t="shared" si="23"/>
        <v/>
      </c>
    </row>
    <row r="1503" spans="1:5" x14ac:dyDescent="0.25">
      <c r="E1503" s="1" t="str">
        <f t="shared" si="23"/>
        <v/>
      </c>
    </row>
    <row r="1504" spans="1:5" x14ac:dyDescent="0.25">
      <c r="A1504" t="s">
        <v>466</v>
      </c>
      <c r="E1504" s="1">
        <f t="shared" si="23"/>
        <v>3</v>
      </c>
    </row>
    <row r="1505" spans="1:5" x14ac:dyDescent="0.25">
      <c r="E1505" s="1" t="str">
        <f t="shared" si="23"/>
        <v/>
      </c>
    </row>
    <row r="1506" spans="1:5" x14ac:dyDescent="0.25">
      <c r="B1506" s="2">
        <v>1</v>
      </c>
      <c r="C1506" t="s">
        <v>51</v>
      </c>
      <c r="E1506" s="1" t="str">
        <f t="shared" si="23"/>
        <v/>
      </c>
    </row>
    <row r="1507" spans="1:5" x14ac:dyDescent="0.25">
      <c r="E1507" s="1" t="str">
        <f t="shared" si="23"/>
        <v/>
      </c>
    </row>
    <row r="1508" spans="1:5" x14ac:dyDescent="0.25">
      <c r="A1508" t="s">
        <v>467</v>
      </c>
      <c r="E1508" s="1">
        <f t="shared" si="23"/>
        <v>64</v>
      </c>
    </row>
    <row r="1509" spans="1:5" x14ac:dyDescent="0.25">
      <c r="E1509" s="1" t="str">
        <f t="shared" si="23"/>
        <v/>
      </c>
    </row>
    <row r="1510" spans="1:5" x14ac:dyDescent="0.25">
      <c r="B1510" s="2">
        <v>0.65300000000000002</v>
      </c>
      <c r="C1510" t="s">
        <v>51</v>
      </c>
      <c r="E1510" s="1" t="str">
        <f t="shared" si="23"/>
        <v/>
      </c>
    </row>
    <row r="1511" spans="1:5" x14ac:dyDescent="0.25">
      <c r="B1511" s="2">
        <v>0.34599999999999997</v>
      </c>
      <c r="C1511" t="s">
        <v>28</v>
      </c>
      <c r="E1511" s="1" t="str">
        <f t="shared" si="23"/>
        <v/>
      </c>
    </row>
    <row r="1512" spans="1:5" x14ac:dyDescent="0.25">
      <c r="E1512" s="1" t="str">
        <f t="shared" si="23"/>
        <v/>
      </c>
    </row>
    <row r="1513" spans="1:5" x14ac:dyDescent="0.25">
      <c r="A1513" t="s">
        <v>468</v>
      </c>
      <c r="E1513" s="1">
        <f t="shared" si="23"/>
        <v>98</v>
      </c>
    </row>
    <row r="1514" spans="1:5" x14ac:dyDescent="0.25">
      <c r="E1514" s="1" t="str">
        <f t="shared" si="23"/>
        <v/>
      </c>
    </row>
    <row r="1515" spans="1:5" x14ac:dyDescent="0.25">
      <c r="B1515" s="2">
        <v>1</v>
      </c>
      <c r="C1515" t="s">
        <v>51</v>
      </c>
      <c r="E1515" s="1" t="str">
        <f t="shared" si="23"/>
        <v/>
      </c>
    </row>
    <row r="1516" spans="1:5" x14ac:dyDescent="0.25">
      <c r="E1516" s="1" t="str">
        <f t="shared" si="23"/>
        <v/>
      </c>
    </row>
    <row r="1517" spans="1:5" x14ac:dyDescent="0.25">
      <c r="A1517" t="s">
        <v>469</v>
      </c>
      <c r="E1517" s="1">
        <f t="shared" si="23"/>
        <v>37</v>
      </c>
    </row>
    <row r="1518" spans="1:5" x14ac:dyDescent="0.25">
      <c r="E1518" s="1" t="str">
        <f t="shared" si="23"/>
        <v/>
      </c>
    </row>
    <row r="1519" spans="1:5" x14ac:dyDescent="0.25">
      <c r="B1519" s="2">
        <v>1</v>
      </c>
      <c r="C1519" t="s">
        <v>51</v>
      </c>
      <c r="E1519" s="1" t="str">
        <f t="shared" si="23"/>
        <v/>
      </c>
    </row>
    <row r="1520" spans="1:5" x14ac:dyDescent="0.25">
      <c r="A1520" t="s">
        <v>6</v>
      </c>
      <c r="B1520" t="s">
        <v>470</v>
      </c>
      <c r="C1520" t="s">
        <v>471</v>
      </c>
      <c r="E1520" s="1" t="str">
        <f t="shared" si="23"/>
        <v/>
      </c>
    </row>
    <row r="1521" spans="1:5" x14ac:dyDescent="0.25">
      <c r="A1521" t="s">
        <v>472</v>
      </c>
      <c r="E1521" s="1">
        <f t="shared" si="23"/>
        <v>57</v>
      </c>
    </row>
    <row r="1522" spans="1:5" x14ac:dyDescent="0.25">
      <c r="E1522" s="1" t="str">
        <f t="shared" si="23"/>
        <v/>
      </c>
    </row>
    <row r="1523" spans="1:5" x14ac:dyDescent="0.25">
      <c r="B1523" s="2">
        <v>6.5000000000000002E-2</v>
      </c>
      <c r="C1523" t="s">
        <v>321</v>
      </c>
      <c r="E1523" s="1" t="str">
        <f t="shared" si="23"/>
        <v/>
      </c>
    </row>
    <row r="1524" spans="1:5" x14ac:dyDescent="0.25">
      <c r="B1524" s="2">
        <v>0.28000000000000003</v>
      </c>
      <c r="C1524" t="s">
        <v>92</v>
      </c>
      <c r="E1524" s="1" t="str">
        <f t="shared" si="23"/>
        <v/>
      </c>
    </row>
    <row r="1525" spans="1:5" x14ac:dyDescent="0.25">
      <c r="B1525" s="2">
        <v>0.314</v>
      </c>
      <c r="C1525" t="s">
        <v>172</v>
      </c>
      <c r="E1525" s="1" t="str">
        <f t="shared" si="23"/>
        <v/>
      </c>
    </row>
    <row r="1526" spans="1:5" x14ac:dyDescent="0.25">
      <c r="B1526" s="2">
        <v>0.27200000000000002</v>
      </c>
      <c r="C1526" t="s">
        <v>32</v>
      </c>
      <c r="E1526" s="1" t="str">
        <f t="shared" si="23"/>
        <v/>
      </c>
    </row>
    <row r="1527" spans="1:5" x14ac:dyDescent="0.25">
      <c r="B1527" s="2">
        <v>6.6000000000000003E-2</v>
      </c>
      <c r="C1527" t="s">
        <v>41</v>
      </c>
      <c r="E1527" s="1" t="str">
        <f t="shared" si="2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sqref="A1:XFD1048576"/>
    </sheetView>
  </sheetViews>
  <sheetFormatPr defaultRowHeight="15" x14ac:dyDescent="0.25"/>
  <cols>
    <col min="1" max="1" width="5.140625" bestFit="1" customWidth="1"/>
    <col min="2" max="2" width="43.5703125" bestFit="1" customWidth="1"/>
    <col min="3" max="3" width="6" bestFit="1" customWidth="1"/>
  </cols>
  <sheetData>
    <row r="1" spans="1:3" x14ac:dyDescent="0.25">
      <c r="A1" t="s">
        <v>473</v>
      </c>
      <c r="B1" t="s">
        <v>144</v>
      </c>
      <c r="C1">
        <v>4</v>
      </c>
    </row>
    <row r="2" spans="1:3" x14ac:dyDescent="0.25">
      <c r="A2" t="s">
        <v>473</v>
      </c>
      <c r="B2" t="s">
        <v>145</v>
      </c>
      <c r="C2">
        <v>338</v>
      </c>
    </row>
    <row r="3" spans="1:3" x14ac:dyDescent="0.25">
      <c r="A3" t="s">
        <v>473</v>
      </c>
      <c r="B3" t="s">
        <v>146</v>
      </c>
      <c r="C3">
        <v>1548</v>
      </c>
    </row>
    <row r="4" spans="1:3" x14ac:dyDescent="0.25">
      <c r="A4" t="s">
        <v>473</v>
      </c>
      <c r="B4" t="s">
        <v>14</v>
      </c>
      <c r="C4">
        <v>3352</v>
      </c>
    </row>
    <row r="5" spans="1:3" x14ac:dyDescent="0.25">
      <c r="A5" t="s">
        <v>473</v>
      </c>
      <c r="B5" t="s">
        <v>147</v>
      </c>
      <c r="C5">
        <v>27</v>
      </c>
    </row>
    <row r="6" spans="1:3" x14ac:dyDescent="0.25">
      <c r="A6" t="s">
        <v>473</v>
      </c>
      <c r="B6" t="s">
        <v>121</v>
      </c>
      <c r="C6">
        <v>46</v>
      </c>
    </row>
    <row r="7" spans="1:3" x14ac:dyDescent="0.25">
      <c r="A7" t="s">
        <v>473</v>
      </c>
      <c r="B7" t="s">
        <v>122</v>
      </c>
      <c r="C7">
        <v>43</v>
      </c>
    </row>
    <row r="8" spans="1:3" x14ac:dyDescent="0.25">
      <c r="A8" t="s">
        <v>473</v>
      </c>
      <c r="B8" t="s">
        <v>281</v>
      </c>
      <c r="C8">
        <v>1</v>
      </c>
    </row>
    <row r="9" spans="1:3" x14ac:dyDescent="0.25">
      <c r="A9" t="s">
        <v>473</v>
      </c>
      <c r="B9" t="s">
        <v>171</v>
      </c>
      <c r="C9">
        <v>45</v>
      </c>
    </row>
    <row r="10" spans="1:3" x14ac:dyDescent="0.25">
      <c r="A10" t="s">
        <v>473</v>
      </c>
      <c r="B10" t="s">
        <v>45</v>
      </c>
      <c r="C10">
        <v>43</v>
      </c>
    </row>
    <row r="11" spans="1:3" x14ac:dyDescent="0.25">
      <c r="A11" t="s">
        <v>473</v>
      </c>
      <c r="B11" t="s">
        <v>320</v>
      </c>
      <c r="C11">
        <v>804</v>
      </c>
    </row>
    <row r="12" spans="1:3" x14ac:dyDescent="0.25">
      <c r="A12" t="s">
        <v>473</v>
      </c>
      <c r="B12" t="s">
        <v>175</v>
      </c>
      <c r="C12">
        <v>33</v>
      </c>
    </row>
    <row r="13" spans="1:3" x14ac:dyDescent="0.25">
      <c r="A13" t="s">
        <v>473</v>
      </c>
      <c r="B13" t="s">
        <v>60</v>
      </c>
      <c r="C13">
        <v>81</v>
      </c>
    </row>
    <row r="14" spans="1:3" x14ac:dyDescent="0.25">
      <c r="A14" t="s">
        <v>473</v>
      </c>
      <c r="B14" t="s">
        <v>61</v>
      </c>
      <c r="C14">
        <v>29</v>
      </c>
    </row>
    <row r="15" spans="1:3" x14ac:dyDescent="0.25">
      <c r="A15" t="s">
        <v>473</v>
      </c>
      <c r="B15" t="s">
        <v>282</v>
      </c>
      <c r="C15">
        <v>62</v>
      </c>
    </row>
    <row r="16" spans="1:3" x14ac:dyDescent="0.25">
      <c r="A16" t="s">
        <v>473</v>
      </c>
      <c r="B16" t="s">
        <v>449</v>
      </c>
      <c r="C16">
        <v>36</v>
      </c>
    </row>
    <row r="17" spans="1:3" x14ac:dyDescent="0.25">
      <c r="A17" t="s">
        <v>473</v>
      </c>
      <c r="B17" t="s">
        <v>245</v>
      </c>
      <c r="C17">
        <v>1</v>
      </c>
    </row>
    <row r="18" spans="1:3" x14ac:dyDescent="0.25">
      <c r="A18" t="s">
        <v>473</v>
      </c>
      <c r="B18" t="s">
        <v>452</v>
      </c>
      <c r="C18">
        <v>17</v>
      </c>
    </row>
    <row r="19" spans="1:3" x14ac:dyDescent="0.25">
      <c r="A19" t="s">
        <v>473</v>
      </c>
      <c r="B19" t="s">
        <v>453</v>
      </c>
      <c r="C19">
        <v>88</v>
      </c>
    </row>
    <row r="20" spans="1:3" x14ac:dyDescent="0.25">
      <c r="A20" t="s">
        <v>473</v>
      </c>
      <c r="B20" t="s">
        <v>72</v>
      </c>
      <c r="C20">
        <v>181</v>
      </c>
    </row>
    <row r="21" spans="1:3" x14ac:dyDescent="0.25">
      <c r="A21" t="s">
        <v>473</v>
      </c>
      <c r="B21" t="s">
        <v>74</v>
      </c>
      <c r="C21">
        <v>24</v>
      </c>
    </row>
    <row r="22" spans="1:3" x14ac:dyDescent="0.25">
      <c r="A22" t="s">
        <v>473</v>
      </c>
      <c r="B22" t="s">
        <v>9</v>
      </c>
      <c r="C22">
        <v>7</v>
      </c>
    </row>
    <row r="23" spans="1:3" x14ac:dyDescent="0.25">
      <c r="A23" t="s">
        <v>473</v>
      </c>
      <c r="B23" t="s">
        <v>224</v>
      </c>
      <c r="C23">
        <v>14</v>
      </c>
    </row>
    <row r="24" spans="1:3" x14ac:dyDescent="0.25">
      <c r="A24" t="s">
        <v>473</v>
      </c>
      <c r="B24" t="s">
        <v>255</v>
      </c>
      <c r="C24">
        <v>4</v>
      </c>
    </row>
    <row r="25" spans="1:3" x14ac:dyDescent="0.25">
      <c r="A25" t="s">
        <v>473</v>
      </c>
      <c r="B25" t="s">
        <v>98</v>
      </c>
      <c r="C25">
        <v>14</v>
      </c>
    </row>
    <row r="26" spans="1:3" x14ac:dyDescent="0.25">
      <c r="A26" t="s">
        <v>473</v>
      </c>
      <c r="B26" t="s">
        <v>256</v>
      </c>
      <c r="C26">
        <v>95</v>
      </c>
    </row>
    <row r="27" spans="1:3" x14ac:dyDescent="0.25">
      <c r="A27" t="s">
        <v>473</v>
      </c>
      <c r="B27" t="s">
        <v>257</v>
      </c>
      <c r="C27">
        <v>112</v>
      </c>
    </row>
    <row r="28" spans="1:3" x14ac:dyDescent="0.25">
      <c r="A28" t="s">
        <v>473</v>
      </c>
      <c r="B28" t="s">
        <v>258</v>
      </c>
      <c r="C28">
        <v>14</v>
      </c>
    </row>
    <row r="29" spans="1:3" x14ac:dyDescent="0.25">
      <c r="A29" t="s">
        <v>473</v>
      </c>
      <c r="B29" t="s">
        <v>259</v>
      </c>
      <c r="C29">
        <v>96</v>
      </c>
    </row>
    <row r="30" spans="1:3" x14ac:dyDescent="0.25">
      <c r="A30" t="s">
        <v>473</v>
      </c>
      <c r="B30" t="s">
        <v>260</v>
      </c>
      <c r="C30">
        <v>1465</v>
      </c>
    </row>
    <row r="31" spans="1:3" x14ac:dyDescent="0.25">
      <c r="A31" t="s">
        <v>473</v>
      </c>
      <c r="B31" t="s">
        <v>261</v>
      </c>
      <c r="C31">
        <v>88</v>
      </c>
    </row>
    <row r="32" spans="1:3" x14ac:dyDescent="0.25">
      <c r="A32" t="s">
        <v>473</v>
      </c>
      <c r="B32" t="s">
        <v>225</v>
      </c>
      <c r="C32">
        <v>2</v>
      </c>
    </row>
    <row r="33" spans="1:3" x14ac:dyDescent="0.25">
      <c r="A33" t="s">
        <v>473</v>
      </c>
      <c r="B33" t="s">
        <v>176</v>
      </c>
      <c r="C33">
        <v>1</v>
      </c>
    </row>
    <row r="34" spans="1:3" x14ac:dyDescent="0.25">
      <c r="A34" t="s">
        <v>473</v>
      </c>
      <c r="B34" t="s">
        <v>229</v>
      </c>
      <c r="C34">
        <v>6</v>
      </c>
    </row>
    <row r="35" spans="1:3" x14ac:dyDescent="0.25">
      <c r="A35" t="s">
        <v>473</v>
      </c>
      <c r="B35" t="s">
        <v>431</v>
      </c>
      <c r="C35">
        <v>40</v>
      </c>
    </row>
    <row r="36" spans="1:3" x14ac:dyDescent="0.25">
      <c r="A36" t="s">
        <v>473</v>
      </c>
      <c r="B36" t="s">
        <v>454</v>
      </c>
      <c r="C36">
        <v>14</v>
      </c>
    </row>
    <row r="37" spans="1:3" x14ac:dyDescent="0.25">
      <c r="A37" t="s">
        <v>473</v>
      </c>
      <c r="B37" t="s">
        <v>177</v>
      </c>
      <c r="C37">
        <v>2</v>
      </c>
    </row>
    <row r="38" spans="1:3" x14ac:dyDescent="0.25">
      <c r="A38" t="s">
        <v>473</v>
      </c>
      <c r="B38" t="s">
        <v>368</v>
      </c>
      <c r="C38">
        <v>4</v>
      </c>
    </row>
    <row r="39" spans="1:3" x14ac:dyDescent="0.25">
      <c r="A39" t="s">
        <v>473</v>
      </c>
      <c r="B39" t="s">
        <v>178</v>
      </c>
      <c r="C39">
        <v>59</v>
      </c>
    </row>
    <row r="40" spans="1:3" x14ac:dyDescent="0.25">
      <c r="A40" t="s">
        <v>473</v>
      </c>
      <c r="B40" t="s">
        <v>180</v>
      </c>
      <c r="C40">
        <v>4</v>
      </c>
    </row>
    <row r="41" spans="1:3" x14ac:dyDescent="0.25">
      <c r="A41" t="s">
        <v>473</v>
      </c>
      <c r="B41" t="s">
        <v>276</v>
      </c>
      <c r="C41">
        <v>1185</v>
      </c>
    </row>
    <row r="42" spans="1:3" x14ac:dyDescent="0.25">
      <c r="A42" t="s">
        <v>473</v>
      </c>
      <c r="B42" t="s">
        <v>440</v>
      </c>
      <c r="C42">
        <v>71</v>
      </c>
    </row>
    <row r="43" spans="1:3" x14ac:dyDescent="0.25">
      <c r="A43" t="s">
        <v>473</v>
      </c>
      <c r="B43" t="s">
        <v>24</v>
      </c>
      <c r="C43">
        <v>7</v>
      </c>
    </row>
    <row r="44" spans="1:3" x14ac:dyDescent="0.25">
      <c r="A44" t="s">
        <v>473</v>
      </c>
      <c r="B44" t="s">
        <v>369</v>
      </c>
      <c r="C44">
        <v>2</v>
      </c>
    </row>
    <row r="45" spans="1:3" x14ac:dyDescent="0.25">
      <c r="A45" t="s">
        <v>473</v>
      </c>
      <c r="B45" t="s">
        <v>371</v>
      </c>
      <c r="C45">
        <v>1134</v>
      </c>
    </row>
    <row r="46" spans="1:3" x14ac:dyDescent="0.25">
      <c r="A46" t="s">
        <v>473</v>
      </c>
      <c r="B46" t="s">
        <v>181</v>
      </c>
      <c r="C46">
        <v>6</v>
      </c>
    </row>
    <row r="47" spans="1:3" x14ac:dyDescent="0.25">
      <c r="A47" t="s">
        <v>473</v>
      </c>
      <c r="B47" t="s">
        <v>182</v>
      </c>
      <c r="C47">
        <v>151</v>
      </c>
    </row>
    <row r="48" spans="1:3" x14ac:dyDescent="0.25">
      <c r="A48" t="s">
        <v>473</v>
      </c>
      <c r="B48" t="s">
        <v>183</v>
      </c>
      <c r="C48">
        <v>94</v>
      </c>
    </row>
    <row r="49" spans="1:3" x14ac:dyDescent="0.25">
      <c r="A49" t="s">
        <v>473</v>
      </c>
      <c r="B49" t="s">
        <v>184</v>
      </c>
      <c r="C49">
        <v>2</v>
      </c>
    </row>
    <row r="50" spans="1:3" x14ac:dyDescent="0.25">
      <c r="A50" t="s">
        <v>473</v>
      </c>
      <c r="B50" t="s">
        <v>185</v>
      </c>
      <c r="C50">
        <v>476</v>
      </c>
    </row>
    <row r="51" spans="1:3" x14ac:dyDescent="0.25">
      <c r="A51" t="s">
        <v>473</v>
      </c>
      <c r="B51" t="s">
        <v>455</v>
      </c>
      <c r="C51">
        <v>34</v>
      </c>
    </row>
    <row r="52" spans="1:3" x14ac:dyDescent="0.25">
      <c r="A52" t="s">
        <v>473</v>
      </c>
      <c r="B52" t="s">
        <v>456</v>
      </c>
      <c r="C52">
        <v>5</v>
      </c>
    </row>
    <row r="53" spans="1:3" x14ac:dyDescent="0.25">
      <c r="A53" t="s">
        <v>473</v>
      </c>
      <c r="B53" t="s">
        <v>386</v>
      </c>
      <c r="C53">
        <v>55</v>
      </c>
    </row>
    <row r="54" spans="1:3" x14ac:dyDescent="0.25">
      <c r="A54" t="s">
        <v>473</v>
      </c>
      <c r="B54" t="s">
        <v>283</v>
      </c>
      <c r="C54">
        <v>25</v>
      </c>
    </row>
    <row r="55" spans="1:3" x14ac:dyDescent="0.25">
      <c r="A55" t="s">
        <v>473</v>
      </c>
      <c r="B55" t="s">
        <v>262</v>
      </c>
      <c r="C55">
        <v>153</v>
      </c>
    </row>
    <row r="56" spans="1:3" x14ac:dyDescent="0.25">
      <c r="A56" t="s">
        <v>473</v>
      </c>
      <c r="B56" t="s">
        <v>323</v>
      </c>
      <c r="C56">
        <v>7</v>
      </c>
    </row>
    <row r="57" spans="1:3" x14ac:dyDescent="0.25">
      <c r="A57" t="s">
        <v>473</v>
      </c>
      <c r="B57" t="s">
        <v>412</v>
      </c>
      <c r="C57">
        <v>53</v>
      </c>
    </row>
    <row r="58" spans="1:3" x14ac:dyDescent="0.25">
      <c r="A58" t="s">
        <v>473</v>
      </c>
      <c r="B58" t="s">
        <v>413</v>
      </c>
      <c r="C58">
        <v>8</v>
      </c>
    </row>
    <row r="59" spans="1:3" x14ac:dyDescent="0.25">
      <c r="A59" t="s">
        <v>473</v>
      </c>
      <c r="B59" t="s">
        <v>441</v>
      </c>
      <c r="C59">
        <v>4</v>
      </c>
    </row>
    <row r="60" spans="1:3" x14ac:dyDescent="0.25">
      <c r="A60" t="s">
        <v>473</v>
      </c>
      <c r="B60" t="s">
        <v>101</v>
      </c>
      <c r="C60">
        <v>2</v>
      </c>
    </row>
    <row r="61" spans="1:3" x14ac:dyDescent="0.25">
      <c r="A61" t="s">
        <v>473</v>
      </c>
      <c r="B61" t="s">
        <v>354</v>
      </c>
      <c r="C61">
        <v>2</v>
      </c>
    </row>
    <row r="62" spans="1:3" x14ac:dyDescent="0.25">
      <c r="A62" t="s">
        <v>473</v>
      </c>
      <c r="B62" s="3" t="s">
        <v>284</v>
      </c>
      <c r="C62">
        <v>2</v>
      </c>
    </row>
    <row r="63" spans="1:3" x14ac:dyDescent="0.25">
      <c r="A63" t="s">
        <v>473</v>
      </c>
      <c r="B63" t="s">
        <v>285</v>
      </c>
      <c r="C63">
        <v>79</v>
      </c>
    </row>
    <row r="64" spans="1:3" x14ac:dyDescent="0.25">
      <c r="A64" t="s">
        <v>473</v>
      </c>
      <c r="B64" t="s">
        <v>186</v>
      </c>
      <c r="C64">
        <v>47</v>
      </c>
    </row>
    <row r="65" spans="1:3" x14ac:dyDescent="0.25">
      <c r="A65" t="s">
        <v>473</v>
      </c>
      <c r="B65" t="s">
        <v>414</v>
      </c>
      <c r="C65">
        <v>252</v>
      </c>
    </row>
    <row r="66" spans="1:3" x14ac:dyDescent="0.25">
      <c r="A66" t="s">
        <v>473</v>
      </c>
      <c r="B66" t="s">
        <v>248</v>
      </c>
      <c r="C66">
        <v>25</v>
      </c>
    </row>
    <row r="67" spans="1:3" x14ac:dyDescent="0.25">
      <c r="A67" t="s">
        <v>473</v>
      </c>
      <c r="B67" t="s">
        <v>249</v>
      </c>
      <c r="C67">
        <v>1</v>
      </c>
    </row>
    <row r="68" spans="1:3" x14ac:dyDescent="0.25">
      <c r="A68" t="s">
        <v>473</v>
      </c>
      <c r="B68" t="s">
        <v>445</v>
      </c>
      <c r="C68">
        <v>2</v>
      </c>
    </row>
    <row r="69" spans="1:3" x14ac:dyDescent="0.25">
      <c r="A69" t="s">
        <v>473</v>
      </c>
      <c r="B69" t="s">
        <v>286</v>
      </c>
      <c r="C69">
        <v>28</v>
      </c>
    </row>
    <row r="70" spans="1:3" x14ac:dyDescent="0.25">
      <c r="A70" t="s">
        <v>473</v>
      </c>
      <c r="B70" t="s">
        <v>287</v>
      </c>
      <c r="C70">
        <v>4</v>
      </c>
    </row>
    <row r="71" spans="1:3" x14ac:dyDescent="0.25">
      <c r="A71" t="s">
        <v>473</v>
      </c>
      <c r="B71" t="s">
        <v>288</v>
      </c>
      <c r="C71">
        <v>172</v>
      </c>
    </row>
    <row r="72" spans="1:3" x14ac:dyDescent="0.25">
      <c r="A72" t="s">
        <v>473</v>
      </c>
      <c r="B72" t="s">
        <v>457</v>
      </c>
      <c r="C72">
        <v>62</v>
      </c>
    </row>
    <row r="73" spans="1:3" x14ac:dyDescent="0.25">
      <c r="A73" t="s">
        <v>473</v>
      </c>
      <c r="B73" t="s">
        <v>415</v>
      </c>
      <c r="C73">
        <v>330</v>
      </c>
    </row>
    <row r="74" spans="1:3" x14ac:dyDescent="0.25">
      <c r="A74" t="s">
        <v>473</v>
      </c>
      <c r="B74" t="s">
        <v>226</v>
      </c>
      <c r="C74">
        <v>14</v>
      </c>
    </row>
    <row r="75" spans="1:3" x14ac:dyDescent="0.25">
      <c r="A75" t="s">
        <v>473</v>
      </c>
      <c r="B75" t="s">
        <v>187</v>
      </c>
      <c r="C75">
        <v>8</v>
      </c>
    </row>
    <row r="76" spans="1:3" x14ac:dyDescent="0.25">
      <c r="A76" t="s">
        <v>473</v>
      </c>
      <c r="B76" t="s">
        <v>188</v>
      </c>
      <c r="C76">
        <v>23</v>
      </c>
    </row>
    <row r="77" spans="1:3" x14ac:dyDescent="0.25">
      <c r="A77" t="s">
        <v>473</v>
      </c>
      <c r="B77" t="s">
        <v>102</v>
      </c>
      <c r="C77">
        <v>14</v>
      </c>
    </row>
    <row r="78" spans="1:3" x14ac:dyDescent="0.25">
      <c r="A78" t="s">
        <v>473</v>
      </c>
      <c r="B78" t="s">
        <v>103</v>
      </c>
      <c r="C78">
        <v>31</v>
      </c>
    </row>
    <row r="79" spans="1:3" x14ac:dyDescent="0.25">
      <c r="A79" t="s">
        <v>473</v>
      </c>
      <c r="B79" t="s">
        <v>105</v>
      </c>
      <c r="C79">
        <v>94</v>
      </c>
    </row>
    <row r="80" spans="1:3" x14ac:dyDescent="0.25">
      <c r="A80" t="s">
        <v>473</v>
      </c>
      <c r="B80" t="s">
        <v>324</v>
      </c>
      <c r="C80">
        <v>12</v>
      </c>
    </row>
    <row r="81" spans="1:3" x14ac:dyDescent="0.25">
      <c r="A81" t="s">
        <v>473</v>
      </c>
      <c r="B81" t="s">
        <v>355</v>
      </c>
      <c r="C81">
        <v>2</v>
      </c>
    </row>
    <row r="82" spans="1:3" x14ac:dyDescent="0.25">
      <c r="A82" t="s">
        <v>473</v>
      </c>
      <c r="B82" t="s">
        <v>189</v>
      </c>
      <c r="C82">
        <v>305</v>
      </c>
    </row>
    <row r="83" spans="1:3" x14ac:dyDescent="0.25">
      <c r="A83" t="s">
        <v>473</v>
      </c>
      <c r="B83" t="s">
        <v>289</v>
      </c>
      <c r="C83">
        <v>422</v>
      </c>
    </row>
    <row r="84" spans="1:3" x14ac:dyDescent="0.25">
      <c r="A84" t="s">
        <v>473</v>
      </c>
      <c r="B84" t="s">
        <v>263</v>
      </c>
      <c r="C84">
        <v>1</v>
      </c>
    </row>
    <row r="85" spans="1:3" x14ac:dyDescent="0.25">
      <c r="A85" t="s">
        <v>473</v>
      </c>
      <c r="B85" t="s">
        <v>416</v>
      </c>
      <c r="C85">
        <v>111</v>
      </c>
    </row>
    <row r="86" spans="1:3" x14ac:dyDescent="0.25">
      <c r="A86" t="s">
        <v>473</v>
      </c>
      <c r="B86" t="s">
        <v>264</v>
      </c>
      <c r="C86">
        <v>13</v>
      </c>
    </row>
    <row r="87" spans="1:3" x14ac:dyDescent="0.25">
      <c r="A87" t="s">
        <v>473</v>
      </c>
      <c r="B87" t="s">
        <v>148</v>
      </c>
      <c r="C87">
        <v>1</v>
      </c>
    </row>
    <row r="88" spans="1:3" x14ac:dyDescent="0.25">
      <c r="A88" t="s">
        <v>473</v>
      </c>
      <c r="B88" t="s">
        <v>149</v>
      </c>
      <c r="C88">
        <v>2</v>
      </c>
    </row>
    <row r="89" spans="1:3" x14ac:dyDescent="0.25">
      <c r="A89" t="s">
        <v>473</v>
      </c>
      <c r="B89" t="s">
        <v>387</v>
      </c>
      <c r="C89">
        <v>1</v>
      </c>
    </row>
    <row r="90" spans="1:3" x14ac:dyDescent="0.25">
      <c r="A90" t="s">
        <v>473</v>
      </c>
      <c r="B90" t="s">
        <v>356</v>
      </c>
      <c r="C90">
        <v>23</v>
      </c>
    </row>
    <row r="91" spans="1:3" x14ac:dyDescent="0.25">
      <c r="A91" t="s">
        <v>473</v>
      </c>
      <c r="B91" t="s">
        <v>290</v>
      </c>
      <c r="C91">
        <v>422</v>
      </c>
    </row>
    <row r="92" spans="1:3" x14ac:dyDescent="0.25">
      <c r="A92" t="s">
        <v>473</v>
      </c>
      <c r="B92" t="s">
        <v>31</v>
      </c>
      <c r="C92">
        <v>57</v>
      </c>
    </row>
    <row r="93" spans="1:3" x14ac:dyDescent="0.25">
      <c r="A93" t="s">
        <v>473</v>
      </c>
      <c r="B93" t="s">
        <v>33</v>
      </c>
      <c r="C93">
        <v>27</v>
      </c>
    </row>
    <row r="94" spans="1:3" x14ac:dyDescent="0.25">
      <c r="A94" t="s">
        <v>473</v>
      </c>
      <c r="B94" t="s">
        <v>150</v>
      </c>
      <c r="C94">
        <v>18</v>
      </c>
    </row>
    <row r="95" spans="1:3" x14ac:dyDescent="0.25">
      <c r="A95" t="s">
        <v>473</v>
      </c>
      <c r="B95" t="s">
        <v>48</v>
      </c>
      <c r="C95">
        <v>7</v>
      </c>
    </row>
    <row r="96" spans="1:3" x14ac:dyDescent="0.25">
      <c r="A96" t="s">
        <v>473</v>
      </c>
      <c r="B96" t="s">
        <v>291</v>
      </c>
      <c r="C96">
        <v>160</v>
      </c>
    </row>
    <row r="97" spans="1:3" x14ac:dyDescent="0.25">
      <c r="A97" t="s">
        <v>473</v>
      </c>
      <c r="B97" s="3" t="s">
        <v>292</v>
      </c>
      <c r="C97">
        <v>15</v>
      </c>
    </row>
    <row r="98" spans="1:3" x14ac:dyDescent="0.25">
      <c r="A98" t="s">
        <v>473</v>
      </c>
      <c r="B98" t="s">
        <v>388</v>
      </c>
      <c r="C98">
        <v>1715</v>
      </c>
    </row>
    <row r="99" spans="1:3" x14ac:dyDescent="0.25">
      <c r="A99" t="s">
        <v>473</v>
      </c>
      <c r="B99" t="s">
        <v>11</v>
      </c>
      <c r="C99">
        <v>2</v>
      </c>
    </row>
    <row r="100" spans="1:3" x14ac:dyDescent="0.25">
      <c r="A100" t="s">
        <v>473</v>
      </c>
      <c r="B100" t="s">
        <v>317</v>
      </c>
      <c r="C100">
        <v>2</v>
      </c>
    </row>
    <row r="101" spans="1:3" x14ac:dyDescent="0.25">
      <c r="A101" t="s">
        <v>473</v>
      </c>
      <c r="B101" t="s">
        <v>265</v>
      </c>
      <c r="C101">
        <v>153</v>
      </c>
    </row>
    <row r="102" spans="1:3" x14ac:dyDescent="0.25">
      <c r="A102" t="s">
        <v>473</v>
      </c>
      <c r="B102" t="s">
        <v>472</v>
      </c>
      <c r="C102">
        <v>57</v>
      </c>
    </row>
    <row r="103" spans="1:3" x14ac:dyDescent="0.25">
      <c r="A103" t="s">
        <v>473</v>
      </c>
      <c r="B103" t="s">
        <v>266</v>
      </c>
      <c r="C103">
        <v>270</v>
      </c>
    </row>
    <row r="104" spans="1:3" x14ac:dyDescent="0.25">
      <c r="A104" t="s">
        <v>473</v>
      </c>
      <c r="B104" t="s">
        <v>151</v>
      </c>
      <c r="C104">
        <v>2</v>
      </c>
    </row>
    <row r="105" spans="1:3" x14ac:dyDescent="0.25">
      <c r="A105" t="s">
        <v>473</v>
      </c>
      <c r="B105" t="s">
        <v>233</v>
      </c>
      <c r="C105">
        <v>5380</v>
      </c>
    </row>
    <row r="106" spans="1:3" x14ac:dyDescent="0.25">
      <c r="A106" t="s">
        <v>473</v>
      </c>
      <c r="B106" t="s">
        <v>293</v>
      </c>
      <c r="C106">
        <v>4</v>
      </c>
    </row>
    <row r="107" spans="1:3" x14ac:dyDescent="0.25">
      <c r="A107" t="s">
        <v>473</v>
      </c>
      <c r="B107" t="s">
        <v>152</v>
      </c>
      <c r="C107">
        <v>22</v>
      </c>
    </row>
    <row r="108" spans="1:3" x14ac:dyDescent="0.25">
      <c r="A108" t="s">
        <v>473</v>
      </c>
      <c r="B108" t="s">
        <v>154</v>
      </c>
      <c r="C108">
        <v>54</v>
      </c>
    </row>
    <row r="109" spans="1:3" x14ac:dyDescent="0.25">
      <c r="A109" t="s">
        <v>473</v>
      </c>
      <c r="B109" t="s">
        <v>155</v>
      </c>
      <c r="C109">
        <v>29</v>
      </c>
    </row>
    <row r="110" spans="1:3" x14ac:dyDescent="0.25">
      <c r="A110" t="s">
        <v>473</v>
      </c>
      <c r="B110" t="s">
        <v>156</v>
      </c>
      <c r="C110">
        <v>2</v>
      </c>
    </row>
    <row r="111" spans="1:3" x14ac:dyDescent="0.25">
      <c r="A111" t="s">
        <v>473</v>
      </c>
      <c r="B111" t="s">
        <v>157</v>
      </c>
      <c r="C111">
        <v>4</v>
      </c>
    </row>
    <row r="112" spans="1:3" x14ac:dyDescent="0.25">
      <c r="A112" t="s">
        <v>473</v>
      </c>
      <c r="B112" t="s">
        <v>158</v>
      </c>
      <c r="C112">
        <v>20</v>
      </c>
    </row>
    <row r="113" spans="1:3" x14ac:dyDescent="0.25">
      <c r="A113" t="s">
        <v>473</v>
      </c>
      <c r="B113" t="s">
        <v>160</v>
      </c>
      <c r="C113">
        <v>26</v>
      </c>
    </row>
    <row r="114" spans="1:3" x14ac:dyDescent="0.25">
      <c r="A114" t="s">
        <v>473</v>
      </c>
      <c r="B114" t="s">
        <v>234</v>
      </c>
      <c r="C114">
        <v>71</v>
      </c>
    </row>
    <row r="115" spans="1:3" x14ac:dyDescent="0.25">
      <c r="A115" t="s">
        <v>473</v>
      </c>
      <c r="B115" t="s">
        <v>236</v>
      </c>
      <c r="C115">
        <v>24</v>
      </c>
    </row>
    <row r="116" spans="1:3" x14ac:dyDescent="0.25">
      <c r="A116" t="s">
        <v>473</v>
      </c>
      <c r="B116" t="s">
        <v>397</v>
      </c>
      <c r="C116">
        <v>22</v>
      </c>
    </row>
    <row r="117" spans="1:3" x14ac:dyDescent="0.25">
      <c r="A117" t="s">
        <v>473</v>
      </c>
      <c r="B117" t="s">
        <v>398</v>
      </c>
      <c r="C117">
        <v>7</v>
      </c>
    </row>
    <row r="118" spans="1:3" x14ac:dyDescent="0.25">
      <c r="A118" t="s">
        <v>473</v>
      </c>
      <c r="B118" t="s">
        <v>325</v>
      </c>
      <c r="C118">
        <v>56</v>
      </c>
    </row>
    <row r="119" spans="1:3" x14ac:dyDescent="0.25">
      <c r="A119" t="s">
        <v>473</v>
      </c>
      <c r="B119" t="s">
        <v>417</v>
      </c>
      <c r="C119">
        <v>437</v>
      </c>
    </row>
    <row r="120" spans="1:3" x14ac:dyDescent="0.25">
      <c r="A120" t="s">
        <v>473</v>
      </c>
      <c r="B120" t="s">
        <v>237</v>
      </c>
      <c r="C120">
        <v>316</v>
      </c>
    </row>
    <row r="121" spans="1:3" x14ac:dyDescent="0.25">
      <c r="A121" t="s">
        <v>473</v>
      </c>
      <c r="B121" t="s">
        <v>124</v>
      </c>
      <c r="C121">
        <v>42</v>
      </c>
    </row>
    <row r="122" spans="1:3" x14ac:dyDescent="0.25">
      <c r="A122" t="s">
        <v>473</v>
      </c>
      <c r="B122" t="s">
        <v>409</v>
      </c>
      <c r="C122">
        <v>4</v>
      </c>
    </row>
    <row r="123" spans="1:3" x14ac:dyDescent="0.25">
      <c r="A123" t="s">
        <v>473</v>
      </c>
      <c r="B123" t="s">
        <v>91</v>
      </c>
      <c r="C123">
        <v>434</v>
      </c>
    </row>
    <row r="124" spans="1:3" x14ac:dyDescent="0.25">
      <c r="A124" t="s">
        <v>473</v>
      </c>
      <c r="B124" t="s">
        <v>357</v>
      </c>
      <c r="C124">
        <v>13</v>
      </c>
    </row>
    <row r="125" spans="1:3" x14ac:dyDescent="0.25">
      <c r="A125" t="s">
        <v>473</v>
      </c>
      <c r="B125" t="s">
        <v>358</v>
      </c>
      <c r="C125">
        <v>102</v>
      </c>
    </row>
    <row r="126" spans="1:3" x14ac:dyDescent="0.25">
      <c r="A126" t="s">
        <v>473</v>
      </c>
      <c r="B126" t="s">
        <v>117</v>
      </c>
      <c r="C126">
        <v>136</v>
      </c>
    </row>
    <row r="127" spans="1:3" x14ac:dyDescent="0.25">
      <c r="A127" t="s">
        <v>473</v>
      </c>
      <c r="B127" t="s">
        <v>106</v>
      </c>
      <c r="C127">
        <v>2</v>
      </c>
    </row>
    <row r="128" spans="1:3" x14ac:dyDescent="0.25">
      <c r="A128" t="s">
        <v>473</v>
      </c>
      <c r="B128" t="s">
        <v>125</v>
      </c>
      <c r="C128">
        <v>2</v>
      </c>
    </row>
    <row r="129" spans="1:3" x14ac:dyDescent="0.25">
      <c r="A129" t="s">
        <v>473</v>
      </c>
      <c r="B129" t="s">
        <v>126</v>
      </c>
      <c r="C129">
        <v>12</v>
      </c>
    </row>
    <row r="130" spans="1:3" x14ac:dyDescent="0.25">
      <c r="A130" t="s">
        <v>473</v>
      </c>
      <c r="B130" t="s">
        <v>127</v>
      </c>
      <c r="C130">
        <v>84</v>
      </c>
    </row>
    <row r="131" spans="1:3" x14ac:dyDescent="0.25">
      <c r="A131" t="s">
        <v>473</v>
      </c>
      <c r="B131" t="s">
        <v>399</v>
      </c>
      <c r="C131">
        <v>25780</v>
      </c>
    </row>
    <row r="132" spans="1:3" x14ac:dyDescent="0.25">
      <c r="A132" t="s">
        <v>473</v>
      </c>
      <c r="B132" t="s">
        <v>294</v>
      </c>
      <c r="C132">
        <v>24</v>
      </c>
    </row>
    <row r="133" spans="1:3" x14ac:dyDescent="0.25">
      <c r="A133" t="s">
        <v>473</v>
      </c>
      <c r="B133" t="s">
        <v>432</v>
      </c>
      <c r="C133">
        <v>1</v>
      </c>
    </row>
    <row r="134" spans="1:3" x14ac:dyDescent="0.25">
      <c r="A134" t="s">
        <v>473</v>
      </c>
      <c r="B134" t="s">
        <v>433</v>
      </c>
      <c r="C134">
        <v>16</v>
      </c>
    </row>
    <row r="135" spans="1:3" x14ac:dyDescent="0.25">
      <c r="A135" t="s">
        <v>473</v>
      </c>
      <c r="B135" t="s">
        <v>295</v>
      </c>
      <c r="C135">
        <v>223</v>
      </c>
    </row>
    <row r="136" spans="1:3" x14ac:dyDescent="0.25">
      <c r="A136" t="s">
        <v>473</v>
      </c>
      <c r="B136" t="s">
        <v>434</v>
      </c>
      <c r="C136">
        <v>2</v>
      </c>
    </row>
    <row r="137" spans="1:3" x14ac:dyDescent="0.25">
      <c r="A137" t="s">
        <v>473</v>
      </c>
      <c r="B137" t="s">
        <v>435</v>
      </c>
      <c r="C137">
        <v>32</v>
      </c>
    </row>
    <row r="138" spans="1:3" x14ac:dyDescent="0.25">
      <c r="A138" t="s">
        <v>473</v>
      </c>
      <c r="B138" t="s">
        <v>436</v>
      </c>
      <c r="C138">
        <v>11</v>
      </c>
    </row>
    <row r="139" spans="1:3" x14ac:dyDescent="0.25">
      <c r="A139" t="s">
        <v>473</v>
      </c>
      <c r="B139" t="s">
        <v>437</v>
      </c>
      <c r="C139">
        <v>6</v>
      </c>
    </row>
    <row r="140" spans="1:3" x14ac:dyDescent="0.25">
      <c r="A140" t="s">
        <v>473</v>
      </c>
      <c r="B140" t="s">
        <v>238</v>
      </c>
      <c r="C140">
        <v>39</v>
      </c>
    </row>
    <row r="141" spans="1:3" x14ac:dyDescent="0.25">
      <c r="A141" t="s">
        <v>473</v>
      </c>
      <c r="B141" t="s">
        <v>239</v>
      </c>
      <c r="C141">
        <v>61</v>
      </c>
    </row>
    <row r="142" spans="1:3" x14ac:dyDescent="0.25">
      <c r="A142" t="s">
        <v>473</v>
      </c>
      <c r="B142" t="s">
        <v>296</v>
      </c>
      <c r="C142">
        <v>50</v>
      </c>
    </row>
    <row r="143" spans="1:3" x14ac:dyDescent="0.25">
      <c r="A143" t="s">
        <v>473</v>
      </c>
      <c r="B143" t="s">
        <v>297</v>
      </c>
      <c r="C143">
        <v>7</v>
      </c>
    </row>
    <row r="144" spans="1:3" x14ac:dyDescent="0.25">
      <c r="A144" t="s">
        <v>473</v>
      </c>
      <c r="B144" t="s">
        <v>359</v>
      </c>
      <c r="C144">
        <v>2</v>
      </c>
    </row>
    <row r="145" spans="1:3" x14ac:dyDescent="0.25">
      <c r="A145" t="s">
        <v>473</v>
      </c>
      <c r="B145" t="s">
        <v>360</v>
      </c>
      <c r="C145">
        <v>37</v>
      </c>
    </row>
    <row r="146" spans="1:3" x14ac:dyDescent="0.25">
      <c r="A146" t="s">
        <v>473</v>
      </c>
      <c r="B146" t="s">
        <v>361</v>
      </c>
      <c r="C146">
        <v>28</v>
      </c>
    </row>
    <row r="147" spans="1:3" x14ac:dyDescent="0.25">
      <c r="A147" t="s">
        <v>473</v>
      </c>
      <c r="B147" t="s">
        <v>191</v>
      </c>
      <c r="C147">
        <v>148</v>
      </c>
    </row>
    <row r="148" spans="1:3" x14ac:dyDescent="0.25">
      <c r="A148" t="s">
        <v>473</v>
      </c>
      <c r="B148" t="s">
        <v>93</v>
      </c>
      <c r="C148">
        <v>601</v>
      </c>
    </row>
    <row r="149" spans="1:3" x14ac:dyDescent="0.25">
      <c r="A149" t="s">
        <v>473</v>
      </c>
      <c r="B149" t="s">
        <v>115</v>
      </c>
      <c r="C149">
        <v>14</v>
      </c>
    </row>
    <row r="150" spans="1:3" x14ac:dyDescent="0.25">
      <c r="A150" t="s">
        <v>473</v>
      </c>
      <c r="B150" t="s">
        <v>418</v>
      </c>
      <c r="C150">
        <v>45</v>
      </c>
    </row>
    <row r="151" spans="1:3" x14ac:dyDescent="0.25">
      <c r="A151" t="s">
        <v>473</v>
      </c>
      <c r="B151" t="s">
        <v>250</v>
      </c>
      <c r="C151">
        <v>540</v>
      </c>
    </row>
    <row r="152" spans="1:3" x14ac:dyDescent="0.25">
      <c r="A152" t="s">
        <v>473</v>
      </c>
      <c r="B152" t="s">
        <v>192</v>
      </c>
      <c r="C152">
        <v>19</v>
      </c>
    </row>
    <row r="153" spans="1:3" x14ac:dyDescent="0.25">
      <c r="A153" t="s">
        <v>473</v>
      </c>
      <c r="B153" t="s">
        <v>419</v>
      </c>
      <c r="C153">
        <v>16</v>
      </c>
    </row>
    <row r="154" spans="1:3" x14ac:dyDescent="0.25">
      <c r="A154" t="s">
        <v>473</v>
      </c>
      <c r="B154" t="s">
        <v>427</v>
      </c>
      <c r="C154">
        <v>106</v>
      </c>
    </row>
    <row r="155" spans="1:3" x14ac:dyDescent="0.25">
      <c r="A155" t="s">
        <v>473</v>
      </c>
      <c r="B155" t="s">
        <v>193</v>
      </c>
      <c r="C155">
        <v>94</v>
      </c>
    </row>
    <row r="156" spans="1:3" x14ac:dyDescent="0.25">
      <c r="A156" t="s">
        <v>473</v>
      </c>
      <c r="B156" t="s">
        <v>400</v>
      </c>
      <c r="C156">
        <v>106</v>
      </c>
    </row>
    <row r="157" spans="1:3" x14ac:dyDescent="0.25">
      <c r="A157" t="s">
        <v>473</v>
      </c>
      <c r="B157" t="s">
        <v>62</v>
      </c>
      <c r="C157">
        <v>208</v>
      </c>
    </row>
    <row r="158" spans="1:3" x14ac:dyDescent="0.25">
      <c r="A158" t="s">
        <v>473</v>
      </c>
      <c r="B158" t="s">
        <v>298</v>
      </c>
      <c r="C158">
        <v>147</v>
      </c>
    </row>
    <row r="159" spans="1:3" x14ac:dyDescent="0.25">
      <c r="A159" t="s">
        <v>473</v>
      </c>
      <c r="B159" t="s">
        <v>95</v>
      </c>
      <c r="C159">
        <v>122</v>
      </c>
    </row>
    <row r="160" spans="1:3" x14ac:dyDescent="0.25">
      <c r="A160" t="s">
        <v>473</v>
      </c>
      <c r="B160" t="s">
        <v>424</v>
      </c>
      <c r="C160">
        <v>2</v>
      </c>
    </row>
    <row r="161" spans="1:3" x14ac:dyDescent="0.25">
      <c r="A161" t="s">
        <v>473</v>
      </c>
      <c r="B161" t="s">
        <v>299</v>
      </c>
      <c r="C161">
        <v>147</v>
      </c>
    </row>
    <row r="162" spans="1:3" x14ac:dyDescent="0.25">
      <c r="A162" t="s">
        <v>473</v>
      </c>
      <c r="B162" t="s">
        <v>300</v>
      </c>
      <c r="C162">
        <v>273</v>
      </c>
    </row>
    <row r="163" spans="1:3" x14ac:dyDescent="0.25">
      <c r="A163" t="s">
        <v>473</v>
      </c>
      <c r="B163" t="s">
        <v>428</v>
      </c>
      <c r="C163">
        <v>237</v>
      </c>
    </row>
    <row r="164" spans="1:3" x14ac:dyDescent="0.25">
      <c r="A164" t="s">
        <v>473</v>
      </c>
      <c r="B164" t="s">
        <v>194</v>
      </c>
      <c r="C164">
        <v>21</v>
      </c>
    </row>
    <row r="165" spans="1:3" x14ac:dyDescent="0.25">
      <c r="A165" t="s">
        <v>473</v>
      </c>
      <c r="B165" t="s">
        <v>195</v>
      </c>
      <c r="C165">
        <v>1</v>
      </c>
    </row>
    <row r="166" spans="1:3" x14ac:dyDescent="0.25">
      <c r="A166" t="s">
        <v>473</v>
      </c>
      <c r="B166" t="s">
        <v>119</v>
      </c>
      <c r="C166">
        <v>266</v>
      </c>
    </row>
    <row r="167" spans="1:3" x14ac:dyDescent="0.25">
      <c r="A167" t="s">
        <v>473</v>
      </c>
      <c r="B167" t="s">
        <v>301</v>
      </c>
      <c r="C167">
        <v>13</v>
      </c>
    </row>
    <row r="168" spans="1:3" x14ac:dyDescent="0.25">
      <c r="A168" t="s">
        <v>473</v>
      </c>
      <c r="B168" t="s">
        <v>302</v>
      </c>
      <c r="C168">
        <v>22</v>
      </c>
    </row>
    <row r="169" spans="1:3" x14ac:dyDescent="0.25">
      <c r="A169" t="s">
        <v>473</v>
      </c>
      <c r="B169" t="s">
        <v>268</v>
      </c>
      <c r="C169">
        <v>52</v>
      </c>
    </row>
    <row r="170" spans="1:3" x14ac:dyDescent="0.25">
      <c r="A170" t="s">
        <v>473</v>
      </c>
      <c r="B170" t="s">
        <v>269</v>
      </c>
      <c r="C170">
        <v>18</v>
      </c>
    </row>
    <row r="171" spans="1:3" x14ac:dyDescent="0.25">
      <c r="A171" t="s">
        <v>473</v>
      </c>
      <c r="B171" t="s">
        <v>240</v>
      </c>
      <c r="C171">
        <v>59</v>
      </c>
    </row>
    <row r="172" spans="1:3" x14ac:dyDescent="0.25">
      <c r="A172" t="s">
        <v>473</v>
      </c>
      <c r="B172" t="s">
        <v>111</v>
      </c>
      <c r="C172">
        <v>12</v>
      </c>
    </row>
    <row r="173" spans="1:3" x14ac:dyDescent="0.25">
      <c r="A173" t="s">
        <v>473</v>
      </c>
      <c r="B173" t="s">
        <v>338</v>
      </c>
      <c r="C173">
        <v>8</v>
      </c>
    </row>
    <row r="174" spans="1:3" x14ac:dyDescent="0.25">
      <c r="A174" t="s">
        <v>473</v>
      </c>
      <c r="B174" t="s">
        <v>49</v>
      </c>
      <c r="C174">
        <v>179</v>
      </c>
    </row>
    <row r="175" spans="1:3" x14ac:dyDescent="0.25">
      <c r="A175" t="s">
        <v>473</v>
      </c>
      <c r="B175" t="s">
        <v>458</v>
      </c>
      <c r="C175">
        <v>4</v>
      </c>
    </row>
    <row r="176" spans="1:3" x14ac:dyDescent="0.25">
      <c r="A176" t="s">
        <v>473</v>
      </c>
      <c r="B176" t="s">
        <v>63</v>
      </c>
      <c r="C176">
        <v>30</v>
      </c>
    </row>
    <row r="177" spans="1:3" x14ac:dyDescent="0.25">
      <c r="A177" t="s">
        <v>473</v>
      </c>
      <c r="B177" t="s">
        <v>128</v>
      </c>
      <c r="C177">
        <v>63</v>
      </c>
    </row>
    <row r="178" spans="1:3" x14ac:dyDescent="0.25">
      <c r="A178" t="s">
        <v>473</v>
      </c>
      <c r="B178" t="s">
        <v>339</v>
      </c>
      <c r="C178">
        <v>49</v>
      </c>
    </row>
    <row r="179" spans="1:3" x14ac:dyDescent="0.25">
      <c r="A179" t="s">
        <v>473</v>
      </c>
      <c r="B179" t="s">
        <v>459</v>
      </c>
      <c r="C179">
        <v>269</v>
      </c>
    </row>
    <row r="180" spans="1:3" x14ac:dyDescent="0.25">
      <c r="A180" t="s">
        <v>473</v>
      </c>
      <c r="B180" t="s">
        <v>460</v>
      </c>
      <c r="C180">
        <v>46</v>
      </c>
    </row>
    <row r="181" spans="1:3" x14ac:dyDescent="0.25">
      <c r="A181" t="s">
        <v>473</v>
      </c>
      <c r="B181" s="3" t="s">
        <v>34</v>
      </c>
      <c r="C181">
        <v>2</v>
      </c>
    </row>
    <row r="182" spans="1:3" x14ac:dyDescent="0.25">
      <c r="A182" t="s">
        <v>473</v>
      </c>
      <c r="B182" t="s">
        <v>251</v>
      </c>
      <c r="C182">
        <v>459</v>
      </c>
    </row>
    <row r="183" spans="1:3" x14ac:dyDescent="0.25">
      <c r="A183" t="s">
        <v>473</v>
      </c>
      <c r="B183" t="s">
        <v>196</v>
      </c>
      <c r="C183">
        <v>2</v>
      </c>
    </row>
    <row r="184" spans="1:3" x14ac:dyDescent="0.25">
      <c r="A184" t="s">
        <v>473</v>
      </c>
      <c r="B184" t="s">
        <v>197</v>
      </c>
      <c r="C184">
        <v>85</v>
      </c>
    </row>
    <row r="185" spans="1:3" x14ac:dyDescent="0.25">
      <c r="A185" t="s">
        <v>473</v>
      </c>
      <c r="B185" s="3" t="s">
        <v>64</v>
      </c>
      <c r="C185">
        <v>65</v>
      </c>
    </row>
    <row r="186" spans="1:3" x14ac:dyDescent="0.25">
      <c r="A186" t="s">
        <v>473</v>
      </c>
      <c r="B186" t="s">
        <v>65</v>
      </c>
      <c r="C186">
        <v>151</v>
      </c>
    </row>
    <row r="187" spans="1:3" x14ac:dyDescent="0.25">
      <c r="A187" t="s">
        <v>473</v>
      </c>
      <c r="B187" t="s">
        <v>340</v>
      </c>
      <c r="C187">
        <v>11</v>
      </c>
    </row>
    <row r="188" spans="1:3" x14ac:dyDescent="0.25">
      <c r="A188" t="s">
        <v>473</v>
      </c>
      <c r="B188" t="s">
        <v>66</v>
      </c>
      <c r="C188">
        <v>148</v>
      </c>
    </row>
    <row r="189" spans="1:3" x14ac:dyDescent="0.25">
      <c r="A189" t="s">
        <v>473</v>
      </c>
      <c r="B189" t="s">
        <v>341</v>
      </c>
      <c r="C189">
        <v>71</v>
      </c>
    </row>
    <row r="190" spans="1:3" x14ac:dyDescent="0.25">
      <c r="A190" t="s">
        <v>473</v>
      </c>
      <c r="B190" t="s">
        <v>342</v>
      </c>
      <c r="C190">
        <v>89</v>
      </c>
    </row>
    <row r="191" spans="1:3" x14ac:dyDescent="0.25">
      <c r="A191" t="s">
        <v>473</v>
      </c>
      <c r="B191" t="s">
        <v>344</v>
      </c>
      <c r="C191">
        <v>25</v>
      </c>
    </row>
    <row r="192" spans="1:3" x14ac:dyDescent="0.25">
      <c r="A192" t="s">
        <v>473</v>
      </c>
      <c r="B192" t="s">
        <v>345</v>
      </c>
      <c r="C192">
        <v>81</v>
      </c>
    </row>
    <row r="193" spans="1:3" x14ac:dyDescent="0.25">
      <c r="A193" t="s">
        <v>473</v>
      </c>
      <c r="B193" t="s">
        <v>347</v>
      </c>
      <c r="C193">
        <v>2</v>
      </c>
    </row>
    <row r="194" spans="1:3" x14ac:dyDescent="0.25">
      <c r="A194" t="s">
        <v>473</v>
      </c>
      <c r="B194" t="s">
        <v>348</v>
      </c>
      <c r="C194">
        <v>1206</v>
      </c>
    </row>
    <row r="195" spans="1:3" x14ac:dyDescent="0.25">
      <c r="A195" t="s">
        <v>473</v>
      </c>
      <c r="B195" t="s">
        <v>349</v>
      </c>
      <c r="C195">
        <v>62</v>
      </c>
    </row>
    <row r="196" spans="1:3" x14ac:dyDescent="0.25">
      <c r="A196" t="s">
        <v>473</v>
      </c>
      <c r="B196" t="s">
        <v>350</v>
      </c>
      <c r="C196">
        <v>446</v>
      </c>
    </row>
    <row r="197" spans="1:3" x14ac:dyDescent="0.25">
      <c r="A197" t="s">
        <v>473</v>
      </c>
      <c r="B197" t="s">
        <v>351</v>
      </c>
      <c r="C197">
        <v>37</v>
      </c>
    </row>
    <row r="198" spans="1:3" x14ac:dyDescent="0.25">
      <c r="A198" t="s">
        <v>473</v>
      </c>
      <c r="B198" t="s">
        <v>326</v>
      </c>
      <c r="C198">
        <v>400</v>
      </c>
    </row>
    <row r="199" spans="1:3" x14ac:dyDescent="0.25">
      <c r="A199" t="s">
        <v>473</v>
      </c>
      <c r="B199" t="s">
        <v>327</v>
      </c>
      <c r="C199">
        <v>3</v>
      </c>
    </row>
    <row r="200" spans="1:3" x14ac:dyDescent="0.25">
      <c r="A200" t="s">
        <v>473</v>
      </c>
      <c r="B200" t="s">
        <v>54</v>
      </c>
      <c r="C200">
        <v>6</v>
      </c>
    </row>
    <row r="201" spans="1:3" x14ac:dyDescent="0.25">
      <c r="A201" t="s">
        <v>473</v>
      </c>
      <c r="B201" t="s">
        <v>80</v>
      </c>
      <c r="C201">
        <v>21</v>
      </c>
    </row>
    <row r="202" spans="1:3" x14ac:dyDescent="0.25">
      <c r="A202" t="s">
        <v>473</v>
      </c>
      <c r="B202" t="s">
        <v>56</v>
      </c>
      <c r="C202">
        <v>7</v>
      </c>
    </row>
    <row r="203" spans="1:3" x14ac:dyDescent="0.25">
      <c r="A203" t="s">
        <v>473</v>
      </c>
      <c r="B203" t="s">
        <v>303</v>
      </c>
      <c r="C203">
        <v>18</v>
      </c>
    </row>
    <row r="204" spans="1:3" x14ac:dyDescent="0.25">
      <c r="A204" t="s">
        <v>473</v>
      </c>
      <c r="B204" t="s">
        <v>362</v>
      </c>
      <c r="C204">
        <v>157</v>
      </c>
    </row>
    <row r="205" spans="1:3" x14ac:dyDescent="0.25">
      <c r="A205" t="s">
        <v>473</v>
      </c>
      <c r="B205" t="s">
        <v>363</v>
      </c>
      <c r="C205">
        <v>146</v>
      </c>
    </row>
    <row r="206" spans="1:3" x14ac:dyDescent="0.25">
      <c r="A206" t="s">
        <v>473</v>
      </c>
      <c r="B206" t="s">
        <v>304</v>
      </c>
      <c r="C206">
        <v>296</v>
      </c>
    </row>
    <row r="207" spans="1:3" x14ac:dyDescent="0.25">
      <c r="A207" t="s">
        <v>473</v>
      </c>
      <c r="B207" t="s">
        <v>305</v>
      </c>
      <c r="C207">
        <v>303</v>
      </c>
    </row>
    <row r="208" spans="1:3" x14ac:dyDescent="0.25">
      <c r="A208" t="s">
        <v>473</v>
      </c>
      <c r="B208" t="s">
        <v>198</v>
      </c>
      <c r="C208">
        <v>8</v>
      </c>
    </row>
    <row r="209" spans="1:3" x14ac:dyDescent="0.25">
      <c r="A209" t="s">
        <v>473</v>
      </c>
      <c r="B209" t="s">
        <v>199</v>
      </c>
      <c r="C209">
        <v>11</v>
      </c>
    </row>
    <row r="210" spans="1:3" x14ac:dyDescent="0.25">
      <c r="A210" t="s">
        <v>473</v>
      </c>
      <c r="B210" t="s">
        <v>200</v>
      </c>
      <c r="C210">
        <v>100</v>
      </c>
    </row>
    <row r="211" spans="1:3" x14ac:dyDescent="0.25">
      <c r="A211" t="s">
        <v>473</v>
      </c>
      <c r="B211" t="s">
        <v>57</v>
      </c>
      <c r="C211">
        <v>7</v>
      </c>
    </row>
    <row r="212" spans="1:3" x14ac:dyDescent="0.25">
      <c r="A212" t="s">
        <v>473</v>
      </c>
      <c r="B212" t="s">
        <v>420</v>
      </c>
      <c r="C212">
        <v>194</v>
      </c>
    </row>
    <row r="213" spans="1:3" x14ac:dyDescent="0.25">
      <c r="A213" t="s">
        <v>473</v>
      </c>
      <c r="B213" t="s">
        <v>36</v>
      </c>
      <c r="C213">
        <v>445</v>
      </c>
    </row>
    <row r="214" spans="1:3" x14ac:dyDescent="0.25">
      <c r="A214" t="s">
        <v>473</v>
      </c>
      <c r="B214" t="s">
        <v>129</v>
      </c>
      <c r="C214">
        <v>18</v>
      </c>
    </row>
    <row r="215" spans="1:3" x14ac:dyDescent="0.25">
      <c r="A215" t="s">
        <v>473</v>
      </c>
      <c r="B215" t="s">
        <v>81</v>
      </c>
      <c r="C215">
        <v>386</v>
      </c>
    </row>
    <row r="216" spans="1:3" x14ac:dyDescent="0.25">
      <c r="A216" t="s">
        <v>473</v>
      </c>
      <c r="B216" t="s">
        <v>201</v>
      </c>
      <c r="C216">
        <v>10</v>
      </c>
    </row>
    <row r="217" spans="1:3" x14ac:dyDescent="0.25">
      <c r="A217" t="s">
        <v>473</v>
      </c>
      <c r="B217" t="s">
        <v>131</v>
      </c>
      <c r="C217">
        <v>34</v>
      </c>
    </row>
    <row r="218" spans="1:3" x14ac:dyDescent="0.25">
      <c r="A218" t="s">
        <v>473</v>
      </c>
      <c r="B218" t="s">
        <v>270</v>
      </c>
      <c r="C218">
        <v>147</v>
      </c>
    </row>
    <row r="219" spans="1:3" x14ac:dyDescent="0.25">
      <c r="A219" t="s">
        <v>473</v>
      </c>
      <c r="B219" t="s">
        <v>271</v>
      </c>
      <c r="C219">
        <v>2</v>
      </c>
    </row>
    <row r="220" spans="1:3" x14ac:dyDescent="0.25">
      <c r="A220" t="s">
        <v>473</v>
      </c>
      <c r="B220" t="s">
        <v>461</v>
      </c>
      <c r="C220">
        <v>6</v>
      </c>
    </row>
    <row r="221" spans="1:3" x14ac:dyDescent="0.25">
      <c r="A221" t="s">
        <v>473</v>
      </c>
      <c r="B221" t="s">
        <v>462</v>
      </c>
      <c r="C221">
        <v>15</v>
      </c>
    </row>
    <row r="222" spans="1:3" x14ac:dyDescent="0.25">
      <c r="A222" t="s">
        <v>473</v>
      </c>
      <c r="B222" t="s">
        <v>328</v>
      </c>
      <c r="C222">
        <v>205</v>
      </c>
    </row>
    <row r="223" spans="1:3" x14ac:dyDescent="0.25">
      <c r="A223" t="s">
        <v>473</v>
      </c>
      <c r="B223" t="s">
        <v>133</v>
      </c>
      <c r="C223">
        <v>853</v>
      </c>
    </row>
    <row r="224" spans="1:3" x14ac:dyDescent="0.25">
      <c r="A224" t="s">
        <v>473</v>
      </c>
      <c r="B224" t="s">
        <v>137</v>
      </c>
      <c r="C224">
        <v>1132</v>
      </c>
    </row>
    <row r="225" spans="1:3" x14ac:dyDescent="0.25">
      <c r="A225" t="s">
        <v>473</v>
      </c>
      <c r="B225" t="s">
        <v>202</v>
      </c>
      <c r="C225">
        <v>9</v>
      </c>
    </row>
    <row r="226" spans="1:3" x14ac:dyDescent="0.25">
      <c r="A226" t="s">
        <v>473</v>
      </c>
      <c r="B226" t="s">
        <v>442</v>
      </c>
      <c r="C226">
        <v>2</v>
      </c>
    </row>
    <row r="227" spans="1:3" x14ac:dyDescent="0.25">
      <c r="A227" t="s">
        <v>473</v>
      </c>
      <c r="B227" t="s">
        <v>364</v>
      </c>
      <c r="C227">
        <v>282</v>
      </c>
    </row>
    <row r="228" spans="1:3" x14ac:dyDescent="0.25">
      <c r="A228" t="s">
        <v>473</v>
      </c>
      <c r="B228" t="s">
        <v>203</v>
      </c>
      <c r="C228">
        <v>5</v>
      </c>
    </row>
    <row r="229" spans="1:3" x14ac:dyDescent="0.25">
      <c r="A229" t="s">
        <v>473</v>
      </c>
      <c r="B229" t="s">
        <v>204</v>
      </c>
      <c r="C229">
        <v>148</v>
      </c>
    </row>
    <row r="230" spans="1:3" x14ac:dyDescent="0.25">
      <c r="A230" t="s">
        <v>473</v>
      </c>
      <c r="B230" t="s">
        <v>272</v>
      </c>
      <c r="C230">
        <v>1</v>
      </c>
    </row>
    <row r="231" spans="1:3" x14ac:dyDescent="0.25">
      <c r="A231" t="s">
        <v>473</v>
      </c>
      <c r="B231" t="s">
        <v>40</v>
      </c>
      <c r="C231">
        <v>2</v>
      </c>
    </row>
    <row r="232" spans="1:3" x14ac:dyDescent="0.25">
      <c r="A232" t="s">
        <v>473</v>
      </c>
      <c r="B232" t="s">
        <v>365</v>
      </c>
      <c r="C232">
        <v>6</v>
      </c>
    </row>
    <row r="233" spans="1:3" x14ac:dyDescent="0.25">
      <c r="A233" t="s">
        <v>473</v>
      </c>
      <c r="B233" t="s">
        <v>205</v>
      </c>
      <c r="C233">
        <v>114</v>
      </c>
    </row>
    <row r="234" spans="1:3" x14ac:dyDescent="0.25">
      <c r="A234" t="s">
        <v>473</v>
      </c>
      <c r="B234" t="s">
        <v>278</v>
      </c>
      <c r="C234">
        <v>20</v>
      </c>
    </row>
    <row r="235" spans="1:3" x14ac:dyDescent="0.25">
      <c r="A235" t="s">
        <v>473</v>
      </c>
      <c r="B235" t="s">
        <v>107</v>
      </c>
      <c r="C235">
        <v>14</v>
      </c>
    </row>
    <row r="236" spans="1:3" x14ac:dyDescent="0.25">
      <c r="A236" t="s">
        <v>473</v>
      </c>
      <c r="B236" t="s">
        <v>108</v>
      </c>
      <c r="C236">
        <v>14</v>
      </c>
    </row>
    <row r="237" spans="1:3" x14ac:dyDescent="0.25">
      <c r="A237" t="s">
        <v>473</v>
      </c>
      <c r="B237" t="s">
        <v>306</v>
      </c>
      <c r="C237">
        <v>618</v>
      </c>
    </row>
    <row r="238" spans="1:3" x14ac:dyDescent="0.25">
      <c r="A238" t="s">
        <v>473</v>
      </c>
      <c r="B238" t="s">
        <v>463</v>
      </c>
      <c r="C238">
        <v>2</v>
      </c>
    </row>
    <row r="239" spans="1:3" x14ac:dyDescent="0.25">
      <c r="A239" t="s">
        <v>473</v>
      </c>
      <c r="B239" t="s">
        <v>464</v>
      </c>
      <c r="C239">
        <v>16</v>
      </c>
    </row>
    <row r="240" spans="1:3" x14ac:dyDescent="0.25">
      <c r="A240" t="s">
        <v>473</v>
      </c>
      <c r="B240" t="s">
        <v>465</v>
      </c>
      <c r="C240">
        <v>88</v>
      </c>
    </row>
    <row r="241" spans="1:3" x14ac:dyDescent="0.25">
      <c r="A241" t="s">
        <v>473</v>
      </c>
      <c r="B241" t="s">
        <v>466</v>
      </c>
      <c r="C241">
        <v>3</v>
      </c>
    </row>
    <row r="242" spans="1:3" x14ac:dyDescent="0.25">
      <c r="A242" t="s">
        <v>473</v>
      </c>
      <c r="B242" t="s">
        <v>241</v>
      </c>
      <c r="C242">
        <v>1</v>
      </c>
    </row>
    <row r="243" spans="1:3" x14ac:dyDescent="0.25">
      <c r="A243" t="s">
        <v>473</v>
      </c>
      <c r="B243" t="s">
        <v>138</v>
      </c>
      <c r="C243">
        <v>1988</v>
      </c>
    </row>
    <row r="244" spans="1:3" x14ac:dyDescent="0.25">
      <c r="A244" t="s">
        <v>473</v>
      </c>
      <c r="B244" t="s">
        <v>206</v>
      </c>
      <c r="C244">
        <v>4</v>
      </c>
    </row>
    <row r="245" spans="1:3" x14ac:dyDescent="0.25">
      <c r="A245" t="s">
        <v>473</v>
      </c>
      <c r="B245" t="s">
        <v>307</v>
      </c>
      <c r="C245">
        <v>85</v>
      </c>
    </row>
    <row r="246" spans="1:3" x14ac:dyDescent="0.25">
      <c r="A246" t="s">
        <v>473</v>
      </c>
      <c r="B246" t="s">
        <v>207</v>
      </c>
      <c r="C246">
        <v>44</v>
      </c>
    </row>
    <row r="247" spans="1:3" x14ac:dyDescent="0.25">
      <c r="A247" t="s">
        <v>473</v>
      </c>
      <c r="B247" t="s">
        <v>27</v>
      </c>
      <c r="C247">
        <v>12</v>
      </c>
    </row>
    <row r="248" spans="1:3" x14ac:dyDescent="0.25">
      <c r="A248" t="s">
        <v>473</v>
      </c>
      <c r="B248" t="s">
        <v>208</v>
      </c>
      <c r="C248">
        <v>276</v>
      </c>
    </row>
    <row r="249" spans="1:3" x14ac:dyDescent="0.25">
      <c r="A249" t="s">
        <v>473</v>
      </c>
      <c r="B249" t="s">
        <v>82</v>
      </c>
      <c r="C249">
        <v>68</v>
      </c>
    </row>
    <row r="250" spans="1:3" x14ac:dyDescent="0.25">
      <c r="A250" t="s">
        <v>473</v>
      </c>
      <c r="B250" t="s">
        <v>83</v>
      </c>
      <c r="C250">
        <v>95</v>
      </c>
    </row>
    <row r="251" spans="1:3" x14ac:dyDescent="0.25">
      <c r="A251" t="s">
        <v>473</v>
      </c>
      <c r="B251" t="s">
        <v>84</v>
      </c>
      <c r="C251">
        <v>28</v>
      </c>
    </row>
    <row r="252" spans="1:3" x14ac:dyDescent="0.25">
      <c r="A252" t="s">
        <v>473</v>
      </c>
      <c r="B252" t="s">
        <v>85</v>
      </c>
      <c r="C252">
        <v>166</v>
      </c>
    </row>
    <row r="253" spans="1:3" x14ac:dyDescent="0.25">
      <c r="A253" t="s">
        <v>473</v>
      </c>
      <c r="B253" t="s">
        <v>308</v>
      </c>
      <c r="C253">
        <v>36</v>
      </c>
    </row>
    <row r="254" spans="1:3" x14ac:dyDescent="0.25">
      <c r="A254" t="s">
        <v>473</v>
      </c>
      <c r="B254" t="s">
        <v>309</v>
      </c>
      <c r="C254">
        <v>28</v>
      </c>
    </row>
    <row r="255" spans="1:3" x14ac:dyDescent="0.25">
      <c r="A255" t="s">
        <v>473</v>
      </c>
      <c r="B255" t="s">
        <v>421</v>
      </c>
      <c r="C255">
        <v>27</v>
      </c>
    </row>
    <row r="256" spans="1:3" x14ac:dyDescent="0.25">
      <c r="A256" t="s">
        <v>473</v>
      </c>
      <c r="B256" t="s">
        <v>67</v>
      </c>
      <c r="C256">
        <v>47</v>
      </c>
    </row>
    <row r="257" spans="1:3" x14ac:dyDescent="0.25">
      <c r="A257" t="s">
        <v>473</v>
      </c>
      <c r="B257" t="s">
        <v>331</v>
      </c>
      <c r="C257">
        <v>50</v>
      </c>
    </row>
    <row r="258" spans="1:3" x14ac:dyDescent="0.25">
      <c r="A258" t="s">
        <v>473</v>
      </c>
      <c r="B258" t="s">
        <v>310</v>
      </c>
      <c r="C258">
        <v>37</v>
      </c>
    </row>
    <row r="259" spans="1:3" x14ac:dyDescent="0.25">
      <c r="A259" t="s">
        <v>473</v>
      </c>
      <c r="B259" t="s">
        <v>467</v>
      </c>
      <c r="C259">
        <v>64</v>
      </c>
    </row>
    <row r="260" spans="1:3" x14ac:dyDescent="0.25">
      <c r="A260" t="s">
        <v>473</v>
      </c>
      <c r="B260" t="s">
        <v>242</v>
      </c>
      <c r="C260">
        <v>403</v>
      </c>
    </row>
    <row r="261" spans="1:3" x14ac:dyDescent="0.25">
      <c r="A261" t="s">
        <v>473</v>
      </c>
      <c r="B261" s="3" t="s">
        <v>311</v>
      </c>
      <c r="C261">
        <v>58</v>
      </c>
    </row>
    <row r="262" spans="1:3" x14ac:dyDescent="0.25">
      <c r="A262" t="s">
        <v>473</v>
      </c>
      <c r="B262" s="3" t="s">
        <v>211</v>
      </c>
      <c r="C262">
        <v>80</v>
      </c>
    </row>
    <row r="263" spans="1:3" x14ac:dyDescent="0.25">
      <c r="A263" t="s">
        <v>473</v>
      </c>
      <c r="B263" t="s">
        <v>406</v>
      </c>
      <c r="C263">
        <v>21</v>
      </c>
    </row>
    <row r="264" spans="1:3" x14ac:dyDescent="0.25">
      <c r="A264" t="s">
        <v>473</v>
      </c>
      <c r="B264" t="s">
        <v>42</v>
      </c>
      <c r="C264">
        <v>445</v>
      </c>
    </row>
    <row r="265" spans="1:3" x14ac:dyDescent="0.25">
      <c r="A265" t="s">
        <v>473</v>
      </c>
      <c r="B265" t="s">
        <v>312</v>
      </c>
      <c r="C265">
        <v>38</v>
      </c>
    </row>
    <row r="266" spans="1:3" x14ac:dyDescent="0.25">
      <c r="A266" t="s">
        <v>473</v>
      </c>
      <c r="B266" t="s">
        <v>139</v>
      </c>
      <c r="C266">
        <v>210</v>
      </c>
    </row>
    <row r="267" spans="1:3" x14ac:dyDescent="0.25">
      <c r="A267" t="s">
        <v>473</v>
      </c>
      <c r="B267" t="s">
        <v>401</v>
      </c>
      <c r="C267">
        <v>1646</v>
      </c>
    </row>
    <row r="268" spans="1:3" x14ac:dyDescent="0.25">
      <c r="A268" t="s">
        <v>473</v>
      </c>
      <c r="B268" t="s">
        <v>313</v>
      </c>
      <c r="C268">
        <v>38</v>
      </c>
    </row>
    <row r="269" spans="1:3" x14ac:dyDescent="0.25">
      <c r="A269" t="s">
        <v>473</v>
      </c>
      <c r="B269" t="s">
        <v>314</v>
      </c>
      <c r="C269">
        <v>17</v>
      </c>
    </row>
    <row r="270" spans="1:3" x14ac:dyDescent="0.25">
      <c r="A270" t="s">
        <v>473</v>
      </c>
      <c r="B270" t="s">
        <v>109</v>
      </c>
      <c r="C270">
        <v>2</v>
      </c>
    </row>
    <row r="271" spans="1:3" x14ac:dyDescent="0.25">
      <c r="A271" t="s">
        <v>473</v>
      </c>
      <c r="B271" t="s">
        <v>403</v>
      </c>
      <c r="C271">
        <v>56</v>
      </c>
    </row>
    <row r="272" spans="1:3" x14ac:dyDescent="0.25">
      <c r="A272" t="s">
        <v>473</v>
      </c>
      <c r="B272" t="s">
        <v>68</v>
      </c>
      <c r="C272">
        <v>13</v>
      </c>
    </row>
    <row r="273" spans="1:3" x14ac:dyDescent="0.25">
      <c r="A273" t="s">
        <v>473</v>
      </c>
      <c r="B273" t="s">
        <v>212</v>
      </c>
      <c r="C273">
        <v>4</v>
      </c>
    </row>
    <row r="274" spans="1:3" x14ac:dyDescent="0.25">
      <c r="A274" t="s">
        <v>473</v>
      </c>
      <c r="B274" t="s">
        <v>252</v>
      </c>
      <c r="C274">
        <v>551</v>
      </c>
    </row>
    <row r="275" spans="1:3" x14ac:dyDescent="0.25">
      <c r="A275" t="s">
        <v>473</v>
      </c>
      <c r="B275" t="s">
        <v>88</v>
      </c>
      <c r="C275">
        <v>445</v>
      </c>
    </row>
    <row r="276" spans="1:3" x14ac:dyDescent="0.25">
      <c r="A276" t="s">
        <v>473</v>
      </c>
      <c r="B276" t="s">
        <v>213</v>
      </c>
      <c r="C276">
        <v>2</v>
      </c>
    </row>
    <row r="277" spans="1:3" x14ac:dyDescent="0.25">
      <c r="A277" t="s">
        <v>473</v>
      </c>
      <c r="B277" t="s">
        <v>141</v>
      </c>
      <c r="C277">
        <v>455</v>
      </c>
    </row>
    <row r="278" spans="1:3" x14ac:dyDescent="0.25">
      <c r="A278" t="s">
        <v>473</v>
      </c>
      <c r="B278" t="s">
        <v>161</v>
      </c>
      <c r="C278">
        <v>46</v>
      </c>
    </row>
    <row r="279" spans="1:3" x14ac:dyDescent="0.25">
      <c r="A279" t="s">
        <v>473</v>
      </c>
      <c r="B279" t="s">
        <v>162</v>
      </c>
      <c r="C279">
        <v>96</v>
      </c>
    </row>
    <row r="280" spans="1:3" x14ac:dyDescent="0.25">
      <c r="A280" t="s">
        <v>473</v>
      </c>
      <c r="B280" t="s">
        <v>165</v>
      </c>
      <c r="C280">
        <v>291</v>
      </c>
    </row>
    <row r="281" spans="1:3" x14ac:dyDescent="0.25">
      <c r="A281" t="s">
        <v>473</v>
      </c>
      <c r="B281" t="s">
        <v>168</v>
      </c>
      <c r="C281">
        <v>13</v>
      </c>
    </row>
    <row r="282" spans="1:3" x14ac:dyDescent="0.25">
      <c r="A282" t="s">
        <v>473</v>
      </c>
      <c r="B282" t="s">
        <v>214</v>
      </c>
      <c r="C282">
        <v>10</v>
      </c>
    </row>
    <row r="283" spans="1:3" x14ac:dyDescent="0.25">
      <c r="A283" t="s">
        <v>473</v>
      </c>
      <c r="B283" t="s">
        <v>215</v>
      </c>
      <c r="C283">
        <v>36</v>
      </c>
    </row>
    <row r="284" spans="1:3" x14ac:dyDescent="0.25">
      <c r="A284" t="s">
        <v>473</v>
      </c>
      <c r="B284" t="s">
        <v>219</v>
      </c>
      <c r="C284">
        <v>4</v>
      </c>
    </row>
    <row r="285" spans="1:3" x14ac:dyDescent="0.25">
      <c r="A285" t="s">
        <v>473</v>
      </c>
      <c r="B285" t="s">
        <v>220</v>
      </c>
      <c r="C285">
        <v>280</v>
      </c>
    </row>
    <row r="286" spans="1:3" x14ac:dyDescent="0.25">
      <c r="A286" t="s">
        <v>473</v>
      </c>
      <c r="B286" t="s">
        <v>221</v>
      </c>
      <c r="C286">
        <v>227</v>
      </c>
    </row>
    <row r="287" spans="1:3" x14ac:dyDescent="0.25">
      <c r="A287" t="s">
        <v>473</v>
      </c>
      <c r="B287" t="s">
        <v>468</v>
      </c>
      <c r="C287">
        <v>98</v>
      </c>
    </row>
    <row r="288" spans="1:3" x14ac:dyDescent="0.25">
      <c r="A288" t="s">
        <v>473</v>
      </c>
      <c r="B288" t="s">
        <v>469</v>
      </c>
      <c r="C288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Ownership</vt:lpstr>
      <vt:lpstr>Sheet1</vt:lpstr>
      <vt:lpstr>RAW</vt:lpstr>
      <vt:lpstr>HASH</vt:lpstr>
      <vt:lpstr>RAW!Dec_2014</vt:lpstr>
      <vt:lpstr>Sheet1!Dec_2014</vt:lpstr>
      <vt:lpstr>HASH!Dec_2014LOC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2016-04-07T22:29:22Z</dcterms:created>
  <dcterms:modified xsi:type="dcterms:W3CDTF">2016-04-08T03:59:11Z</dcterms:modified>
</cp:coreProperties>
</file>